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 defaultThemeVersion="124226"/>
  <bookViews>
    <workbookView xWindow="14505" yWindow="-15" windowWidth="14340" windowHeight="11760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_xlnm.Print_Area" localSheetId="1">Lcc_BKK!$B$2:$I$79,Lcc_BKK!$L$2:$W$235</definedName>
    <definedName name="_xlnm.Print_Area" localSheetId="0">'Lcc_BKK+DMK'!$B$2:$I$79,'Lcc_BKK+DMK'!$L$2:$W$235</definedName>
    <definedName name="_xlnm.Print_Area" localSheetId="7">Lcc_CEI!$B$2:$I$79,Lcc_CEI!$L$2:$W$235</definedName>
    <definedName name="_xlnm.Print_Area" localSheetId="3">Lcc_CNX!$B$2:$I$79,Lcc_CNX!$L$2:$W$235</definedName>
    <definedName name="_xlnm.Print_Area" localSheetId="2">Lcc_DMK!$B$2:$I$79,Lcc_DMK!$L$2:$W$235</definedName>
    <definedName name="_xlnm.Print_Area" localSheetId="5">Lcc_HDY!$B$2:$I$79,Lcc_HDY!$L$2:$W$235</definedName>
    <definedName name="_xlnm.Print_Area" localSheetId="6">Lcc_HKT!$B$2:$I$79,Lcc_HKT!$L$2:$W$235</definedName>
    <definedName name="_xlnm.Print_Area" localSheetId="8">Lcc_TOTAL!$B$2:$I$79,Lcc_TOTAL!$L$2:$W$235</definedName>
  </definedNames>
  <calcPr calcId="125725"/>
</workbook>
</file>

<file path=xl/calcChain.xml><?xml version="1.0" encoding="utf-8"?>
<calcChain xmlns="http://schemas.openxmlformats.org/spreadsheetml/2006/main">
  <c r="P230" i="1"/>
  <c r="N230"/>
  <c r="M230"/>
  <c r="P230" i="13"/>
  <c r="N230"/>
  <c r="M230"/>
  <c r="P230" i="14"/>
  <c r="N230"/>
  <c r="M230"/>
  <c r="P230" i="15"/>
  <c r="N230"/>
  <c r="M230"/>
  <c r="P230" i="16"/>
  <c r="N230"/>
  <c r="M230"/>
  <c r="P230" i="17"/>
  <c r="N230"/>
  <c r="M230"/>
  <c r="U204" i="1"/>
  <c r="S204"/>
  <c r="R204"/>
  <c r="Q204"/>
  <c r="W204" s="1"/>
  <c r="P204"/>
  <c r="O204"/>
  <c r="N204"/>
  <c r="M204"/>
  <c r="U204" i="13"/>
  <c r="S204"/>
  <c r="R204"/>
  <c r="Q204"/>
  <c r="P204"/>
  <c r="O204"/>
  <c r="N204"/>
  <c r="M204"/>
  <c r="U204" i="14"/>
  <c r="S204"/>
  <c r="R204"/>
  <c r="Q204"/>
  <c r="P204"/>
  <c r="O204"/>
  <c r="N204"/>
  <c r="M204"/>
  <c r="U204" i="15"/>
  <c r="S204"/>
  <c r="R204"/>
  <c r="Q204"/>
  <c r="P204"/>
  <c r="O204"/>
  <c r="N204"/>
  <c r="M204"/>
  <c r="U204" i="16"/>
  <c r="S204"/>
  <c r="R204"/>
  <c r="Q204"/>
  <c r="P204"/>
  <c r="O204"/>
  <c r="N204"/>
  <c r="M204"/>
  <c r="U204" i="17"/>
  <c r="S204"/>
  <c r="R204"/>
  <c r="Q204"/>
  <c r="P204"/>
  <c r="O204"/>
  <c r="N204"/>
  <c r="M204"/>
  <c r="U178" i="1"/>
  <c r="S178"/>
  <c r="R178"/>
  <c r="Q178"/>
  <c r="W178" s="1"/>
  <c r="P178"/>
  <c r="O178"/>
  <c r="N178"/>
  <c r="M178"/>
  <c r="U178" i="13"/>
  <c r="S178"/>
  <c r="R178"/>
  <c r="Q178"/>
  <c r="P178"/>
  <c r="O178"/>
  <c r="N178"/>
  <c r="M178"/>
  <c r="W178" i="14"/>
  <c r="U178"/>
  <c r="S178"/>
  <c r="R178"/>
  <c r="Q178"/>
  <c r="P178"/>
  <c r="O178"/>
  <c r="N178"/>
  <c r="M178"/>
  <c r="U178" i="15"/>
  <c r="S178"/>
  <c r="R178"/>
  <c r="Q178"/>
  <c r="W178" s="1"/>
  <c r="P178"/>
  <c r="O178"/>
  <c r="N178"/>
  <c r="M178"/>
  <c r="U178" i="16"/>
  <c r="S178"/>
  <c r="R178"/>
  <c r="Q178"/>
  <c r="P178"/>
  <c r="O178"/>
  <c r="N178"/>
  <c r="M178"/>
  <c r="W178" i="17"/>
  <c r="U178"/>
  <c r="S178"/>
  <c r="R178"/>
  <c r="Q178"/>
  <c r="P178"/>
  <c r="O178"/>
  <c r="N178"/>
  <c r="M178"/>
  <c r="P152" i="1"/>
  <c r="N152"/>
  <c r="M152"/>
  <c r="P152" i="13"/>
  <c r="N152"/>
  <c r="M152"/>
  <c r="P152" i="14"/>
  <c r="N152"/>
  <c r="M152"/>
  <c r="P152" i="15"/>
  <c r="N152"/>
  <c r="M152"/>
  <c r="P152" i="16"/>
  <c r="N152"/>
  <c r="M152"/>
  <c r="P152" i="17"/>
  <c r="N152"/>
  <c r="M152"/>
  <c r="U126" i="1"/>
  <c r="S126"/>
  <c r="R126"/>
  <c r="Q126"/>
  <c r="W126" s="1"/>
  <c r="P126"/>
  <c r="O126"/>
  <c r="N126"/>
  <c r="M126"/>
  <c r="U126" i="13"/>
  <c r="S126"/>
  <c r="R126"/>
  <c r="Q126"/>
  <c r="P126"/>
  <c r="O126"/>
  <c r="N126"/>
  <c r="M126"/>
  <c r="U126" i="14"/>
  <c r="S126"/>
  <c r="R126"/>
  <c r="Q126"/>
  <c r="P126"/>
  <c r="O126"/>
  <c r="N126"/>
  <c r="M126"/>
  <c r="U126" i="15"/>
  <c r="S126"/>
  <c r="R126"/>
  <c r="Q126"/>
  <c r="P126"/>
  <c r="O126"/>
  <c r="N126"/>
  <c r="M126"/>
  <c r="U126" i="16"/>
  <c r="S126"/>
  <c r="R126"/>
  <c r="Q126"/>
  <c r="P126"/>
  <c r="O126"/>
  <c r="N126"/>
  <c r="M126"/>
  <c r="U126" i="17"/>
  <c r="S126"/>
  <c r="R126"/>
  <c r="Q126"/>
  <c r="P126"/>
  <c r="O126"/>
  <c r="N126"/>
  <c r="M126"/>
  <c r="U100" i="1"/>
  <c r="S100"/>
  <c r="R100"/>
  <c r="Q100"/>
  <c r="P100"/>
  <c r="O100"/>
  <c r="N100"/>
  <c r="M100"/>
  <c r="U100" i="13"/>
  <c r="S100"/>
  <c r="R100"/>
  <c r="Q100"/>
  <c r="P100"/>
  <c r="O100"/>
  <c r="N100"/>
  <c r="M100"/>
  <c r="U100" i="14"/>
  <c r="S100"/>
  <c r="R100"/>
  <c r="Q100"/>
  <c r="P100"/>
  <c r="O100"/>
  <c r="N100"/>
  <c r="M100"/>
  <c r="U100" i="15"/>
  <c r="S100"/>
  <c r="R100"/>
  <c r="Q100"/>
  <c r="W100" s="1"/>
  <c r="P100"/>
  <c r="O100"/>
  <c r="N100"/>
  <c r="M100"/>
  <c r="U100" i="16"/>
  <c r="S100"/>
  <c r="R100"/>
  <c r="Q100"/>
  <c r="P100"/>
  <c r="O100"/>
  <c r="N100"/>
  <c r="M100"/>
  <c r="W100" i="17"/>
  <c r="U100"/>
  <c r="S100"/>
  <c r="R100"/>
  <c r="Q100"/>
  <c r="P100"/>
  <c r="O100"/>
  <c r="N100"/>
  <c r="M100"/>
  <c r="P74" i="1"/>
  <c r="N74"/>
  <c r="M74"/>
  <c r="D74"/>
  <c r="C74"/>
  <c r="P74" i="13"/>
  <c r="N74"/>
  <c r="M74"/>
  <c r="D74"/>
  <c r="C74"/>
  <c r="P74" i="14"/>
  <c r="N74"/>
  <c r="M74"/>
  <c r="D74"/>
  <c r="C74"/>
  <c r="U74" i="15"/>
  <c r="P74"/>
  <c r="N74"/>
  <c r="M74"/>
  <c r="D74"/>
  <c r="C74"/>
  <c r="P74" i="16"/>
  <c r="N74"/>
  <c r="M74"/>
  <c r="D74"/>
  <c r="C74"/>
  <c r="P74" i="17"/>
  <c r="N74"/>
  <c r="M74"/>
  <c r="D74"/>
  <c r="C74"/>
  <c r="U48" i="1"/>
  <c r="S48"/>
  <c r="R48"/>
  <c r="P48"/>
  <c r="N48"/>
  <c r="M48"/>
  <c r="G48"/>
  <c r="F48"/>
  <c r="D48"/>
  <c r="C48"/>
  <c r="A48"/>
  <c r="U48" i="13"/>
  <c r="S48"/>
  <c r="R48"/>
  <c r="P48"/>
  <c r="N48"/>
  <c r="M48"/>
  <c r="G48"/>
  <c r="F48"/>
  <c r="D48"/>
  <c r="C48"/>
  <c r="A48"/>
  <c r="U48" i="14"/>
  <c r="S48"/>
  <c r="R48"/>
  <c r="P48"/>
  <c r="N48"/>
  <c r="M48"/>
  <c r="G48"/>
  <c r="A48" s="1"/>
  <c r="F48"/>
  <c r="D48"/>
  <c r="C48"/>
  <c r="U48" i="15"/>
  <c r="S48"/>
  <c r="R48"/>
  <c r="P48"/>
  <c r="N48"/>
  <c r="M48"/>
  <c r="G48"/>
  <c r="F48"/>
  <c r="D48"/>
  <c r="C48"/>
  <c r="U48" i="16"/>
  <c r="S48"/>
  <c r="R48"/>
  <c r="P48"/>
  <c r="N48"/>
  <c r="M48"/>
  <c r="G48"/>
  <c r="F48"/>
  <c r="D48"/>
  <c r="C48"/>
  <c r="A48"/>
  <c r="U48" i="17"/>
  <c r="S48"/>
  <c r="R48"/>
  <c r="P48"/>
  <c r="N48"/>
  <c r="M48"/>
  <c r="G48"/>
  <c r="F48"/>
  <c r="D48"/>
  <c r="C48"/>
  <c r="A48"/>
  <c r="U22" i="1"/>
  <c r="P22"/>
  <c r="N22"/>
  <c r="M22"/>
  <c r="D22"/>
  <c r="C22"/>
  <c r="U22" i="13"/>
  <c r="S22"/>
  <c r="R22"/>
  <c r="P22"/>
  <c r="N22"/>
  <c r="M22"/>
  <c r="G22"/>
  <c r="F22"/>
  <c r="D22"/>
  <c r="C22"/>
  <c r="U22" i="14"/>
  <c r="S22"/>
  <c r="R22"/>
  <c r="P22"/>
  <c r="N22"/>
  <c r="M22"/>
  <c r="G22"/>
  <c r="F22"/>
  <c r="D22"/>
  <c r="C22"/>
  <c r="U22" i="15"/>
  <c r="S22"/>
  <c r="R22"/>
  <c r="P22"/>
  <c r="N22"/>
  <c r="M22"/>
  <c r="G22"/>
  <c r="F22"/>
  <c r="A22" s="1"/>
  <c r="D22"/>
  <c r="C22"/>
  <c r="U22" i="16"/>
  <c r="S22"/>
  <c r="R22"/>
  <c r="P22"/>
  <c r="N22"/>
  <c r="M22"/>
  <c r="G22"/>
  <c r="F22"/>
  <c r="A22" s="1"/>
  <c r="D22"/>
  <c r="C22"/>
  <c r="U22" i="17"/>
  <c r="S22"/>
  <c r="R22"/>
  <c r="P22"/>
  <c r="N22"/>
  <c r="M22"/>
  <c r="G22"/>
  <c r="F22"/>
  <c r="D22"/>
  <c r="C22"/>
  <c r="A22"/>
  <c r="A48" i="15" l="1"/>
  <c r="A22" i="13"/>
  <c r="A22" i="14"/>
  <c r="T201" i="13"/>
  <c r="V201" s="1"/>
  <c r="Q201"/>
  <c r="W201" s="1"/>
  <c r="O201"/>
  <c r="V200"/>
  <c r="T200"/>
  <c r="O200"/>
  <c r="Q200" s="1"/>
  <c r="W200" s="1"/>
  <c r="T199"/>
  <c r="V199" s="1"/>
  <c r="Q199"/>
  <c r="W199" s="1"/>
  <c r="O199"/>
  <c r="U198"/>
  <c r="S198"/>
  <c r="R198"/>
  <c r="P198"/>
  <c r="N198"/>
  <c r="M198"/>
  <c r="V197"/>
  <c r="T197"/>
  <c r="O197"/>
  <c r="Q197" s="1"/>
  <c r="W197" s="1"/>
  <c r="T196"/>
  <c r="V196" s="1"/>
  <c r="Q196"/>
  <c r="W196" s="1"/>
  <c r="O196"/>
  <c r="V195"/>
  <c r="V198" s="1"/>
  <c r="T195"/>
  <c r="T198" s="1"/>
  <c r="O195"/>
  <c r="Q195" s="1"/>
  <c r="U194"/>
  <c r="T194"/>
  <c r="S194"/>
  <c r="R194"/>
  <c r="P194"/>
  <c r="N194"/>
  <c r="M194"/>
  <c r="T193"/>
  <c r="V193" s="1"/>
  <c r="Q193"/>
  <c r="W193" s="1"/>
  <c r="O193"/>
  <c r="V192"/>
  <c r="T192"/>
  <c r="O192"/>
  <c r="Q192" s="1"/>
  <c r="W192" s="1"/>
  <c r="T191"/>
  <c r="V191" s="1"/>
  <c r="V194" s="1"/>
  <c r="Q191"/>
  <c r="W191" s="1"/>
  <c r="O191"/>
  <c r="O194" s="1"/>
  <c r="V201" i="14"/>
  <c r="T201"/>
  <c r="O201"/>
  <c r="Q201" s="1"/>
  <c r="W201" s="1"/>
  <c r="T200"/>
  <c r="V200" s="1"/>
  <c r="Q200"/>
  <c r="W200" s="1"/>
  <c r="O200"/>
  <c r="V199"/>
  <c r="T199"/>
  <c r="O199"/>
  <c r="Q199" s="1"/>
  <c r="W199" s="1"/>
  <c r="U198"/>
  <c r="T198"/>
  <c r="S198"/>
  <c r="R198"/>
  <c r="P198"/>
  <c r="N198"/>
  <c r="M198"/>
  <c r="T197"/>
  <c r="V197" s="1"/>
  <c r="Q197"/>
  <c r="W197" s="1"/>
  <c r="O197"/>
  <c r="V196"/>
  <c r="T196"/>
  <c r="O196"/>
  <c r="Q196" s="1"/>
  <c r="W196" s="1"/>
  <c r="T195"/>
  <c r="V195" s="1"/>
  <c r="V198" s="1"/>
  <c r="Q195"/>
  <c r="W195" s="1"/>
  <c r="O195"/>
  <c r="O198" s="1"/>
  <c r="U194"/>
  <c r="S194"/>
  <c r="R194"/>
  <c r="P194"/>
  <c r="N194"/>
  <c r="M194"/>
  <c r="V193"/>
  <c r="T193"/>
  <c r="O193"/>
  <c r="Q193" s="1"/>
  <c r="W193" s="1"/>
  <c r="T192"/>
  <c r="T194" s="1"/>
  <c r="Q192"/>
  <c r="O192"/>
  <c r="V191"/>
  <c r="T191"/>
  <c r="Q191"/>
  <c r="Q194" s="1"/>
  <c r="O191"/>
  <c r="O194" s="1"/>
  <c r="V201" i="15"/>
  <c r="T201"/>
  <c r="Q201"/>
  <c r="W201" s="1"/>
  <c r="O201"/>
  <c r="V200"/>
  <c r="T200"/>
  <c r="Q200"/>
  <c r="W200" s="1"/>
  <c r="O200"/>
  <c r="V199"/>
  <c r="T199"/>
  <c r="Q199"/>
  <c r="W199" s="1"/>
  <c r="O199"/>
  <c r="U198"/>
  <c r="T198"/>
  <c r="S198"/>
  <c r="R198"/>
  <c r="P198"/>
  <c r="N198"/>
  <c r="M198"/>
  <c r="V197"/>
  <c r="T197"/>
  <c r="Q197"/>
  <c r="W197" s="1"/>
  <c r="O197"/>
  <c r="V196"/>
  <c r="T196"/>
  <c r="Q196"/>
  <c r="W196" s="1"/>
  <c r="O196"/>
  <c r="V195"/>
  <c r="V198" s="1"/>
  <c r="T195"/>
  <c r="Q195"/>
  <c r="Q198" s="1"/>
  <c r="W198" s="1"/>
  <c r="O195"/>
  <c r="O198" s="1"/>
  <c r="U194"/>
  <c r="T194"/>
  <c r="S194"/>
  <c r="R194"/>
  <c r="P194"/>
  <c r="N194"/>
  <c r="M194"/>
  <c r="V193"/>
  <c r="T193"/>
  <c r="Q193"/>
  <c r="W193" s="1"/>
  <c r="O193"/>
  <c r="V192"/>
  <c r="T192"/>
  <c r="Q192"/>
  <c r="W192" s="1"/>
  <c r="O192"/>
  <c r="V191"/>
  <c r="V194" s="1"/>
  <c r="T191"/>
  <c r="Q191"/>
  <c r="W191" s="1"/>
  <c r="O191"/>
  <c r="O194" s="1"/>
  <c r="V201" i="16"/>
  <c r="T201"/>
  <c r="Q201"/>
  <c r="W201" s="1"/>
  <c r="O201"/>
  <c r="V200"/>
  <c r="T200"/>
  <c r="Q200"/>
  <c r="W200" s="1"/>
  <c r="O200"/>
  <c r="V199"/>
  <c r="T199"/>
  <c r="Q199"/>
  <c r="W199" s="1"/>
  <c r="O199"/>
  <c r="U198"/>
  <c r="T198"/>
  <c r="S198"/>
  <c r="R198"/>
  <c r="P198"/>
  <c r="N198"/>
  <c r="M198"/>
  <c r="V197"/>
  <c r="T197"/>
  <c r="Q197"/>
  <c r="W197" s="1"/>
  <c r="O197"/>
  <c r="V196"/>
  <c r="T196"/>
  <c r="Q196"/>
  <c r="W196" s="1"/>
  <c r="O196"/>
  <c r="V195"/>
  <c r="V198" s="1"/>
  <c r="T195"/>
  <c r="Q195"/>
  <c r="W195" s="1"/>
  <c r="O195"/>
  <c r="O198" s="1"/>
  <c r="U194"/>
  <c r="T194"/>
  <c r="S194"/>
  <c r="R194"/>
  <c r="P194"/>
  <c r="N194"/>
  <c r="M194"/>
  <c r="V193"/>
  <c r="T193"/>
  <c r="Q193"/>
  <c r="W193" s="1"/>
  <c r="O193"/>
  <c r="V192"/>
  <c r="T192"/>
  <c r="Q192"/>
  <c r="W192" s="1"/>
  <c r="O192"/>
  <c r="V191"/>
  <c r="V194" s="1"/>
  <c r="T191"/>
  <c r="Q191"/>
  <c r="Q194" s="1"/>
  <c r="O191"/>
  <c r="O194" s="1"/>
  <c r="V201" i="17"/>
  <c r="T201"/>
  <c r="Q201"/>
  <c r="W201" s="1"/>
  <c r="O201"/>
  <c r="V200"/>
  <c r="T200"/>
  <c r="Q200"/>
  <c r="W200" s="1"/>
  <c r="O200"/>
  <c r="V199"/>
  <c r="T199"/>
  <c r="Q199"/>
  <c r="W199" s="1"/>
  <c r="O199"/>
  <c r="U198"/>
  <c r="T198"/>
  <c r="S198"/>
  <c r="R198"/>
  <c r="P198"/>
  <c r="N198"/>
  <c r="M198"/>
  <c r="V197"/>
  <c r="T197"/>
  <c r="Q197"/>
  <c r="W197" s="1"/>
  <c r="O197"/>
  <c r="V196"/>
  <c r="T196"/>
  <c r="Q196"/>
  <c r="W196" s="1"/>
  <c r="O196"/>
  <c r="V195"/>
  <c r="V198" s="1"/>
  <c r="T195"/>
  <c r="Q195"/>
  <c r="Q198" s="1"/>
  <c r="W198" s="1"/>
  <c r="O195"/>
  <c r="O198" s="1"/>
  <c r="U194"/>
  <c r="T194"/>
  <c r="S194"/>
  <c r="R194"/>
  <c r="P194"/>
  <c r="N194"/>
  <c r="M194"/>
  <c r="V193"/>
  <c r="T193"/>
  <c r="Q193"/>
  <c r="W193" s="1"/>
  <c r="O193"/>
  <c r="V192"/>
  <c r="T192"/>
  <c r="Q192"/>
  <c r="W192" s="1"/>
  <c r="O192"/>
  <c r="V191"/>
  <c r="V194" s="1"/>
  <c r="T191"/>
  <c r="Q191"/>
  <c r="W191" s="1"/>
  <c r="O191"/>
  <c r="O194" s="1"/>
  <c r="V201" i="1"/>
  <c r="T201"/>
  <c r="Q201"/>
  <c r="W201" s="1"/>
  <c r="O201"/>
  <c r="V200"/>
  <c r="T200"/>
  <c r="Q200"/>
  <c r="W200" s="1"/>
  <c r="O200"/>
  <c r="V199"/>
  <c r="T199"/>
  <c r="Q199"/>
  <c r="W199" s="1"/>
  <c r="O199"/>
  <c r="U198"/>
  <c r="T198"/>
  <c r="S198"/>
  <c r="R198"/>
  <c r="P198"/>
  <c r="N198"/>
  <c r="M198"/>
  <c r="V197"/>
  <c r="T197"/>
  <c r="Q197"/>
  <c r="W197" s="1"/>
  <c r="O197"/>
  <c r="V196"/>
  <c r="T196"/>
  <c r="Q196"/>
  <c r="W196" s="1"/>
  <c r="O196"/>
  <c r="V195"/>
  <c r="V198" s="1"/>
  <c r="T195"/>
  <c r="Q195"/>
  <c r="W195" s="1"/>
  <c r="O195"/>
  <c r="O198" s="1"/>
  <c r="U194"/>
  <c r="T194"/>
  <c r="S194"/>
  <c r="R194"/>
  <c r="P194"/>
  <c r="N194"/>
  <c r="M194"/>
  <c r="V193"/>
  <c r="T193"/>
  <c r="Q193"/>
  <c r="W193" s="1"/>
  <c r="O193"/>
  <c r="V192"/>
  <c r="T192"/>
  <c r="Q192"/>
  <c r="W192" s="1"/>
  <c r="O192"/>
  <c r="V191"/>
  <c r="V194" s="1"/>
  <c r="T191"/>
  <c r="Q191"/>
  <c r="Q194" s="1"/>
  <c r="W194" s="1"/>
  <c r="O191"/>
  <c r="O194" s="1"/>
  <c r="V175" i="13"/>
  <c r="T175"/>
  <c r="O175"/>
  <c r="Q175" s="1"/>
  <c r="W175" s="1"/>
  <c r="T174"/>
  <c r="V174" s="1"/>
  <c r="Q174"/>
  <c r="W174" s="1"/>
  <c r="O174"/>
  <c r="V173"/>
  <c r="T173"/>
  <c r="Q173"/>
  <c r="W173" s="1"/>
  <c r="O173"/>
  <c r="U172"/>
  <c r="T172"/>
  <c r="S172"/>
  <c r="R172"/>
  <c r="P172"/>
  <c r="N172"/>
  <c r="M172"/>
  <c r="V171"/>
  <c r="T171"/>
  <c r="Q171"/>
  <c r="W171" s="1"/>
  <c r="O171"/>
  <c r="V170"/>
  <c r="T170"/>
  <c r="Q170"/>
  <c r="W170" s="1"/>
  <c r="O170"/>
  <c r="V169"/>
  <c r="V172" s="1"/>
  <c r="T169"/>
  <c r="Q169"/>
  <c r="Q172" s="1"/>
  <c r="W172" s="1"/>
  <c r="O169"/>
  <c r="O172" s="1"/>
  <c r="U168"/>
  <c r="T168"/>
  <c r="S168"/>
  <c r="R168"/>
  <c r="P168"/>
  <c r="N168"/>
  <c r="M168"/>
  <c r="V167"/>
  <c r="T167"/>
  <c r="Q167"/>
  <c r="W167" s="1"/>
  <c r="O167"/>
  <c r="V166"/>
  <c r="T166"/>
  <c r="Q166"/>
  <c r="W166" s="1"/>
  <c r="O166"/>
  <c r="V165"/>
  <c r="V168" s="1"/>
  <c r="T165"/>
  <c r="Q165"/>
  <c r="W165" s="1"/>
  <c r="O165"/>
  <c r="O168" s="1"/>
  <c r="V175" i="14"/>
  <c r="T175"/>
  <c r="Q175"/>
  <c r="W175" s="1"/>
  <c r="O175"/>
  <c r="V174"/>
  <c r="T174"/>
  <c r="Q174"/>
  <c r="W174" s="1"/>
  <c r="O174"/>
  <c r="V173"/>
  <c r="T173"/>
  <c r="Q173"/>
  <c r="W173" s="1"/>
  <c r="O173"/>
  <c r="U172"/>
  <c r="T172"/>
  <c r="S172"/>
  <c r="R172"/>
  <c r="P172"/>
  <c r="N172"/>
  <c r="M172"/>
  <c r="V171"/>
  <c r="T171"/>
  <c r="Q171"/>
  <c r="W171" s="1"/>
  <c r="O171"/>
  <c r="V170"/>
  <c r="T170"/>
  <c r="Q170"/>
  <c r="W170" s="1"/>
  <c r="O170"/>
  <c r="V169"/>
  <c r="V172" s="1"/>
  <c r="T169"/>
  <c r="Q169"/>
  <c r="W169" s="1"/>
  <c r="O169"/>
  <c r="O172" s="1"/>
  <c r="U168"/>
  <c r="T168"/>
  <c r="S168"/>
  <c r="R168"/>
  <c r="P168"/>
  <c r="N168"/>
  <c r="M168"/>
  <c r="V167"/>
  <c r="T167"/>
  <c r="Q167"/>
  <c r="W167" s="1"/>
  <c r="O167"/>
  <c r="V166"/>
  <c r="T166"/>
  <c r="Q166"/>
  <c r="W166" s="1"/>
  <c r="O166"/>
  <c r="V165"/>
  <c r="V168" s="1"/>
  <c r="T165"/>
  <c r="Q165"/>
  <c r="Q168" s="1"/>
  <c r="W168" s="1"/>
  <c r="O165"/>
  <c r="O168" s="1"/>
  <c r="V175" i="15"/>
  <c r="T175"/>
  <c r="Q175"/>
  <c r="W175" s="1"/>
  <c r="O175"/>
  <c r="V174"/>
  <c r="T174"/>
  <c r="Q174"/>
  <c r="W174" s="1"/>
  <c r="O174"/>
  <c r="V173"/>
  <c r="T173"/>
  <c r="Q173"/>
  <c r="W173" s="1"/>
  <c r="O173"/>
  <c r="U172"/>
  <c r="T172"/>
  <c r="S172"/>
  <c r="R172"/>
  <c r="P172"/>
  <c r="N172"/>
  <c r="M172"/>
  <c r="V171"/>
  <c r="T171"/>
  <c r="Q171"/>
  <c r="W171" s="1"/>
  <c r="O171"/>
  <c r="V170"/>
  <c r="T170"/>
  <c r="Q170"/>
  <c r="W170" s="1"/>
  <c r="O170"/>
  <c r="V169"/>
  <c r="V172" s="1"/>
  <c r="T169"/>
  <c r="Q169"/>
  <c r="Q172" s="1"/>
  <c r="W172" s="1"/>
  <c r="O169"/>
  <c r="O172" s="1"/>
  <c r="U168"/>
  <c r="T168"/>
  <c r="S168"/>
  <c r="R168"/>
  <c r="P168"/>
  <c r="N168"/>
  <c r="M168"/>
  <c r="V167"/>
  <c r="T167"/>
  <c r="Q167"/>
  <c r="W167" s="1"/>
  <c r="O167"/>
  <c r="V166"/>
  <c r="T166"/>
  <c r="Q166"/>
  <c r="W166" s="1"/>
  <c r="O166"/>
  <c r="V165"/>
  <c r="V168" s="1"/>
  <c r="T165"/>
  <c r="Q165"/>
  <c r="W165" s="1"/>
  <c r="O165"/>
  <c r="O168" s="1"/>
  <c r="V175" i="16"/>
  <c r="T175"/>
  <c r="Q175"/>
  <c r="W175" s="1"/>
  <c r="O175"/>
  <c r="V174"/>
  <c r="T174"/>
  <c r="Q174"/>
  <c r="W174" s="1"/>
  <c r="O174"/>
  <c r="V173"/>
  <c r="T173"/>
  <c r="Q173"/>
  <c r="W173" s="1"/>
  <c r="O173"/>
  <c r="U172"/>
  <c r="T172"/>
  <c r="S172"/>
  <c r="R172"/>
  <c r="P172"/>
  <c r="N172"/>
  <c r="M172"/>
  <c r="V171"/>
  <c r="T171"/>
  <c r="Q171"/>
  <c r="W171" s="1"/>
  <c r="O171"/>
  <c r="V170"/>
  <c r="T170"/>
  <c r="Q170"/>
  <c r="W170" s="1"/>
  <c r="O170"/>
  <c r="V169"/>
  <c r="V172" s="1"/>
  <c r="T169"/>
  <c r="Q169"/>
  <c r="W169" s="1"/>
  <c r="O169"/>
  <c r="O172" s="1"/>
  <c r="U168"/>
  <c r="T168"/>
  <c r="S168"/>
  <c r="R168"/>
  <c r="P168"/>
  <c r="N168"/>
  <c r="M168"/>
  <c r="V167"/>
  <c r="T167"/>
  <c r="Q167"/>
  <c r="W167" s="1"/>
  <c r="O167"/>
  <c r="V166"/>
  <c r="T166"/>
  <c r="Q166"/>
  <c r="W166" s="1"/>
  <c r="O166"/>
  <c r="V165"/>
  <c r="V168" s="1"/>
  <c r="T165"/>
  <c r="Q165"/>
  <c r="Q168" s="1"/>
  <c r="O165"/>
  <c r="O168" s="1"/>
  <c r="V175" i="17"/>
  <c r="T175"/>
  <c r="Q175"/>
  <c r="W175" s="1"/>
  <c r="O175"/>
  <c r="V174"/>
  <c r="T174"/>
  <c r="Q174"/>
  <c r="W174" s="1"/>
  <c r="O174"/>
  <c r="V173"/>
  <c r="T173"/>
  <c r="Q173"/>
  <c r="W173" s="1"/>
  <c r="O173"/>
  <c r="U172"/>
  <c r="T172"/>
  <c r="S172"/>
  <c r="R172"/>
  <c r="P172"/>
  <c r="N172"/>
  <c r="M172"/>
  <c r="V171"/>
  <c r="T171"/>
  <c r="Q171"/>
  <c r="W171" s="1"/>
  <c r="O171"/>
  <c r="V170"/>
  <c r="T170"/>
  <c r="Q170"/>
  <c r="W170" s="1"/>
  <c r="O170"/>
  <c r="V169"/>
  <c r="V172" s="1"/>
  <c r="T169"/>
  <c r="Q169"/>
  <c r="Q172" s="1"/>
  <c r="W172" s="1"/>
  <c r="O169"/>
  <c r="O172" s="1"/>
  <c r="U168"/>
  <c r="T168"/>
  <c r="S168"/>
  <c r="R168"/>
  <c r="P168"/>
  <c r="N168"/>
  <c r="M168"/>
  <c r="V167"/>
  <c r="T167"/>
  <c r="Q167"/>
  <c r="W167" s="1"/>
  <c r="O167"/>
  <c r="V166"/>
  <c r="T166"/>
  <c r="Q166"/>
  <c r="W166" s="1"/>
  <c r="O166"/>
  <c r="V165"/>
  <c r="V168" s="1"/>
  <c r="T165"/>
  <c r="Q165"/>
  <c r="W165" s="1"/>
  <c r="O165"/>
  <c r="O168" s="1"/>
  <c r="V175" i="1"/>
  <c r="T175"/>
  <c r="Q175"/>
  <c r="W175" s="1"/>
  <c r="O175"/>
  <c r="V174"/>
  <c r="T174"/>
  <c r="Q174"/>
  <c r="W174" s="1"/>
  <c r="O174"/>
  <c r="V173"/>
  <c r="T173"/>
  <c r="Q173"/>
  <c r="W173" s="1"/>
  <c r="O173"/>
  <c r="U172"/>
  <c r="S172"/>
  <c r="R172"/>
  <c r="P172"/>
  <c r="N172"/>
  <c r="M172"/>
  <c r="V171"/>
  <c r="T171"/>
  <c r="Q171"/>
  <c r="W171" s="1"/>
  <c r="O171"/>
  <c r="V170"/>
  <c r="T170"/>
  <c r="Q170"/>
  <c r="W170" s="1"/>
  <c r="O170"/>
  <c r="V169"/>
  <c r="V172" s="1"/>
  <c r="T169"/>
  <c r="T172" s="1"/>
  <c r="Q169"/>
  <c r="W169" s="1"/>
  <c r="O169"/>
  <c r="O172" s="1"/>
  <c r="U168"/>
  <c r="T168"/>
  <c r="S168"/>
  <c r="R168"/>
  <c r="P168"/>
  <c r="N168"/>
  <c r="M168"/>
  <c r="V167"/>
  <c r="T167"/>
  <c r="Q167"/>
  <c r="W167" s="1"/>
  <c r="O167"/>
  <c r="V166"/>
  <c r="T166"/>
  <c r="Q166"/>
  <c r="W166" s="1"/>
  <c r="O166"/>
  <c r="V165"/>
  <c r="V168" s="1"/>
  <c r="T165"/>
  <c r="Q165"/>
  <c r="Q168" s="1"/>
  <c r="W168" s="1"/>
  <c r="O165"/>
  <c r="O168" s="1"/>
  <c r="T123" i="13"/>
  <c r="O123"/>
  <c r="T122"/>
  <c r="Q122"/>
  <c r="O122"/>
  <c r="V121"/>
  <c r="T121"/>
  <c r="Q121"/>
  <c r="W121" s="1"/>
  <c r="O121"/>
  <c r="U120"/>
  <c r="T120"/>
  <c r="S120"/>
  <c r="R120"/>
  <c r="P120"/>
  <c r="N120"/>
  <c r="M120"/>
  <c r="V119"/>
  <c r="T119"/>
  <c r="Q119"/>
  <c r="W119" s="1"/>
  <c r="O119"/>
  <c r="V118"/>
  <c r="T118"/>
  <c r="Q118"/>
  <c r="W118" s="1"/>
  <c r="O118"/>
  <c r="V117"/>
  <c r="V120" s="1"/>
  <c r="T117"/>
  <c r="Q117"/>
  <c r="Q120" s="1"/>
  <c r="O117"/>
  <c r="O120" s="1"/>
  <c r="U116"/>
  <c r="T116"/>
  <c r="S116"/>
  <c r="R116"/>
  <c r="P116"/>
  <c r="N116"/>
  <c r="M116"/>
  <c r="V115"/>
  <c r="T115"/>
  <c r="Q115"/>
  <c r="W115" s="1"/>
  <c r="O115"/>
  <c r="V114"/>
  <c r="T114"/>
  <c r="Q114"/>
  <c r="W114" s="1"/>
  <c r="O114"/>
  <c r="V113"/>
  <c r="V116" s="1"/>
  <c r="T113"/>
  <c r="Q113"/>
  <c r="W113" s="1"/>
  <c r="O113"/>
  <c r="O116" s="1"/>
  <c r="V123" i="14"/>
  <c r="T123"/>
  <c r="Q123"/>
  <c r="W123" s="1"/>
  <c r="O123"/>
  <c r="V122"/>
  <c r="T122"/>
  <c r="Q122"/>
  <c r="W122" s="1"/>
  <c r="O122"/>
  <c r="V121"/>
  <c r="T121"/>
  <c r="Q121"/>
  <c r="W121" s="1"/>
  <c r="O121"/>
  <c r="U120"/>
  <c r="T120"/>
  <c r="S120"/>
  <c r="R120"/>
  <c r="P120"/>
  <c r="N120"/>
  <c r="M120"/>
  <c r="V119"/>
  <c r="T119"/>
  <c r="Q119"/>
  <c r="W119" s="1"/>
  <c r="O119"/>
  <c r="V118"/>
  <c r="T118"/>
  <c r="Q118"/>
  <c r="W118" s="1"/>
  <c r="O118"/>
  <c r="V117"/>
  <c r="V120" s="1"/>
  <c r="T117"/>
  <c r="Q117"/>
  <c r="W117" s="1"/>
  <c r="O117"/>
  <c r="O120" s="1"/>
  <c r="U116"/>
  <c r="T116"/>
  <c r="S116"/>
  <c r="R116"/>
  <c r="P116"/>
  <c r="N116"/>
  <c r="M116"/>
  <c r="V115"/>
  <c r="T115"/>
  <c r="Q115"/>
  <c r="W115" s="1"/>
  <c r="O115"/>
  <c r="V114"/>
  <c r="T114"/>
  <c r="Q114"/>
  <c r="W114" s="1"/>
  <c r="O114"/>
  <c r="V113"/>
  <c r="V116" s="1"/>
  <c r="T113"/>
  <c r="Q113"/>
  <c r="Q116" s="1"/>
  <c r="W116" s="1"/>
  <c r="O113"/>
  <c r="O116" s="1"/>
  <c r="V123" i="15"/>
  <c r="T123"/>
  <c r="Q123"/>
  <c r="W123" s="1"/>
  <c r="O123"/>
  <c r="V122"/>
  <c r="T122"/>
  <c r="Q122"/>
  <c r="W122" s="1"/>
  <c r="O122"/>
  <c r="V121"/>
  <c r="T121"/>
  <c r="Q121"/>
  <c r="W121" s="1"/>
  <c r="O121"/>
  <c r="U120"/>
  <c r="T120"/>
  <c r="S120"/>
  <c r="R120"/>
  <c r="P120"/>
  <c r="N120"/>
  <c r="M120"/>
  <c r="V119"/>
  <c r="T119"/>
  <c r="Q119"/>
  <c r="W119" s="1"/>
  <c r="O119"/>
  <c r="V118"/>
  <c r="T118"/>
  <c r="Q118"/>
  <c r="W118" s="1"/>
  <c r="O118"/>
  <c r="V117"/>
  <c r="V120" s="1"/>
  <c r="T117"/>
  <c r="Q117"/>
  <c r="Q120" s="1"/>
  <c r="O117"/>
  <c r="O120" s="1"/>
  <c r="U116"/>
  <c r="T116"/>
  <c r="S116"/>
  <c r="R116"/>
  <c r="P116"/>
  <c r="N116"/>
  <c r="M116"/>
  <c r="V115"/>
  <c r="T115"/>
  <c r="Q115"/>
  <c r="W115" s="1"/>
  <c r="O115"/>
  <c r="V114"/>
  <c r="T114"/>
  <c r="Q114"/>
  <c r="W114" s="1"/>
  <c r="O114"/>
  <c r="V113"/>
  <c r="V116" s="1"/>
  <c r="T113"/>
  <c r="Q113"/>
  <c r="W113" s="1"/>
  <c r="O113"/>
  <c r="O116" s="1"/>
  <c r="V123" i="16"/>
  <c r="T123"/>
  <c r="Q123"/>
  <c r="W123" s="1"/>
  <c r="O123"/>
  <c r="V122"/>
  <c r="T122"/>
  <c r="Q122"/>
  <c r="W122" s="1"/>
  <c r="O122"/>
  <c r="V121"/>
  <c r="T121"/>
  <c r="Q121"/>
  <c r="W121" s="1"/>
  <c r="O121"/>
  <c r="U120"/>
  <c r="T120"/>
  <c r="S120"/>
  <c r="R120"/>
  <c r="P120"/>
  <c r="N120"/>
  <c r="M120"/>
  <c r="V119"/>
  <c r="T119"/>
  <c r="Q119"/>
  <c r="W119" s="1"/>
  <c r="O119"/>
  <c r="V118"/>
  <c r="T118"/>
  <c r="Q118"/>
  <c r="W118" s="1"/>
  <c r="O118"/>
  <c r="V117"/>
  <c r="V120" s="1"/>
  <c r="T117"/>
  <c r="Q117"/>
  <c r="O117"/>
  <c r="O120" s="1"/>
  <c r="U116"/>
  <c r="T116"/>
  <c r="S116"/>
  <c r="R116"/>
  <c r="P116"/>
  <c r="N116"/>
  <c r="M116"/>
  <c r="V115"/>
  <c r="T115"/>
  <c r="Q115"/>
  <c r="W115" s="1"/>
  <c r="O115"/>
  <c r="V114"/>
  <c r="T114"/>
  <c r="Q114"/>
  <c r="W114" s="1"/>
  <c r="O114"/>
  <c r="V113"/>
  <c r="T113"/>
  <c r="Q113"/>
  <c r="O113"/>
  <c r="V123" i="17"/>
  <c r="T123"/>
  <c r="Q123"/>
  <c r="O123"/>
  <c r="V122"/>
  <c r="T122"/>
  <c r="Q122"/>
  <c r="O122"/>
  <c r="V121"/>
  <c r="T121"/>
  <c r="Q121"/>
  <c r="W121" s="1"/>
  <c r="O121"/>
  <c r="U120"/>
  <c r="T120"/>
  <c r="S120"/>
  <c r="R120"/>
  <c r="P120"/>
  <c r="N120"/>
  <c r="M120"/>
  <c r="V119"/>
  <c r="T119"/>
  <c r="Q119"/>
  <c r="W119" s="1"/>
  <c r="O119"/>
  <c r="V118"/>
  <c r="T118"/>
  <c r="Q118"/>
  <c r="W118" s="1"/>
  <c r="O118"/>
  <c r="V117"/>
  <c r="V120" s="1"/>
  <c r="T117"/>
  <c r="Q117"/>
  <c r="O117"/>
  <c r="U116"/>
  <c r="T116"/>
  <c r="S116"/>
  <c r="R116"/>
  <c r="P116"/>
  <c r="N116"/>
  <c r="M116"/>
  <c r="V115"/>
  <c r="T115"/>
  <c r="Q115"/>
  <c r="O115"/>
  <c r="V114"/>
  <c r="V116" s="1"/>
  <c r="T114"/>
  <c r="Q114"/>
  <c r="O114"/>
  <c r="V113"/>
  <c r="T113"/>
  <c r="Q113"/>
  <c r="O113"/>
  <c r="O116" s="1"/>
  <c r="V123" i="1"/>
  <c r="T123"/>
  <c r="Q123"/>
  <c r="W123" s="1"/>
  <c r="O123"/>
  <c r="V122"/>
  <c r="T122"/>
  <c r="Q122"/>
  <c r="W122" s="1"/>
  <c r="O122"/>
  <c r="V121"/>
  <c r="T121"/>
  <c r="O121"/>
  <c r="U120"/>
  <c r="S120"/>
  <c r="R120"/>
  <c r="P120"/>
  <c r="N120"/>
  <c r="M120"/>
  <c r="T119"/>
  <c r="O119"/>
  <c r="T118"/>
  <c r="T120" s="1"/>
  <c r="O118"/>
  <c r="Q118" s="1"/>
  <c r="W118" s="1"/>
  <c r="T117"/>
  <c r="O117"/>
  <c r="U116"/>
  <c r="S116"/>
  <c r="R116"/>
  <c r="P116"/>
  <c r="N116"/>
  <c r="M116"/>
  <c r="T115"/>
  <c r="V115" s="1"/>
  <c r="O115"/>
  <c r="Q115" s="1"/>
  <c r="W115" s="1"/>
  <c r="T114"/>
  <c r="O114"/>
  <c r="T113"/>
  <c r="O113"/>
  <c r="Q113" s="1"/>
  <c r="T97" i="13"/>
  <c r="Q97"/>
  <c r="O97"/>
  <c r="V96"/>
  <c r="T96"/>
  <c r="O96"/>
  <c r="T95"/>
  <c r="Q95"/>
  <c r="O95"/>
  <c r="U94"/>
  <c r="S94"/>
  <c r="R94"/>
  <c r="P94"/>
  <c r="N94"/>
  <c r="M94"/>
  <c r="V93"/>
  <c r="T93"/>
  <c r="O93"/>
  <c r="T92"/>
  <c r="T94" s="1"/>
  <c r="Q92"/>
  <c r="O92"/>
  <c r="V91"/>
  <c r="T91"/>
  <c r="O91"/>
  <c r="U90"/>
  <c r="S90"/>
  <c r="R90"/>
  <c r="P90"/>
  <c r="N90"/>
  <c r="M90"/>
  <c r="T89"/>
  <c r="V89" s="1"/>
  <c r="O89"/>
  <c r="T88"/>
  <c r="O88"/>
  <c r="T87"/>
  <c r="O87"/>
  <c r="O90" s="1"/>
  <c r="T97" i="14"/>
  <c r="O97"/>
  <c r="T96"/>
  <c r="O96"/>
  <c r="Q96" s="1"/>
  <c r="T95"/>
  <c r="O95"/>
  <c r="U94"/>
  <c r="S94"/>
  <c r="R94"/>
  <c r="P94"/>
  <c r="N94"/>
  <c r="M94"/>
  <c r="T93"/>
  <c r="O93"/>
  <c r="Q93" s="1"/>
  <c r="T92"/>
  <c r="O92"/>
  <c r="T91"/>
  <c r="O91"/>
  <c r="Q91" s="1"/>
  <c r="U90"/>
  <c r="S90"/>
  <c r="R90"/>
  <c r="P90"/>
  <c r="N90"/>
  <c r="M90"/>
  <c r="W89"/>
  <c r="T89"/>
  <c r="V89" s="1"/>
  <c r="O89"/>
  <c r="Q89" s="1"/>
  <c r="T88"/>
  <c r="O88"/>
  <c r="Q88" s="1"/>
  <c r="T87"/>
  <c r="O87"/>
  <c r="T97" i="15"/>
  <c r="O97"/>
  <c r="Q97" s="1"/>
  <c r="W97" s="1"/>
  <c r="T96"/>
  <c r="O96"/>
  <c r="T95"/>
  <c r="O95"/>
  <c r="Q95" s="1"/>
  <c r="W95" s="1"/>
  <c r="U94"/>
  <c r="S94"/>
  <c r="R94"/>
  <c r="P94"/>
  <c r="O94"/>
  <c r="N94"/>
  <c r="M94"/>
  <c r="T93"/>
  <c r="O93"/>
  <c r="T92"/>
  <c r="O92"/>
  <c r="Q92" s="1"/>
  <c r="W92" s="1"/>
  <c r="T91"/>
  <c r="O91"/>
  <c r="U90"/>
  <c r="S90"/>
  <c r="R90"/>
  <c r="P90"/>
  <c r="N90"/>
  <c r="M90"/>
  <c r="T89"/>
  <c r="V89" s="1"/>
  <c r="O89"/>
  <c r="Q89" s="1"/>
  <c r="W89" s="1"/>
  <c r="T88"/>
  <c r="Q88"/>
  <c r="Q90" s="1"/>
  <c r="W90" s="1"/>
  <c r="O88"/>
  <c r="V87"/>
  <c r="T87"/>
  <c r="O87"/>
  <c r="Q87" s="1"/>
  <c r="W87" s="1"/>
  <c r="T97" i="16"/>
  <c r="Q97"/>
  <c r="O97"/>
  <c r="T96"/>
  <c r="O96"/>
  <c r="Q96" s="1"/>
  <c r="T95"/>
  <c r="O95"/>
  <c r="U94"/>
  <c r="S94"/>
  <c r="R94"/>
  <c r="P94"/>
  <c r="N94"/>
  <c r="M94"/>
  <c r="T93"/>
  <c r="O93"/>
  <c r="Q93" s="1"/>
  <c r="T92"/>
  <c r="O92"/>
  <c r="V91"/>
  <c r="T91"/>
  <c r="O91"/>
  <c r="Q91" s="1"/>
  <c r="U90"/>
  <c r="S90"/>
  <c r="R90"/>
  <c r="P90"/>
  <c r="N90"/>
  <c r="M90"/>
  <c r="T89"/>
  <c r="V89" s="1"/>
  <c r="O89"/>
  <c r="Q89" s="1"/>
  <c r="W89" s="1"/>
  <c r="T88"/>
  <c r="O88"/>
  <c r="Q88" s="1"/>
  <c r="T87"/>
  <c r="O87"/>
  <c r="V97" i="17"/>
  <c r="T97"/>
  <c r="O97"/>
  <c r="Q97" s="1"/>
  <c r="W97" s="1"/>
  <c r="V96"/>
  <c r="T96"/>
  <c r="O96"/>
  <c r="Q96" s="1"/>
  <c r="W96" s="1"/>
  <c r="T95"/>
  <c r="Q95"/>
  <c r="W95" s="1"/>
  <c r="O95"/>
  <c r="U94"/>
  <c r="S94"/>
  <c r="R94"/>
  <c r="P94"/>
  <c r="N94"/>
  <c r="M94"/>
  <c r="V93"/>
  <c r="T93"/>
  <c r="O93"/>
  <c r="Q93" s="1"/>
  <c r="W93" s="1"/>
  <c r="T92"/>
  <c r="Q92"/>
  <c r="W92" s="1"/>
  <c r="O92"/>
  <c r="V91"/>
  <c r="T91"/>
  <c r="T94" s="1"/>
  <c r="O91"/>
  <c r="Q91" s="1"/>
  <c r="U90"/>
  <c r="T90"/>
  <c r="S90"/>
  <c r="R90"/>
  <c r="P90"/>
  <c r="N90"/>
  <c r="M90"/>
  <c r="T89"/>
  <c r="V89" s="1"/>
  <c r="Q89"/>
  <c r="W89" s="1"/>
  <c r="O89"/>
  <c r="V88"/>
  <c r="T88"/>
  <c r="O88"/>
  <c r="Q88" s="1"/>
  <c r="W88" s="1"/>
  <c r="T87"/>
  <c r="Q87"/>
  <c r="W87" s="1"/>
  <c r="O87"/>
  <c r="O90" s="1"/>
  <c r="V97" i="1"/>
  <c r="T97"/>
  <c r="O97"/>
  <c r="Q97" s="1"/>
  <c r="W97" s="1"/>
  <c r="T96"/>
  <c r="Q96"/>
  <c r="O96"/>
  <c r="V95"/>
  <c r="T95"/>
  <c r="O95"/>
  <c r="Q95" s="1"/>
  <c r="W95" s="1"/>
  <c r="U94"/>
  <c r="T94"/>
  <c r="S94"/>
  <c r="R94"/>
  <c r="P94"/>
  <c r="N94"/>
  <c r="M94"/>
  <c r="T93"/>
  <c r="Q93"/>
  <c r="O93"/>
  <c r="V92"/>
  <c r="T92"/>
  <c r="O92"/>
  <c r="Q92" s="1"/>
  <c r="W92" s="1"/>
  <c r="T91"/>
  <c r="Q91"/>
  <c r="O91"/>
  <c r="O94" s="1"/>
  <c r="U90"/>
  <c r="S90"/>
  <c r="R90"/>
  <c r="P90"/>
  <c r="N90"/>
  <c r="M90"/>
  <c r="V89"/>
  <c r="T89"/>
  <c r="O89"/>
  <c r="Q89" s="1"/>
  <c r="W89" s="1"/>
  <c r="T88"/>
  <c r="Q88"/>
  <c r="O88"/>
  <c r="V87"/>
  <c r="T87"/>
  <c r="T90" s="1"/>
  <c r="O87"/>
  <c r="Q87" s="1"/>
  <c r="T45" i="13"/>
  <c r="V45" s="1"/>
  <c r="O45"/>
  <c r="Q45" s="1"/>
  <c r="H45"/>
  <c r="E45"/>
  <c r="A45"/>
  <c r="T44"/>
  <c r="V44" s="1"/>
  <c r="O44"/>
  <c r="Q44" s="1"/>
  <c r="H44"/>
  <c r="E44"/>
  <c r="A44"/>
  <c r="V43"/>
  <c r="T43"/>
  <c r="Q43"/>
  <c r="W43" s="1"/>
  <c r="O43"/>
  <c r="H43"/>
  <c r="E43"/>
  <c r="I43" s="1"/>
  <c r="A43"/>
  <c r="U42"/>
  <c r="T42"/>
  <c r="S42"/>
  <c r="R42"/>
  <c r="P42"/>
  <c r="N42"/>
  <c r="M42"/>
  <c r="G42"/>
  <c r="F42"/>
  <c r="A42" s="1"/>
  <c r="D42"/>
  <c r="C42"/>
  <c r="V41"/>
  <c r="V42" s="1"/>
  <c r="T41"/>
  <c r="Q41"/>
  <c r="O41"/>
  <c r="H41"/>
  <c r="I41" s="1"/>
  <c r="E41"/>
  <c r="A41"/>
  <c r="V40"/>
  <c r="T40"/>
  <c r="Q40"/>
  <c r="W40" s="1"/>
  <c r="O40"/>
  <c r="H40"/>
  <c r="E40"/>
  <c r="I40" s="1"/>
  <c r="A40"/>
  <c r="V39"/>
  <c r="T39"/>
  <c r="Q39"/>
  <c r="W39" s="1"/>
  <c r="O39"/>
  <c r="O42" s="1"/>
  <c r="H39"/>
  <c r="H42" s="1"/>
  <c r="E39"/>
  <c r="A39"/>
  <c r="U38"/>
  <c r="S38"/>
  <c r="R38"/>
  <c r="P38"/>
  <c r="N38"/>
  <c r="M38"/>
  <c r="G38"/>
  <c r="F38"/>
  <c r="E38"/>
  <c r="I38" s="1"/>
  <c r="D38"/>
  <c r="C38"/>
  <c r="A38"/>
  <c r="V37"/>
  <c r="T37"/>
  <c r="O37"/>
  <c r="Q37" s="1"/>
  <c r="W37" s="1"/>
  <c r="H37"/>
  <c r="E37"/>
  <c r="A37"/>
  <c r="T36"/>
  <c r="T38" s="1"/>
  <c r="Q36"/>
  <c r="O36"/>
  <c r="I36"/>
  <c r="H36"/>
  <c r="E36"/>
  <c r="A36"/>
  <c r="V35"/>
  <c r="T35"/>
  <c r="O35"/>
  <c r="O38" s="1"/>
  <c r="H35"/>
  <c r="H38" s="1"/>
  <c r="E35"/>
  <c r="A35"/>
  <c r="T45" i="14"/>
  <c r="V45" s="1"/>
  <c r="O45"/>
  <c r="Q45" s="1"/>
  <c r="H45"/>
  <c r="E45"/>
  <c r="A45"/>
  <c r="T44"/>
  <c r="V44" s="1"/>
  <c r="O44"/>
  <c r="Q44" s="1"/>
  <c r="H44"/>
  <c r="E44"/>
  <c r="A44"/>
  <c r="T43"/>
  <c r="V43" s="1"/>
  <c r="Q43"/>
  <c r="O43"/>
  <c r="I43"/>
  <c r="H43"/>
  <c r="E43"/>
  <c r="A43"/>
  <c r="U42"/>
  <c r="S42"/>
  <c r="R42"/>
  <c r="P42"/>
  <c r="N42"/>
  <c r="M42"/>
  <c r="H42"/>
  <c r="G42"/>
  <c r="F42"/>
  <c r="D42"/>
  <c r="C42"/>
  <c r="A42"/>
  <c r="V41"/>
  <c r="T41"/>
  <c r="Q41"/>
  <c r="W41" s="1"/>
  <c r="O41"/>
  <c r="H41"/>
  <c r="E41"/>
  <c r="I41" s="1"/>
  <c r="A41"/>
  <c r="V40"/>
  <c r="T40"/>
  <c r="T42" s="1"/>
  <c r="Q40"/>
  <c r="O40"/>
  <c r="H40"/>
  <c r="I40" s="1"/>
  <c r="E40"/>
  <c r="A40"/>
  <c r="V39"/>
  <c r="V42" s="1"/>
  <c r="T39"/>
  <c r="Q39"/>
  <c r="Q42" s="1"/>
  <c r="W42" s="1"/>
  <c r="O39"/>
  <c r="O42" s="1"/>
  <c r="H39"/>
  <c r="E39"/>
  <c r="I39" s="1"/>
  <c r="A39"/>
  <c r="U38"/>
  <c r="T38"/>
  <c r="S38"/>
  <c r="R38"/>
  <c r="P38"/>
  <c r="N38"/>
  <c r="M38"/>
  <c r="G38"/>
  <c r="F38"/>
  <c r="A38" s="1"/>
  <c r="D38"/>
  <c r="C38"/>
  <c r="V37"/>
  <c r="T37"/>
  <c r="Q37"/>
  <c r="W37" s="1"/>
  <c r="O37"/>
  <c r="H37"/>
  <c r="I37" s="1"/>
  <c r="E37"/>
  <c r="A37"/>
  <c r="V36"/>
  <c r="T36"/>
  <c r="Q36"/>
  <c r="W36" s="1"/>
  <c r="O36"/>
  <c r="H36"/>
  <c r="E36"/>
  <c r="I36" s="1"/>
  <c r="A36"/>
  <c r="V35"/>
  <c r="V38" s="1"/>
  <c r="T35"/>
  <c r="Q35"/>
  <c r="Q38" s="1"/>
  <c r="O35"/>
  <c r="O38" s="1"/>
  <c r="H35"/>
  <c r="I35" s="1"/>
  <c r="E35"/>
  <c r="A35"/>
  <c r="V45" i="15"/>
  <c r="T45"/>
  <c r="O45"/>
  <c r="Q45" s="1"/>
  <c r="H45"/>
  <c r="E45"/>
  <c r="A45"/>
  <c r="T44"/>
  <c r="V44" s="1"/>
  <c r="O44"/>
  <c r="Q44" s="1"/>
  <c r="H44"/>
  <c r="E44"/>
  <c r="A44"/>
  <c r="V43"/>
  <c r="T43"/>
  <c r="Q43"/>
  <c r="W43" s="1"/>
  <c r="O43"/>
  <c r="H43"/>
  <c r="E43"/>
  <c r="I43" s="1"/>
  <c r="A43"/>
  <c r="U42"/>
  <c r="T42"/>
  <c r="S42"/>
  <c r="R42"/>
  <c r="P42"/>
  <c r="N42"/>
  <c r="M42"/>
  <c r="G42"/>
  <c r="F42"/>
  <c r="A42" s="1"/>
  <c r="D42"/>
  <c r="C42"/>
  <c r="V41"/>
  <c r="V42" s="1"/>
  <c r="T41"/>
  <c r="Q41"/>
  <c r="O41"/>
  <c r="H41"/>
  <c r="I41" s="1"/>
  <c r="E41"/>
  <c r="A41"/>
  <c r="V40"/>
  <c r="T40"/>
  <c r="Q40"/>
  <c r="W40" s="1"/>
  <c r="O40"/>
  <c r="H40"/>
  <c r="E40"/>
  <c r="I40" s="1"/>
  <c r="A40"/>
  <c r="V39"/>
  <c r="T39"/>
  <c r="Q39"/>
  <c r="W39" s="1"/>
  <c r="O39"/>
  <c r="O42" s="1"/>
  <c r="H39"/>
  <c r="H42" s="1"/>
  <c r="E39"/>
  <c r="A39"/>
  <c r="U38"/>
  <c r="S38"/>
  <c r="R38"/>
  <c r="P38"/>
  <c r="N38"/>
  <c r="M38"/>
  <c r="G38"/>
  <c r="F38"/>
  <c r="E38"/>
  <c r="I38" s="1"/>
  <c r="D38"/>
  <c r="C38"/>
  <c r="A38"/>
  <c r="V37"/>
  <c r="T37"/>
  <c r="O37"/>
  <c r="Q37" s="1"/>
  <c r="W37" s="1"/>
  <c r="H37"/>
  <c r="E37"/>
  <c r="A37"/>
  <c r="T36"/>
  <c r="T38" s="1"/>
  <c r="Q36"/>
  <c r="O36"/>
  <c r="I36"/>
  <c r="H36"/>
  <c r="E36"/>
  <c r="A36"/>
  <c r="V35"/>
  <c r="T35"/>
  <c r="O35"/>
  <c r="O38" s="1"/>
  <c r="H35"/>
  <c r="H38" s="1"/>
  <c r="E35"/>
  <c r="A35"/>
  <c r="T45" i="16"/>
  <c r="V45" s="1"/>
  <c r="O45"/>
  <c r="Q45" s="1"/>
  <c r="H45"/>
  <c r="E45"/>
  <c r="A45"/>
  <c r="V44"/>
  <c r="T44"/>
  <c r="O44"/>
  <c r="Q44" s="1"/>
  <c r="H44"/>
  <c r="E44"/>
  <c r="A44"/>
  <c r="T43"/>
  <c r="V43" s="1"/>
  <c r="Q43"/>
  <c r="O43"/>
  <c r="I43"/>
  <c r="H43"/>
  <c r="E43"/>
  <c r="A43"/>
  <c r="U42"/>
  <c r="S42"/>
  <c r="R42"/>
  <c r="P42"/>
  <c r="N42"/>
  <c r="M42"/>
  <c r="H42"/>
  <c r="G42"/>
  <c r="F42"/>
  <c r="D42"/>
  <c r="C42"/>
  <c r="A42"/>
  <c r="V41"/>
  <c r="T41"/>
  <c r="Q41"/>
  <c r="W41" s="1"/>
  <c r="O41"/>
  <c r="H41"/>
  <c r="E41"/>
  <c r="I41" s="1"/>
  <c r="A41"/>
  <c r="V40"/>
  <c r="T40"/>
  <c r="T42" s="1"/>
  <c r="Q40"/>
  <c r="O40"/>
  <c r="H40"/>
  <c r="I40" s="1"/>
  <c r="E40"/>
  <c r="A40"/>
  <c r="V39"/>
  <c r="V42" s="1"/>
  <c r="T39"/>
  <c r="Q39"/>
  <c r="Q42" s="1"/>
  <c r="O39"/>
  <c r="O42" s="1"/>
  <c r="H39"/>
  <c r="E39"/>
  <c r="I39" s="1"/>
  <c r="A39"/>
  <c r="U38"/>
  <c r="T38"/>
  <c r="S38"/>
  <c r="R38"/>
  <c r="P38"/>
  <c r="N38"/>
  <c r="M38"/>
  <c r="G38"/>
  <c r="F38"/>
  <c r="A38" s="1"/>
  <c r="D38"/>
  <c r="C38"/>
  <c r="V37"/>
  <c r="T37"/>
  <c r="Q37"/>
  <c r="W37" s="1"/>
  <c r="O37"/>
  <c r="H37"/>
  <c r="I37" s="1"/>
  <c r="E37"/>
  <c r="A37"/>
  <c r="V36"/>
  <c r="T36"/>
  <c r="Q36"/>
  <c r="W36" s="1"/>
  <c r="O36"/>
  <c r="H36"/>
  <c r="E36"/>
  <c r="I36" s="1"/>
  <c r="A36"/>
  <c r="T35"/>
  <c r="O35"/>
  <c r="I35"/>
  <c r="H35"/>
  <c r="E35"/>
  <c r="A35"/>
  <c r="T45" i="17"/>
  <c r="V45" s="1"/>
  <c r="O45"/>
  <c r="Q45" s="1"/>
  <c r="W45" s="1"/>
  <c r="H45"/>
  <c r="E45"/>
  <c r="A45"/>
  <c r="T44"/>
  <c r="V44" s="1"/>
  <c r="O44"/>
  <c r="Q44" s="1"/>
  <c r="H44"/>
  <c r="E44"/>
  <c r="A44"/>
  <c r="T43"/>
  <c r="V43" s="1"/>
  <c r="O43"/>
  <c r="Q43" s="1"/>
  <c r="W43" s="1"/>
  <c r="I43"/>
  <c r="H43"/>
  <c r="E43"/>
  <c r="A43"/>
  <c r="U42"/>
  <c r="S42"/>
  <c r="R42"/>
  <c r="P42"/>
  <c r="N42"/>
  <c r="M42"/>
  <c r="G42"/>
  <c r="A42" s="1"/>
  <c r="F42"/>
  <c r="D42"/>
  <c r="C42"/>
  <c r="V41"/>
  <c r="T41"/>
  <c r="O41"/>
  <c r="Q41" s="1"/>
  <c r="W41" s="1"/>
  <c r="H41"/>
  <c r="E41"/>
  <c r="I41" s="1"/>
  <c r="A41"/>
  <c r="T40"/>
  <c r="V40" s="1"/>
  <c r="Q40"/>
  <c r="W40" s="1"/>
  <c r="O40"/>
  <c r="H40"/>
  <c r="H42" s="1"/>
  <c r="E40"/>
  <c r="I40" s="1"/>
  <c r="A40"/>
  <c r="V39"/>
  <c r="V42" s="1"/>
  <c r="T39"/>
  <c r="T42" s="1"/>
  <c r="O39"/>
  <c r="Q39" s="1"/>
  <c r="Q42" s="1"/>
  <c r="W42" s="1"/>
  <c r="I39"/>
  <c r="H39"/>
  <c r="E39"/>
  <c r="E42" s="1"/>
  <c r="I42" s="1"/>
  <c r="A39"/>
  <c r="U38"/>
  <c r="T38"/>
  <c r="S38"/>
  <c r="R38"/>
  <c r="P38"/>
  <c r="N38"/>
  <c r="M38"/>
  <c r="G38"/>
  <c r="A38" s="1"/>
  <c r="F38"/>
  <c r="D38"/>
  <c r="C38"/>
  <c r="T37"/>
  <c r="V37" s="1"/>
  <c r="Q37"/>
  <c r="W37" s="1"/>
  <c r="O37"/>
  <c r="H37"/>
  <c r="E37"/>
  <c r="I37" s="1"/>
  <c r="A37"/>
  <c r="V36"/>
  <c r="T36"/>
  <c r="O36"/>
  <c r="Q36" s="1"/>
  <c r="W36" s="1"/>
  <c r="I36"/>
  <c r="H36"/>
  <c r="E36"/>
  <c r="E38" s="1"/>
  <c r="A36"/>
  <c r="W35"/>
  <c r="T35"/>
  <c r="V35" s="1"/>
  <c r="Q35"/>
  <c r="Q38" s="1"/>
  <c r="O35"/>
  <c r="O38" s="1"/>
  <c r="H35"/>
  <c r="E35"/>
  <c r="A35"/>
  <c r="T45" i="1"/>
  <c r="V45" s="1"/>
  <c r="O45"/>
  <c r="Q45" s="1"/>
  <c r="W45" s="1"/>
  <c r="H45"/>
  <c r="E45"/>
  <c r="I45" s="1"/>
  <c r="A45"/>
  <c r="T44"/>
  <c r="V44" s="1"/>
  <c r="O44"/>
  <c r="Q44" s="1"/>
  <c r="W44" s="1"/>
  <c r="H44"/>
  <c r="E44"/>
  <c r="I44" s="1"/>
  <c r="A44"/>
  <c r="V43"/>
  <c r="T43"/>
  <c r="O43"/>
  <c r="Q43" s="1"/>
  <c r="W43" s="1"/>
  <c r="I43"/>
  <c r="H43"/>
  <c r="E43"/>
  <c r="A43"/>
  <c r="U42"/>
  <c r="T42"/>
  <c r="S42"/>
  <c r="R42"/>
  <c r="P42"/>
  <c r="N42"/>
  <c r="M42"/>
  <c r="G42"/>
  <c r="A42" s="1"/>
  <c r="F42"/>
  <c r="D42"/>
  <c r="C42"/>
  <c r="T41"/>
  <c r="V41" s="1"/>
  <c r="Q41"/>
  <c r="W41" s="1"/>
  <c r="O41"/>
  <c r="H41"/>
  <c r="E41"/>
  <c r="I41" s="1"/>
  <c r="A41"/>
  <c r="V40"/>
  <c r="T40"/>
  <c r="O40"/>
  <c r="Q40" s="1"/>
  <c r="W40" s="1"/>
  <c r="I40"/>
  <c r="H40"/>
  <c r="E40"/>
  <c r="E42" s="1"/>
  <c r="I42" s="1"/>
  <c r="A40"/>
  <c r="W39"/>
  <c r="T39"/>
  <c r="V39" s="1"/>
  <c r="Q39"/>
  <c r="Q42" s="1"/>
  <c r="W42" s="1"/>
  <c r="O39"/>
  <c r="O42" s="1"/>
  <c r="I39"/>
  <c r="H39"/>
  <c r="E39"/>
  <c r="A39"/>
  <c r="U38"/>
  <c r="S38"/>
  <c r="R38"/>
  <c r="P38"/>
  <c r="O38"/>
  <c r="N38"/>
  <c r="M38"/>
  <c r="H38"/>
  <c r="G38"/>
  <c r="A38" s="1"/>
  <c r="F38"/>
  <c r="D38"/>
  <c r="C38"/>
  <c r="W37"/>
  <c r="T37"/>
  <c r="V37" s="1"/>
  <c r="O37"/>
  <c r="Q37" s="1"/>
  <c r="H37"/>
  <c r="E37"/>
  <c r="I37" s="1"/>
  <c r="A37"/>
  <c r="T36"/>
  <c r="V36" s="1"/>
  <c r="O36"/>
  <c r="Q36" s="1"/>
  <c r="I36"/>
  <c r="H36"/>
  <c r="E36"/>
  <c r="A36"/>
  <c r="W35"/>
  <c r="T35"/>
  <c r="O35"/>
  <c r="Q35" s="1"/>
  <c r="I35"/>
  <c r="H35"/>
  <c r="E35"/>
  <c r="E38" s="1"/>
  <c r="I38" s="1"/>
  <c r="A35"/>
  <c r="T19" i="13"/>
  <c r="V19" s="1"/>
  <c r="O19"/>
  <c r="Q19" s="1"/>
  <c r="H19"/>
  <c r="E19"/>
  <c r="A19"/>
  <c r="T18"/>
  <c r="V18" s="1"/>
  <c r="O18"/>
  <c r="Q18" s="1"/>
  <c r="H18"/>
  <c r="E18"/>
  <c r="A18"/>
  <c r="T17"/>
  <c r="V17" s="1"/>
  <c r="Q17"/>
  <c r="W17" s="1"/>
  <c r="O17"/>
  <c r="H17"/>
  <c r="I17" s="1"/>
  <c r="E17"/>
  <c r="A17"/>
  <c r="U16"/>
  <c r="S16"/>
  <c r="R16"/>
  <c r="P16"/>
  <c r="N16"/>
  <c r="M16"/>
  <c r="G16"/>
  <c r="F16"/>
  <c r="D16"/>
  <c r="C16"/>
  <c r="A16"/>
  <c r="V15"/>
  <c r="T15"/>
  <c r="O15"/>
  <c r="Q15" s="1"/>
  <c r="W15" s="1"/>
  <c r="H15"/>
  <c r="E15"/>
  <c r="I15" s="1"/>
  <c r="A15"/>
  <c r="T14"/>
  <c r="T16" s="1"/>
  <c r="Q14"/>
  <c r="O14"/>
  <c r="H14"/>
  <c r="E14"/>
  <c r="A14"/>
  <c r="V13"/>
  <c r="T13"/>
  <c r="O13"/>
  <c r="Q13" s="1"/>
  <c r="H13"/>
  <c r="E13"/>
  <c r="A13"/>
  <c r="U12"/>
  <c r="T12"/>
  <c r="S12"/>
  <c r="R12"/>
  <c r="P12"/>
  <c r="N12"/>
  <c r="M12"/>
  <c r="G12"/>
  <c r="F12"/>
  <c r="D12"/>
  <c r="C12"/>
  <c r="A12"/>
  <c r="T11"/>
  <c r="V11" s="1"/>
  <c r="Q11"/>
  <c r="W11" s="1"/>
  <c r="O11"/>
  <c r="H11"/>
  <c r="I11" s="1"/>
  <c r="E11"/>
  <c r="A11"/>
  <c r="V10"/>
  <c r="T10"/>
  <c r="Q10"/>
  <c r="W10" s="1"/>
  <c r="O10"/>
  <c r="H10"/>
  <c r="E10"/>
  <c r="I10" s="1"/>
  <c r="A10"/>
  <c r="V9"/>
  <c r="T9"/>
  <c r="Q9"/>
  <c r="W9" s="1"/>
  <c r="O9"/>
  <c r="O12" s="1"/>
  <c r="H9"/>
  <c r="H12" s="1"/>
  <c r="E9"/>
  <c r="E12" s="1"/>
  <c r="I12" s="1"/>
  <c r="A9"/>
  <c r="T19" i="14"/>
  <c r="V19" s="1"/>
  <c r="O19"/>
  <c r="Q19" s="1"/>
  <c r="H19"/>
  <c r="E19"/>
  <c r="I19" s="1"/>
  <c r="A19"/>
  <c r="T18"/>
  <c r="V18" s="1"/>
  <c r="O18"/>
  <c r="Q18" s="1"/>
  <c r="H18"/>
  <c r="E18"/>
  <c r="A18"/>
  <c r="V17"/>
  <c r="T17"/>
  <c r="Q17"/>
  <c r="W17" s="1"/>
  <c r="O17"/>
  <c r="H17"/>
  <c r="E17"/>
  <c r="I17" s="1"/>
  <c r="A17"/>
  <c r="U16"/>
  <c r="T16"/>
  <c r="S16"/>
  <c r="R16"/>
  <c r="P16"/>
  <c r="N16"/>
  <c r="M16"/>
  <c r="G16"/>
  <c r="F16"/>
  <c r="D16"/>
  <c r="C16"/>
  <c r="A16"/>
  <c r="V15"/>
  <c r="T15"/>
  <c r="Q15"/>
  <c r="W15" s="1"/>
  <c r="O15"/>
  <c r="H15"/>
  <c r="E15"/>
  <c r="I15" s="1"/>
  <c r="A15"/>
  <c r="V14"/>
  <c r="T14"/>
  <c r="Q14"/>
  <c r="W14" s="1"/>
  <c r="O14"/>
  <c r="H14"/>
  <c r="E14"/>
  <c r="I14" s="1"/>
  <c r="A14"/>
  <c r="V13"/>
  <c r="V16" s="1"/>
  <c r="T13"/>
  <c r="Q13"/>
  <c r="W13" s="1"/>
  <c r="O13"/>
  <c r="O16" s="1"/>
  <c r="H13"/>
  <c r="H16" s="1"/>
  <c r="E13"/>
  <c r="E16" s="1"/>
  <c r="A13"/>
  <c r="U12"/>
  <c r="S12"/>
  <c r="R12"/>
  <c r="P12"/>
  <c r="N12"/>
  <c r="M12"/>
  <c r="G12"/>
  <c r="F12"/>
  <c r="D12"/>
  <c r="C12"/>
  <c r="A12"/>
  <c r="V11"/>
  <c r="T11"/>
  <c r="Q11"/>
  <c r="O11"/>
  <c r="H11"/>
  <c r="I11" s="1"/>
  <c r="E11"/>
  <c r="A11"/>
  <c r="V10"/>
  <c r="T10"/>
  <c r="Q10"/>
  <c r="O10"/>
  <c r="H10"/>
  <c r="H12" s="1"/>
  <c r="E10"/>
  <c r="I10" s="1"/>
  <c r="A10"/>
  <c r="V9"/>
  <c r="T9"/>
  <c r="T12" s="1"/>
  <c r="Q9"/>
  <c r="Q12" s="1"/>
  <c r="O9"/>
  <c r="O12" s="1"/>
  <c r="H9"/>
  <c r="I9" s="1"/>
  <c r="E9"/>
  <c r="E12" s="1"/>
  <c r="I12" s="1"/>
  <c r="A9"/>
  <c r="V19" i="15"/>
  <c r="T19"/>
  <c r="O19"/>
  <c r="Q19" s="1"/>
  <c r="H19"/>
  <c r="E19"/>
  <c r="A19"/>
  <c r="T18"/>
  <c r="V18" s="1"/>
  <c r="O18"/>
  <c r="Q18" s="1"/>
  <c r="H18"/>
  <c r="E18"/>
  <c r="A18"/>
  <c r="V17"/>
  <c r="T17"/>
  <c r="Q17"/>
  <c r="W17" s="1"/>
  <c r="O17"/>
  <c r="H17"/>
  <c r="E17"/>
  <c r="I17" s="1"/>
  <c r="A17"/>
  <c r="U16"/>
  <c r="S16"/>
  <c r="R16"/>
  <c r="P16"/>
  <c r="N16"/>
  <c r="M16"/>
  <c r="G16"/>
  <c r="F16"/>
  <c r="D16"/>
  <c r="C16"/>
  <c r="A16"/>
  <c r="V15"/>
  <c r="T15"/>
  <c r="Q15"/>
  <c r="W15" s="1"/>
  <c r="O15"/>
  <c r="H15"/>
  <c r="E15"/>
  <c r="I15" s="1"/>
  <c r="A15"/>
  <c r="V14"/>
  <c r="T14"/>
  <c r="Q14"/>
  <c r="W14" s="1"/>
  <c r="O14"/>
  <c r="H14"/>
  <c r="E14"/>
  <c r="I14" s="1"/>
  <c r="A14"/>
  <c r="V13"/>
  <c r="V16" s="1"/>
  <c r="T13"/>
  <c r="T16" s="1"/>
  <c r="Q13"/>
  <c r="Q16" s="1"/>
  <c r="W16" s="1"/>
  <c r="O13"/>
  <c r="O16" s="1"/>
  <c r="H13"/>
  <c r="E13"/>
  <c r="A13"/>
  <c r="U12"/>
  <c r="T12"/>
  <c r="S12"/>
  <c r="R12"/>
  <c r="P12"/>
  <c r="N12"/>
  <c r="M12"/>
  <c r="G12"/>
  <c r="F12"/>
  <c r="D12"/>
  <c r="C12"/>
  <c r="A12"/>
  <c r="T11"/>
  <c r="V11" s="1"/>
  <c r="Q11"/>
  <c r="W11" s="1"/>
  <c r="O11"/>
  <c r="H11"/>
  <c r="E11"/>
  <c r="I11" s="1"/>
  <c r="A11"/>
  <c r="V10"/>
  <c r="T10"/>
  <c r="Q10"/>
  <c r="W10" s="1"/>
  <c r="O10"/>
  <c r="H10"/>
  <c r="E10"/>
  <c r="I10" s="1"/>
  <c r="A10"/>
  <c r="V9"/>
  <c r="V12" s="1"/>
  <c r="T9"/>
  <c r="Q9"/>
  <c r="O9"/>
  <c r="O12" s="1"/>
  <c r="H9"/>
  <c r="H12" s="1"/>
  <c r="E9"/>
  <c r="E12" s="1"/>
  <c r="I12" s="1"/>
  <c r="A9"/>
  <c r="T19" i="16"/>
  <c r="V19" s="1"/>
  <c r="O19"/>
  <c r="Q19" s="1"/>
  <c r="H19"/>
  <c r="E19"/>
  <c r="A19"/>
  <c r="T18"/>
  <c r="V18" s="1"/>
  <c r="O18"/>
  <c r="Q18" s="1"/>
  <c r="H18"/>
  <c r="E18"/>
  <c r="A18"/>
  <c r="V17"/>
  <c r="T17"/>
  <c r="Q17"/>
  <c r="O17"/>
  <c r="H17"/>
  <c r="E17"/>
  <c r="I17" s="1"/>
  <c r="A17"/>
  <c r="U16"/>
  <c r="T16"/>
  <c r="S16"/>
  <c r="R16"/>
  <c r="P16"/>
  <c r="N16"/>
  <c r="M16"/>
  <c r="G16"/>
  <c r="F16"/>
  <c r="A16" s="1"/>
  <c r="D16"/>
  <c r="C16"/>
  <c r="T15"/>
  <c r="V15" s="1"/>
  <c r="Q15"/>
  <c r="O15"/>
  <c r="H15"/>
  <c r="E15"/>
  <c r="A15"/>
  <c r="V14"/>
  <c r="T14"/>
  <c r="Q14"/>
  <c r="O14"/>
  <c r="I14"/>
  <c r="H14"/>
  <c r="E14"/>
  <c r="A14"/>
  <c r="T13"/>
  <c r="V13" s="1"/>
  <c r="V16" s="1"/>
  <c r="Q13"/>
  <c r="O13"/>
  <c r="O16" s="1"/>
  <c r="H13"/>
  <c r="H16" s="1"/>
  <c r="E13"/>
  <c r="E16" s="1"/>
  <c r="A13"/>
  <c r="U12"/>
  <c r="S12"/>
  <c r="R12"/>
  <c r="P12"/>
  <c r="N12"/>
  <c r="M12"/>
  <c r="G12"/>
  <c r="F12"/>
  <c r="D12"/>
  <c r="C12"/>
  <c r="A12"/>
  <c r="V11"/>
  <c r="V12" s="1"/>
  <c r="T11"/>
  <c r="Q11"/>
  <c r="O11"/>
  <c r="H11"/>
  <c r="I11" s="1"/>
  <c r="E11"/>
  <c r="A11"/>
  <c r="V10"/>
  <c r="T10"/>
  <c r="Q10"/>
  <c r="W10" s="1"/>
  <c r="O10"/>
  <c r="H10"/>
  <c r="H12" s="1"/>
  <c r="E10"/>
  <c r="A10"/>
  <c r="T9"/>
  <c r="V9" s="1"/>
  <c r="O9"/>
  <c r="H9"/>
  <c r="E9"/>
  <c r="A9"/>
  <c r="T19" i="17"/>
  <c r="V19" s="1"/>
  <c r="O19"/>
  <c r="Q19" s="1"/>
  <c r="W19" s="1"/>
  <c r="H19"/>
  <c r="E19"/>
  <c r="I19" s="1"/>
  <c r="A19"/>
  <c r="T18"/>
  <c r="V18" s="1"/>
  <c r="O18"/>
  <c r="Q18" s="1"/>
  <c r="W18" s="1"/>
  <c r="H18"/>
  <c r="E18"/>
  <c r="I18" s="1"/>
  <c r="A18"/>
  <c r="T17"/>
  <c r="V17" s="1"/>
  <c r="Q17"/>
  <c r="W17" s="1"/>
  <c r="O17"/>
  <c r="I17"/>
  <c r="H17"/>
  <c r="E17"/>
  <c r="A17"/>
  <c r="W16"/>
  <c r="U16"/>
  <c r="S16"/>
  <c r="R16"/>
  <c r="P16"/>
  <c r="O16"/>
  <c r="N16"/>
  <c r="M16"/>
  <c r="G16"/>
  <c r="F16"/>
  <c r="D16"/>
  <c r="C16"/>
  <c r="A16"/>
  <c r="V15"/>
  <c r="T15"/>
  <c r="O15"/>
  <c r="Q15" s="1"/>
  <c r="W15" s="1"/>
  <c r="H15"/>
  <c r="E15"/>
  <c r="I15" s="1"/>
  <c r="A15"/>
  <c r="T14"/>
  <c r="V14" s="1"/>
  <c r="Q14"/>
  <c r="W14" s="1"/>
  <c r="O14"/>
  <c r="I14"/>
  <c r="H14"/>
  <c r="E14"/>
  <c r="A14"/>
  <c r="V13"/>
  <c r="V16" s="1"/>
  <c r="T13"/>
  <c r="T16" s="1"/>
  <c r="O13"/>
  <c r="Q13" s="1"/>
  <c r="Q16" s="1"/>
  <c r="H13"/>
  <c r="H16" s="1"/>
  <c r="E13"/>
  <c r="I13" s="1"/>
  <c r="A13"/>
  <c r="U12"/>
  <c r="S12"/>
  <c r="R12"/>
  <c r="P12"/>
  <c r="N12"/>
  <c r="M12"/>
  <c r="G12"/>
  <c r="A12" s="1"/>
  <c r="F12"/>
  <c r="D12"/>
  <c r="C12"/>
  <c r="T11"/>
  <c r="V11" s="1"/>
  <c r="Q11"/>
  <c r="W11" s="1"/>
  <c r="O11"/>
  <c r="I11"/>
  <c r="H11"/>
  <c r="E11"/>
  <c r="A11"/>
  <c r="V10"/>
  <c r="T10"/>
  <c r="O10"/>
  <c r="Q10" s="1"/>
  <c r="Q12" s="1"/>
  <c r="W12" s="1"/>
  <c r="H10"/>
  <c r="E10"/>
  <c r="I10" s="1"/>
  <c r="A10"/>
  <c r="T9"/>
  <c r="Q9"/>
  <c r="W9" s="1"/>
  <c r="O9"/>
  <c r="O12" s="1"/>
  <c r="I9"/>
  <c r="H9"/>
  <c r="H12" s="1"/>
  <c r="E9"/>
  <c r="A9"/>
  <c r="T19" i="1"/>
  <c r="V19" s="1"/>
  <c r="O19"/>
  <c r="Q19" s="1"/>
  <c r="H19"/>
  <c r="E19"/>
  <c r="A19"/>
  <c r="T18"/>
  <c r="V18" s="1"/>
  <c r="O18"/>
  <c r="Q18" s="1"/>
  <c r="H18"/>
  <c r="E18"/>
  <c r="A18"/>
  <c r="V17"/>
  <c r="T17"/>
  <c r="O17"/>
  <c r="Q17" s="1"/>
  <c r="W17" s="1"/>
  <c r="H17"/>
  <c r="E17"/>
  <c r="I17" s="1"/>
  <c r="A17"/>
  <c r="U16"/>
  <c r="S16"/>
  <c r="R16"/>
  <c r="P16"/>
  <c r="N16"/>
  <c r="M16"/>
  <c r="G16"/>
  <c r="A16" s="1"/>
  <c r="F16"/>
  <c r="D16"/>
  <c r="C16"/>
  <c r="T15"/>
  <c r="V15" s="1"/>
  <c r="Q15"/>
  <c r="W15" s="1"/>
  <c r="O15"/>
  <c r="I15"/>
  <c r="H15"/>
  <c r="E15"/>
  <c r="A15"/>
  <c r="V14"/>
  <c r="T14"/>
  <c r="O14"/>
  <c r="Q14" s="1"/>
  <c r="Q16" s="1"/>
  <c r="H14"/>
  <c r="E14"/>
  <c r="I14" s="1"/>
  <c r="A14"/>
  <c r="T13"/>
  <c r="Q13"/>
  <c r="O13"/>
  <c r="O16" s="1"/>
  <c r="H13"/>
  <c r="H16" s="1"/>
  <c r="E13"/>
  <c r="E16" s="1"/>
  <c r="A13"/>
  <c r="U12"/>
  <c r="S12"/>
  <c r="R12"/>
  <c r="P12"/>
  <c r="N12"/>
  <c r="M12"/>
  <c r="G12"/>
  <c r="F12"/>
  <c r="E12"/>
  <c r="I12" s="1"/>
  <c r="D12"/>
  <c r="C12"/>
  <c r="A12"/>
  <c r="T11"/>
  <c r="V11" s="1"/>
  <c r="O11"/>
  <c r="Q11" s="1"/>
  <c r="W11" s="1"/>
  <c r="H11"/>
  <c r="E11"/>
  <c r="I11" s="1"/>
  <c r="A11"/>
  <c r="T10"/>
  <c r="V10" s="1"/>
  <c r="Q10"/>
  <c r="O10"/>
  <c r="I10"/>
  <c r="H10"/>
  <c r="E10"/>
  <c r="A10"/>
  <c r="W9"/>
  <c r="V9"/>
  <c r="T9"/>
  <c r="O9"/>
  <c r="Q9" s="1"/>
  <c r="Q12" s="1"/>
  <c r="H9"/>
  <c r="H12" s="1"/>
  <c r="E9"/>
  <c r="I9" s="1"/>
  <c r="A9"/>
  <c r="V12" i="14" l="1"/>
  <c r="I45" i="16"/>
  <c r="W45" i="13"/>
  <c r="W45" i="15"/>
  <c r="I18" i="1"/>
  <c r="I44" i="17"/>
  <c r="W44"/>
  <c r="W44" i="15"/>
  <c r="I45" i="14"/>
  <c r="I19" i="1"/>
  <c r="W18"/>
  <c r="I44" i="15"/>
  <c r="W44" i="13"/>
  <c r="I45"/>
  <c r="W18" i="14"/>
  <c r="W44"/>
  <c r="W19" i="15"/>
  <c r="I19" i="13"/>
  <c r="W44" i="16"/>
  <c r="W18" i="15"/>
  <c r="I18" i="13"/>
  <c r="I45" i="17"/>
  <c r="I45" i="15"/>
  <c r="I44" i="13"/>
  <c r="W19" i="14"/>
  <c r="I13" i="13"/>
  <c r="H16"/>
  <c r="I13" i="1"/>
  <c r="I18" i="15"/>
  <c r="I19"/>
  <c r="W12" i="14"/>
  <c r="W10"/>
  <c r="W11"/>
  <c r="W19" i="16"/>
  <c r="I13" i="15"/>
  <c r="I18" i="14"/>
  <c r="I16" i="1"/>
  <c r="W19"/>
  <c r="I19" i="16"/>
  <c r="H16" i="15"/>
  <c r="W18" i="13"/>
  <c r="W194" i="16"/>
  <c r="Q198" i="13"/>
  <c r="W198" s="1"/>
  <c r="W195"/>
  <c r="W191" i="1"/>
  <c r="Q198"/>
  <c r="W198" s="1"/>
  <c r="Q194" i="17"/>
  <c r="W194" s="1"/>
  <c r="W195"/>
  <c r="W191" i="16"/>
  <c r="Q198"/>
  <c r="W198" s="1"/>
  <c r="Q194" i="15"/>
  <c r="W194" s="1"/>
  <c r="W195"/>
  <c r="W191" i="14"/>
  <c r="Q198"/>
  <c r="W198" s="1"/>
  <c r="Q194" i="13"/>
  <c r="W194" s="1"/>
  <c r="O198"/>
  <c r="V192" i="14"/>
  <c r="V194" s="1"/>
  <c r="W194" s="1"/>
  <c r="W168" i="16"/>
  <c r="W165" i="1"/>
  <c r="Q172"/>
  <c r="W172" s="1"/>
  <c r="Q168" i="17"/>
  <c r="W168" s="1"/>
  <c r="W169"/>
  <c r="W165" i="16"/>
  <c r="Q172"/>
  <c r="W172" s="1"/>
  <c r="Q168" i="15"/>
  <c r="W168" s="1"/>
  <c r="W169"/>
  <c r="W165" i="14"/>
  <c r="Q172"/>
  <c r="W172" s="1"/>
  <c r="Q168" i="13"/>
  <c r="W168" s="1"/>
  <c r="W169"/>
  <c r="W113" i="1"/>
  <c r="O116"/>
  <c r="W115" i="17"/>
  <c r="Q120"/>
  <c r="W120" s="1"/>
  <c r="W117"/>
  <c r="W123"/>
  <c r="W117" i="16"/>
  <c r="V114" i="1"/>
  <c r="T116"/>
  <c r="V117"/>
  <c r="V119"/>
  <c r="Q121"/>
  <c r="W121" s="1"/>
  <c r="W114" i="17"/>
  <c r="W122"/>
  <c r="V116" i="16"/>
  <c r="W120" i="15"/>
  <c r="W120" i="13"/>
  <c r="O120" i="1"/>
  <c r="W113" i="17"/>
  <c r="Q116"/>
  <c r="W116" s="1"/>
  <c r="W122" i="13"/>
  <c r="V113" i="1"/>
  <c r="V116" s="1"/>
  <c r="Q114"/>
  <c r="W114" s="1"/>
  <c r="Q117"/>
  <c r="V118"/>
  <c r="Q119"/>
  <c r="W119" s="1"/>
  <c r="Q116" i="16"/>
  <c r="W116" s="1"/>
  <c r="W113"/>
  <c r="V122" i="13"/>
  <c r="Q123"/>
  <c r="W123" s="1"/>
  <c r="O120" i="17"/>
  <c r="O116" i="16"/>
  <c r="Q120"/>
  <c r="W120" s="1"/>
  <c r="Q116" i="15"/>
  <c r="W116" s="1"/>
  <c r="W117"/>
  <c r="W113" i="14"/>
  <c r="Q120"/>
  <c r="W120" s="1"/>
  <c r="Q116" i="13"/>
  <c r="W116" s="1"/>
  <c r="W117"/>
  <c r="V123"/>
  <c r="Q90" i="1"/>
  <c r="W87"/>
  <c r="Q94" i="17"/>
  <c r="W94" s="1"/>
  <c r="W91"/>
  <c r="V94" i="13"/>
  <c r="W88" i="1"/>
  <c r="W97" i="16"/>
  <c r="V93" i="14"/>
  <c r="W97" i="13"/>
  <c r="O90" i="1"/>
  <c r="Q94"/>
  <c r="Q90" i="17"/>
  <c r="W90" s="1"/>
  <c r="O94"/>
  <c r="Q87" i="16"/>
  <c r="V88"/>
  <c r="W88" s="1"/>
  <c r="Q92"/>
  <c r="V93"/>
  <c r="Q91" i="15"/>
  <c r="V97"/>
  <c r="V87" i="13"/>
  <c r="T90"/>
  <c r="W95"/>
  <c r="O90" i="16"/>
  <c r="W96"/>
  <c r="V95" i="15"/>
  <c r="Q87" i="14"/>
  <c r="V96"/>
  <c r="W96" s="1"/>
  <c r="Q88" i="13"/>
  <c r="V88" i="1"/>
  <c r="V90" s="1"/>
  <c r="V91"/>
  <c r="V93"/>
  <c r="W93" s="1"/>
  <c r="V96"/>
  <c r="W96" s="1"/>
  <c r="V87" i="17"/>
  <c r="V90" s="1"/>
  <c r="V92"/>
  <c r="V94" s="1"/>
  <c r="V95"/>
  <c r="W91" i="16"/>
  <c r="Q95"/>
  <c r="V96"/>
  <c r="T90" i="15"/>
  <c r="W88"/>
  <c r="Q93"/>
  <c r="W93" s="1"/>
  <c r="T90" i="14"/>
  <c r="V88"/>
  <c r="W88" s="1"/>
  <c r="O90"/>
  <c r="Q92"/>
  <c r="Q95"/>
  <c r="T90" i="16"/>
  <c r="T94"/>
  <c r="W93"/>
  <c r="V90" i="15"/>
  <c r="T94"/>
  <c r="V92"/>
  <c r="Q96"/>
  <c r="W96" s="1"/>
  <c r="T94" i="14"/>
  <c r="V91"/>
  <c r="W91" s="1"/>
  <c r="W93"/>
  <c r="Q97"/>
  <c r="O94" i="13"/>
  <c r="O94" i="16"/>
  <c r="O90" i="15"/>
  <c r="O94" i="14"/>
  <c r="Q91" i="13"/>
  <c r="V92"/>
  <c r="W92" s="1"/>
  <c r="Q93"/>
  <c r="W93" s="1"/>
  <c r="V95"/>
  <c r="Q96"/>
  <c r="W96" s="1"/>
  <c r="V97"/>
  <c r="V87" i="16"/>
  <c r="V92"/>
  <c r="V94" s="1"/>
  <c r="V95"/>
  <c r="V97"/>
  <c r="V88" i="15"/>
  <c r="V91"/>
  <c r="V94" s="1"/>
  <c r="V93"/>
  <c r="V96"/>
  <c r="V87" i="14"/>
  <c r="V92"/>
  <c r="V95"/>
  <c r="V97"/>
  <c r="Q87" i="13"/>
  <c r="V88"/>
  <c r="Q89"/>
  <c r="W89" s="1"/>
  <c r="W42" i="16"/>
  <c r="W38" i="14"/>
  <c r="Q38" i="1"/>
  <c r="W38" s="1"/>
  <c r="W36"/>
  <c r="W38" i="17"/>
  <c r="H38" i="16"/>
  <c r="H38" i="14"/>
  <c r="W39" i="17"/>
  <c r="O42"/>
  <c r="E38" i="16"/>
  <c r="I38" s="1"/>
  <c r="O38"/>
  <c r="Q35"/>
  <c r="E42"/>
  <c r="I42" s="1"/>
  <c r="W45"/>
  <c r="I35" i="15"/>
  <c r="Q35"/>
  <c r="V36"/>
  <c r="V38" s="1"/>
  <c r="I39"/>
  <c r="E38" i="14"/>
  <c r="I38" s="1"/>
  <c r="E42"/>
  <c r="I42" s="1"/>
  <c r="W45"/>
  <c r="I35" i="13"/>
  <c r="Q35"/>
  <c r="V36"/>
  <c r="V38" s="1"/>
  <c r="I39"/>
  <c r="T38" i="1"/>
  <c r="H42"/>
  <c r="H38" i="17"/>
  <c r="I38" s="1"/>
  <c r="W40" i="16"/>
  <c r="W41" i="15"/>
  <c r="W35" i="14"/>
  <c r="W40"/>
  <c r="W41" i="13"/>
  <c r="V35" i="1"/>
  <c r="V38" s="1"/>
  <c r="V42"/>
  <c r="I35" i="17"/>
  <c r="V38"/>
  <c r="V35" i="16"/>
  <c r="V38" s="1"/>
  <c r="W39"/>
  <c r="W43"/>
  <c r="I44"/>
  <c r="I37" i="15"/>
  <c r="E42"/>
  <c r="I42" s="1"/>
  <c r="Q42"/>
  <c r="W42" s="1"/>
  <c r="W39" i="14"/>
  <c r="W43"/>
  <c r="I44"/>
  <c r="I37" i="13"/>
  <c r="E42"/>
  <c r="I42" s="1"/>
  <c r="Q42"/>
  <c r="W42" s="1"/>
  <c r="E12" i="17"/>
  <c r="I12" s="1"/>
  <c r="W9" i="15"/>
  <c r="Q12"/>
  <c r="W12" s="1"/>
  <c r="V16" i="13"/>
  <c r="T12" i="1"/>
  <c r="T16"/>
  <c r="V13"/>
  <c r="V16" s="1"/>
  <c r="W16" s="1"/>
  <c r="W14"/>
  <c r="T12" i="17"/>
  <c r="V9"/>
  <c r="V12" s="1"/>
  <c r="W10"/>
  <c r="W13"/>
  <c r="E16"/>
  <c r="I16" s="1"/>
  <c r="O12" i="16"/>
  <c r="Q9"/>
  <c r="I10"/>
  <c r="W11"/>
  <c r="V12" i="13"/>
  <c r="W19"/>
  <c r="O12" i="1"/>
  <c r="V12"/>
  <c r="W12" s="1"/>
  <c r="W10"/>
  <c r="I9" i="16"/>
  <c r="E12"/>
  <c r="I12" s="1"/>
  <c r="I16"/>
  <c r="W13"/>
  <c r="Q16"/>
  <c r="W16" s="1"/>
  <c r="W14"/>
  <c r="I15"/>
  <c r="W15"/>
  <c r="W17"/>
  <c r="I18"/>
  <c r="W18"/>
  <c r="I16" i="14"/>
  <c r="Q16" i="13"/>
  <c r="W16" s="1"/>
  <c r="W13"/>
  <c r="W14"/>
  <c r="I13" i="16"/>
  <c r="I9" i="15"/>
  <c r="W13"/>
  <c r="E16"/>
  <c r="I16" s="1"/>
  <c r="W9" i="14"/>
  <c r="I13"/>
  <c r="Q16"/>
  <c r="W16" s="1"/>
  <c r="I9" i="13"/>
  <c r="Q12"/>
  <c r="I14"/>
  <c r="E16"/>
  <c r="O16"/>
  <c r="T12" i="16"/>
  <c r="V14" i="13"/>
  <c r="I16" l="1"/>
  <c r="W192" i="14"/>
  <c r="W117" i="1"/>
  <c r="Q120"/>
  <c r="W120" s="1"/>
  <c r="V120"/>
  <c r="Q116"/>
  <c r="W116" s="1"/>
  <c r="W88" i="13"/>
  <c r="W87"/>
  <c r="Q90"/>
  <c r="W90" s="1"/>
  <c r="V90" i="14"/>
  <c r="V90" i="16"/>
  <c r="V94" i="1"/>
  <c r="W94" s="1"/>
  <c r="Q94" i="15"/>
  <c r="W94" s="1"/>
  <c r="W91"/>
  <c r="Q90" i="16"/>
  <c r="W90" s="1"/>
  <c r="W87"/>
  <c r="W91" i="1"/>
  <c r="W97" i="14"/>
  <c r="W92"/>
  <c r="Q94"/>
  <c r="W94" s="1"/>
  <c r="Q90"/>
  <c r="W90" s="1"/>
  <c r="W87"/>
  <c r="V90" i="13"/>
  <c r="Q94"/>
  <c r="W94" s="1"/>
  <c r="W91"/>
  <c r="V94" i="14"/>
  <c r="W95"/>
  <c r="W95" i="16"/>
  <c r="Q94"/>
  <c r="W94" s="1"/>
  <c r="W92"/>
  <c r="W90" i="1"/>
  <c r="Q38" i="15"/>
  <c r="W38" s="1"/>
  <c r="W35"/>
  <c r="Q38" i="16"/>
  <c r="W38" s="1"/>
  <c r="W35"/>
  <c r="W36" i="15"/>
  <c r="Q38" i="13"/>
  <c r="W38" s="1"/>
  <c r="W35"/>
  <c r="W36"/>
  <c r="W13" i="1"/>
  <c r="W12" i="13"/>
  <c r="Q12" i="16"/>
  <c r="W12" s="1"/>
  <c r="W9"/>
  <c r="P232" i="13" l="1"/>
  <c r="P233" s="1"/>
  <c r="N232"/>
  <c r="M232"/>
  <c r="O232" s="1"/>
  <c r="Q232" s="1"/>
  <c r="Q231"/>
  <c r="P231"/>
  <c r="N231"/>
  <c r="M231"/>
  <c r="O231" s="1"/>
  <c r="P229"/>
  <c r="N229"/>
  <c r="M229"/>
  <c r="M233" s="1"/>
  <c r="P227"/>
  <c r="P228" s="1"/>
  <c r="N227"/>
  <c r="M227"/>
  <c r="P226"/>
  <c r="N226"/>
  <c r="M226"/>
  <c r="P225"/>
  <c r="N225"/>
  <c r="M225"/>
  <c r="P223"/>
  <c r="N223"/>
  <c r="M223"/>
  <c r="P222"/>
  <c r="N222"/>
  <c r="M222"/>
  <c r="P221"/>
  <c r="N221"/>
  <c r="M221"/>
  <c r="M224" s="1"/>
  <c r="P219"/>
  <c r="N219"/>
  <c r="M219"/>
  <c r="O219" s="1"/>
  <c r="P218"/>
  <c r="N218"/>
  <c r="M218"/>
  <c r="O218" s="1"/>
  <c r="P217"/>
  <c r="N217"/>
  <c r="M217"/>
  <c r="P207"/>
  <c r="N207"/>
  <c r="M207"/>
  <c r="Q206"/>
  <c r="O206"/>
  <c r="O205"/>
  <c r="Q205" s="1"/>
  <c r="Q203"/>
  <c r="O203"/>
  <c r="O207" s="1"/>
  <c r="P202"/>
  <c r="P208" s="1"/>
  <c r="O202"/>
  <c r="N202"/>
  <c r="N208" s="1"/>
  <c r="M202"/>
  <c r="M208"/>
  <c r="P182"/>
  <c r="P181"/>
  <c r="N181"/>
  <c r="M181"/>
  <c r="O180"/>
  <c r="Q180" s="1"/>
  <c r="O179"/>
  <c r="Q179" s="1"/>
  <c r="Q181" s="1"/>
  <c r="O177"/>
  <c r="Q177" s="1"/>
  <c r="P176"/>
  <c r="N176"/>
  <c r="M176"/>
  <c r="Q176"/>
  <c r="O176"/>
  <c r="N182"/>
  <c r="N155"/>
  <c r="P154"/>
  <c r="O154"/>
  <c r="Q154" s="1"/>
  <c r="N154"/>
  <c r="M154"/>
  <c r="P153"/>
  <c r="N153"/>
  <c r="M153"/>
  <c r="O153" s="1"/>
  <c r="P151"/>
  <c r="P155" s="1"/>
  <c r="N151"/>
  <c r="M151"/>
  <c r="P149"/>
  <c r="N149"/>
  <c r="M149"/>
  <c r="O149" s="1"/>
  <c r="Q149" s="1"/>
  <c r="P148"/>
  <c r="N148"/>
  <c r="M148"/>
  <c r="P147"/>
  <c r="N147"/>
  <c r="M147"/>
  <c r="P145"/>
  <c r="N145"/>
  <c r="M145"/>
  <c r="O145" s="1"/>
  <c r="Q145" s="1"/>
  <c r="P144"/>
  <c r="N144"/>
  <c r="M144"/>
  <c r="O144" s="1"/>
  <c r="P143"/>
  <c r="N143"/>
  <c r="N146" s="1"/>
  <c r="M143"/>
  <c r="P141"/>
  <c r="N141"/>
  <c r="M141"/>
  <c r="O141" s="1"/>
  <c r="Q141" s="1"/>
  <c r="P140"/>
  <c r="N140"/>
  <c r="M140"/>
  <c r="P139"/>
  <c r="P142" s="1"/>
  <c r="N139"/>
  <c r="N142" s="1"/>
  <c r="M139"/>
  <c r="P129"/>
  <c r="O129"/>
  <c r="N129"/>
  <c r="M129"/>
  <c r="O128"/>
  <c r="Q128" s="1"/>
  <c r="O127"/>
  <c r="Q127" s="1"/>
  <c r="O125"/>
  <c r="Q125" s="1"/>
  <c r="P124"/>
  <c r="P130" s="1"/>
  <c r="N124"/>
  <c r="N130" s="1"/>
  <c r="M124"/>
  <c r="M130"/>
  <c r="P103"/>
  <c r="N103"/>
  <c r="M103"/>
  <c r="Q102"/>
  <c r="O102"/>
  <c r="O101"/>
  <c r="Q101" s="1"/>
  <c r="Q99"/>
  <c r="O99"/>
  <c r="O103" s="1"/>
  <c r="P98"/>
  <c r="O98"/>
  <c r="N98"/>
  <c r="M98"/>
  <c r="P104"/>
  <c r="N104"/>
  <c r="M104"/>
  <c r="M77"/>
  <c r="P76"/>
  <c r="N76"/>
  <c r="M76"/>
  <c r="P75"/>
  <c r="O75"/>
  <c r="Q75" s="1"/>
  <c r="N75"/>
  <c r="M75"/>
  <c r="P73"/>
  <c r="P77" s="1"/>
  <c r="O73"/>
  <c r="N73"/>
  <c r="N77" s="1"/>
  <c r="M73"/>
  <c r="M72"/>
  <c r="P71"/>
  <c r="N71"/>
  <c r="M71"/>
  <c r="O71" s="1"/>
  <c r="Q71" s="1"/>
  <c r="P70"/>
  <c r="N70"/>
  <c r="M70"/>
  <c r="O70" s="1"/>
  <c r="P69"/>
  <c r="N69"/>
  <c r="N72" s="1"/>
  <c r="M69"/>
  <c r="P67"/>
  <c r="N67"/>
  <c r="M67"/>
  <c r="O67" s="1"/>
  <c r="P66"/>
  <c r="N66"/>
  <c r="M66"/>
  <c r="O66" s="1"/>
  <c r="Q66" s="1"/>
  <c r="P65"/>
  <c r="N65"/>
  <c r="N68" s="1"/>
  <c r="M65"/>
  <c r="M68" s="1"/>
  <c r="P63"/>
  <c r="N63"/>
  <c r="M63"/>
  <c r="P62"/>
  <c r="N62"/>
  <c r="M62"/>
  <c r="O62" s="1"/>
  <c r="Q62" s="1"/>
  <c r="P61"/>
  <c r="N61"/>
  <c r="M61"/>
  <c r="M64" s="1"/>
  <c r="P51"/>
  <c r="N51"/>
  <c r="M51"/>
  <c r="O50"/>
  <c r="Q50" s="1"/>
  <c r="Q49"/>
  <c r="O49"/>
  <c r="O47"/>
  <c r="Q47" s="1"/>
  <c r="P46"/>
  <c r="N46"/>
  <c r="M46"/>
  <c r="M52" s="1"/>
  <c r="Q46"/>
  <c r="Q48" s="1"/>
  <c r="P52"/>
  <c r="P25"/>
  <c r="O25"/>
  <c r="N25"/>
  <c r="M25"/>
  <c r="O24"/>
  <c r="Q24" s="1"/>
  <c r="O23"/>
  <c r="Q23" s="1"/>
  <c r="O21"/>
  <c r="Q21" s="1"/>
  <c r="P20"/>
  <c r="N20"/>
  <c r="N26" s="1"/>
  <c r="M20"/>
  <c r="Q20"/>
  <c r="Q22" s="1"/>
  <c r="P26"/>
  <c r="P233" i="14"/>
  <c r="P232"/>
  <c r="N232"/>
  <c r="M232"/>
  <c r="O232" s="1"/>
  <c r="Q232" s="1"/>
  <c r="P231"/>
  <c r="N231"/>
  <c r="M231"/>
  <c r="P229"/>
  <c r="O229"/>
  <c r="N229"/>
  <c r="N233" s="1"/>
  <c r="M229"/>
  <c r="P227"/>
  <c r="N227"/>
  <c r="M227"/>
  <c r="O227" s="1"/>
  <c r="P226"/>
  <c r="N226"/>
  <c r="M226"/>
  <c r="P225"/>
  <c r="N225"/>
  <c r="N228" s="1"/>
  <c r="M225"/>
  <c r="P223"/>
  <c r="N223"/>
  <c r="M223"/>
  <c r="P222"/>
  <c r="N222"/>
  <c r="M222"/>
  <c r="P221"/>
  <c r="P224" s="1"/>
  <c r="N221"/>
  <c r="N224" s="1"/>
  <c r="M221"/>
  <c r="O221" s="1"/>
  <c r="P219"/>
  <c r="N219"/>
  <c r="M219"/>
  <c r="P218"/>
  <c r="N218"/>
  <c r="M218"/>
  <c r="P217"/>
  <c r="N217"/>
  <c r="M217"/>
  <c r="O217" s="1"/>
  <c r="Q217" s="1"/>
  <c r="P207"/>
  <c r="P208" s="1"/>
  <c r="N207"/>
  <c r="M207"/>
  <c r="Q206"/>
  <c r="O206"/>
  <c r="O205"/>
  <c r="Q205" s="1"/>
  <c r="O203"/>
  <c r="P202"/>
  <c r="N202"/>
  <c r="M202"/>
  <c r="Q202"/>
  <c r="O202"/>
  <c r="N208"/>
  <c r="M208"/>
  <c r="P181"/>
  <c r="N181"/>
  <c r="M181"/>
  <c r="Q180"/>
  <c r="O180"/>
  <c r="Q179"/>
  <c r="O179"/>
  <c r="Q177"/>
  <c r="Q181" s="1"/>
  <c r="O177"/>
  <c r="P176"/>
  <c r="N176"/>
  <c r="M176"/>
  <c r="Q176"/>
  <c r="O176"/>
  <c r="P182"/>
  <c r="M182"/>
  <c r="M155"/>
  <c r="P154"/>
  <c r="O154"/>
  <c r="N154"/>
  <c r="M154"/>
  <c r="P153"/>
  <c r="N153"/>
  <c r="M153"/>
  <c r="O153" s="1"/>
  <c r="Q153" s="1"/>
  <c r="P151"/>
  <c r="N151"/>
  <c r="N155" s="1"/>
  <c r="M151"/>
  <c r="P149"/>
  <c r="N149"/>
  <c r="M149"/>
  <c r="P148"/>
  <c r="N148"/>
  <c r="M148"/>
  <c r="O148" s="1"/>
  <c r="Q148" s="1"/>
  <c r="P147"/>
  <c r="N147"/>
  <c r="M147"/>
  <c r="M150" s="1"/>
  <c r="P145"/>
  <c r="N145"/>
  <c r="M145"/>
  <c r="O145" s="1"/>
  <c r="Q145" s="1"/>
  <c r="P144"/>
  <c r="N144"/>
  <c r="M144"/>
  <c r="O144" s="1"/>
  <c r="Q144" s="1"/>
  <c r="P143"/>
  <c r="N143"/>
  <c r="M143"/>
  <c r="M146" s="1"/>
  <c r="P141"/>
  <c r="N141"/>
  <c r="M141"/>
  <c r="O141" s="1"/>
  <c r="P140"/>
  <c r="N140"/>
  <c r="M140"/>
  <c r="P139"/>
  <c r="N139"/>
  <c r="M139"/>
  <c r="P129"/>
  <c r="N129"/>
  <c r="M129"/>
  <c r="Q128"/>
  <c r="O128"/>
  <c r="Q127"/>
  <c r="O127"/>
  <c r="Q125"/>
  <c r="Q129" s="1"/>
  <c r="O125"/>
  <c r="O129" s="1"/>
  <c r="P124"/>
  <c r="N124"/>
  <c r="N130" s="1"/>
  <c r="M124"/>
  <c r="M130" s="1"/>
  <c r="P103"/>
  <c r="N103"/>
  <c r="M103"/>
  <c r="Q102"/>
  <c r="O102"/>
  <c r="O101"/>
  <c r="Q101" s="1"/>
  <c r="O99"/>
  <c r="P98"/>
  <c r="P104" s="1"/>
  <c r="N98"/>
  <c r="M98"/>
  <c r="Q98"/>
  <c r="O98"/>
  <c r="N104"/>
  <c r="M104"/>
  <c r="N77"/>
  <c r="M77"/>
  <c r="P76"/>
  <c r="O76"/>
  <c r="Q76" s="1"/>
  <c r="N76"/>
  <c r="M76"/>
  <c r="P75"/>
  <c r="O75"/>
  <c r="Q75" s="1"/>
  <c r="N75"/>
  <c r="M75"/>
  <c r="P73"/>
  <c r="P77" s="1"/>
  <c r="O73"/>
  <c r="Q73" s="1"/>
  <c r="Q77" s="1"/>
  <c r="N73"/>
  <c r="M73"/>
  <c r="P71"/>
  <c r="N71"/>
  <c r="M71"/>
  <c r="P70"/>
  <c r="N70"/>
  <c r="M70"/>
  <c r="O70" s="1"/>
  <c r="P69"/>
  <c r="N69"/>
  <c r="N72" s="1"/>
  <c r="M69"/>
  <c r="P67"/>
  <c r="O67"/>
  <c r="Q67" s="1"/>
  <c r="N67"/>
  <c r="M67"/>
  <c r="P66"/>
  <c r="O66"/>
  <c r="Q66" s="1"/>
  <c r="N66"/>
  <c r="M66"/>
  <c r="P65"/>
  <c r="P68" s="1"/>
  <c r="O65"/>
  <c r="N65"/>
  <c r="N68" s="1"/>
  <c r="M65"/>
  <c r="M68" s="1"/>
  <c r="P63"/>
  <c r="N63"/>
  <c r="M63"/>
  <c r="O63" s="1"/>
  <c r="Q63" s="1"/>
  <c r="P62"/>
  <c r="N62"/>
  <c r="M62"/>
  <c r="P61"/>
  <c r="N61"/>
  <c r="M61"/>
  <c r="M64" s="1"/>
  <c r="P51"/>
  <c r="O51"/>
  <c r="N51"/>
  <c r="M51"/>
  <c r="O50"/>
  <c r="Q50" s="1"/>
  <c r="Q49"/>
  <c r="O49"/>
  <c r="O47"/>
  <c r="Q47" s="1"/>
  <c r="P46"/>
  <c r="N46"/>
  <c r="N52" s="1"/>
  <c r="M46"/>
  <c r="M52" s="1"/>
  <c r="Q46"/>
  <c r="Q48" s="1"/>
  <c r="O46"/>
  <c r="O48" s="1"/>
  <c r="P25"/>
  <c r="N25"/>
  <c r="M25"/>
  <c r="Q24"/>
  <c r="O24"/>
  <c r="Q23"/>
  <c r="O23"/>
  <c r="Q21"/>
  <c r="Q25" s="1"/>
  <c r="O21"/>
  <c r="O25" s="1"/>
  <c r="P20"/>
  <c r="N20"/>
  <c r="M20"/>
  <c r="M26" s="1"/>
  <c r="N26"/>
  <c r="P232" i="15"/>
  <c r="O232"/>
  <c r="N232"/>
  <c r="M232"/>
  <c r="P231"/>
  <c r="N231"/>
  <c r="M231"/>
  <c r="O231" s="1"/>
  <c r="Q231" s="1"/>
  <c r="P229"/>
  <c r="P233" s="1"/>
  <c r="N229"/>
  <c r="N233" s="1"/>
  <c r="M229"/>
  <c r="M233" s="1"/>
  <c r="P227"/>
  <c r="N227"/>
  <c r="O227" s="1"/>
  <c r="M227"/>
  <c r="P226"/>
  <c r="N226"/>
  <c r="M226"/>
  <c r="P225"/>
  <c r="P228" s="1"/>
  <c r="N225"/>
  <c r="M225"/>
  <c r="P223"/>
  <c r="N223"/>
  <c r="M223"/>
  <c r="O223" s="1"/>
  <c r="P222"/>
  <c r="N222"/>
  <c r="M222"/>
  <c r="P221"/>
  <c r="N221"/>
  <c r="M221"/>
  <c r="M224" s="1"/>
  <c r="P219"/>
  <c r="N219"/>
  <c r="M219"/>
  <c r="O219" s="1"/>
  <c r="P218"/>
  <c r="N218"/>
  <c r="M218"/>
  <c r="P217"/>
  <c r="P220" s="1"/>
  <c r="N217"/>
  <c r="M217"/>
  <c r="P207"/>
  <c r="N207"/>
  <c r="M207"/>
  <c r="Q206"/>
  <c r="O206"/>
  <c r="Q205"/>
  <c r="O205"/>
  <c r="Q203"/>
  <c r="Q207" s="1"/>
  <c r="O203"/>
  <c r="O207" s="1"/>
  <c r="P202"/>
  <c r="P208" s="1"/>
  <c r="O202"/>
  <c r="N202"/>
  <c r="M202"/>
  <c r="Q202"/>
  <c r="Q208" s="1"/>
  <c r="N208"/>
  <c r="M208"/>
  <c r="O208"/>
  <c r="P181"/>
  <c r="N181"/>
  <c r="M181"/>
  <c r="Q180"/>
  <c r="O180"/>
  <c r="O179"/>
  <c r="Q179" s="1"/>
  <c r="Q181" s="1"/>
  <c r="Q177"/>
  <c r="O177"/>
  <c r="P176"/>
  <c r="P182" s="1"/>
  <c r="N176"/>
  <c r="M176"/>
  <c r="Q176"/>
  <c r="O176"/>
  <c r="N182"/>
  <c r="N155"/>
  <c r="P154"/>
  <c r="O154"/>
  <c r="Q154" s="1"/>
  <c r="N154"/>
  <c r="M154"/>
  <c r="P153"/>
  <c r="O153"/>
  <c r="N153"/>
  <c r="M153"/>
  <c r="P151"/>
  <c r="N151"/>
  <c r="M151"/>
  <c r="P149"/>
  <c r="N149"/>
  <c r="M149"/>
  <c r="O149" s="1"/>
  <c r="Q149" s="1"/>
  <c r="P148"/>
  <c r="N148"/>
  <c r="M148"/>
  <c r="O148" s="1"/>
  <c r="P147"/>
  <c r="N147"/>
  <c r="N150" s="1"/>
  <c r="M147"/>
  <c r="P145"/>
  <c r="N145"/>
  <c r="M145"/>
  <c r="O145" s="1"/>
  <c r="Q145" s="1"/>
  <c r="P144"/>
  <c r="N144"/>
  <c r="M144"/>
  <c r="O144" s="1"/>
  <c r="P143"/>
  <c r="N143"/>
  <c r="N146" s="1"/>
  <c r="M143"/>
  <c r="P141"/>
  <c r="N141"/>
  <c r="M141"/>
  <c r="O141" s="1"/>
  <c r="Q141" s="1"/>
  <c r="P140"/>
  <c r="N140"/>
  <c r="M140"/>
  <c r="O140" s="1"/>
  <c r="Q140" s="1"/>
  <c r="P139"/>
  <c r="P142" s="1"/>
  <c r="N139"/>
  <c r="N142" s="1"/>
  <c r="M139"/>
  <c r="P129"/>
  <c r="N129"/>
  <c r="M129"/>
  <c r="O128"/>
  <c r="Q127"/>
  <c r="O127"/>
  <c r="O125"/>
  <c r="Q125" s="1"/>
  <c r="P124"/>
  <c r="N124"/>
  <c r="N130" s="1"/>
  <c r="M124"/>
  <c r="Q124"/>
  <c r="O124"/>
  <c r="M130"/>
  <c r="P130"/>
  <c r="P103"/>
  <c r="N103"/>
  <c r="M103"/>
  <c r="Q102"/>
  <c r="O102"/>
  <c r="Q101"/>
  <c r="O101"/>
  <c r="Q99"/>
  <c r="Q103" s="1"/>
  <c r="O99"/>
  <c r="O103" s="1"/>
  <c r="P98"/>
  <c r="N98"/>
  <c r="N104" s="1"/>
  <c r="M98"/>
  <c r="M104"/>
  <c r="M77"/>
  <c r="P76"/>
  <c r="N76"/>
  <c r="M76"/>
  <c r="O76" s="1"/>
  <c r="Q76" s="1"/>
  <c r="P75"/>
  <c r="O75"/>
  <c r="Q75" s="1"/>
  <c r="N75"/>
  <c r="M75"/>
  <c r="P73"/>
  <c r="P77" s="1"/>
  <c r="O73"/>
  <c r="N73"/>
  <c r="N77" s="1"/>
  <c r="M73"/>
  <c r="P71"/>
  <c r="N71"/>
  <c r="M71"/>
  <c r="P70"/>
  <c r="N70"/>
  <c r="M70"/>
  <c r="O70" s="1"/>
  <c r="Q70" s="1"/>
  <c r="P69"/>
  <c r="N69"/>
  <c r="N72" s="1"/>
  <c r="M69"/>
  <c r="M72" s="1"/>
  <c r="P67"/>
  <c r="N67"/>
  <c r="M67"/>
  <c r="P66"/>
  <c r="N66"/>
  <c r="M66"/>
  <c r="O66" s="1"/>
  <c r="Q66" s="1"/>
  <c r="P65"/>
  <c r="N65"/>
  <c r="N68" s="1"/>
  <c r="M65"/>
  <c r="M68" s="1"/>
  <c r="P63"/>
  <c r="N63"/>
  <c r="M63"/>
  <c r="P62"/>
  <c r="O62"/>
  <c r="Q62" s="1"/>
  <c r="N62"/>
  <c r="M62"/>
  <c r="P61"/>
  <c r="O61"/>
  <c r="N61"/>
  <c r="N64" s="1"/>
  <c r="M61"/>
  <c r="M64" s="1"/>
  <c r="P51"/>
  <c r="N51"/>
  <c r="M51"/>
  <c r="Q50"/>
  <c r="O50"/>
  <c r="Q49"/>
  <c r="Q51" s="1"/>
  <c r="O49"/>
  <c r="Q47"/>
  <c r="O47"/>
  <c r="O51" s="1"/>
  <c r="P46"/>
  <c r="N46"/>
  <c r="M46"/>
  <c r="M52" s="1"/>
  <c r="Q46"/>
  <c r="Q48" s="1"/>
  <c r="P52"/>
  <c r="N52"/>
  <c r="P25"/>
  <c r="N25"/>
  <c r="M25"/>
  <c r="O24"/>
  <c r="Q24" s="1"/>
  <c r="Q23"/>
  <c r="O23"/>
  <c r="O21"/>
  <c r="Q21" s="1"/>
  <c r="Q25" s="1"/>
  <c r="P20"/>
  <c r="N20"/>
  <c r="N26" s="1"/>
  <c r="M20"/>
  <c r="Q20"/>
  <c r="Q22" s="1"/>
  <c r="O20"/>
  <c r="O22" s="1"/>
  <c r="M26"/>
  <c r="P26"/>
  <c r="P233" i="16"/>
  <c r="P232"/>
  <c r="N232"/>
  <c r="M232"/>
  <c r="O232" s="1"/>
  <c r="Q232" s="1"/>
  <c r="P231"/>
  <c r="N231"/>
  <c r="M231"/>
  <c r="P229"/>
  <c r="O229"/>
  <c r="N229"/>
  <c r="N233" s="1"/>
  <c r="M229"/>
  <c r="M233" s="1"/>
  <c r="P227"/>
  <c r="N227"/>
  <c r="M227"/>
  <c r="P226"/>
  <c r="N226"/>
  <c r="M226"/>
  <c r="P225"/>
  <c r="P228" s="1"/>
  <c r="N225"/>
  <c r="M225"/>
  <c r="P223"/>
  <c r="N223"/>
  <c r="M223"/>
  <c r="P222"/>
  <c r="N222"/>
  <c r="M222"/>
  <c r="P221"/>
  <c r="N221"/>
  <c r="M221"/>
  <c r="M224" s="1"/>
  <c r="P219"/>
  <c r="N219"/>
  <c r="M219"/>
  <c r="O219" s="1"/>
  <c r="Q219" s="1"/>
  <c r="P218"/>
  <c r="N218"/>
  <c r="M218"/>
  <c r="P217"/>
  <c r="N217"/>
  <c r="M217"/>
  <c r="P207"/>
  <c r="N207"/>
  <c r="M207"/>
  <c r="Q206"/>
  <c r="O206"/>
  <c r="O205"/>
  <c r="Q205" s="1"/>
  <c r="O203"/>
  <c r="P202"/>
  <c r="N202"/>
  <c r="M202"/>
  <c r="O202"/>
  <c r="P208"/>
  <c r="N208"/>
  <c r="P181"/>
  <c r="O181"/>
  <c r="N181"/>
  <c r="M181"/>
  <c r="O180"/>
  <c r="Q180" s="1"/>
  <c r="Q179"/>
  <c r="O179"/>
  <c r="O177"/>
  <c r="Q177" s="1"/>
  <c r="Q181" s="1"/>
  <c r="P176"/>
  <c r="N176"/>
  <c r="N182" s="1"/>
  <c r="M176"/>
  <c r="Q176"/>
  <c r="O176"/>
  <c r="M182"/>
  <c r="P182"/>
  <c r="Q182"/>
  <c r="O182"/>
  <c r="P155"/>
  <c r="Q154"/>
  <c r="P154"/>
  <c r="N154"/>
  <c r="M154"/>
  <c r="O154" s="1"/>
  <c r="P153"/>
  <c r="N153"/>
  <c r="M153"/>
  <c r="P151"/>
  <c r="O151"/>
  <c r="N151"/>
  <c r="N155" s="1"/>
  <c r="M151"/>
  <c r="M155" s="1"/>
  <c r="P149"/>
  <c r="N149"/>
  <c r="M149"/>
  <c r="O149" s="1"/>
  <c r="Q149" s="1"/>
  <c r="P148"/>
  <c r="N148"/>
  <c r="M148"/>
  <c r="P147"/>
  <c r="P150" s="1"/>
  <c r="N147"/>
  <c r="N150" s="1"/>
  <c r="M147"/>
  <c r="M150" s="1"/>
  <c r="P145"/>
  <c r="N145"/>
  <c r="M145"/>
  <c r="O145" s="1"/>
  <c r="Q145" s="1"/>
  <c r="P144"/>
  <c r="N144"/>
  <c r="M144"/>
  <c r="P143"/>
  <c r="P146" s="1"/>
  <c r="O143"/>
  <c r="N143"/>
  <c r="N146" s="1"/>
  <c r="M143"/>
  <c r="M146" s="1"/>
  <c r="P141"/>
  <c r="N141"/>
  <c r="M141"/>
  <c r="O141" s="1"/>
  <c r="Q141" s="1"/>
  <c r="P140"/>
  <c r="N140"/>
  <c r="M140"/>
  <c r="P139"/>
  <c r="P142" s="1"/>
  <c r="N139"/>
  <c r="N142" s="1"/>
  <c r="N156" s="1"/>
  <c r="M139"/>
  <c r="M142" s="1"/>
  <c r="M156" s="1"/>
  <c r="Q129"/>
  <c r="P129"/>
  <c r="N129"/>
  <c r="M129"/>
  <c r="Q128"/>
  <c r="O128"/>
  <c r="O127"/>
  <c r="Q127" s="1"/>
  <c r="Q125"/>
  <c r="O125"/>
  <c r="O129" s="1"/>
  <c r="P124"/>
  <c r="P130" s="1"/>
  <c r="N124"/>
  <c r="M124"/>
  <c r="Q124"/>
  <c r="O124"/>
  <c r="N130"/>
  <c r="M130"/>
  <c r="P103"/>
  <c r="N103"/>
  <c r="M103"/>
  <c r="Q102"/>
  <c r="O102"/>
  <c r="Q101"/>
  <c r="Q103" s="1"/>
  <c r="O101"/>
  <c r="Q99"/>
  <c r="O99"/>
  <c r="O103" s="1"/>
  <c r="P98"/>
  <c r="N98"/>
  <c r="M98"/>
  <c r="M104" s="1"/>
  <c r="Q98"/>
  <c r="P104"/>
  <c r="N104"/>
  <c r="P76"/>
  <c r="O76"/>
  <c r="N76"/>
  <c r="M76"/>
  <c r="P75"/>
  <c r="N75"/>
  <c r="M75"/>
  <c r="O75" s="1"/>
  <c r="Q75" s="1"/>
  <c r="P73"/>
  <c r="P77" s="1"/>
  <c r="N73"/>
  <c r="N77" s="1"/>
  <c r="M73"/>
  <c r="P71"/>
  <c r="O71"/>
  <c r="N71"/>
  <c r="M71"/>
  <c r="P70"/>
  <c r="N70"/>
  <c r="M70"/>
  <c r="P69"/>
  <c r="P72" s="1"/>
  <c r="N69"/>
  <c r="M69"/>
  <c r="P67"/>
  <c r="N67"/>
  <c r="M67"/>
  <c r="O67" s="1"/>
  <c r="P66"/>
  <c r="N66"/>
  <c r="M66"/>
  <c r="O66" s="1"/>
  <c r="P65"/>
  <c r="N65"/>
  <c r="N68" s="1"/>
  <c r="M65"/>
  <c r="P63"/>
  <c r="N63"/>
  <c r="O63" s="1"/>
  <c r="M63"/>
  <c r="P62"/>
  <c r="N62"/>
  <c r="M62"/>
  <c r="P61"/>
  <c r="P64" s="1"/>
  <c r="N61"/>
  <c r="M61"/>
  <c r="P51"/>
  <c r="N51"/>
  <c r="M51"/>
  <c r="Q50"/>
  <c r="O50"/>
  <c r="Q49"/>
  <c r="O49"/>
  <c r="Q47"/>
  <c r="Q51" s="1"/>
  <c r="O47"/>
  <c r="O51" s="1"/>
  <c r="P46"/>
  <c r="O46"/>
  <c r="O48" s="1"/>
  <c r="N46"/>
  <c r="N52" s="1"/>
  <c r="M46"/>
  <c r="Q46"/>
  <c r="Q48" s="1"/>
  <c r="P52"/>
  <c r="M52"/>
  <c r="P25"/>
  <c r="N25"/>
  <c r="M25"/>
  <c r="Q24"/>
  <c r="O24"/>
  <c r="O23"/>
  <c r="Q23" s="1"/>
  <c r="Q21"/>
  <c r="Q25" s="1"/>
  <c r="O21"/>
  <c r="P20"/>
  <c r="P26" s="1"/>
  <c r="N20"/>
  <c r="M20"/>
  <c r="M26" s="1"/>
  <c r="Q20"/>
  <c r="Q22" s="1"/>
  <c r="N26"/>
  <c r="O61"/>
  <c r="Q61" s="1"/>
  <c r="P233" i="17"/>
  <c r="N233"/>
  <c r="P232"/>
  <c r="N232"/>
  <c r="M232"/>
  <c r="O232" s="1"/>
  <c r="Q232" s="1"/>
  <c r="P231"/>
  <c r="O231"/>
  <c r="N231"/>
  <c r="M231"/>
  <c r="P229"/>
  <c r="N229"/>
  <c r="M229"/>
  <c r="P227"/>
  <c r="N227"/>
  <c r="O227" s="1"/>
  <c r="M227"/>
  <c r="P226"/>
  <c r="N226"/>
  <c r="M226"/>
  <c r="P225"/>
  <c r="N225"/>
  <c r="M225"/>
  <c r="M228" s="1"/>
  <c r="P223"/>
  <c r="N223"/>
  <c r="M223"/>
  <c r="O223" s="1"/>
  <c r="Q223" s="1"/>
  <c r="P222"/>
  <c r="N222"/>
  <c r="M222"/>
  <c r="O222" s="1"/>
  <c r="P221"/>
  <c r="N221"/>
  <c r="N224" s="1"/>
  <c r="M221"/>
  <c r="P219"/>
  <c r="N219"/>
  <c r="M219"/>
  <c r="P218"/>
  <c r="N218"/>
  <c r="M218"/>
  <c r="P217"/>
  <c r="N217"/>
  <c r="M217"/>
  <c r="N208"/>
  <c r="P207"/>
  <c r="N207"/>
  <c r="M207"/>
  <c r="O206"/>
  <c r="Q206" s="1"/>
  <c r="Q205"/>
  <c r="O205"/>
  <c r="O203"/>
  <c r="Q203" s="1"/>
  <c r="Q207" s="1"/>
  <c r="P202"/>
  <c r="P208" s="1"/>
  <c r="N202"/>
  <c r="M202"/>
  <c r="Q202"/>
  <c r="M208"/>
  <c r="P181"/>
  <c r="N181"/>
  <c r="M181"/>
  <c r="O180"/>
  <c r="Q180" s="1"/>
  <c r="Q179"/>
  <c r="O179"/>
  <c r="O177"/>
  <c r="Q177" s="1"/>
  <c r="P176"/>
  <c r="N176"/>
  <c r="M176"/>
  <c r="N182"/>
  <c r="P182"/>
  <c r="Q154"/>
  <c r="P154"/>
  <c r="N154"/>
  <c r="M154"/>
  <c r="O154" s="1"/>
  <c r="P153"/>
  <c r="N153"/>
  <c r="M153"/>
  <c r="P151"/>
  <c r="P155" s="1"/>
  <c r="N151"/>
  <c r="M151"/>
  <c r="P149"/>
  <c r="N149"/>
  <c r="M149"/>
  <c r="P148"/>
  <c r="O148"/>
  <c r="Q148" s="1"/>
  <c r="N148"/>
  <c r="M148"/>
  <c r="P147"/>
  <c r="O147"/>
  <c r="Q147" s="1"/>
  <c r="N147"/>
  <c r="N150" s="1"/>
  <c r="M147"/>
  <c r="M150" s="1"/>
  <c r="P145"/>
  <c r="N145"/>
  <c r="M145"/>
  <c r="P144"/>
  <c r="N144"/>
  <c r="M144"/>
  <c r="O144" s="1"/>
  <c r="Q144" s="1"/>
  <c r="P143"/>
  <c r="P146" s="1"/>
  <c r="N143"/>
  <c r="M143"/>
  <c r="O143" s="1"/>
  <c r="P141"/>
  <c r="N141"/>
  <c r="M141"/>
  <c r="P140"/>
  <c r="N140"/>
  <c r="M140"/>
  <c r="P139"/>
  <c r="N139"/>
  <c r="M139"/>
  <c r="O139" s="1"/>
  <c r="P129"/>
  <c r="N129"/>
  <c r="M129"/>
  <c r="Q128"/>
  <c r="Q129" s="1"/>
  <c r="O128"/>
  <c r="O127"/>
  <c r="Q127" s="1"/>
  <c r="Q125"/>
  <c r="O125"/>
  <c r="P124"/>
  <c r="N124"/>
  <c r="M124"/>
  <c r="Q124"/>
  <c r="P130"/>
  <c r="N130"/>
  <c r="P104"/>
  <c r="P103"/>
  <c r="N103"/>
  <c r="M103"/>
  <c r="O102"/>
  <c r="Q102" s="1"/>
  <c r="Q101"/>
  <c r="O101"/>
  <c r="O99"/>
  <c r="P98"/>
  <c r="N98"/>
  <c r="N104" s="1"/>
  <c r="M98"/>
  <c r="Q98"/>
  <c r="P76"/>
  <c r="O76"/>
  <c r="Q76" s="1"/>
  <c r="N76"/>
  <c r="M76"/>
  <c r="P75"/>
  <c r="P77" s="1"/>
  <c r="N75"/>
  <c r="N77" s="1"/>
  <c r="M75"/>
  <c r="P73"/>
  <c r="O73"/>
  <c r="Q73" s="1"/>
  <c r="N73"/>
  <c r="M73"/>
  <c r="P71"/>
  <c r="N71"/>
  <c r="O71" s="1"/>
  <c r="M71"/>
  <c r="P70"/>
  <c r="P72" s="1"/>
  <c r="N70"/>
  <c r="M70"/>
  <c r="P69"/>
  <c r="N69"/>
  <c r="M69"/>
  <c r="P67"/>
  <c r="N67"/>
  <c r="M67"/>
  <c r="O67" s="1"/>
  <c r="P66"/>
  <c r="N66"/>
  <c r="M66"/>
  <c r="P65"/>
  <c r="N65"/>
  <c r="M65"/>
  <c r="P63"/>
  <c r="N63"/>
  <c r="M63"/>
  <c r="P62"/>
  <c r="N62"/>
  <c r="M62"/>
  <c r="O62" s="1"/>
  <c r="P61"/>
  <c r="N61"/>
  <c r="M61"/>
  <c r="P51"/>
  <c r="N51"/>
  <c r="M51"/>
  <c r="O50"/>
  <c r="Q50" s="1"/>
  <c r="Q49"/>
  <c r="O49"/>
  <c r="O47"/>
  <c r="Q47" s="1"/>
  <c r="P46"/>
  <c r="N46"/>
  <c r="M46"/>
  <c r="Q46"/>
  <c r="Q48" s="1"/>
  <c r="N52"/>
  <c r="P52"/>
  <c r="P25"/>
  <c r="N25"/>
  <c r="M25"/>
  <c r="Q24"/>
  <c r="O24"/>
  <c r="O23"/>
  <c r="Q23" s="1"/>
  <c r="Q21"/>
  <c r="Q25" s="1"/>
  <c r="O21"/>
  <c r="P20"/>
  <c r="P26" s="1"/>
  <c r="N20"/>
  <c r="N26" s="1"/>
  <c r="M20"/>
  <c r="M26"/>
  <c r="P232" i="1"/>
  <c r="N232"/>
  <c r="N233" s="1"/>
  <c r="M232"/>
  <c r="P231"/>
  <c r="O231"/>
  <c r="N231"/>
  <c r="M231"/>
  <c r="P229"/>
  <c r="N229"/>
  <c r="M229"/>
  <c r="O229" s="1"/>
  <c r="P227"/>
  <c r="N227"/>
  <c r="M227"/>
  <c r="P226"/>
  <c r="N226"/>
  <c r="M226"/>
  <c r="O226" s="1"/>
  <c r="P225"/>
  <c r="N225"/>
  <c r="M225"/>
  <c r="P223"/>
  <c r="O223"/>
  <c r="N223"/>
  <c r="M223"/>
  <c r="P222"/>
  <c r="N222"/>
  <c r="O222" s="1"/>
  <c r="M222"/>
  <c r="P221"/>
  <c r="N221"/>
  <c r="M221"/>
  <c r="P219"/>
  <c r="N219"/>
  <c r="M219"/>
  <c r="P218"/>
  <c r="N218"/>
  <c r="M218"/>
  <c r="O218" s="1"/>
  <c r="Q218" s="1"/>
  <c r="P217"/>
  <c r="P220" s="1"/>
  <c r="N217"/>
  <c r="M217"/>
  <c r="P207"/>
  <c r="N207"/>
  <c r="M207"/>
  <c r="O206"/>
  <c r="Q206" s="1"/>
  <c r="Q205"/>
  <c r="O205"/>
  <c r="O203"/>
  <c r="Q203" s="1"/>
  <c r="Q207" s="1"/>
  <c r="P202"/>
  <c r="N202"/>
  <c r="N208" s="1"/>
  <c r="M202"/>
  <c r="M208" s="1"/>
  <c r="Q202"/>
  <c r="P208"/>
  <c r="P181"/>
  <c r="N181"/>
  <c r="M181"/>
  <c r="Q180"/>
  <c r="O180"/>
  <c r="Q179"/>
  <c r="O179"/>
  <c r="Q177"/>
  <c r="Q181" s="1"/>
  <c r="O177"/>
  <c r="O181" s="1"/>
  <c r="P176"/>
  <c r="O176"/>
  <c r="N176"/>
  <c r="M176"/>
  <c r="N182"/>
  <c r="M182"/>
  <c r="P155"/>
  <c r="P154"/>
  <c r="N154"/>
  <c r="M154"/>
  <c r="P153"/>
  <c r="N153"/>
  <c r="O153" s="1"/>
  <c r="Q153" s="1"/>
  <c r="M153"/>
  <c r="P151"/>
  <c r="O151"/>
  <c r="N151"/>
  <c r="M151"/>
  <c r="P149"/>
  <c r="N149"/>
  <c r="M149"/>
  <c r="O149" s="1"/>
  <c r="Q149" s="1"/>
  <c r="P148"/>
  <c r="N148"/>
  <c r="O148" s="1"/>
  <c r="M148"/>
  <c r="P147"/>
  <c r="P150" s="1"/>
  <c r="N147"/>
  <c r="M147"/>
  <c r="O147" s="1"/>
  <c r="P145"/>
  <c r="N145"/>
  <c r="M145"/>
  <c r="P144"/>
  <c r="N144"/>
  <c r="M144"/>
  <c r="O144" s="1"/>
  <c r="Q144" s="1"/>
  <c r="P143"/>
  <c r="O143"/>
  <c r="N143"/>
  <c r="N146" s="1"/>
  <c r="M143"/>
  <c r="P141"/>
  <c r="N141"/>
  <c r="M141"/>
  <c r="P140"/>
  <c r="N140"/>
  <c r="O140" s="1"/>
  <c r="Q140" s="1"/>
  <c r="M140"/>
  <c r="P139"/>
  <c r="P142" s="1"/>
  <c r="N139"/>
  <c r="N142" s="1"/>
  <c r="M139"/>
  <c r="O139" s="1"/>
  <c r="P129"/>
  <c r="N129"/>
  <c r="M129"/>
  <c r="Q128"/>
  <c r="O128"/>
  <c r="Q127"/>
  <c r="Q129" s="1"/>
  <c r="O127"/>
  <c r="Q125"/>
  <c r="O125"/>
  <c r="O129" s="1"/>
  <c r="P124"/>
  <c r="P130" s="1"/>
  <c r="N124"/>
  <c r="M124"/>
  <c r="M130" s="1"/>
  <c r="Q124"/>
  <c r="O124"/>
  <c r="P103"/>
  <c r="O103"/>
  <c r="N103"/>
  <c r="M103"/>
  <c r="O102"/>
  <c r="Q102" s="1"/>
  <c r="Q101"/>
  <c r="O101"/>
  <c r="O99"/>
  <c r="Q99" s="1"/>
  <c r="P98"/>
  <c r="N98"/>
  <c r="N104" s="1"/>
  <c r="M98"/>
  <c r="Q98"/>
  <c r="O98"/>
  <c r="M104"/>
  <c r="P104"/>
  <c r="O104"/>
  <c r="P76"/>
  <c r="P77" s="1"/>
  <c r="N76"/>
  <c r="M76"/>
  <c r="O76" s="1"/>
  <c r="P75"/>
  <c r="N75"/>
  <c r="M75"/>
  <c r="P73"/>
  <c r="O73"/>
  <c r="Q73" s="1"/>
  <c r="N73"/>
  <c r="N77" s="1"/>
  <c r="M73"/>
  <c r="M77" s="1"/>
  <c r="P71"/>
  <c r="N71"/>
  <c r="M71"/>
  <c r="O71" s="1"/>
  <c r="P70"/>
  <c r="N70"/>
  <c r="M70"/>
  <c r="P69"/>
  <c r="N69"/>
  <c r="M69"/>
  <c r="P67"/>
  <c r="N67"/>
  <c r="M67"/>
  <c r="P66"/>
  <c r="N66"/>
  <c r="M66"/>
  <c r="P65"/>
  <c r="N65"/>
  <c r="M65"/>
  <c r="M68" s="1"/>
  <c r="P63"/>
  <c r="N63"/>
  <c r="M63"/>
  <c r="O63" s="1"/>
  <c r="Q63" s="1"/>
  <c r="P62"/>
  <c r="N62"/>
  <c r="M62"/>
  <c r="O62" s="1"/>
  <c r="Q62" s="1"/>
  <c r="P61"/>
  <c r="P64" s="1"/>
  <c r="N61"/>
  <c r="M61"/>
  <c r="P51"/>
  <c r="N51"/>
  <c r="M51"/>
  <c r="Q50"/>
  <c r="Q51" s="1"/>
  <c r="O50"/>
  <c r="O49"/>
  <c r="Q49" s="1"/>
  <c r="Q47"/>
  <c r="O47"/>
  <c r="O51" s="1"/>
  <c r="P46"/>
  <c r="P52" s="1"/>
  <c r="N46"/>
  <c r="M46"/>
  <c r="Q46"/>
  <c r="Q48" s="1"/>
  <c r="W48" s="1"/>
  <c r="O46"/>
  <c r="O48" s="1"/>
  <c r="N52"/>
  <c r="M52"/>
  <c r="Q25"/>
  <c r="P25"/>
  <c r="N25"/>
  <c r="M25"/>
  <c r="Q24"/>
  <c r="O24"/>
  <c r="Q23"/>
  <c r="O23"/>
  <c r="Q21"/>
  <c r="O21"/>
  <c r="O25" s="1"/>
  <c r="P20"/>
  <c r="P26" s="1"/>
  <c r="N20"/>
  <c r="M20"/>
  <c r="M26" s="1"/>
  <c r="Q20"/>
  <c r="Q22" s="1"/>
  <c r="E51" i="13"/>
  <c r="D51"/>
  <c r="C51"/>
  <c r="E50"/>
  <c r="E49"/>
  <c r="E47"/>
  <c r="D46"/>
  <c r="C46"/>
  <c r="C52" s="1"/>
  <c r="E46"/>
  <c r="E48" s="1"/>
  <c r="D52"/>
  <c r="D51" i="14"/>
  <c r="C51"/>
  <c r="E50"/>
  <c r="E49"/>
  <c r="E47"/>
  <c r="E51" s="1"/>
  <c r="D46"/>
  <c r="D52" s="1"/>
  <c r="C46"/>
  <c r="E46"/>
  <c r="E48" s="1"/>
  <c r="C52"/>
  <c r="D51" i="15"/>
  <c r="C51"/>
  <c r="E50"/>
  <c r="E49"/>
  <c r="E47"/>
  <c r="E51" s="1"/>
  <c r="D46"/>
  <c r="D52" s="1"/>
  <c r="C46"/>
  <c r="C52" s="1"/>
  <c r="E46"/>
  <c r="E48" s="1"/>
  <c r="D51" i="16"/>
  <c r="C51"/>
  <c r="E50"/>
  <c r="E49"/>
  <c r="E47"/>
  <c r="E51" s="1"/>
  <c r="D46"/>
  <c r="C46"/>
  <c r="C52" s="1"/>
  <c r="E46"/>
  <c r="E48" s="1"/>
  <c r="D52"/>
  <c r="D51" i="17"/>
  <c r="C51"/>
  <c r="E50"/>
  <c r="E49"/>
  <c r="E51" s="1"/>
  <c r="E47"/>
  <c r="D46"/>
  <c r="C46"/>
  <c r="E46"/>
  <c r="D52"/>
  <c r="C52"/>
  <c r="D51" i="1"/>
  <c r="C51"/>
  <c r="E50"/>
  <c r="E49"/>
  <c r="E47"/>
  <c r="E51" s="1"/>
  <c r="D46"/>
  <c r="C46"/>
  <c r="E46"/>
  <c r="E48" s="1"/>
  <c r="I48" s="1"/>
  <c r="D52"/>
  <c r="C52"/>
  <c r="E25" i="13"/>
  <c r="D25"/>
  <c r="C25"/>
  <c r="E24"/>
  <c r="E23"/>
  <c r="E21"/>
  <c r="D20"/>
  <c r="C20"/>
  <c r="E20"/>
  <c r="E22" s="1"/>
  <c r="D26"/>
  <c r="C26"/>
  <c r="D25" i="14"/>
  <c r="C25"/>
  <c r="E24"/>
  <c r="E23"/>
  <c r="E21"/>
  <c r="E25" s="1"/>
  <c r="D20"/>
  <c r="D26" s="1"/>
  <c r="C20"/>
  <c r="E20"/>
  <c r="E22" s="1"/>
  <c r="C26"/>
  <c r="D26" i="15"/>
  <c r="D25"/>
  <c r="C25"/>
  <c r="E24"/>
  <c r="E23"/>
  <c r="E21"/>
  <c r="E25" s="1"/>
  <c r="D20"/>
  <c r="C20"/>
  <c r="C26" s="1"/>
  <c r="E20"/>
  <c r="C26" i="16"/>
  <c r="D25"/>
  <c r="C25"/>
  <c r="E24"/>
  <c r="E23"/>
  <c r="E21"/>
  <c r="E25" s="1"/>
  <c r="D20"/>
  <c r="C20"/>
  <c r="E20"/>
  <c r="E22" s="1"/>
  <c r="D26"/>
  <c r="D25" i="17"/>
  <c r="C25"/>
  <c r="E24"/>
  <c r="E23"/>
  <c r="E25" s="1"/>
  <c r="E21"/>
  <c r="D20"/>
  <c r="C20"/>
  <c r="C26" s="1"/>
  <c r="E20"/>
  <c r="E22" s="1"/>
  <c r="I22" s="1"/>
  <c r="D26"/>
  <c r="D25" i="1"/>
  <c r="C25"/>
  <c r="E24"/>
  <c r="E23"/>
  <c r="E21"/>
  <c r="E25" s="1"/>
  <c r="D20"/>
  <c r="C20"/>
  <c r="E20"/>
  <c r="E22" s="1"/>
  <c r="D26"/>
  <c r="C26"/>
  <c r="P24" i="19"/>
  <c r="N24"/>
  <c r="M24"/>
  <c r="P23"/>
  <c r="N23"/>
  <c r="M23"/>
  <c r="P21"/>
  <c r="N21"/>
  <c r="M21"/>
  <c r="D24"/>
  <c r="C24"/>
  <c r="D23"/>
  <c r="C23"/>
  <c r="D21"/>
  <c r="C21"/>
  <c r="P207"/>
  <c r="N207"/>
  <c r="M207"/>
  <c r="P207" i="20"/>
  <c r="N207"/>
  <c r="M207"/>
  <c r="P181" i="19"/>
  <c r="N181"/>
  <c r="M181"/>
  <c r="P181" i="20"/>
  <c r="N181"/>
  <c r="M181"/>
  <c r="P129" i="19"/>
  <c r="N129"/>
  <c r="M129"/>
  <c r="P129" i="20"/>
  <c r="N129"/>
  <c r="M129"/>
  <c r="P103" i="19"/>
  <c r="N103"/>
  <c r="M103"/>
  <c r="P103" i="20"/>
  <c r="N103"/>
  <c r="M103"/>
  <c r="P51" i="19"/>
  <c r="N51"/>
  <c r="M51"/>
  <c r="P51" i="20"/>
  <c r="N51"/>
  <c r="M51"/>
  <c r="P25"/>
  <c r="N25"/>
  <c r="M25"/>
  <c r="D51" i="19"/>
  <c r="C51"/>
  <c r="D51" i="20"/>
  <c r="C51"/>
  <c r="D25"/>
  <c r="D25" i="19" s="1"/>
  <c r="C25" i="20"/>
  <c r="O52" i="16" l="1"/>
  <c r="O23" i="19"/>
  <c r="Q23" s="1"/>
  <c r="E52" i="17"/>
  <c r="E48"/>
  <c r="E26"/>
  <c r="E26" i="15"/>
  <c r="E22"/>
  <c r="P224" i="1"/>
  <c r="O219" i="17"/>
  <c r="Q219" s="1"/>
  <c r="P224"/>
  <c r="P220" i="16"/>
  <c r="P234" s="1"/>
  <c r="N224"/>
  <c r="M228"/>
  <c r="N224" i="15"/>
  <c r="M228"/>
  <c r="O225" i="14"/>
  <c r="Q225" s="1"/>
  <c r="P228"/>
  <c r="P234" i="15"/>
  <c r="O217" i="1"/>
  <c r="Q217" s="1"/>
  <c r="M220" i="17"/>
  <c r="P228"/>
  <c r="O223" i="16"/>
  <c r="Q223" s="1"/>
  <c r="M220" i="15"/>
  <c r="P224"/>
  <c r="Q227" i="14"/>
  <c r="Q218" i="13"/>
  <c r="Q222" i="1"/>
  <c r="Q223"/>
  <c r="O227"/>
  <c r="Q227" s="1"/>
  <c r="Q227" i="17"/>
  <c r="O227" i="16"/>
  <c r="Q227" s="1"/>
  <c r="N220" i="15"/>
  <c r="O222"/>
  <c r="Q222" s="1"/>
  <c r="O219" i="14"/>
  <c r="Q219" s="1"/>
  <c r="O222" i="13"/>
  <c r="Q222" s="1"/>
  <c r="O225" i="1"/>
  <c r="O225" i="17"/>
  <c r="P224" i="13"/>
  <c r="O226"/>
  <c r="Q226" s="1"/>
  <c r="O221" i="1"/>
  <c r="N224"/>
  <c r="N228"/>
  <c r="O217" i="17"/>
  <c r="P224" i="16"/>
  <c r="O218" i="15"/>
  <c r="Q218" s="1"/>
  <c r="O226"/>
  <c r="Q226" s="1"/>
  <c r="P220" i="17"/>
  <c r="P234" s="1"/>
  <c r="M220" i="16"/>
  <c r="M234" s="1"/>
  <c r="O221"/>
  <c r="Q221" s="1"/>
  <c r="P220" i="13"/>
  <c r="P234" s="1"/>
  <c r="O223"/>
  <c r="Q220" i="1"/>
  <c r="O219"/>
  <c r="Q219" s="1"/>
  <c r="N228" i="15"/>
  <c r="N234" s="1"/>
  <c r="P220" i="14"/>
  <c r="P234" s="1"/>
  <c r="O223"/>
  <c r="Q223" s="1"/>
  <c r="O227" i="13"/>
  <c r="Q227" s="1"/>
  <c r="M130" i="17"/>
  <c r="O139" i="16"/>
  <c r="N150" i="13"/>
  <c r="O147" i="16"/>
  <c r="N142" i="14"/>
  <c r="P150" i="13"/>
  <c r="P156" i="16"/>
  <c r="P146" i="1"/>
  <c r="P150" i="17"/>
  <c r="P150" i="14"/>
  <c r="O140" i="13"/>
  <c r="Q140" s="1"/>
  <c r="N156"/>
  <c r="O145" i="1"/>
  <c r="Q145" s="1"/>
  <c r="P142" i="17"/>
  <c r="Q148" i="1"/>
  <c r="O140" i="14"/>
  <c r="Q140" s="1"/>
  <c r="N146"/>
  <c r="P146" i="13"/>
  <c r="P156" s="1"/>
  <c r="O148"/>
  <c r="Q148" s="1"/>
  <c r="N72" i="1"/>
  <c r="N68" i="17"/>
  <c r="N72"/>
  <c r="P68" i="16"/>
  <c r="P78" s="1"/>
  <c r="N64" i="14"/>
  <c r="N78" s="1"/>
  <c r="P72" i="13"/>
  <c r="P72" i="1"/>
  <c r="Q71"/>
  <c r="Q62" i="17"/>
  <c r="P68"/>
  <c r="Q67"/>
  <c r="Q66" i="16"/>
  <c r="O69" i="15"/>
  <c r="Q69" s="1"/>
  <c r="O65" i="13"/>
  <c r="O68" s="1"/>
  <c r="Q70"/>
  <c r="O70" i="1"/>
  <c r="Q70" s="1"/>
  <c r="O66" i="17"/>
  <c r="Q66" s="1"/>
  <c r="O65" i="15"/>
  <c r="O62" i="14"/>
  <c r="O61" i="13"/>
  <c r="Q61" s="1"/>
  <c r="M78" i="15"/>
  <c r="M78" i="13"/>
  <c r="P64" i="14"/>
  <c r="N68" i="1"/>
  <c r="P68"/>
  <c r="P78" s="1"/>
  <c r="P64" i="17"/>
  <c r="P78" s="1"/>
  <c r="N64" i="16"/>
  <c r="N72"/>
  <c r="P64" i="15"/>
  <c r="P68"/>
  <c r="P72"/>
  <c r="P64" i="13"/>
  <c r="P68"/>
  <c r="M64" i="1"/>
  <c r="O65"/>
  <c r="Q65" s="1"/>
  <c r="M72"/>
  <c r="N64" i="17"/>
  <c r="N78" s="1"/>
  <c r="P72" i="14"/>
  <c r="Q67" i="13"/>
  <c r="O69"/>
  <c r="O72" s="1"/>
  <c r="O67" i="1"/>
  <c r="O63" i="17"/>
  <c r="Q63" s="1"/>
  <c r="O62" i="16"/>
  <c r="Q62" s="1"/>
  <c r="O70"/>
  <c r="Q70" s="1"/>
  <c r="O71" i="14"/>
  <c r="Q71" s="1"/>
  <c r="Q52" i="1"/>
  <c r="Q208"/>
  <c r="Q51" i="17"/>
  <c r="O52" i="1"/>
  <c r="O182"/>
  <c r="Q20" i="17"/>
  <c r="Q52"/>
  <c r="P156" i="1"/>
  <c r="M150"/>
  <c r="M25" i="19"/>
  <c r="N64" i="1"/>
  <c r="N150"/>
  <c r="N220" i="17"/>
  <c r="O218"/>
  <c r="Q218" s="1"/>
  <c r="N228"/>
  <c r="O226"/>
  <c r="Q226" s="1"/>
  <c r="N220" i="1"/>
  <c r="N234" s="1"/>
  <c r="M233"/>
  <c r="O20" i="17"/>
  <c r="O22" s="1"/>
  <c r="M68"/>
  <c r="O65"/>
  <c r="N155"/>
  <c r="O151"/>
  <c r="Q26" i="1"/>
  <c r="Q76"/>
  <c r="Q77" s="1"/>
  <c r="Q151"/>
  <c r="Q155" s="1"/>
  <c r="Q221"/>
  <c r="Q224" s="1"/>
  <c r="M72" i="17"/>
  <c r="O69"/>
  <c r="N26" i="1"/>
  <c r="O61"/>
  <c r="O66"/>
  <c r="Q66" s="1"/>
  <c r="O69"/>
  <c r="O75"/>
  <c r="Q75" s="1"/>
  <c r="O77"/>
  <c r="Q130"/>
  <c r="O141"/>
  <c r="Q141" s="1"/>
  <c r="M142"/>
  <c r="O150"/>
  <c r="Q147"/>
  <c r="O202"/>
  <c r="O207"/>
  <c r="O224"/>
  <c r="M224"/>
  <c r="P233"/>
  <c r="P234" s="1"/>
  <c r="Q231"/>
  <c r="O232"/>
  <c r="Q232" s="1"/>
  <c r="O25" i="17"/>
  <c r="M52"/>
  <c r="O46"/>
  <c r="O48" s="1"/>
  <c r="O61"/>
  <c r="O124"/>
  <c r="O149"/>
  <c r="Q149" s="1"/>
  <c r="Q150" s="1"/>
  <c r="O153"/>
  <c r="Q153" s="1"/>
  <c r="M155"/>
  <c r="M182"/>
  <c r="Q181"/>
  <c r="O220"/>
  <c r="O230" s="1"/>
  <c r="Q217"/>
  <c r="Q220" s="1"/>
  <c r="M234"/>
  <c r="O228"/>
  <c r="Q225"/>
  <c r="O20" i="16"/>
  <c r="O22" s="1"/>
  <c r="O130" i="1"/>
  <c r="Q139"/>
  <c r="N155"/>
  <c r="O51" i="17"/>
  <c r="Q99"/>
  <c r="Q103" s="1"/>
  <c r="O103"/>
  <c r="O149" i="14"/>
  <c r="Q149" s="1"/>
  <c r="N150"/>
  <c r="Q67" i="1"/>
  <c r="M146"/>
  <c r="M228"/>
  <c r="O20"/>
  <c r="O22" s="1"/>
  <c r="Q103"/>
  <c r="Q104" s="1"/>
  <c r="N130"/>
  <c r="N156"/>
  <c r="Q143"/>
  <c r="O154"/>
  <c r="Q154" s="1"/>
  <c r="M155"/>
  <c r="P182"/>
  <c r="Q176"/>
  <c r="Q182" s="1"/>
  <c r="O220"/>
  <c r="M220"/>
  <c r="P228"/>
  <c r="Q226"/>
  <c r="Q229"/>
  <c r="Q71" i="17"/>
  <c r="Q104"/>
  <c r="M104"/>
  <c r="Q130"/>
  <c r="O140"/>
  <c r="Q140" s="1"/>
  <c r="M142"/>
  <c r="Q143"/>
  <c r="Q176"/>
  <c r="O176"/>
  <c r="Q208"/>
  <c r="M224"/>
  <c r="O221"/>
  <c r="M233"/>
  <c r="O229"/>
  <c r="N228" i="16"/>
  <c r="O225"/>
  <c r="O181" i="17"/>
  <c r="Q52" i="16"/>
  <c r="M64"/>
  <c r="M72"/>
  <c r="N25" i="19"/>
  <c r="O70" i="17"/>
  <c r="Q70" s="1"/>
  <c r="M77"/>
  <c r="N142"/>
  <c r="O141"/>
  <c r="Q141" s="1"/>
  <c r="O182"/>
  <c r="Q64" i="16"/>
  <c r="O25"/>
  <c r="Q63"/>
  <c r="Q67"/>
  <c r="Q71"/>
  <c r="Q76"/>
  <c r="Q104"/>
  <c r="Q130"/>
  <c r="N220"/>
  <c r="N234" s="1"/>
  <c r="O217"/>
  <c r="Q52" i="15"/>
  <c r="O182"/>
  <c r="M68" i="16"/>
  <c r="M77"/>
  <c r="Q139"/>
  <c r="Q143"/>
  <c r="Q147"/>
  <c r="O155"/>
  <c r="Q151"/>
  <c r="O207"/>
  <c r="Q203"/>
  <c r="Q207" s="1"/>
  <c r="Q128" i="15"/>
  <c r="O129"/>
  <c r="M150"/>
  <c r="O147"/>
  <c r="O52" i="14"/>
  <c r="P25" i="19"/>
  <c r="M64" i="17"/>
  <c r="O75"/>
  <c r="Q75" s="1"/>
  <c r="Q77" s="1"/>
  <c r="O98"/>
  <c r="O104" s="1"/>
  <c r="O129"/>
  <c r="O130" s="1"/>
  <c r="Q139"/>
  <c r="N146"/>
  <c r="O145"/>
  <c r="M146"/>
  <c r="O202"/>
  <c r="O207"/>
  <c r="Q222"/>
  <c r="Q231"/>
  <c r="O98" i="16"/>
  <c r="O104" s="1"/>
  <c r="O130"/>
  <c r="O140"/>
  <c r="Q140" s="1"/>
  <c r="O144"/>
  <c r="Q144" s="1"/>
  <c r="O148"/>
  <c r="Q148" s="1"/>
  <c r="O153"/>
  <c r="Q153" s="1"/>
  <c r="Q98" i="15"/>
  <c r="Q104" s="1"/>
  <c r="O98"/>
  <c r="M234"/>
  <c r="Q124" i="14"/>
  <c r="Q130" s="1"/>
  <c r="O124"/>
  <c r="O208"/>
  <c r="O65" i="16"/>
  <c r="O69"/>
  <c r="O73"/>
  <c r="O222"/>
  <c r="Q222" s="1"/>
  <c r="Q224" s="1"/>
  <c r="Q229"/>
  <c r="Q26" i="15"/>
  <c r="O26"/>
  <c r="O25"/>
  <c r="O46"/>
  <c r="O48" s="1"/>
  <c r="O63"/>
  <c r="Q63" s="1"/>
  <c r="P104"/>
  <c r="Q129"/>
  <c r="P146"/>
  <c r="Q144"/>
  <c r="M155"/>
  <c r="O151"/>
  <c r="Q219"/>
  <c r="Q223"/>
  <c r="Q227"/>
  <c r="Q232"/>
  <c r="Q51" i="14"/>
  <c r="Q65"/>
  <c r="Q68" s="1"/>
  <c r="M72"/>
  <c r="M78" s="1"/>
  <c r="O130"/>
  <c r="M208" i="16"/>
  <c r="N78" i="15"/>
  <c r="O67"/>
  <c r="Q67" s="1"/>
  <c r="O77"/>
  <c r="O104"/>
  <c r="O130"/>
  <c r="M142"/>
  <c r="O139"/>
  <c r="N156"/>
  <c r="P150"/>
  <c r="Q148"/>
  <c r="M182"/>
  <c r="O181"/>
  <c r="O20" i="14"/>
  <c r="O104"/>
  <c r="O139"/>
  <c r="M142"/>
  <c r="M156" s="1"/>
  <c r="Q208"/>
  <c r="O207"/>
  <c r="Q203"/>
  <c r="Q207" s="1"/>
  <c r="Q202" i="16"/>
  <c r="O218"/>
  <c r="Q218" s="1"/>
  <c r="O226"/>
  <c r="Q226" s="1"/>
  <c r="O231"/>
  <c r="Q231" s="1"/>
  <c r="O71" i="15"/>
  <c r="Q71" s="1"/>
  <c r="Q130"/>
  <c r="M146"/>
  <c r="O143"/>
  <c r="P155"/>
  <c r="Q153"/>
  <c r="Q182"/>
  <c r="Q20" i="14"/>
  <c r="Q22" s="1"/>
  <c r="P52"/>
  <c r="Q104"/>
  <c r="O103"/>
  <c r="Q99"/>
  <c r="Q103" s="1"/>
  <c r="Q61" i="15"/>
  <c r="Q65"/>
  <c r="Q68" s="1"/>
  <c r="Q73"/>
  <c r="Q77" s="1"/>
  <c r="O217"/>
  <c r="O221"/>
  <c r="O225"/>
  <c r="O229"/>
  <c r="P26" i="14"/>
  <c r="O61"/>
  <c r="O69"/>
  <c r="P130"/>
  <c r="O143"/>
  <c r="P155"/>
  <c r="N182"/>
  <c r="O181"/>
  <c r="M220"/>
  <c r="Q62"/>
  <c r="Q70"/>
  <c r="P142"/>
  <c r="O147"/>
  <c r="Q154"/>
  <c r="N220"/>
  <c r="N234" s="1"/>
  <c r="O218"/>
  <c r="Q218" s="1"/>
  <c r="N220" i="13"/>
  <c r="O217"/>
  <c r="O68" i="14"/>
  <c r="O77"/>
  <c r="Q141"/>
  <c r="P146"/>
  <c r="O151"/>
  <c r="Q221"/>
  <c r="O233"/>
  <c r="Q229"/>
  <c r="M26" i="13"/>
  <c r="Q51"/>
  <c r="O63"/>
  <c r="Q63" s="1"/>
  <c r="Q129"/>
  <c r="M142"/>
  <c r="O139"/>
  <c r="M146"/>
  <c r="O143"/>
  <c r="Q144"/>
  <c r="M150"/>
  <c r="O147"/>
  <c r="M155"/>
  <c r="O151"/>
  <c r="Q153"/>
  <c r="Q223"/>
  <c r="M228"/>
  <c r="N233"/>
  <c r="O229"/>
  <c r="Q124"/>
  <c r="Q130" s="1"/>
  <c r="Q219"/>
  <c r="N228"/>
  <c r="O225"/>
  <c r="M224" i="14"/>
  <c r="O222"/>
  <c r="Q222" s="1"/>
  <c r="M228"/>
  <c r="O226"/>
  <c r="Q226" s="1"/>
  <c r="M233"/>
  <c r="O231"/>
  <c r="Q231" s="1"/>
  <c r="Q25" i="13"/>
  <c r="Q52"/>
  <c r="N52"/>
  <c r="O76"/>
  <c r="Q76" s="1"/>
  <c r="Q98"/>
  <c r="Q104" s="1"/>
  <c r="Q103"/>
  <c r="Q182"/>
  <c r="M182"/>
  <c r="Q202"/>
  <c r="Q208" s="1"/>
  <c r="Q207"/>
  <c r="M220"/>
  <c r="N224"/>
  <c r="O221"/>
  <c r="O20"/>
  <c r="O51"/>
  <c r="N64"/>
  <c r="N78" s="1"/>
  <c r="Q65"/>
  <c r="Q73"/>
  <c r="Q77" s="1"/>
  <c r="O124"/>
  <c r="O46"/>
  <c r="O130"/>
  <c r="O181"/>
  <c r="O208"/>
  <c r="E52" i="1"/>
  <c r="E52" i="16"/>
  <c r="E52" i="15"/>
  <c r="E52" i="14"/>
  <c r="E52" i="13"/>
  <c r="E26" i="1"/>
  <c r="E26" i="16"/>
  <c r="E26" i="14"/>
  <c r="E26" i="13"/>
  <c r="C25" i="19"/>
  <c r="E25" s="1"/>
  <c r="E21"/>
  <c r="E24"/>
  <c r="O24"/>
  <c r="Q24" s="1"/>
  <c r="O21"/>
  <c r="Q21" s="1"/>
  <c r="E23"/>
  <c r="U47"/>
  <c r="U21"/>
  <c r="U203" i="20"/>
  <c r="S203"/>
  <c r="R203"/>
  <c r="U177"/>
  <c r="S177"/>
  <c r="R177"/>
  <c r="U125"/>
  <c r="S125"/>
  <c r="R125"/>
  <c r="U99"/>
  <c r="S99"/>
  <c r="R99"/>
  <c r="U47"/>
  <c r="S47"/>
  <c r="R47"/>
  <c r="U21"/>
  <c r="S21"/>
  <c r="R21"/>
  <c r="G47"/>
  <c r="F47"/>
  <c r="G21"/>
  <c r="G21" i="19" s="1"/>
  <c r="F21" i="20"/>
  <c r="F21" i="19" s="1"/>
  <c r="Q150" i="1" l="1"/>
  <c r="Q69" i="13"/>
  <c r="Q72" s="1"/>
  <c r="O26" i="16"/>
  <c r="O52" i="13"/>
  <c r="O48"/>
  <c r="O52" i="17"/>
  <c r="O52" i="15"/>
  <c r="O26" i="14"/>
  <c r="O22"/>
  <c r="Q26" i="17"/>
  <c r="Q22"/>
  <c r="W22" s="1"/>
  <c r="Q25" i="19"/>
  <c r="O26" i="13"/>
  <c r="O22"/>
  <c r="Q220" i="14"/>
  <c r="Q228" i="17"/>
  <c r="Q230" s="1"/>
  <c r="O208"/>
  <c r="O208" i="1"/>
  <c r="O224" i="14"/>
  <c r="N234" i="17"/>
  <c r="M234" i="13"/>
  <c r="O224" i="16"/>
  <c r="M234" i="1"/>
  <c r="O228"/>
  <c r="O234" s="1"/>
  <c r="Q225"/>
  <c r="N234" i="13"/>
  <c r="Q228" i="1"/>
  <c r="Q230" s="1"/>
  <c r="W230" s="1"/>
  <c r="O142" i="17"/>
  <c r="O146" i="16"/>
  <c r="N156" i="14"/>
  <c r="Q146" i="1"/>
  <c r="O150" i="16"/>
  <c r="M156" i="17"/>
  <c r="O146" i="1"/>
  <c r="M156" i="13"/>
  <c r="P156" i="15"/>
  <c r="Q146" i="16"/>
  <c r="P156" i="17"/>
  <c r="P78" i="13"/>
  <c r="O68" i="15"/>
  <c r="Q68" i="13"/>
  <c r="O64" i="15"/>
  <c r="O64" i="16"/>
  <c r="N78"/>
  <c r="P78" i="14"/>
  <c r="Q64" i="13"/>
  <c r="Q72" i="15"/>
  <c r="O72"/>
  <c r="M78" i="1"/>
  <c r="O64" i="13"/>
  <c r="Q68" i="1"/>
  <c r="N78"/>
  <c r="P78" i="15"/>
  <c r="Q225" i="13"/>
  <c r="Q228" s="1"/>
  <c r="O228"/>
  <c r="O182"/>
  <c r="Q221"/>
  <c r="Q224" s="1"/>
  <c r="O224"/>
  <c r="O155"/>
  <c r="Q151"/>
  <c r="Q155" s="1"/>
  <c r="O77"/>
  <c r="Q26"/>
  <c r="O228" i="14"/>
  <c r="O155"/>
  <c r="Q151"/>
  <c r="Q155" s="1"/>
  <c r="O150"/>
  <c r="Q147"/>
  <c r="Q150" s="1"/>
  <c r="O64"/>
  <c r="Q61"/>
  <c r="Q64" s="1"/>
  <c r="Q221" i="15"/>
  <c r="Q224" s="1"/>
  <c r="O224"/>
  <c r="O142"/>
  <c r="Q139"/>
  <c r="Q142" s="1"/>
  <c r="O155"/>
  <c r="Q151"/>
  <c r="Q155" s="1"/>
  <c r="Q233" i="16"/>
  <c r="Q73"/>
  <c r="Q77" s="1"/>
  <c r="O77"/>
  <c r="Q52" i="14"/>
  <c r="O224" i="17"/>
  <c r="O234" s="1"/>
  <c r="Q221"/>
  <c r="Q224" s="1"/>
  <c r="O142" i="1"/>
  <c r="O152" s="1"/>
  <c r="Q151" i="17"/>
  <c r="Q155" s="1"/>
  <c r="O155"/>
  <c r="O233" i="1"/>
  <c r="O104" i="13"/>
  <c r="O142"/>
  <c r="Q139"/>
  <c r="Q142" s="1"/>
  <c r="Q233" i="14"/>
  <c r="Q224"/>
  <c r="Q217" i="13"/>
  <c r="Q220" s="1"/>
  <c r="O220"/>
  <c r="P156" i="14"/>
  <c r="M234"/>
  <c r="O146"/>
  <c r="Q143"/>
  <c r="Q146" s="1"/>
  <c r="Q217" i="15"/>
  <c r="Q220" s="1"/>
  <c r="O220"/>
  <c r="Q64"/>
  <c r="O142" i="14"/>
  <c r="Q139"/>
  <c r="Q142" s="1"/>
  <c r="M156" i="15"/>
  <c r="O233" i="16"/>
  <c r="Q69"/>
  <c r="Q72" s="1"/>
  <c r="Q74" s="1"/>
  <c r="O72"/>
  <c r="O74" s="1"/>
  <c r="Q142" i="17"/>
  <c r="Q152" s="1"/>
  <c r="M78"/>
  <c r="O150" i="15"/>
  <c r="Q147"/>
  <c r="Q150" s="1"/>
  <c r="Q150" i="16"/>
  <c r="Q142"/>
  <c r="O182" i="14"/>
  <c r="Q217" i="16"/>
  <c r="Q220" s="1"/>
  <c r="O220"/>
  <c r="N156" i="17"/>
  <c r="O77"/>
  <c r="Q26" i="16"/>
  <c r="Q234" i="17"/>
  <c r="O150"/>
  <c r="Q61"/>
  <c r="Q64" s="1"/>
  <c r="O64"/>
  <c r="M156" i="1"/>
  <c r="Q61"/>
  <c r="Q64" s="1"/>
  <c r="O64"/>
  <c r="O208" i="16"/>
  <c r="O146" i="13"/>
  <c r="Q143"/>
  <c r="Q146" s="1"/>
  <c r="Q229" i="15"/>
  <c r="Q233" s="1"/>
  <c r="O233"/>
  <c r="O146"/>
  <c r="Q143"/>
  <c r="Q146" s="1"/>
  <c r="Q26" i="14"/>
  <c r="Q65" i="16"/>
  <c r="Q68" s="1"/>
  <c r="O68"/>
  <c r="Q145" i="17"/>
  <c r="O146"/>
  <c r="O142" i="16"/>
  <c r="O152" s="1"/>
  <c r="Q182" i="14"/>
  <c r="O233" i="17"/>
  <c r="Q229"/>
  <c r="Q233" s="1"/>
  <c r="Q182"/>
  <c r="Q69" i="1"/>
  <c r="Q72" s="1"/>
  <c r="O72"/>
  <c r="Q69" i="17"/>
  <c r="Q72" s="1"/>
  <c r="O72"/>
  <c r="O68"/>
  <c r="Q65"/>
  <c r="Q68" s="1"/>
  <c r="Q208" i="16"/>
  <c r="Q229" i="13"/>
  <c r="Q233" s="1"/>
  <c r="O233"/>
  <c r="O150"/>
  <c r="Q147"/>
  <c r="Q150" s="1"/>
  <c r="Q228" i="14"/>
  <c r="O220"/>
  <c r="O72"/>
  <c r="Q69"/>
  <c r="Q72" s="1"/>
  <c r="Q225" i="15"/>
  <c r="Q228" s="1"/>
  <c r="O228"/>
  <c r="Q155" i="16"/>
  <c r="M78"/>
  <c r="O228"/>
  <c r="Q225"/>
  <c r="Q228" s="1"/>
  <c r="Q146" i="17"/>
  <c r="Q233" i="1"/>
  <c r="O26"/>
  <c r="Q142"/>
  <c r="O26" i="17"/>
  <c r="O68" i="1"/>
  <c r="O155"/>
  <c r="O25" i="19"/>
  <c r="H21"/>
  <c r="S21"/>
  <c r="R21"/>
  <c r="U99"/>
  <c r="G47"/>
  <c r="R47"/>
  <c r="S99"/>
  <c r="R125"/>
  <c r="U203"/>
  <c r="F47"/>
  <c r="R99"/>
  <c r="T99" s="1"/>
  <c r="U177"/>
  <c r="S177"/>
  <c r="R203"/>
  <c r="R177"/>
  <c r="U125"/>
  <c r="T203" i="20"/>
  <c r="T47"/>
  <c r="T125"/>
  <c r="S47" i="19"/>
  <c r="S125"/>
  <c r="S203"/>
  <c r="T21" i="20"/>
  <c r="T99"/>
  <c r="T177"/>
  <c r="O234" i="14" l="1"/>
  <c r="O230"/>
  <c r="O230" i="16"/>
  <c r="O230" i="15"/>
  <c r="O230" i="1"/>
  <c r="Q230" i="16"/>
  <c r="Q152" i="14"/>
  <c r="Q230" i="15"/>
  <c r="Q230" i="14"/>
  <c r="Q234" i="13"/>
  <c r="Q230"/>
  <c r="O156" i="17"/>
  <c r="O230" i="13"/>
  <c r="Q152" i="15"/>
  <c r="O152" i="14"/>
  <c r="Q152" i="13"/>
  <c r="O152" i="15"/>
  <c r="O152" i="17"/>
  <c r="Q156" i="1"/>
  <c r="Q152"/>
  <c r="Q74"/>
  <c r="Q152" i="16"/>
  <c r="O152" i="13"/>
  <c r="T21" i="19"/>
  <c r="O74" i="1"/>
  <c r="O74" i="14"/>
  <c r="Q74" i="17"/>
  <c r="Q78" i="15"/>
  <c r="Q74"/>
  <c r="O78" i="13"/>
  <c r="O74"/>
  <c r="Q78"/>
  <c r="Q74"/>
  <c r="O74" i="15"/>
  <c r="Q78" i="16"/>
  <c r="O74" i="17"/>
  <c r="Q74" i="14"/>
  <c r="T125" i="19"/>
  <c r="Q234" i="14"/>
  <c r="Q234" i="1"/>
  <c r="O156" i="16"/>
  <c r="O78"/>
  <c r="O78" i="17"/>
  <c r="O78" i="15"/>
  <c r="Q78" i="1"/>
  <c r="O234" i="16"/>
  <c r="Q156" i="17"/>
  <c r="O234" i="15"/>
  <c r="O156" i="1"/>
  <c r="O78"/>
  <c r="Q78" i="17"/>
  <c r="Q234" i="16"/>
  <c r="Q156" i="14"/>
  <c r="Q234" i="15"/>
  <c r="O156" i="14"/>
  <c r="O234" i="13"/>
  <c r="Q156"/>
  <c r="Q156" i="15"/>
  <c r="Q78" i="14"/>
  <c r="Q156" i="16"/>
  <c r="O156" i="13"/>
  <c r="O156" i="15"/>
  <c r="O78" i="14"/>
  <c r="T203" i="19"/>
  <c r="T47"/>
  <c r="T177"/>
  <c r="R145" i="15"/>
  <c r="P10" i="20" l="1"/>
  <c r="P10" i="19" s="1"/>
  <c r="P11" i="20"/>
  <c r="P11" i="19" s="1"/>
  <c r="A50" i="1"/>
  <c r="A49"/>
  <c r="A47"/>
  <c r="A24"/>
  <c r="A23"/>
  <c r="A21"/>
  <c r="A50" i="13"/>
  <c r="A49"/>
  <c r="A47"/>
  <c r="A24"/>
  <c r="A23"/>
  <c r="A21"/>
  <c r="A50" i="14"/>
  <c r="A49"/>
  <c r="A47"/>
  <c r="A24"/>
  <c r="A23"/>
  <c r="A21"/>
  <c r="A50" i="15"/>
  <c r="A49"/>
  <c r="A47"/>
  <c r="A24"/>
  <c r="A23"/>
  <c r="A21"/>
  <c r="A50" i="16"/>
  <c r="A49"/>
  <c r="A47"/>
  <c r="A24"/>
  <c r="A23"/>
  <c r="A21"/>
  <c r="A50" i="17"/>
  <c r="A49"/>
  <c r="A47"/>
  <c r="A24"/>
  <c r="A23"/>
  <c r="A21"/>
  <c r="U45" i="19" l="1"/>
  <c r="U44"/>
  <c r="U43"/>
  <c r="U41"/>
  <c r="U40"/>
  <c r="U39"/>
  <c r="U37"/>
  <c r="U36"/>
  <c r="U35"/>
  <c r="U42" l="1"/>
  <c r="U38"/>
  <c r="U149" i="15"/>
  <c r="S149"/>
  <c r="R149"/>
  <c r="U148"/>
  <c r="S148"/>
  <c r="R148"/>
  <c r="U147"/>
  <c r="S147"/>
  <c r="R147"/>
  <c r="U145"/>
  <c r="S145"/>
  <c r="U144"/>
  <c r="S144"/>
  <c r="R144"/>
  <c r="U143"/>
  <c r="S143"/>
  <c r="R143"/>
  <c r="S146" l="1"/>
  <c r="R146"/>
  <c r="U146"/>
  <c r="T147"/>
  <c r="T144"/>
  <c r="T145"/>
  <c r="T148"/>
  <c r="T143"/>
  <c r="T149"/>
  <c r="T47" i="17"/>
  <c r="H47"/>
  <c r="T21" i="14"/>
  <c r="V21" s="1"/>
  <c r="T47" i="1"/>
  <c r="H47"/>
  <c r="T47" i="13"/>
  <c r="T21"/>
  <c r="H47"/>
  <c r="H21"/>
  <c r="T203" i="17"/>
  <c r="T177"/>
  <c r="T125"/>
  <c r="T126" s="1"/>
  <c r="T99"/>
  <c r="T100" s="1"/>
  <c r="T21"/>
  <c r="H21"/>
  <c r="T203" i="16"/>
  <c r="T177"/>
  <c r="T125"/>
  <c r="T126" s="1"/>
  <c r="T99"/>
  <c r="T100" s="1"/>
  <c r="T47"/>
  <c r="T21"/>
  <c r="H47"/>
  <c r="H21"/>
  <c r="T203" i="15"/>
  <c r="T177"/>
  <c r="T125"/>
  <c r="T126" s="1"/>
  <c r="T99"/>
  <c r="T100" s="1"/>
  <c r="T47"/>
  <c r="T21"/>
  <c r="T203" i="14"/>
  <c r="T177"/>
  <c r="T125"/>
  <c r="T126" s="1"/>
  <c r="T99"/>
  <c r="T100" s="1"/>
  <c r="T47"/>
  <c r="V47" s="1"/>
  <c r="T99" i="1"/>
  <c r="T100" s="1"/>
  <c r="T21"/>
  <c r="T203" i="13"/>
  <c r="T177"/>
  <c r="T125"/>
  <c r="T126" s="1"/>
  <c r="T99"/>
  <c r="T100" s="1"/>
  <c r="T203" i="1"/>
  <c r="T177"/>
  <c r="T125"/>
  <c r="T126" s="1"/>
  <c r="T204" i="15" l="1"/>
  <c r="T178"/>
  <c r="T204" i="16"/>
  <c r="T178"/>
  <c r="T204" i="1"/>
  <c r="T178"/>
  <c r="T204" i="17"/>
  <c r="T178"/>
  <c r="T204" i="13"/>
  <c r="T178"/>
  <c r="V203" i="14"/>
  <c r="V204" s="1"/>
  <c r="W204" s="1"/>
  <c r="T204"/>
  <c r="V177"/>
  <c r="V178" s="1"/>
  <c r="T178"/>
  <c r="V177" i="13"/>
  <c r="V178" s="1"/>
  <c r="W178" s="1"/>
  <c r="V21"/>
  <c r="V203" i="1"/>
  <c r="V204" s="1"/>
  <c r="V203" i="13"/>
  <c r="V204" s="1"/>
  <c r="W204" s="1"/>
  <c r="V21" i="15"/>
  <c r="V21" i="1"/>
  <c r="V47" i="15"/>
  <c r="V203"/>
  <c r="V204" s="1"/>
  <c r="W204" s="1"/>
  <c r="V47" i="16"/>
  <c r="V203"/>
  <c r="V204" s="1"/>
  <c r="W204" s="1"/>
  <c r="V47" i="13"/>
  <c r="V47" i="1"/>
  <c r="V177"/>
  <c r="V178" s="1"/>
  <c r="V21" i="16"/>
  <c r="V177"/>
  <c r="V178" s="1"/>
  <c r="W178" s="1"/>
  <c r="V21" i="17"/>
  <c r="V203"/>
  <c r="V204" s="1"/>
  <c r="W204" s="1"/>
  <c r="I47" i="1"/>
  <c r="V47" i="17"/>
  <c r="V177"/>
  <c r="V178" s="1"/>
  <c r="V177" i="15"/>
  <c r="V178" s="1"/>
  <c r="T146"/>
  <c r="V99" i="13"/>
  <c r="V100" s="1"/>
  <c r="W100" s="1"/>
  <c r="V125" i="16"/>
  <c r="V126" s="1"/>
  <c r="W126" s="1"/>
  <c r="V145" i="15"/>
  <c r="V125" i="17"/>
  <c r="V126" s="1"/>
  <c r="W126" s="1"/>
  <c r="V143" i="15"/>
  <c r="V99" i="14"/>
  <c r="V100" s="1"/>
  <c r="W100" s="1"/>
  <c r="V99" i="17"/>
  <c r="V100" s="1"/>
  <c r="A21" i="19"/>
  <c r="A21" i="20"/>
  <c r="A24"/>
  <c r="V148" i="15"/>
  <c r="A23" i="20"/>
  <c r="A47"/>
  <c r="A49"/>
  <c r="A50"/>
  <c r="V125" i="14"/>
  <c r="V126" s="1"/>
  <c r="W126" s="1"/>
  <c r="V147" i="15"/>
  <c r="V125" i="1"/>
  <c r="V126" s="1"/>
  <c r="V125" i="13"/>
  <c r="V126" s="1"/>
  <c r="W126" s="1"/>
  <c r="V99" i="1"/>
  <c r="V100" s="1"/>
  <c r="W100" s="1"/>
  <c r="V99" i="16"/>
  <c r="V100" s="1"/>
  <c r="W100" s="1"/>
  <c r="V149" i="15"/>
  <c r="V144"/>
  <c r="E47" i="20"/>
  <c r="E23"/>
  <c r="E24"/>
  <c r="H21"/>
  <c r="E49"/>
  <c r="E50"/>
  <c r="H47"/>
  <c r="E21"/>
  <c r="E25" l="1"/>
  <c r="E51"/>
  <c r="W47" i="1"/>
  <c r="V146" i="15"/>
  <c r="A24" i="19"/>
  <c r="A23"/>
  <c r="U227" i="14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229"/>
  <c r="U230" s="1"/>
  <c r="S229"/>
  <c r="S230" s="1"/>
  <c r="R229"/>
  <c r="R230" s="1"/>
  <c r="U202"/>
  <c r="S202"/>
  <c r="R202"/>
  <c r="U176"/>
  <c r="S176"/>
  <c r="R176"/>
  <c r="U149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U151"/>
  <c r="U152" s="1"/>
  <c r="S151"/>
  <c r="S152" s="1"/>
  <c r="R151"/>
  <c r="R152" s="1"/>
  <c r="U124"/>
  <c r="S124"/>
  <c r="R124"/>
  <c r="U98"/>
  <c r="S98"/>
  <c r="R98"/>
  <c r="U71"/>
  <c r="S71"/>
  <c r="R71"/>
  <c r="G71"/>
  <c r="F71"/>
  <c r="D71"/>
  <c r="C71"/>
  <c r="U70"/>
  <c r="S70"/>
  <c r="R70"/>
  <c r="G70"/>
  <c r="F70"/>
  <c r="D70"/>
  <c r="C70"/>
  <c r="U69"/>
  <c r="S69"/>
  <c r="R69"/>
  <c r="G69"/>
  <c r="F69"/>
  <c r="D69"/>
  <c r="C69"/>
  <c r="U67"/>
  <c r="S67"/>
  <c r="R67"/>
  <c r="G67"/>
  <c r="F67"/>
  <c r="D67"/>
  <c r="C67"/>
  <c r="U66"/>
  <c r="S66"/>
  <c r="R66"/>
  <c r="G66"/>
  <c r="F66"/>
  <c r="D66"/>
  <c r="C66"/>
  <c r="U65"/>
  <c r="S65"/>
  <c r="R65"/>
  <c r="G65"/>
  <c r="F65"/>
  <c r="D65"/>
  <c r="C65"/>
  <c r="U63"/>
  <c r="S63"/>
  <c r="R63"/>
  <c r="G63"/>
  <c r="F63"/>
  <c r="D63"/>
  <c r="C63"/>
  <c r="U62"/>
  <c r="S62"/>
  <c r="R62"/>
  <c r="G62"/>
  <c r="F62"/>
  <c r="D62"/>
  <c r="C62"/>
  <c r="U61"/>
  <c r="S61"/>
  <c r="R61"/>
  <c r="G61"/>
  <c r="F61"/>
  <c r="D61"/>
  <c r="C61"/>
  <c r="D76"/>
  <c r="C76"/>
  <c r="D75"/>
  <c r="C75"/>
  <c r="U73"/>
  <c r="U74" s="1"/>
  <c r="S73"/>
  <c r="S74" s="1"/>
  <c r="R73"/>
  <c r="R74" s="1"/>
  <c r="G73"/>
  <c r="G74" s="1"/>
  <c r="A74" s="1"/>
  <c r="F73"/>
  <c r="F74" s="1"/>
  <c r="D73"/>
  <c r="C73"/>
  <c r="C77" s="1"/>
  <c r="U46"/>
  <c r="S46"/>
  <c r="R46"/>
  <c r="G46"/>
  <c r="F46"/>
  <c r="H47"/>
  <c r="U20"/>
  <c r="S20"/>
  <c r="R20"/>
  <c r="G20"/>
  <c r="F20"/>
  <c r="H21"/>
  <c r="U231" i="24"/>
  <c r="S231"/>
  <c r="R231"/>
  <c r="P231"/>
  <c r="N231"/>
  <c r="M231"/>
  <c r="U230"/>
  <c r="S230"/>
  <c r="R230"/>
  <c r="P230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06"/>
  <c r="S206"/>
  <c r="R206"/>
  <c r="P206"/>
  <c r="N206"/>
  <c r="M206"/>
  <c r="T205"/>
  <c r="V205" s="1"/>
  <c r="O205"/>
  <c r="Q205" s="1"/>
  <c r="W205" s="1"/>
  <c r="T204"/>
  <c r="V204" s="1"/>
  <c r="O204"/>
  <c r="Q204" s="1"/>
  <c r="W204" s="1"/>
  <c r="T203"/>
  <c r="V203" s="1"/>
  <c r="O203"/>
  <c r="Q203" s="1"/>
  <c r="U202"/>
  <c r="S202"/>
  <c r="R202"/>
  <c r="P202"/>
  <c r="N202"/>
  <c r="M202"/>
  <c r="T201"/>
  <c r="V201" s="1"/>
  <c r="O201"/>
  <c r="Q201" s="1"/>
  <c r="W201" s="1"/>
  <c r="T200"/>
  <c r="V200" s="1"/>
  <c r="O200"/>
  <c r="Q200" s="1"/>
  <c r="W200" s="1"/>
  <c r="T199"/>
  <c r="O199"/>
  <c r="Q199" s="1"/>
  <c r="W199" s="1"/>
  <c r="U198"/>
  <c r="S198"/>
  <c r="R198"/>
  <c r="P198"/>
  <c r="N198"/>
  <c r="M198"/>
  <c r="T197"/>
  <c r="V197" s="1"/>
  <c r="O197"/>
  <c r="Q197" s="1"/>
  <c r="W197" s="1"/>
  <c r="T196"/>
  <c r="V196" s="1"/>
  <c r="O196"/>
  <c r="Q196" s="1"/>
  <c r="W196" s="1"/>
  <c r="T195"/>
  <c r="V195" s="1"/>
  <c r="O195"/>
  <c r="U194"/>
  <c r="S194"/>
  <c r="R194"/>
  <c r="P194"/>
  <c r="N194"/>
  <c r="M194"/>
  <c r="T193"/>
  <c r="V193" s="1"/>
  <c r="O193"/>
  <c r="Q193" s="1"/>
  <c r="T192"/>
  <c r="V192" s="1"/>
  <c r="O192"/>
  <c r="Q192" s="1"/>
  <c r="W192" s="1"/>
  <c r="T191"/>
  <c r="O191"/>
  <c r="Q191" s="1"/>
  <c r="W191" s="1"/>
  <c r="U180"/>
  <c r="S180"/>
  <c r="R180"/>
  <c r="P180"/>
  <c r="N180"/>
  <c r="M180"/>
  <c r="T179"/>
  <c r="V179" s="1"/>
  <c r="O179"/>
  <c r="Q179" s="1"/>
  <c r="T178"/>
  <c r="V178" s="1"/>
  <c r="O178"/>
  <c r="T177"/>
  <c r="V177" s="1"/>
  <c r="O177"/>
  <c r="Q177" s="1"/>
  <c r="W177" s="1"/>
  <c r="U176"/>
  <c r="S176"/>
  <c r="R176"/>
  <c r="P176"/>
  <c r="N176"/>
  <c r="M176"/>
  <c r="T175"/>
  <c r="V175" s="1"/>
  <c r="O175"/>
  <c r="Q175" s="1"/>
  <c r="W175" s="1"/>
  <c r="T174"/>
  <c r="V174" s="1"/>
  <c r="O174"/>
  <c r="Q174" s="1"/>
  <c r="W174" s="1"/>
  <c r="T173"/>
  <c r="V173" s="1"/>
  <c r="O173"/>
  <c r="Q173" s="1"/>
  <c r="U172"/>
  <c r="S172"/>
  <c r="R172"/>
  <c r="P172"/>
  <c r="N172"/>
  <c r="M172"/>
  <c r="T171"/>
  <c r="V171" s="1"/>
  <c r="O171"/>
  <c r="Q171" s="1"/>
  <c r="W171" s="1"/>
  <c r="T170"/>
  <c r="V170" s="1"/>
  <c r="O170"/>
  <c r="Q170" s="1"/>
  <c r="W170" s="1"/>
  <c r="T169"/>
  <c r="O169"/>
  <c r="Q169" s="1"/>
  <c r="W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O165"/>
  <c r="U153"/>
  <c r="S153"/>
  <c r="R153"/>
  <c r="P153"/>
  <c r="N153"/>
  <c r="M153"/>
  <c r="U152"/>
  <c r="S152"/>
  <c r="R152"/>
  <c r="P152"/>
  <c r="N152"/>
  <c r="M152"/>
  <c r="U151"/>
  <c r="S151"/>
  <c r="R151"/>
  <c r="P151"/>
  <c r="N151"/>
  <c r="M151"/>
  <c r="U149"/>
  <c r="S149"/>
  <c r="R149"/>
  <c r="P149"/>
  <c r="N149"/>
  <c r="M149"/>
  <c r="U148"/>
  <c r="S148"/>
  <c r="R148"/>
  <c r="P148"/>
  <c r="N148"/>
  <c r="M148"/>
  <c r="U147"/>
  <c r="S147"/>
  <c r="R147"/>
  <c r="P147"/>
  <c r="N147"/>
  <c r="M147"/>
  <c r="Z146"/>
  <c r="U145"/>
  <c r="S145"/>
  <c r="R145"/>
  <c r="P145"/>
  <c r="N145"/>
  <c r="M145"/>
  <c r="Z144"/>
  <c r="U144"/>
  <c r="S144"/>
  <c r="R144"/>
  <c r="P144"/>
  <c r="N144"/>
  <c r="M144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O125"/>
  <c r="U124"/>
  <c r="S124"/>
  <c r="R124"/>
  <c r="P124"/>
  <c r="N124"/>
  <c r="M124"/>
  <c r="T123"/>
  <c r="V123" s="1"/>
  <c r="O123"/>
  <c r="Q123" s="1"/>
  <c r="T122"/>
  <c r="V122" s="1"/>
  <c r="O122"/>
  <c r="Q122" s="1"/>
  <c r="T121"/>
  <c r="O121"/>
  <c r="Q121" s="1"/>
  <c r="Z120"/>
  <c r="U120"/>
  <c r="S120"/>
  <c r="R120"/>
  <c r="P120"/>
  <c r="N120"/>
  <c r="M120"/>
  <c r="T119"/>
  <c r="V119" s="1"/>
  <c r="O119"/>
  <c r="Q119" s="1"/>
  <c r="T118"/>
  <c r="V118" s="1"/>
  <c r="O118"/>
  <c r="Q118" s="1"/>
  <c r="T117"/>
  <c r="V117" s="1"/>
  <c r="O117"/>
  <c r="Q117" s="1"/>
  <c r="U116"/>
  <c r="S116"/>
  <c r="R116"/>
  <c r="P116"/>
  <c r="N116"/>
  <c r="M116"/>
  <c r="T115"/>
  <c r="V115" s="1"/>
  <c r="O115"/>
  <c r="Q115" s="1"/>
  <c r="T114"/>
  <c r="V114" s="1"/>
  <c r="O114"/>
  <c r="Q114" s="1"/>
  <c r="T113"/>
  <c r="O113"/>
  <c r="U102"/>
  <c r="S102"/>
  <c r="R102"/>
  <c r="P102"/>
  <c r="N102"/>
  <c r="M102"/>
  <c r="T101"/>
  <c r="V101" s="1"/>
  <c r="O101"/>
  <c r="Q101" s="1"/>
  <c r="T100"/>
  <c r="V100" s="1"/>
  <c r="O100"/>
  <c r="Q100" s="1"/>
  <c r="T99"/>
  <c r="V99" s="1"/>
  <c r="O99"/>
  <c r="Q99" s="1"/>
  <c r="U98"/>
  <c r="S98"/>
  <c r="R98"/>
  <c r="P98"/>
  <c r="N98"/>
  <c r="M98"/>
  <c r="T97"/>
  <c r="V97" s="1"/>
  <c r="O97"/>
  <c r="Q97" s="1"/>
  <c r="T96"/>
  <c r="V96" s="1"/>
  <c r="O96"/>
  <c r="Q96" s="1"/>
  <c r="T95"/>
  <c r="V95" s="1"/>
  <c r="O95"/>
  <c r="Z94"/>
  <c r="U94"/>
  <c r="S94"/>
  <c r="R94"/>
  <c r="P94"/>
  <c r="N94"/>
  <c r="M94"/>
  <c r="T93"/>
  <c r="V93" s="1"/>
  <c r="O93"/>
  <c r="Q93" s="1"/>
  <c r="T92"/>
  <c r="V92" s="1"/>
  <c r="O92"/>
  <c r="Q92" s="1"/>
  <c r="T91"/>
  <c r="O91"/>
  <c r="Q91" s="1"/>
  <c r="U90"/>
  <c r="S90"/>
  <c r="R90"/>
  <c r="P90"/>
  <c r="N90"/>
  <c r="M90"/>
  <c r="T89"/>
  <c r="V89" s="1"/>
  <c r="O89"/>
  <c r="Q89" s="1"/>
  <c r="T88"/>
  <c r="V88" s="1"/>
  <c r="O88"/>
  <c r="Q88" s="1"/>
  <c r="T87"/>
  <c r="V87" s="1"/>
  <c r="O87"/>
  <c r="Q87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P66"/>
  <c r="N66"/>
  <c r="M66"/>
  <c r="G66"/>
  <c r="F66"/>
  <c r="D66"/>
  <c r="C66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2"/>
  <c r="S62"/>
  <c r="R62"/>
  <c r="P62"/>
  <c r="N62"/>
  <c r="M62"/>
  <c r="G62"/>
  <c r="F62"/>
  <c r="D62"/>
  <c r="C62"/>
  <c r="U61"/>
  <c r="S61"/>
  <c r="R61"/>
  <c r="P61"/>
  <c r="N61"/>
  <c r="M61"/>
  <c r="G61"/>
  <c r="F61"/>
  <c r="D61"/>
  <c r="C61"/>
  <c r="U50"/>
  <c r="S50"/>
  <c r="R50"/>
  <c r="P50"/>
  <c r="N50"/>
  <c r="M50"/>
  <c r="G50"/>
  <c r="F50"/>
  <c r="D50"/>
  <c r="C50"/>
  <c r="T49"/>
  <c r="V49" s="1"/>
  <c r="O49"/>
  <c r="Q49" s="1"/>
  <c r="H49"/>
  <c r="E49"/>
  <c r="T48"/>
  <c r="V48" s="1"/>
  <c r="O48"/>
  <c r="Q48" s="1"/>
  <c r="H48"/>
  <c r="E48"/>
  <c r="T47"/>
  <c r="O47"/>
  <c r="Q47" s="1"/>
  <c r="Q50" s="1"/>
  <c r="H47"/>
  <c r="E47"/>
  <c r="U46"/>
  <c r="S46"/>
  <c r="R46"/>
  <c r="P46"/>
  <c r="N46"/>
  <c r="M46"/>
  <c r="G46"/>
  <c r="F46"/>
  <c r="D46"/>
  <c r="C46"/>
  <c r="T45"/>
  <c r="V45" s="1"/>
  <c r="O45"/>
  <c r="Q45" s="1"/>
  <c r="H45"/>
  <c r="E45"/>
  <c r="T44"/>
  <c r="V44" s="1"/>
  <c r="O44"/>
  <c r="Q44" s="1"/>
  <c r="H44"/>
  <c r="E44"/>
  <c r="T43"/>
  <c r="O43"/>
  <c r="Q43" s="1"/>
  <c r="H43"/>
  <c r="E43"/>
  <c r="U42"/>
  <c r="S42"/>
  <c r="R42"/>
  <c r="P42"/>
  <c r="N42"/>
  <c r="M42"/>
  <c r="G42"/>
  <c r="F42"/>
  <c r="D42"/>
  <c r="C42"/>
  <c r="T41"/>
  <c r="V41" s="1"/>
  <c r="O41"/>
  <c r="Q41" s="1"/>
  <c r="H41"/>
  <c r="E41"/>
  <c r="T40"/>
  <c r="O40"/>
  <c r="Q40" s="1"/>
  <c r="H40"/>
  <c r="E40"/>
  <c r="T39"/>
  <c r="V39" s="1"/>
  <c r="O39"/>
  <c r="Q39" s="1"/>
  <c r="H39"/>
  <c r="E39"/>
  <c r="U38"/>
  <c r="S38"/>
  <c r="R38"/>
  <c r="P38"/>
  <c r="N38"/>
  <c r="M38"/>
  <c r="G38"/>
  <c r="F38"/>
  <c r="D38"/>
  <c r="C38"/>
  <c r="T37"/>
  <c r="V37" s="1"/>
  <c r="O37"/>
  <c r="Q37" s="1"/>
  <c r="H37"/>
  <c r="E37"/>
  <c r="T36"/>
  <c r="V36" s="1"/>
  <c r="O36"/>
  <c r="Q36" s="1"/>
  <c r="H36"/>
  <c r="E36"/>
  <c r="T35"/>
  <c r="O35"/>
  <c r="Q35" s="1"/>
  <c r="H35"/>
  <c r="E35"/>
  <c r="U24"/>
  <c r="S24"/>
  <c r="R24"/>
  <c r="P24"/>
  <c r="N24"/>
  <c r="M24"/>
  <c r="G24"/>
  <c r="F24"/>
  <c r="D24"/>
  <c r="C24"/>
  <c r="T23"/>
  <c r="V23" s="1"/>
  <c r="O23"/>
  <c r="Q23" s="1"/>
  <c r="H23"/>
  <c r="E23"/>
  <c r="T22"/>
  <c r="V22" s="1"/>
  <c r="O22"/>
  <c r="Q22" s="1"/>
  <c r="H22"/>
  <c r="E22"/>
  <c r="T21"/>
  <c r="T24" s="1"/>
  <c r="O21"/>
  <c r="Q21" s="1"/>
  <c r="H21"/>
  <c r="E21"/>
  <c r="U20"/>
  <c r="S20"/>
  <c r="R20"/>
  <c r="P20"/>
  <c r="N20"/>
  <c r="M20"/>
  <c r="G20"/>
  <c r="F20"/>
  <c r="D20"/>
  <c r="C20"/>
  <c r="T19"/>
  <c r="V19" s="1"/>
  <c r="O19"/>
  <c r="Q19" s="1"/>
  <c r="H19"/>
  <c r="E19"/>
  <c r="T18"/>
  <c r="V18" s="1"/>
  <c r="O18"/>
  <c r="Q18" s="1"/>
  <c r="H18"/>
  <c r="E18"/>
  <c r="T17"/>
  <c r="O17"/>
  <c r="H17"/>
  <c r="E17"/>
  <c r="U16"/>
  <c r="S16"/>
  <c r="R16"/>
  <c r="P16"/>
  <c r="N16"/>
  <c r="M16"/>
  <c r="G16"/>
  <c r="F16"/>
  <c r="D16"/>
  <c r="C16"/>
  <c r="T15"/>
  <c r="V15" s="1"/>
  <c r="O15"/>
  <c r="Q15" s="1"/>
  <c r="H15"/>
  <c r="E15"/>
  <c r="T14"/>
  <c r="V14" s="1"/>
  <c r="O14"/>
  <c r="Q14" s="1"/>
  <c r="H14"/>
  <c r="E14"/>
  <c r="T13"/>
  <c r="O13"/>
  <c r="Q13" s="1"/>
  <c r="H13"/>
  <c r="E13"/>
  <c r="U12"/>
  <c r="S12"/>
  <c r="R12"/>
  <c r="P12"/>
  <c r="N12"/>
  <c r="M12"/>
  <c r="G12"/>
  <c r="F12"/>
  <c r="D12"/>
  <c r="C12"/>
  <c r="T11"/>
  <c r="V11" s="1"/>
  <c r="O11"/>
  <c r="Q11" s="1"/>
  <c r="H11"/>
  <c r="E11"/>
  <c r="T10"/>
  <c r="V10" s="1"/>
  <c r="O10"/>
  <c r="Q10" s="1"/>
  <c r="H10"/>
  <c r="E10"/>
  <c r="T9"/>
  <c r="V9" s="1"/>
  <c r="O9"/>
  <c r="O12" s="1"/>
  <c r="H9"/>
  <c r="E9"/>
  <c r="U202" i="1"/>
  <c r="S202"/>
  <c r="R202"/>
  <c r="U202" i="13"/>
  <c r="S202"/>
  <c r="R202"/>
  <c r="U202" i="15"/>
  <c r="S202"/>
  <c r="R202"/>
  <c r="U202" i="16"/>
  <c r="S202"/>
  <c r="R202"/>
  <c r="U202" i="17"/>
  <c r="S202"/>
  <c r="R202"/>
  <c r="U176" i="1"/>
  <c r="S176"/>
  <c r="R176"/>
  <c r="U176" i="13"/>
  <c r="S176"/>
  <c r="R176"/>
  <c r="U176" i="15"/>
  <c r="S176"/>
  <c r="R176"/>
  <c r="U176" i="16"/>
  <c r="S176"/>
  <c r="R176"/>
  <c r="U176" i="17"/>
  <c r="S176"/>
  <c r="R176"/>
  <c r="U124" i="1"/>
  <c r="S124"/>
  <c r="R124"/>
  <c r="U124" i="13"/>
  <c r="S124"/>
  <c r="R124"/>
  <c r="U124" i="15"/>
  <c r="S124"/>
  <c r="R124"/>
  <c r="U124" i="16"/>
  <c r="S124"/>
  <c r="R124"/>
  <c r="U124" i="17"/>
  <c r="S124"/>
  <c r="R124"/>
  <c r="U98" i="1"/>
  <c r="S98"/>
  <c r="R98"/>
  <c r="U98" i="13"/>
  <c r="S98"/>
  <c r="R98"/>
  <c r="U98" i="15"/>
  <c r="S98"/>
  <c r="R98"/>
  <c r="U98" i="16"/>
  <c r="S98"/>
  <c r="R98"/>
  <c r="U98" i="17"/>
  <c r="S98"/>
  <c r="R98"/>
  <c r="U46" i="1"/>
  <c r="S46"/>
  <c r="R46"/>
  <c r="U46" i="13"/>
  <c r="S46"/>
  <c r="R46"/>
  <c r="U46" i="15"/>
  <c r="S46"/>
  <c r="R46"/>
  <c r="U46" i="16"/>
  <c r="S46"/>
  <c r="R46"/>
  <c r="U46" i="17"/>
  <c r="S46"/>
  <c r="R46"/>
  <c r="U20" i="1"/>
  <c r="S20"/>
  <c r="R20"/>
  <c r="U20" i="13"/>
  <c r="S20"/>
  <c r="R20"/>
  <c r="U20" i="15"/>
  <c r="S20"/>
  <c r="R20"/>
  <c r="U20" i="16"/>
  <c r="S20"/>
  <c r="R20"/>
  <c r="U20" i="17"/>
  <c r="S20"/>
  <c r="R20"/>
  <c r="G46" i="1"/>
  <c r="F46"/>
  <c r="G46" i="13"/>
  <c r="F46"/>
  <c r="G46" i="15"/>
  <c r="F46"/>
  <c r="G46" i="16"/>
  <c r="F46"/>
  <c r="G46" i="17"/>
  <c r="F46"/>
  <c r="G20" i="1"/>
  <c r="F20"/>
  <c r="G20" i="13"/>
  <c r="F20"/>
  <c r="G20" i="15"/>
  <c r="F20"/>
  <c r="G20" i="16"/>
  <c r="F20"/>
  <c r="G20" i="17"/>
  <c r="F20"/>
  <c r="S22" i="1" l="1"/>
  <c r="R22"/>
  <c r="G22"/>
  <c r="F22"/>
  <c r="A22" s="1"/>
  <c r="D77" i="14"/>
  <c r="A52" i="15"/>
  <c r="A52" i="17"/>
  <c r="A52" i="1"/>
  <c r="A52" i="14"/>
  <c r="A52" i="16"/>
  <c r="A52" i="13"/>
  <c r="H63" i="24"/>
  <c r="H69"/>
  <c r="H71"/>
  <c r="T66"/>
  <c r="Q176"/>
  <c r="W176" s="1"/>
  <c r="O67"/>
  <c r="T141"/>
  <c r="C68" i="14"/>
  <c r="E75" i="24"/>
  <c r="O153"/>
  <c r="D68" i="14"/>
  <c r="I23" i="24"/>
  <c r="I40"/>
  <c r="W45"/>
  <c r="T62"/>
  <c r="T140"/>
  <c r="V140" s="1"/>
  <c r="T230"/>
  <c r="V230" s="1"/>
  <c r="U224" i="14"/>
  <c r="S224"/>
  <c r="R224"/>
  <c r="U146"/>
  <c r="R146"/>
  <c r="S146"/>
  <c r="S68"/>
  <c r="R68"/>
  <c r="U68"/>
  <c r="G68"/>
  <c r="F68"/>
  <c r="H73" i="24"/>
  <c r="H74"/>
  <c r="O63"/>
  <c r="T153"/>
  <c r="V153" s="1"/>
  <c r="F64" i="14"/>
  <c r="O149" i="24"/>
  <c r="Q149" s="1"/>
  <c r="T149"/>
  <c r="V149" s="1"/>
  <c r="D76"/>
  <c r="U76"/>
  <c r="E67"/>
  <c r="C25"/>
  <c r="I22"/>
  <c r="Q75"/>
  <c r="C76"/>
  <c r="M76"/>
  <c r="F76"/>
  <c r="P76"/>
  <c r="P77" s="1"/>
  <c r="P78" s="1"/>
  <c r="O143"/>
  <c r="T145"/>
  <c r="O147"/>
  <c r="N232"/>
  <c r="U232"/>
  <c r="I10"/>
  <c r="W22"/>
  <c r="O148"/>
  <c r="Q148" s="1"/>
  <c r="S154"/>
  <c r="G64"/>
  <c r="N76"/>
  <c r="W100"/>
  <c r="T116"/>
  <c r="R130"/>
  <c r="V141"/>
  <c r="G64" i="14"/>
  <c r="R64"/>
  <c r="R142"/>
  <c r="U220"/>
  <c r="G25" i="24"/>
  <c r="G26" s="1"/>
  <c r="C51"/>
  <c r="H12"/>
  <c r="H62"/>
  <c r="I11"/>
  <c r="Q65"/>
  <c r="Q67"/>
  <c r="I17"/>
  <c r="C64"/>
  <c r="M64"/>
  <c r="C68"/>
  <c r="M68"/>
  <c r="S68"/>
  <c r="O69"/>
  <c r="O71"/>
  <c r="O74"/>
  <c r="W89"/>
  <c r="O128"/>
  <c r="R142"/>
  <c r="R146"/>
  <c r="U146"/>
  <c r="V176"/>
  <c r="T194"/>
  <c r="P220"/>
  <c r="O219"/>
  <c r="Q219" s="1"/>
  <c r="W219" s="1"/>
  <c r="P224"/>
  <c r="S224"/>
  <c r="O227"/>
  <c r="Q227" s="1"/>
  <c r="W227" s="1"/>
  <c r="P232"/>
  <c r="C64" i="14"/>
  <c r="S64"/>
  <c r="S142"/>
  <c r="R220"/>
  <c r="V12" i="24"/>
  <c r="E65"/>
  <c r="E66"/>
  <c r="E73"/>
  <c r="O38"/>
  <c r="D51"/>
  <c r="N51"/>
  <c r="I47"/>
  <c r="I49"/>
  <c r="W115"/>
  <c r="T144"/>
  <c r="U207"/>
  <c r="T223"/>
  <c r="V223" s="1"/>
  <c r="R25"/>
  <c r="U25"/>
  <c r="U26" s="1"/>
  <c r="E50"/>
  <c r="T94"/>
  <c r="N130"/>
  <c r="S129"/>
  <c r="T124"/>
  <c r="U142"/>
  <c r="S146"/>
  <c r="N220"/>
  <c r="U220"/>
  <c r="N228"/>
  <c r="D64" i="14"/>
  <c r="U64"/>
  <c r="U142"/>
  <c r="S220"/>
  <c r="E69"/>
  <c r="A20"/>
  <c r="A20" i="16"/>
  <c r="A20" i="13"/>
  <c r="A46" i="16"/>
  <c r="A46" i="13"/>
  <c r="A75" i="14"/>
  <c r="A61"/>
  <c r="A63"/>
  <c r="A66"/>
  <c r="A69"/>
  <c r="A71"/>
  <c r="A20" i="17"/>
  <c r="A20" i="1"/>
  <c r="A46" i="15"/>
  <c r="A46" i="1"/>
  <c r="A73" i="14"/>
  <c r="A76"/>
  <c r="A62"/>
  <c r="A65"/>
  <c r="A67"/>
  <c r="A70"/>
  <c r="A20" i="15"/>
  <c r="A46" i="17"/>
  <c r="A46" i="14"/>
  <c r="T225"/>
  <c r="E71"/>
  <c r="E62"/>
  <c r="E61"/>
  <c r="Q70" i="24"/>
  <c r="V98"/>
  <c r="W114"/>
  <c r="I9"/>
  <c r="H66"/>
  <c r="I66" s="1"/>
  <c r="H67"/>
  <c r="E74"/>
  <c r="I74" s="1"/>
  <c r="I37"/>
  <c r="P51"/>
  <c r="P52" s="1"/>
  <c r="W49"/>
  <c r="P64"/>
  <c r="P68"/>
  <c r="F72"/>
  <c r="U72"/>
  <c r="T70"/>
  <c r="R103"/>
  <c r="V113"/>
  <c r="V116" s="1"/>
  <c r="S130"/>
  <c r="N154"/>
  <c r="U154"/>
  <c r="S181"/>
  <c r="S182" s="1"/>
  <c r="V191"/>
  <c r="V194" s="1"/>
  <c r="T222"/>
  <c r="V222" s="1"/>
  <c r="O223"/>
  <c r="Q223" s="1"/>
  <c r="W223" s="1"/>
  <c r="O231"/>
  <c r="Q231" s="1"/>
  <c r="W231" s="1"/>
  <c r="T231"/>
  <c r="V231" s="1"/>
  <c r="E70" i="14"/>
  <c r="E42" i="24"/>
  <c r="I42" s="1"/>
  <c r="W41"/>
  <c r="D52"/>
  <c r="W48"/>
  <c r="D64"/>
  <c r="D68"/>
  <c r="N68"/>
  <c r="D72"/>
  <c r="N72"/>
  <c r="S72"/>
  <c r="P72"/>
  <c r="T74"/>
  <c r="V74" s="1"/>
  <c r="S104"/>
  <c r="W126"/>
  <c r="V128"/>
  <c r="O139"/>
  <c r="Q139" s="1"/>
  <c r="N146"/>
  <c r="Q194"/>
  <c r="W194" s="1"/>
  <c r="O206"/>
  <c r="P228"/>
  <c r="S228"/>
  <c r="O230"/>
  <c r="Q230" s="1"/>
  <c r="W230" s="1"/>
  <c r="Q38"/>
  <c r="Q46"/>
  <c r="U68"/>
  <c r="O75"/>
  <c r="N103"/>
  <c r="U103"/>
  <c r="P130"/>
  <c r="N129"/>
  <c r="P129"/>
  <c r="T139"/>
  <c r="O176"/>
  <c r="S207"/>
  <c r="S208" s="1"/>
  <c r="O222"/>
  <c r="Q222" s="1"/>
  <c r="W222" s="1"/>
  <c r="U46" i="19"/>
  <c r="W14" i="24"/>
  <c r="U181"/>
  <c r="U182" s="1"/>
  <c r="Q124"/>
  <c r="V90"/>
  <c r="V206"/>
  <c r="T12"/>
  <c r="O46"/>
  <c r="H16"/>
  <c r="O16"/>
  <c r="O20"/>
  <c r="Q73"/>
  <c r="W37"/>
  <c r="H42"/>
  <c r="H46"/>
  <c r="S51"/>
  <c r="S52" s="1"/>
  <c r="H50"/>
  <c r="I50" s="1"/>
  <c r="M51"/>
  <c r="M52" s="1"/>
  <c r="O62"/>
  <c r="S76"/>
  <c r="T90"/>
  <c r="R104"/>
  <c r="P103"/>
  <c r="O102"/>
  <c r="W101"/>
  <c r="U130"/>
  <c r="W119"/>
  <c r="N142"/>
  <c r="T148"/>
  <c r="V148" s="1"/>
  <c r="W148" s="1"/>
  <c r="V168"/>
  <c r="P181"/>
  <c r="P182" s="1"/>
  <c r="N181"/>
  <c r="N182" s="1"/>
  <c r="V180"/>
  <c r="M181"/>
  <c r="M182" s="1"/>
  <c r="V198"/>
  <c r="P207"/>
  <c r="P208" s="1"/>
  <c r="O218"/>
  <c r="Q218" s="1"/>
  <c r="W218" s="1"/>
  <c r="U228"/>
  <c r="T226"/>
  <c r="V226" s="1"/>
  <c r="T227"/>
  <c r="V227" s="1"/>
  <c r="E12"/>
  <c r="O120"/>
  <c r="Q206"/>
  <c r="W206" s="1"/>
  <c r="E68"/>
  <c r="T16"/>
  <c r="D25"/>
  <c r="D26" s="1"/>
  <c r="N25"/>
  <c r="N26" s="1"/>
  <c r="S25"/>
  <c r="S26" s="1"/>
  <c r="H70"/>
  <c r="H72" s="1"/>
  <c r="H20"/>
  <c r="H75"/>
  <c r="H76" s="1"/>
  <c r="F25"/>
  <c r="F26" s="1"/>
  <c r="W36"/>
  <c r="W39"/>
  <c r="W44"/>
  <c r="R51"/>
  <c r="R52" s="1"/>
  <c r="F64"/>
  <c r="O61"/>
  <c r="G68"/>
  <c r="O66"/>
  <c r="M72"/>
  <c r="G76"/>
  <c r="Q90"/>
  <c r="O94"/>
  <c r="Q94"/>
  <c r="V102"/>
  <c r="V120"/>
  <c r="R129"/>
  <c r="O124"/>
  <c r="P142"/>
  <c r="S142"/>
  <c r="O144"/>
  <c r="Q144" s="1"/>
  <c r="O145"/>
  <c r="Q145" s="1"/>
  <c r="N150"/>
  <c r="U150"/>
  <c r="M154"/>
  <c r="O168"/>
  <c r="O172"/>
  <c r="T180"/>
  <c r="O198"/>
  <c r="O202"/>
  <c r="S220"/>
  <c r="N224"/>
  <c r="N233" s="1"/>
  <c r="N234" s="1"/>
  <c r="U224"/>
  <c r="T124" i="14"/>
  <c r="W118" i="24"/>
  <c r="O180"/>
  <c r="C26"/>
  <c r="M25"/>
  <c r="M26" s="1"/>
  <c r="R26"/>
  <c r="I18"/>
  <c r="V21"/>
  <c r="V24" s="1"/>
  <c r="Q74"/>
  <c r="E24"/>
  <c r="H38"/>
  <c r="I39"/>
  <c r="T42"/>
  <c r="U51"/>
  <c r="U52" s="1"/>
  <c r="G51"/>
  <c r="G52" s="1"/>
  <c r="T50"/>
  <c r="F51"/>
  <c r="F52" s="1"/>
  <c r="N64"/>
  <c r="S64"/>
  <c r="U64"/>
  <c r="F68"/>
  <c r="O65"/>
  <c r="G72"/>
  <c r="O70"/>
  <c r="O90"/>
  <c r="W88"/>
  <c r="N104"/>
  <c r="V91"/>
  <c r="V94" s="1"/>
  <c r="M103"/>
  <c r="S103"/>
  <c r="V121"/>
  <c r="V124" s="1"/>
  <c r="M130"/>
  <c r="P150"/>
  <c r="O152"/>
  <c r="Q152" s="1"/>
  <c r="P154"/>
  <c r="T172"/>
  <c r="T176"/>
  <c r="R181"/>
  <c r="R182" s="1"/>
  <c r="Q178"/>
  <c r="W178" s="1"/>
  <c r="O194"/>
  <c r="T202"/>
  <c r="T206"/>
  <c r="T218"/>
  <c r="V218" s="1"/>
  <c r="T219"/>
  <c r="V219" s="1"/>
  <c r="O226"/>
  <c r="Q226" s="1"/>
  <c r="W226" s="1"/>
  <c r="S232"/>
  <c r="H73" i="14"/>
  <c r="T229"/>
  <c r="H63"/>
  <c r="T70"/>
  <c r="T71"/>
  <c r="V71" s="1"/>
  <c r="T143"/>
  <c r="T20"/>
  <c r="T22" s="1"/>
  <c r="H65"/>
  <c r="H67"/>
  <c r="T221"/>
  <c r="H62"/>
  <c r="T202"/>
  <c r="E63"/>
  <c r="H71"/>
  <c r="T67"/>
  <c r="T98"/>
  <c r="T140"/>
  <c r="T141"/>
  <c r="T147"/>
  <c r="T149"/>
  <c r="T223"/>
  <c r="T46"/>
  <c r="T48" s="1"/>
  <c r="T66"/>
  <c r="V66" s="1"/>
  <c r="G72"/>
  <c r="R72"/>
  <c r="H66"/>
  <c r="S150"/>
  <c r="T176"/>
  <c r="T219"/>
  <c r="V219" s="1"/>
  <c r="U228"/>
  <c r="R228"/>
  <c r="T217"/>
  <c r="T227"/>
  <c r="V227" s="1"/>
  <c r="S228"/>
  <c r="R150"/>
  <c r="U150"/>
  <c r="T145"/>
  <c r="T62"/>
  <c r="U72"/>
  <c r="S72"/>
  <c r="T63"/>
  <c r="V63" s="1"/>
  <c r="H70"/>
  <c r="H46"/>
  <c r="H48" s="1"/>
  <c r="I48" s="1"/>
  <c r="F72"/>
  <c r="C72"/>
  <c r="H20"/>
  <c r="H22" s="1"/>
  <c r="I22" s="1"/>
  <c r="D72"/>
  <c r="E75"/>
  <c r="H61"/>
  <c r="E66"/>
  <c r="E76"/>
  <c r="E65"/>
  <c r="E67"/>
  <c r="E73"/>
  <c r="I21"/>
  <c r="H69"/>
  <c r="T151"/>
  <c r="T139"/>
  <c r="V176"/>
  <c r="W47"/>
  <c r="I47"/>
  <c r="T73"/>
  <c r="T61"/>
  <c r="T65"/>
  <c r="T69"/>
  <c r="T144"/>
  <c r="T148"/>
  <c r="T218"/>
  <c r="T222"/>
  <c r="V222" s="1"/>
  <c r="T226"/>
  <c r="Q63" i="24"/>
  <c r="W11"/>
  <c r="M77"/>
  <c r="M78" s="1"/>
  <c r="W94"/>
  <c r="Q62"/>
  <c r="W10"/>
  <c r="Q71"/>
  <c r="W19"/>
  <c r="I12"/>
  <c r="E69"/>
  <c r="E20"/>
  <c r="I20" s="1"/>
  <c r="O98"/>
  <c r="Q95"/>
  <c r="Q102"/>
  <c r="W102" s="1"/>
  <c r="W99"/>
  <c r="M142"/>
  <c r="O140"/>
  <c r="Q140" s="1"/>
  <c r="O146"/>
  <c r="Q143"/>
  <c r="O217"/>
  <c r="M220"/>
  <c r="O221"/>
  <c r="M224"/>
  <c r="O225"/>
  <c r="M228"/>
  <c r="O229"/>
  <c r="M232"/>
  <c r="E61"/>
  <c r="Q9"/>
  <c r="E63"/>
  <c r="I63" s="1"/>
  <c r="I13"/>
  <c r="V13"/>
  <c r="V16" s="1"/>
  <c r="I14"/>
  <c r="I15"/>
  <c r="E16"/>
  <c r="P25"/>
  <c r="P26" s="1"/>
  <c r="Q17"/>
  <c r="W18"/>
  <c r="I21"/>
  <c r="W21"/>
  <c r="H24"/>
  <c r="O24"/>
  <c r="V40"/>
  <c r="W40" s="1"/>
  <c r="I41"/>
  <c r="Q42"/>
  <c r="I44"/>
  <c r="V47"/>
  <c r="V50" s="1"/>
  <c r="W50" s="1"/>
  <c r="I48"/>
  <c r="H61"/>
  <c r="H64" s="1"/>
  <c r="H65"/>
  <c r="H68" s="1"/>
  <c r="C72"/>
  <c r="C77" s="1"/>
  <c r="C78" s="1"/>
  <c r="T71"/>
  <c r="V71" s="1"/>
  <c r="O73"/>
  <c r="U104"/>
  <c r="W91"/>
  <c r="W92"/>
  <c r="U129"/>
  <c r="W121"/>
  <c r="W122"/>
  <c r="Q125"/>
  <c r="O141"/>
  <c r="Q141" s="1"/>
  <c r="W141" s="1"/>
  <c r="T143"/>
  <c r="M146"/>
  <c r="S150"/>
  <c r="Q165"/>
  <c r="V169"/>
  <c r="V172" s="1"/>
  <c r="V181" s="1"/>
  <c r="Q172"/>
  <c r="Q195"/>
  <c r="M207"/>
  <c r="M208" s="1"/>
  <c r="R207"/>
  <c r="R208" s="1"/>
  <c r="V199"/>
  <c r="V202" s="1"/>
  <c r="Q202"/>
  <c r="W202" s="1"/>
  <c r="R220"/>
  <c r="R224"/>
  <c r="R228"/>
  <c r="R232"/>
  <c r="E38"/>
  <c r="I35"/>
  <c r="T38"/>
  <c r="V35"/>
  <c r="V38" s="1"/>
  <c r="R150"/>
  <c r="T147"/>
  <c r="N52"/>
  <c r="O72"/>
  <c r="V129"/>
  <c r="T120"/>
  <c r="E46"/>
  <c r="I43"/>
  <c r="T46"/>
  <c r="V43"/>
  <c r="R64"/>
  <c r="T61"/>
  <c r="R68"/>
  <c r="T65"/>
  <c r="R72"/>
  <c r="T69"/>
  <c r="R76"/>
  <c r="T73"/>
  <c r="O116"/>
  <c r="Q113"/>
  <c r="Q120"/>
  <c r="W117"/>
  <c r="R154"/>
  <c r="T151"/>
  <c r="I67"/>
  <c r="I73"/>
  <c r="W23"/>
  <c r="Q24"/>
  <c r="W24" s="1"/>
  <c r="O42"/>
  <c r="I45"/>
  <c r="T63"/>
  <c r="V63" s="1"/>
  <c r="Q66"/>
  <c r="T67"/>
  <c r="V67" s="1"/>
  <c r="W67" s="1"/>
  <c r="T75"/>
  <c r="V75" s="1"/>
  <c r="M104"/>
  <c r="W93"/>
  <c r="W123"/>
  <c r="V145"/>
  <c r="W145" s="1"/>
  <c r="Q147"/>
  <c r="O151"/>
  <c r="T152"/>
  <c r="V152" s="1"/>
  <c r="W179"/>
  <c r="W193"/>
  <c r="U208"/>
  <c r="T20"/>
  <c r="V17"/>
  <c r="V20" s="1"/>
  <c r="E71"/>
  <c r="I71" s="1"/>
  <c r="I19"/>
  <c r="V139"/>
  <c r="W15"/>
  <c r="Q16"/>
  <c r="I36"/>
  <c r="O50"/>
  <c r="C52"/>
  <c r="E62"/>
  <c r="I62" s="1"/>
  <c r="V62"/>
  <c r="V66"/>
  <c r="E70"/>
  <c r="V70"/>
  <c r="W87"/>
  <c r="P104"/>
  <c r="T98"/>
  <c r="W96"/>
  <c r="W97"/>
  <c r="T102"/>
  <c r="M129"/>
  <c r="T128"/>
  <c r="T130" s="1"/>
  <c r="W127"/>
  <c r="P146"/>
  <c r="V144"/>
  <c r="W144" s="1"/>
  <c r="M150"/>
  <c r="Q153"/>
  <c r="W153" s="1"/>
  <c r="T168"/>
  <c r="O181"/>
  <c r="O182" s="1"/>
  <c r="W173"/>
  <c r="T198"/>
  <c r="N207"/>
  <c r="N208" s="1"/>
  <c r="W203"/>
  <c r="T217"/>
  <c r="T221"/>
  <c r="T225"/>
  <c r="T229"/>
  <c r="U48" i="19" l="1"/>
  <c r="O76" i="24"/>
  <c r="T142"/>
  <c r="W152"/>
  <c r="W75"/>
  <c r="O130"/>
  <c r="E51"/>
  <c r="I75"/>
  <c r="E77" i="14"/>
  <c r="O150" i="24"/>
  <c r="P233"/>
  <c r="P234" s="1"/>
  <c r="I38"/>
  <c r="W70"/>
  <c r="C78" i="14"/>
  <c r="D78"/>
  <c r="W203"/>
  <c r="W125"/>
  <c r="U155" i="24"/>
  <c r="V229" i="14"/>
  <c r="A26" i="15"/>
  <c r="A26" i="16"/>
  <c r="A26" i="17"/>
  <c r="A26" i="14"/>
  <c r="A26" i="1"/>
  <c r="A26" i="13"/>
  <c r="V47" i="19"/>
  <c r="V226" i="14"/>
  <c r="V70"/>
  <c r="W70" s="1"/>
  <c r="V202"/>
  <c r="V225"/>
  <c r="W225" s="1"/>
  <c r="V46"/>
  <c r="V48" s="1"/>
  <c r="W48" s="1"/>
  <c r="V20"/>
  <c r="V22" s="1"/>
  <c r="W22" s="1"/>
  <c r="V124"/>
  <c r="E68"/>
  <c r="O68" i="24"/>
  <c r="V223" i="14"/>
  <c r="W223" s="1"/>
  <c r="T224"/>
  <c r="T146"/>
  <c r="V67"/>
  <c r="W67" s="1"/>
  <c r="T68"/>
  <c r="H68"/>
  <c r="H74" s="1"/>
  <c r="W90" i="24"/>
  <c r="N77"/>
  <c r="N78" s="1"/>
  <c r="W149"/>
  <c r="V104"/>
  <c r="U77"/>
  <c r="U78" s="1"/>
  <c r="S77"/>
  <c r="S78" s="1"/>
  <c r="V103"/>
  <c r="V207"/>
  <c r="V208" s="1"/>
  <c r="I67" i="14"/>
  <c r="E76" i="24"/>
  <c r="P155"/>
  <c r="U156"/>
  <c r="W38"/>
  <c r="S156"/>
  <c r="D77"/>
  <c r="D78" s="1"/>
  <c r="I24"/>
  <c r="W74"/>
  <c r="V221" i="14"/>
  <c r="V98"/>
  <c r="T142"/>
  <c r="V217"/>
  <c r="T220"/>
  <c r="R156" i="24"/>
  <c r="T64" i="14"/>
  <c r="H64"/>
  <c r="I76" i="24"/>
  <c r="W124"/>
  <c r="U233"/>
  <c r="U234" s="1"/>
  <c r="V130"/>
  <c r="E64" i="14"/>
  <c r="E72"/>
  <c r="E74" s="1"/>
  <c r="I70"/>
  <c r="W66"/>
  <c r="A72"/>
  <c r="A64"/>
  <c r="A68"/>
  <c r="V141"/>
  <c r="V144"/>
  <c r="V143"/>
  <c r="V147"/>
  <c r="V149"/>
  <c r="V148"/>
  <c r="V145"/>
  <c r="V218"/>
  <c r="V140"/>
  <c r="V62"/>
  <c r="W62" s="1"/>
  <c r="I62"/>
  <c r="I20"/>
  <c r="I71"/>
  <c r="I46"/>
  <c r="W71"/>
  <c r="N155" i="24"/>
  <c r="G77"/>
  <c r="G78" s="1"/>
  <c r="I63" i="14"/>
  <c r="V142" i="24"/>
  <c r="S233"/>
  <c r="S234" s="1"/>
  <c r="T181"/>
  <c r="T182" s="1"/>
  <c r="F77"/>
  <c r="F78" s="1"/>
  <c r="O207"/>
  <c r="O208" s="1"/>
  <c r="X130" s="1"/>
  <c r="W62"/>
  <c r="O25"/>
  <c r="O26" s="1"/>
  <c r="T25"/>
  <c r="T26" s="1"/>
  <c r="I46"/>
  <c r="R155"/>
  <c r="Q76"/>
  <c r="H77"/>
  <c r="H78" s="1"/>
  <c r="W35"/>
  <c r="V25"/>
  <c r="V26" s="1"/>
  <c r="O104"/>
  <c r="X104" s="1"/>
  <c r="O129"/>
  <c r="N156"/>
  <c r="Q180"/>
  <c r="W180" s="1"/>
  <c r="T207"/>
  <c r="T208" s="1"/>
  <c r="Y130" s="1"/>
  <c r="V182"/>
  <c r="W140"/>
  <c r="W47"/>
  <c r="R233"/>
  <c r="R234" s="1"/>
  <c r="T103"/>
  <c r="I70"/>
  <c r="T51"/>
  <c r="T52" s="1"/>
  <c r="S155"/>
  <c r="H25"/>
  <c r="H26" s="1"/>
  <c r="O64"/>
  <c r="H51"/>
  <c r="H52" s="1"/>
  <c r="W63" i="14"/>
  <c r="I61"/>
  <c r="I66"/>
  <c r="W227"/>
  <c r="W219"/>
  <c r="W222"/>
  <c r="W21"/>
  <c r="H72"/>
  <c r="V61"/>
  <c r="V65"/>
  <c r="V151"/>
  <c r="V73"/>
  <c r="W99"/>
  <c r="T150"/>
  <c r="T228"/>
  <c r="V139"/>
  <c r="I73"/>
  <c r="W177"/>
  <c r="I65"/>
  <c r="T72"/>
  <c r="V69"/>
  <c r="I69"/>
  <c r="W113" i="24"/>
  <c r="Q116"/>
  <c r="W16"/>
  <c r="Q61"/>
  <c r="Q12"/>
  <c r="W12" s="1"/>
  <c r="W9"/>
  <c r="Q98"/>
  <c r="W95"/>
  <c r="V225"/>
  <c r="V228" s="1"/>
  <c r="T228"/>
  <c r="Q150"/>
  <c r="T76"/>
  <c r="V73"/>
  <c r="V46"/>
  <c r="W46" s="1"/>
  <c r="W43"/>
  <c r="E52"/>
  <c r="W172"/>
  <c r="O232"/>
  <c r="Q229"/>
  <c r="O224"/>
  <c r="Q221"/>
  <c r="I69"/>
  <c r="E72"/>
  <c r="V229"/>
  <c r="V232" s="1"/>
  <c r="T232"/>
  <c r="O154"/>
  <c r="O155" s="1"/>
  <c r="Q151"/>
  <c r="Q198"/>
  <c r="W195"/>
  <c r="Q128"/>
  <c r="W128" s="1"/>
  <c r="W125"/>
  <c r="Q51"/>
  <c r="E25"/>
  <c r="I16"/>
  <c r="Q146"/>
  <c r="O142"/>
  <c r="W66"/>
  <c r="I65"/>
  <c r="O51"/>
  <c r="O52" s="1"/>
  <c r="T129"/>
  <c r="T104"/>
  <c r="M155"/>
  <c r="O77"/>
  <c r="P156"/>
  <c r="V42"/>
  <c r="W42" s="1"/>
  <c r="W13"/>
  <c r="O103"/>
  <c r="X103" s="1"/>
  <c r="M233"/>
  <c r="M234" s="1"/>
  <c r="W63"/>
  <c r="Q168"/>
  <c r="W168" s="1"/>
  <c r="W165"/>
  <c r="I61"/>
  <c r="E64"/>
  <c r="I64" s="1"/>
  <c r="O228"/>
  <c r="Q225"/>
  <c r="O220"/>
  <c r="Q217"/>
  <c r="M156"/>
  <c r="Q68"/>
  <c r="I68"/>
  <c r="Q142"/>
  <c r="W139"/>
  <c r="T64"/>
  <c r="V61"/>
  <c r="V64" s="1"/>
  <c r="V221"/>
  <c r="V224" s="1"/>
  <c r="T224"/>
  <c r="W120"/>
  <c r="T146"/>
  <c r="V143"/>
  <c r="V146" s="1"/>
  <c r="V217"/>
  <c r="V220" s="1"/>
  <c r="T220"/>
  <c r="V151"/>
  <c r="V154" s="1"/>
  <c r="T154"/>
  <c r="V69"/>
  <c r="V72" s="1"/>
  <c r="T72"/>
  <c r="V147"/>
  <c r="V150" s="1"/>
  <c r="T150"/>
  <c r="Q69"/>
  <c r="W17"/>
  <c r="Q20"/>
  <c r="W20" s="1"/>
  <c r="T68"/>
  <c r="V65"/>
  <c r="R77"/>
  <c r="R78" s="1"/>
  <c r="W71"/>
  <c r="T230" i="14" l="1"/>
  <c r="T152"/>
  <c r="T74"/>
  <c r="I74"/>
  <c r="E78"/>
  <c r="A78"/>
  <c r="W229"/>
  <c r="I52" i="24"/>
  <c r="W202" i="14"/>
  <c r="W46"/>
  <c r="W20"/>
  <c r="V228"/>
  <c r="W228" s="1"/>
  <c r="W226"/>
  <c r="V68"/>
  <c r="W68" s="1"/>
  <c r="W124"/>
  <c r="V224"/>
  <c r="V146"/>
  <c r="Q181" i="24"/>
  <c r="W181" s="1"/>
  <c r="W221" i="14"/>
  <c r="X129" i="24"/>
  <c r="I72" i="14"/>
  <c r="Z130" i="24"/>
  <c r="Y104"/>
  <c r="Z104" s="1"/>
  <c r="O78"/>
  <c r="O156"/>
  <c r="W144" i="14"/>
  <c r="W98"/>
  <c r="W149"/>
  <c r="W217"/>
  <c r="V142"/>
  <c r="Y103" i="24"/>
  <c r="Z103" s="1"/>
  <c r="Y129"/>
  <c r="V64" i="14"/>
  <c r="V220"/>
  <c r="V230" s="1"/>
  <c r="W230" s="1"/>
  <c r="W141"/>
  <c r="W147"/>
  <c r="W143"/>
  <c r="W145"/>
  <c r="W148"/>
  <c r="V150"/>
  <c r="W140"/>
  <c r="W218"/>
  <c r="I64"/>
  <c r="T77" i="24"/>
  <c r="T78" s="1"/>
  <c r="T155"/>
  <c r="V51"/>
  <c r="V52" s="1"/>
  <c r="W143"/>
  <c r="I68" i="14"/>
  <c r="V233" i="24"/>
  <c r="V234" s="1"/>
  <c r="I51"/>
  <c r="W176" i="14"/>
  <c r="W139"/>
  <c r="W65"/>
  <c r="V72"/>
  <c r="W69"/>
  <c r="W61"/>
  <c r="W151"/>
  <c r="W73"/>
  <c r="W221" i="24"/>
  <c r="Q224"/>
  <c r="I25"/>
  <c r="E26"/>
  <c r="I26" s="1"/>
  <c r="W116"/>
  <c r="Q130"/>
  <c r="W130" s="1"/>
  <c r="V68"/>
  <c r="W65"/>
  <c r="Q72"/>
  <c r="W72" s="1"/>
  <c r="W69"/>
  <c r="W217"/>
  <c r="Q220"/>
  <c r="W220" s="1"/>
  <c r="W151"/>
  <c r="Q154"/>
  <c r="W154" s="1"/>
  <c r="I72"/>
  <c r="E77"/>
  <c r="W229"/>
  <c r="Q232"/>
  <c r="W232" s="1"/>
  <c r="V76"/>
  <c r="W76" s="1"/>
  <c r="W73"/>
  <c r="W146"/>
  <c r="Q155"/>
  <c r="Q52"/>
  <c r="Q207"/>
  <c r="W198"/>
  <c r="W98"/>
  <c r="Q104"/>
  <c r="W104" s="1"/>
  <c r="Q103"/>
  <c r="W103" s="1"/>
  <c r="W150"/>
  <c r="V155"/>
  <c r="T233"/>
  <c r="T234" s="1"/>
  <c r="V156"/>
  <c r="Q129"/>
  <c r="W129" s="1"/>
  <c r="T156"/>
  <c r="O233"/>
  <c r="O234" s="1"/>
  <c r="X156" s="1"/>
  <c r="W147"/>
  <c r="Q25"/>
  <c r="W142"/>
  <c r="W225"/>
  <c r="Q228"/>
  <c r="W228" s="1"/>
  <c r="W61"/>
  <c r="Q64"/>
  <c r="W64" s="1"/>
  <c r="V152" i="14" l="1"/>
  <c r="W152" s="1"/>
  <c r="V74"/>
  <c r="W74" s="1"/>
  <c r="W72"/>
  <c r="Q182" i="24"/>
  <c r="W182" s="1"/>
  <c r="W51"/>
  <c r="Z129"/>
  <c r="Y155"/>
  <c r="W220" i="14"/>
  <c r="W150"/>
  <c r="W142"/>
  <c r="W146"/>
  <c r="W64"/>
  <c r="W155" i="24"/>
  <c r="Q77"/>
  <c r="Q78" s="1"/>
  <c r="V77"/>
  <c r="V78" s="1"/>
  <c r="W52"/>
  <c r="Y156"/>
  <c r="Z156" s="1"/>
  <c r="Q208"/>
  <c r="W208" s="1"/>
  <c r="W207"/>
  <c r="W224"/>
  <c r="Q233"/>
  <c r="W25"/>
  <c r="Q26"/>
  <c r="W26" s="1"/>
  <c r="I77"/>
  <c r="E78"/>
  <c r="I78" s="1"/>
  <c r="W68"/>
  <c r="Q156"/>
  <c r="W156" s="1"/>
  <c r="X155"/>
  <c r="U14" i="19"/>
  <c r="U19"/>
  <c r="U18"/>
  <c r="U17"/>
  <c r="U15"/>
  <c r="U13"/>
  <c r="U11"/>
  <c r="U10"/>
  <c r="U9"/>
  <c r="W77" i="24" l="1"/>
  <c r="W78"/>
  <c r="U16" i="19"/>
  <c r="Z155" i="24"/>
  <c r="U12" i="19"/>
  <c r="U20"/>
  <c r="W233" i="24"/>
  <c r="Q234"/>
  <c r="W234" s="1"/>
  <c r="F66" i="1"/>
  <c r="G66"/>
  <c r="U22" i="19" l="1"/>
  <c r="W224" i="14"/>
  <c r="A66" i="1"/>
  <c r="U10" i="20"/>
  <c r="S10" l="1"/>
  <c r="R10"/>
  <c r="G10"/>
  <c r="G10" i="19" s="1"/>
  <c r="F10" i="20"/>
  <c r="F10" i="19" s="1"/>
  <c r="H10" s="1"/>
  <c r="A10" i="20" l="1"/>
  <c r="S10" i="19"/>
  <c r="R10"/>
  <c r="T10" i="20"/>
  <c r="H10"/>
  <c r="A10" i="19" l="1"/>
  <c r="V10" i="20"/>
  <c r="T10" i="19"/>
  <c r="V21"/>
  <c r="U71" i="16"/>
  <c r="U70"/>
  <c r="U69"/>
  <c r="U67"/>
  <c r="U66"/>
  <c r="U65"/>
  <c r="U63"/>
  <c r="U62"/>
  <c r="U61"/>
  <c r="U73"/>
  <c r="U74" s="1"/>
  <c r="N10" i="20"/>
  <c r="N10" i="19" s="1"/>
  <c r="M10" i="20"/>
  <c r="M10" i="19" s="1"/>
  <c r="D10" i="20"/>
  <c r="D10" i="19" s="1"/>
  <c r="C10" i="20"/>
  <c r="C10" i="19" s="1"/>
  <c r="O10" l="1"/>
  <c r="Q10" s="1"/>
  <c r="E10"/>
  <c r="U68" i="16"/>
  <c r="U64"/>
  <c r="V10" i="19"/>
  <c r="U72" i="16"/>
  <c r="O10" i="20" l="1"/>
  <c r="E10"/>
  <c r="Q10" l="1"/>
  <c r="W10" s="1"/>
  <c r="I10"/>
  <c r="A49" i="19" l="1"/>
  <c r="A50"/>
  <c r="A47" l="1"/>
  <c r="U73" i="1" l="1"/>
  <c r="U74" s="1"/>
  <c r="U73" i="13"/>
  <c r="U74" s="1"/>
  <c r="U73" i="15"/>
  <c r="U73" i="17"/>
  <c r="U74" s="1"/>
  <c r="U73" i="19" l="1"/>
  <c r="S151" i="15" l="1"/>
  <c r="S152" s="1"/>
  <c r="R151"/>
  <c r="R152" s="1"/>
  <c r="S97" i="20" l="1"/>
  <c r="S96"/>
  <c r="S95"/>
  <c r="S93"/>
  <c r="S92"/>
  <c r="S91"/>
  <c r="S89"/>
  <c r="S88"/>
  <c r="S87"/>
  <c r="C73" i="1"/>
  <c r="C73" i="13"/>
  <c r="C73" i="15"/>
  <c r="C73" i="16"/>
  <c r="C73" i="17"/>
  <c r="U229" i="1"/>
  <c r="S229"/>
  <c r="S230" s="1"/>
  <c r="R229"/>
  <c r="R230" s="1"/>
  <c r="U227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151"/>
  <c r="U152" s="1"/>
  <c r="S151"/>
  <c r="S152" s="1"/>
  <c r="R151"/>
  <c r="R152" s="1"/>
  <c r="U149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D76"/>
  <c r="C76"/>
  <c r="D75"/>
  <c r="C75"/>
  <c r="S73"/>
  <c r="R73"/>
  <c r="G73"/>
  <c r="F73"/>
  <c r="D73"/>
  <c r="U71"/>
  <c r="S71"/>
  <c r="R71"/>
  <c r="G71"/>
  <c r="F71"/>
  <c r="D71"/>
  <c r="C71"/>
  <c r="U70"/>
  <c r="S70"/>
  <c r="R70"/>
  <c r="D70"/>
  <c r="C70"/>
  <c r="U69"/>
  <c r="S69"/>
  <c r="R69"/>
  <c r="G69"/>
  <c r="F69"/>
  <c r="D69"/>
  <c r="C69"/>
  <c r="U67"/>
  <c r="S67"/>
  <c r="R67"/>
  <c r="G67"/>
  <c r="F67"/>
  <c r="D67"/>
  <c r="C67"/>
  <c r="U66"/>
  <c r="S66"/>
  <c r="R66"/>
  <c r="D66"/>
  <c r="C66"/>
  <c r="U65"/>
  <c r="S65"/>
  <c r="R65"/>
  <c r="G65"/>
  <c r="F65"/>
  <c r="D65"/>
  <c r="C65"/>
  <c r="U63"/>
  <c r="S63"/>
  <c r="R63"/>
  <c r="G63"/>
  <c r="F63"/>
  <c r="D63"/>
  <c r="C63"/>
  <c r="U62"/>
  <c r="S62"/>
  <c r="R62"/>
  <c r="G62"/>
  <c r="F62"/>
  <c r="D62"/>
  <c r="C62"/>
  <c r="U61"/>
  <c r="S61"/>
  <c r="G61"/>
  <c r="D61"/>
  <c r="C61"/>
  <c r="H21"/>
  <c r="G70"/>
  <c r="U230" l="1"/>
  <c r="C77"/>
  <c r="D77"/>
  <c r="S68"/>
  <c r="C68"/>
  <c r="R68"/>
  <c r="D68"/>
  <c r="R146"/>
  <c r="R224"/>
  <c r="S146"/>
  <c r="U68"/>
  <c r="G68"/>
  <c r="F68"/>
  <c r="U146"/>
  <c r="S224"/>
  <c r="U224"/>
  <c r="S94" i="20"/>
  <c r="S92" i="19"/>
  <c r="S64" i="1"/>
  <c r="A62"/>
  <c r="A65"/>
  <c r="A76"/>
  <c r="U220"/>
  <c r="D64"/>
  <c r="U142"/>
  <c r="S220"/>
  <c r="U64"/>
  <c r="G64"/>
  <c r="R142"/>
  <c r="C64"/>
  <c r="S142"/>
  <c r="R220"/>
  <c r="S89" i="19"/>
  <c r="S90" i="20"/>
  <c r="A71" i="1"/>
  <c r="A69"/>
  <c r="A75"/>
  <c r="A63"/>
  <c r="A67"/>
  <c r="A73"/>
  <c r="R72"/>
  <c r="R74" s="1"/>
  <c r="R228"/>
  <c r="S228"/>
  <c r="T20"/>
  <c r="T22" s="1"/>
  <c r="T98"/>
  <c r="R150"/>
  <c r="U72"/>
  <c r="T202"/>
  <c r="U228"/>
  <c r="T176"/>
  <c r="T124"/>
  <c r="S150"/>
  <c r="U150"/>
  <c r="S72"/>
  <c r="S74" s="1"/>
  <c r="T46"/>
  <c r="T48" s="1"/>
  <c r="H46"/>
  <c r="H48" s="1"/>
  <c r="G72"/>
  <c r="G74" s="1"/>
  <c r="C72"/>
  <c r="D72"/>
  <c r="S98" i="20"/>
  <c r="S97" i="19"/>
  <c r="S96"/>
  <c r="S95"/>
  <c r="H65" i="1"/>
  <c r="H66"/>
  <c r="S93" i="19"/>
  <c r="S88"/>
  <c r="S91"/>
  <c r="S87"/>
  <c r="T71" i="1"/>
  <c r="V71" s="1"/>
  <c r="H62"/>
  <c r="E71"/>
  <c r="T140"/>
  <c r="T145"/>
  <c r="T148"/>
  <c r="T151"/>
  <c r="T69"/>
  <c r="E70"/>
  <c r="T144"/>
  <c r="E69"/>
  <c r="T221"/>
  <c r="T149"/>
  <c r="T227"/>
  <c r="V227" s="1"/>
  <c r="T63"/>
  <c r="V63" s="1"/>
  <c r="T67"/>
  <c r="T217"/>
  <c r="T223"/>
  <c r="H73"/>
  <c r="T139"/>
  <c r="T219"/>
  <c r="V219" s="1"/>
  <c r="T222"/>
  <c r="E61"/>
  <c r="H63"/>
  <c r="E63"/>
  <c r="F61"/>
  <c r="F64" s="1"/>
  <c r="T65"/>
  <c r="T141"/>
  <c r="E65"/>
  <c r="H67"/>
  <c r="E66"/>
  <c r="R61"/>
  <c r="E67"/>
  <c r="F70"/>
  <c r="E76"/>
  <c r="T66"/>
  <c r="E75"/>
  <c r="T147"/>
  <c r="H71"/>
  <c r="T229"/>
  <c r="E73"/>
  <c r="I21"/>
  <c r="H69"/>
  <c r="T73"/>
  <c r="E62"/>
  <c r="T62"/>
  <c r="T225"/>
  <c r="T70"/>
  <c r="T143"/>
  <c r="T218"/>
  <c r="T226"/>
  <c r="V226" s="1"/>
  <c r="S100" i="20" l="1"/>
  <c r="E77" i="1"/>
  <c r="C78"/>
  <c r="D78"/>
  <c r="V202"/>
  <c r="V176"/>
  <c r="V70"/>
  <c r="W70" s="1"/>
  <c r="H20"/>
  <c r="V46"/>
  <c r="V48" s="1"/>
  <c r="V20"/>
  <c r="V22" s="1"/>
  <c r="W22" s="1"/>
  <c r="T146"/>
  <c r="H68"/>
  <c r="E68"/>
  <c r="T224"/>
  <c r="T68"/>
  <c r="S94" i="19"/>
  <c r="V66" i="1"/>
  <c r="W66" s="1"/>
  <c r="V222"/>
  <c r="V221"/>
  <c r="T142"/>
  <c r="R64"/>
  <c r="S90" i="19"/>
  <c r="E64" i="1"/>
  <c r="T220"/>
  <c r="V124"/>
  <c r="A64"/>
  <c r="V98"/>
  <c r="F72"/>
  <c r="F74" s="1"/>
  <c r="A74" s="1"/>
  <c r="A70"/>
  <c r="A61"/>
  <c r="V144"/>
  <c r="V148"/>
  <c r="A68"/>
  <c r="V141"/>
  <c r="V149"/>
  <c r="V218"/>
  <c r="V140"/>
  <c r="V62"/>
  <c r="W62" s="1"/>
  <c r="T150"/>
  <c r="T228"/>
  <c r="V229"/>
  <c r="V151"/>
  <c r="T72"/>
  <c r="V65"/>
  <c r="V73"/>
  <c r="E72"/>
  <c r="E74" s="1"/>
  <c r="S98" i="19"/>
  <c r="V225" i="1"/>
  <c r="V147"/>
  <c r="V69"/>
  <c r="V67"/>
  <c r="V223"/>
  <c r="V145"/>
  <c r="V143"/>
  <c r="V139"/>
  <c r="V217"/>
  <c r="H61"/>
  <c r="W203"/>
  <c r="W21"/>
  <c r="I66"/>
  <c r="I62"/>
  <c r="W71"/>
  <c r="W227"/>
  <c r="W99"/>
  <c r="I71"/>
  <c r="W63"/>
  <c r="W219"/>
  <c r="W176"/>
  <c r="W218"/>
  <c r="W223"/>
  <c r="I73"/>
  <c r="W226"/>
  <c r="I69"/>
  <c r="W222"/>
  <c r="I63"/>
  <c r="W202"/>
  <c r="I67"/>
  <c r="H70"/>
  <c r="W177"/>
  <c r="W125"/>
  <c r="T61"/>
  <c r="T64" s="1"/>
  <c r="W124"/>
  <c r="I65"/>
  <c r="T230" l="1"/>
  <c r="T152"/>
  <c r="S100" i="19"/>
  <c r="T74" i="1"/>
  <c r="H22"/>
  <c r="I22" s="1"/>
  <c r="E78"/>
  <c r="A78"/>
  <c r="A72"/>
  <c r="V228"/>
  <c r="I70"/>
  <c r="V72"/>
  <c r="V68"/>
  <c r="V224"/>
  <c r="V146"/>
  <c r="V220"/>
  <c r="V230" s="1"/>
  <c r="H64"/>
  <c r="V142"/>
  <c r="W145"/>
  <c r="W140"/>
  <c r="W141"/>
  <c r="W144"/>
  <c r="W149"/>
  <c r="W148"/>
  <c r="V150"/>
  <c r="W220"/>
  <c r="W65"/>
  <c r="H72"/>
  <c r="H74" s="1"/>
  <c r="I74" s="1"/>
  <c r="W221"/>
  <c r="W228"/>
  <c r="W20"/>
  <c r="I46"/>
  <c r="W98"/>
  <c r="V61"/>
  <c r="V64" s="1"/>
  <c r="I61"/>
  <c r="W229"/>
  <c r="W151"/>
  <c r="W67"/>
  <c r="W69"/>
  <c r="W225"/>
  <c r="W217"/>
  <c r="W73"/>
  <c r="W139"/>
  <c r="W147"/>
  <c r="W143"/>
  <c r="W46"/>
  <c r="I20"/>
  <c r="V152" l="1"/>
  <c r="W152" s="1"/>
  <c r="V74"/>
  <c r="W74" s="1"/>
  <c r="I64"/>
  <c r="W142"/>
  <c r="W64"/>
  <c r="I72"/>
  <c r="W150"/>
  <c r="W224"/>
  <c r="I68"/>
  <c r="W61"/>
  <c r="W72" l="1"/>
  <c r="W146" l="1"/>
  <c r="W68"/>
  <c r="U201" i="20" l="1"/>
  <c r="U200"/>
  <c r="U199"/>
  <c r="U197"/>
  <c r="U196"/>
  <c r="U195"/>
  <c r="U193"/>
  <c r="U192"/>
  <c r="U191"/>
  <c r="S201"/>
  <c r="R201"/>
  <c r="S200"/>
  <c r="R200"/>
  <c r="S199"/>
  <c r="R199"/>
  <c r="S197"/>
  <c r="R197"/>
  <c r="S196"/>
  <c r="R196"/>
  <c r="S195"/>
  <c r="R195"/>
  <c r="S193"/>
  <c r="R193"/>
  <c r="S192"/>
  <c r="R192"/>
  <c r="S191"/>
  <c r="R191"/>
  <c r="P201"/>
  <c r="P201" i="19" s="1"/>
  <c r="P200" i="20"/>
  <c r="P200" i="19" s="1"/>
  <c r="P199" i="20"/>
  <c r="P197"/>
  <c r="P197" i="19" s="1"/>
  <c r="P196" i="20"/>
  <c r="P196" i="19" s="1"/>
  <c r="P195" i="20"/>
  <c r="P193"/>
  <c r="P193" i="19" s="1"/>
  <c r="P192" i="20"/>
  <c r="P192" i="19" s="1"/>
  <c r="P191" i="20"/>
  <c r="N201"/>
  <c r="N201" i="19" s="1"/>
  <c r="M201" i="20"/>
  <c r="M201" i="19" s="1"/>
  <c r="N200" i="20"/>
  <c r="N200" i="19" s="1"/>
  <c r="M200" i="20"/>
  <c r="M200" i="19" s="1"/>
  <c r="N199" i="20"/>
  <c r="M199"/>
  <c r="N197"/>
  <c r="N197" i="19" s="1"/>
  <c r="M197" i="20"/>
  <c r="M197" i="19" s="1"/>
  <c r="N196" i="20"/>
  <c r="N196" i="19" s="1"/>
  <c r="M196" i="20"/>
  <c r="M196" i="19" s="1"/>
  <c r="N195" i="20"/>
  <c r="M195"/>
  <c r="N193"/>
  <c r="M193"/>
  <c r="N192"/>
  <c r="M192"/>
  <c r="N191"/>
  <c r="M191"/>
  <c r="U175"/>
  <c r="U174"/>
  <c r="U173"/>
  <c r="U171"/>
  <c r="U170"/>
  <c r="U169"/>
  <c r="U167"/>
  <c r="U166"/>
  <c r="U165"/>
  <c r="S175"/>
  <c r="R175"/>
  <c r="S174"/>
  <c r="R174"/>
  <c r="S173"/>
  <c r="R173"/>
  <c r="S171"/>
  <c r="R171"/>
  <c r="S170"/>
  <c r="R170"/>
  <c r="S169"/>
  <c r="R169"/>
  <c r="S167"/>
  <c r="R167"/>
  <c r="S166"/>
  <c r="R166"/>
  <c r="S165"/>
  <c r="R165"/>
  <c r="P175"/>
  <c r="P175" i="19" s="1"/>
  <c r="P174" i="20"/>
  <c r="P174" i="19" s="1"/>
  <c r="P173" i="20"/>
  <c r="P171"/>
  <c r="P171" i="19" s="1"/>
  <c r="P170" i="20"/>
  <c r="P170" i="19" s="1"/>
  <c r="P169" i="20"/>
  <c r="P167"/>
  <c r="P167" i="19" s="1"/>
  <c r="P166" i="20"/>
  <c r="P166" i="19" s="1"/>
  <c r="P165" i="20"/>
  <c r="N175"/>
  <c r="N175" i="19" s="1"/>
  <c r="M175" i="20"/>
  <c r="M175" i="19" s="1"/>
  <c r="N174" i="20"/>
  <c r="N174" i="19" s="1"/>
  <c r="M174" i="20"/>
  <c r="M174" i="19" s="1"/>
  <c r="N173" i="20"/>
  <c r="M173"/>
  <c r="N171"/>
  <c r="N171" i="19" s="1"/>
  <c r="M171" i="20"/>
  <c r="M171" i="19" s="1"/>
  <c r="N170" i="20"/>
  <c r="N170" i="19" s="1"/>
  <c r="M170" i="20"/>
  <c r="M170" i="19" s="1"/>
  <c r="N169" i="20"/>
  <c r="M169"/>
  <c r="N167"/>
  <c r="M167"/>
  <c r="N166"/>
  <c r="M166"/>
  <c r="N165"/>
  <c r="M165"/>
  <c r="U123"/>
  <c r="U122"/>
  <c r="U121"/>
  <c r="U119"/>
  <c r="U118"/>
  <c r="U117"/>
  <c r="U115"/>
  <c r="U114"/>
  <c r="U113"/>
  <c r="S123"/>
  <c r="R123"/>
  <c r="S122"/>
  <c r="R122"/>
  <c r="S121"/>
  <c r="R121"/>
  <c r="S119"/>
  <c r="R119"/>
  <c r="S118"/>
  <c r="R118"/>
  <c r="S117"/>
  <c r="R117"/>
  <c r="S115"/>
  <c r="R115"/>
  <c r="S114"/>
  <c r="R114"/>
  <c r="S113"/>
  <c r="R113"/>
  <c r="P123"/>
  <c r="P123" i="19" s="1"/>
  <c r="P122" i="20"/>
  <c r="P122" i="19" s="1"/>
  <c r="P121" i="20"/>
  <c r="P119"/>
  <c r="P119" i="19" s="1"/>
  <c r="P118" i="20"/>
  <c r="P118" i="19" s="1"/>
  <c r="P117" i="20"/>
  <c r="P115"/>
  <c r="P114"/>
  <c r="P113"/>
  <c r="N123"/>
  <c r="N123" i="19" s="1"/>
  <c r="M123" i="20"/>
  <c r="M123" i="19" s="1"/>
  <c r="N122" i="20"/>
  <c r="N122" i="19" s="1"/>
  <c r="M122" i="20"/>
  <c r="M122" i="19" s="1"/>
  <c r="N121" i="20"/>
  <c r="M121"/>
  <c r="N119"/>
  <c r="N119" i="19" s="1"/>
  <c r="M119" i="20"/>
  <c r="M119" i="19" s="1"/>
  <c r="N118" i="20"/>
  <c r="N118" i="19" s="1"/>
  <c r="M118" i="20"/>
  <c r="M118" i="19" s="1"/>
  <c r="N117" i="20"/>
  <c r="M117"/>
  <c r="N115"/>
  <c r="M115"/>
  <c r="N114"/>
  <c r="M114"/>
  <c r="N113"/>
  <c r="M113"/>
  <c r="U97"/>
  <c r="U96"/>
  <c r="U95"/>
  <c r="U93"/>
  <c r="U92"/>
  <c r="U91"/>
  <c r="U89"/>
  <c r="U88"/>
  <c r="U87"/>
  <c r="R97"/>
  <c r="R96"/>
  <c r="R95"/>
  <c r="R93"/>
  <c r="R92"/>
  <c r="R91"/>
  <c r="R89"/>
  <c r="R88"/>
  <c r="R87"/>
  <c r="P97"/>
  <c r="P97" i="19" s="1"/>
  <c r="P96" i="20"/>
  <c r="P96" i="19" s="1"/>
  <c r="P95" i="20"/>
  <c r="P93"/>
  <c r="P93" i="19" s="1"/>
  <c r="P92" i="20"/>
  <c r="P92" i="19" s="1"/>
  <c r="P91" i="20"/>
  <c r="P89"/>
  <c r="P89" i="19" s="1"/>
  <c r="P88" i="20"/>
  <c r="P88" i="19" s="1"/>
  <c r="P87" i="20"/>
  <c r="N97"/>
  <c r="N97" i="19" s="1"/>
  <c r="M97" i="20"/>
  <c r="M97" i="19" s="1"/>
  <c r="N96" i="20"/>
  <c r="N96" i="19" s="1"/>
  <c r="M96" i="20"/>
  <c r="M96" i="19" s="1"/>
  <c r="N95" i="20"/>
  <c r="M95"/>
  <c r="N93"/>
  <c r="N93" i="19" s="1"/>
  <c r="M93" i="20"/>
  <c r="M93" i="19" s="1"/>
  <c r="N92" i="20"/>
  <c r="N92" i="19" s="1"/>
  <c r="M92" i="20"/>
  <c r="M92" i="19" s="1"/>
  <c r="N91" i="20"/>
  <c r="M91"/>
  <c r="N89"/>
  <c r="M89"/>
  <c r="N88"/>
  <c r="M88"/>
  <c r="N87"/>
  <c r="M87"/>
  <c r="U45"/>
  <c r="U44"/>
  <c r="U43"/>
  <c r="U41"/>
  <c r="U40"/>
  <c r="U39"/>
  <c r="U37"/>
  <c r="U36"/>
  <c r="U35"/>
  <c r="S45"/>
  <c r="S45" i="19" s="1"/>
  <c r="R45" i="20"/>
  <c r="S44"/>
  <c r="R44"/>
  <c r="S43"/>
  <c r="R43"/>
  <c r="S41"/>
  <c r="R41"/>
  <c r="S40"/>
  <c r="R40"/>
  <c r="S39"/>
  <c r="R39"/>
  <c r="S37"/>
  <c r="R37"/>
  <c r="S36"/>
  <c r="R36"/>
  <c r="S35"/>
  <c r="R35"/>
  <c r="P45"/>
  <c r="P45" i="19" s="1"/>
  <c r="P44" i="20"/>
  <c r="P44" i="19" s="1"/>
  <c r="P43" i="20"/>
  <c r="P41"/>
  <c r="P41" i="19" s="1"/>
  <c r="P40" i="20"/>
  <c r="P40" i="19" s="1"/>
  <c r="P39" i="20"/>
  <c r="P37"/>
  <c r="P36"/>
  <c r="P35"/>
  <c r="N45"/>
  <c r="N45" i="19" s="1"/>
  <c r="M45" i="20"/>
  <c r="M45" i="19" s="1"/>
  <c r="N44" i="20"/>
  <c r="N44" i="19" s="1"/>
  <c r="M44" i="20"/>
  <c r="M44" i="19" s="1"/>
  <c r="N43" i="20"/>
  <c r="M43"/>
  <c r="N41"/>
  <c r="N41" i="19" s="1"/>
  <c r="M41" i="20"/>
  <c r="M41" i="19" s="1"/>
  <c r="N40" i="20"/>
  <c r="N40" i="19" s="1"/>
  <c r="M40" i="20"/>
  <c r="M40" i="19" s="1"/>
  <c r="N39" i="20"/>
  <c r="M39"/>
  <c r="N37"/>
  <c r="M37"/>
  <c r="N36"/>
  <c r="M36"/>
  <c r="N35"/>
  <c r="M35"/>
  <c r="U19"/>
  <c r="U18"/>
  <c r="U17"/>
  <c r="U15"/>
  <c r="U14"/>
  <c r="U13"/>
  <c r="U11"/>
  <c r="U9"/>
  <c r="S19"/>
  <c r="R19"/>
  <c r="S18"/>
  <c r="R18"/>
  <c r="S17"/>
  <c r="R17"/>
  <c r="S15"/>
  <c r="R15"/>
  <c r="S14"/>
  <c r="R14"/>
  <c r="S13"/>
  <c r="R13"/>
  <c r="S11"/>
  <c r="R11"/>
  <c r="S9"/>
  <c r="R9"/>
  <c r="P19"/>
  <c r="P19" i="19" s="1"/>
  <c r="P18" i="20"/>
  <c r="P18" i="19" s="1"/>
  <c r="P17" i="20"/>
  <c r="P17" i="19" s="1"/>
  <c r="P15" i="20"/>
  <c r="P15" i="19" s="1"/>
  <c r="P14" i="20"/>
  <c r="P14" i="19" s="1"/>
  <c r="P13" i="20"/>
  <c r="P13" i="19" s="1"/>
  <c r="P16" s="1"/>
  <c r="P9" i="20"/>
  <c r="P12" s="1"/>
  <c r="N19"/>
  <c r="N19" i="19" s="1"/>
  <c r="M19" i="20"/>
  <c r="M19" i="19" s="1"/>
  <c r="O19" s="1"/>
  <c r="Q19" s="1"/>
  <c r="N18" i="20"/>
  <c r="N18" i="19" s="1"/>
  <c r="M18" i="20"/>
  <c r="M18" i="19" s="1"/>
  <c r="N17" i="20"/>
  <c r="N17" i="19" s="1"/>
  <c r="M17" i="20"/>
  <c r="M17" i="19" s="1"/>
  <c r="O17" s="1"/>
  <c r="N15" i="20"/>
  <c r="N15" i="19" s="1"/>
  <c r="M15" i="20"/>
  <c r="M15" i="19" s="1"/>
  <c r="N14" i="20"/>
  <c r="N14" i="19" s="1"/>
  <c r="M14" i="20"/>
  <c r="M14" i="19" s="1"/>
  <c r="O14" s="1"/>
  <c r="Q14" s="1"/>
  <c r="N13" i="20"/>
  <c r="N13" i="19" s="1"/>
  <c r="M13" i="20"/>
  <c r="M13" i="19" s="1"/>
  <c r="N11" i="20"/>
  <c r="N11" i="19" s="1"/>
  <c r="M11" i="20"/>
  <c r="M11" i="19" s="1"/>
  <c r="O11" s="1"/>
  <c r="Q11" s="1"/>
  <c r="N9" i="20"/>
  <c r="M9"/>
  <c r="G45"/>
  <c r="F45"/>
  <c r="G44"/>
  <c r="F44"/>
  <c r="G43"/>
  <c r="F43"/>
  <c r="G41"/>
  <c r="F41"/>
  <c r="G40"/>
  <c r="F40"/>
  <c r="G39"/>
  <c r="F39"/>
  <c r="G37"/>
  <c r="F37"/>
  <c r="G36"/>
  <c r="F36"/>
  <c r="G35"/>
  <c r="F35"/>
  <c r="D45"/>
  <c r="D45" i="19" s="1"/>
  <c r="C45" i="20"/>
  <c r="C45" i="19" s="1"/>
  <c r="D44" i="20"/>
  <c r="D44" i="19" s="1"/>
  <c r="C44" i="20"/>
  <c r="C44" i="19" s="1"/>
  <c r="D43" i="20"/>
  <c r="C43"/>
  <c r="D41"/>
  <c r="D41" i="19" s="1"/>
  <c r="C41" i="20"/>
  <c r="C41" i="19" s="1"/>
  <c r="D40" i="20"/>
  <c r="D40" i="19" s="1"/>
  <c r="C40" i="20"/>
  <c r="C40" i="19" s="1"/>
  <c r="D39" i="20"/>
  <c r="C39"/>
  <c r="D37"/>
  <c r="C37"/>
  <c r="D36"/>
  <c r="C36"/>
  <c r="D35"/>
  <c r="C35"/>
  <c r="G19"/>
  <c r="G19" i="19" s="1"/>
  <c r="F19" i="20"/>
  <c r="F19" i="19" s="1"/>
  <c r="G18" i="20"/>
  <c r="G18" i="19" s="1"/>
  <c r="F18" i="20"/>
  <c r="F18" i="19" s="1"/>
  <c r="G17" i="20"/>
  <c r="G17" i="19" s="1"/>
  <c r="F17" i="20"/>
  <c r="F17" i="19" s="1"/>
  <c r="G15" i="20"/>
  <c r="G15" i="19" s="1"/>
  <c r="F15" i="20"/>
  <c r="F15" i="19" s="1"/>
  <c r="G14" i="20"/>
  <c r="G14" i="19" s="1"/>
  <c r="F14" i="20"/>
  <c r="F14" i="19" s="1"/>
  <c r="G13" i="20"/>
  <c r="G13" i="19" s="1"/>
  <c r="F13" i="20"/>
  <c r="F13" i="19" s="1"/>
  <c r="G11" i="20"/>
  <c r="G11" i="19" s="1"/>
  <c r="F11" i="20"/>
  <c r="F11" i="19" s="1"/>
  <c r="G9" i="20"/>
  <c r="F9"/>
  <c r="D19"/>
  <c r="D19" i="19" s="1"/>
  <c r="C19" i="20"/>
  <c r="C19" i="19" s="1"/>
  <c r="D18" i="20"/>
  <c r="D18" i="19" s="1"/>
  <c r="C18" i="20"/>
  <c r="C18" i="19" s="1"/>
  <c r="D17" i="20"/>
  <c r="D17" i="19" s="1"/>
  <c r="C17" i="20"/>
  <c r="C17" i="19" s="1"/>
  <c r="D15" i="20"/>
  <c r="D15" i="19" s="1"/>
  <c r="C15" i="20"/>
  <c r="C15" i="19" s="1"/>
  <c r="E15" s="1"/>
  <c r="D14" i="20"/>
  <c r="D14" i="19" s="1"/>
  <c r="C14" i="20"/>
  <c r="C14" i="19" s="1"/>
  <c r="D13" i="20"/>
  <c r="D13" i="19" s="1"/>
  <c r="C13" i="20"/>
  <c r="C13" i="19" s="1"/>
  <c r="E13" s="1"/>
  <c r="D11" i="20"/>
  <c r="D11" i="19" s="1"/>
  <c r="C11" i="20"/>
  <c r="C11" i="19" s="1"/>
  <c r="D9" i="20"/>
  <c r="C9"/>
  <c r="P20" i="19" l="1"/>
  <c r="E11"/>
  <c r="E14"/>
  <c r="E17"/>
  <c r="H15"/>
  <c r="H13"/>
  <c r="O18"/>
  <c r="Q18" s="1"/>
  <c r="H11"/>
  <c r="H17"/>
  <c r="H19"/>
  <c r="H18"/>
  <c r="N20"/>
  <c r="Q17"/>
  <c r="E19"/>
  <c r="H14"/>
  <c r="O13"/>
  <c r="N16"/>
  <c r="E18"/>
  <c r="O15"/>
  <c r="Q15" s="1"/>
  <c r="S44"/>
  <c r="S43"/>
  <c r="M120" i="20"/>
  <c r="D42"/>
  <c r="N42"/>
  <c r="M94"/>
  <c r="U120"/>
  <c r="M172"/>
  <c r="C42"/>
  <c r="P16"/>
  <c r="M42"/>
  <c r="N120"/>
  <c r="N198"/>
  <c r="D16"/>
  <c r="D16" i="19" s="1"/>
  <c r="M16" i="20"/>
  <c r="N94"/>
  <c r="P94"/>
  <c r="P120"/>
  <c r="N172"/>
  <c r="P172"/>
  <c r="P198"/>
  <c r="N16"/>
  <c r="P42"/>
  <c r="M198"/>
  <c r="U198"/>
  <c r="S198"/>
  <c r="R198"/>
  <c r="U172"/>
  <c r="S172"/>
  <c r="R172"/>
  <c r="S120"/>
  <c r="R120"/>
  <c r="U94"/>
  <c r="R94"/>
  <c r="U42"/>
  <c r="S41" i="19"/>
  <c r="S42" i="20"/>
  <c r="R42"/>
  <c r="U16"/>
  <c r="S16"/>
  <c r="R16"/>
  <c r="F42"/>
  <c r="G42"/>
  <c r="G16"/>
  <c r="G16" i="19" s="1"/>
  <c r="F16" i="20"/>
  <c r="F16" i="19" s="1"/>
  <c r="S14"/>
  <c r="S40"/>
  <c r="G40"/>
  <c r="U196"/>
  <c r="S196"/>
  <c r="U170"/>
  <c r="S170"/>
  <c r="U118"/>
  <c r="S118"/>
  <c r="U92"/>
  <c r="S39"/>
  <c r="N193"/>
  <c r="M193"/>
  <c r="N167"/>
  <c r="M167"/>
  <c r="N115"/>
  <c r="M115"/>
  <c r="P115"/>
  <c r="N89"/>
  <c r="M89"/>
  <c r="C37"/>
  <c r="M37"/>
  <c r="P37"/>
  <c r="P63" s="1"/>
  <c r="D37"/>
  <c r="N37"/>
  <c r="D12" i="20"/>
  <c r="D38"/>
  <c r="N12"/>
  <c r="N38"/>
  <c r="M90"/>
  <c r="P116"/>
  <c r="M168"/>
  <c r="P168"/>
  <c r="C12"/>
  <c r="C38"/>
  <c r="N116"/>
  <c r="N194"/>
  <c r="P90"/>
  <c r="R12"/>
  <c r="P38"/>
  <c r="N90"/>
  <c r="N168"/>
  <c r="U12"/>
  <c r="R90"/>
  <c r="M12"/>
  <c r="M38"/>
  <c r="R194"/>
  <c r="R38"/>
  <c r="M116"/>
  <c r="M194"/>
  <c r="P194"/>
  <c r="F12"/>
  <c r="F38"/>
  <c r="R116"/>
  <c r="R168"/>
  <c r="U193" i="19"/>
  <c r="U194" i="20"/>
  <c r="S193" i="19"/>
  <c r="S194" i="20"/>
  <c r="U167" i="19"/>
  <c r="U168" i="20"/>
  <c r="S167" i="19"/>
  <c r="S168" i="20"/>
  <c r="U115" i="19"/>
  <c r="U116" i="20"/>
  <c r="S115" i="19"/>
  <c r="S116" i="20"/>
  <c r="U89" i="19"/>
  <c r="U90" i="20"/>
  <c r="U38"/>
  <c r="S37" i="19"/>
  <c r="S38" i="20"/>
  <c r="S11" i="19"/>
  <c r="S12" i="20"/>
  <c r="G37" i="19"/>
  <c r="G38" i="20"/>
  <c r="G12"/>
  <c r="A13"/>
  <c r="A15"/>
  <c r="A18"/>
  <c r="A36"/>
  <c r="A39"/>
  <c r="A41"/>
  <c r="A44"/>
  <c r="A14"/>
  <c r="A19"/>
  <c r="A35"/>
  <c r="A43"/>
  <c r="A45"/>
  <c r="A17"/>
  <c r="A9"/>
  <c r="R193" i="19"/>
  <c r="R196"/>
  <c r="R35"/>
  <c r="R37"/>
  <c r="R40"/>
  <c r="R43"/>
  <c r="R45"/>
  <c r="R92"/>
  <c r="R11"/>
  <c r="R14"/>
  <c r="R115"/>
  <c r="R118"/>
  <c r="R167"/>
  <c r="R170"/>
  <c r="A11" i="20"/>
  <c r="F37" i="19"/>
  <c r="A37" i="20"/>
  <c r="F40" i="19"/>
  <c r="A40" i="20"/>
  <c r="R39" i="19"/>
  <c r="R41"/>
  <c r="R44"/>
  <c r="R89"/>
  <c r="U166"/>
  <c r="U88"/>
  <c r="U192"/>
  <c r="S192"/>
  <c r="N192"/>
  <c r="R192"/>
  <c r="M192"/>
  <c r="N166"/>
  <c r="R166"/>
  <c r="M166"/>
  <c r="S166"/>
  <c r="S114"/>
  <c r="R114"/>
  <c r="M114"/>
  <c r="N114"/>
  <c r="P114"/>
  <c r="P140" s="1"/>
  <c r="U114"/>
  <c r="S36"/>
  <c r="R36"/>
  <c r="S35"/>
  <c r="F20" i="20"/>
  <c r="F20" i="19" s="1"/>
  <c r="N98" i="20"/>
  <c r="M124"/>
  <c r="N124"/>
  <c r="D20"/>
  <c r="D20" i="19" s="1"/>
  <c r="M46" i="20"/>
  <c r="P46"/>
  <c r="U176"/>
  <c r="G20"/>
  <c r="G20" i="19" s="1"/>
  <c r="G46" i="20"/>
  <c r="N20"/>
  <c r="N46"/>
  <c r="M98"/>
  <c r="M176"/>
  <c r="R202"/>
  <c r="S202"/>
  <c r="N202"/>
  <c r="U98"/>
  <c r="C20"/>
  <c r="C20" i="19" s="1"/>
  <c r="V99"/>
  <c r="F46" i="20"/>
  <c r="M20"/>
  <c r="S46"/>
  <c r="G39" i="19"/>
  <c r="D46" i="20"/>
  <c r="P20"/>
  <c r="S20"/>
  <c r="R46"/>
  <c r="U46"/>
  <c r="P98"/>
  <c r="P124"/>
  <c r="S124"/>
  <c r="P176"/>
  <c r="S176"/>
  <c r="M202"/>
  <c r="C16"/>
  <c r="C16" i="19" s="1"/>
  <c r="F39"/>
  <c r="C46" i="20"/>
  <c r="R20"/>
  <c r="R124"/>
  <c r="U124"/>
  <c r="N176"/>
  <c r="R176"/>
  <c r="U202"/>
  <c r="U20"/>
  <c r="R98"/>
  <c r="P202"/>
  <c r="D43" i="19"/>
  <c r="D46" s="1"/>
  <c r="N43"/>
  <c r="N46" s="1"/>
  <c r="N121"/>
  <c r="N124" s="1"/>
  <c r="N199"/>
  <c r="N202" s="1"/>
  <c r="M20"/>
  <c r="M43"/>
  <c r="M46" s="1"/>
  <c r="P43"/>
  <c r="P46" s="1"/>
  <c r="P95"/>
  <c r="P98" s="1"/>
  <c r="M121"/>
  <c r="M124" s="1"/>
  <c r="P121"/>
  <c r="P124" s="1"/>
  <c r="P173"/>
  <c r="P176" s="1"/>
  <c r="M199"/>
  <c r="M202" s="1"/>
  <c r="N95"/>
  <c r="N98" s="1"/>
  <c r="N173"/>
  <c r="N176" s="1"/>
  <c r="C43"/>
  <c r="C46" s="1"/>
  <c r="M95"/>
  <c r="M98" s="1"/>
  <c r="M173"/>
  <c r="M176" s="1"/>
  <c r="P199"/>
  <c r="P202" s="1"/>
  <c r="U201"/>
  <c r="S201"/>
  <c r="R201"/>
  <c r="U175"/>
  <c r="S175"/>
  <c r="R175"/>
  <c r="U123"/>
  <c r="S123"/>
  <c r="S149" s="1"/>
  <c r="R123"/>
  <c r="U97"/>
  <c r="R97"/>
  <c r="S19"/>
  <c r="R19"/>
  <c r="F45"/>
  <c r="G45"/>
  <c r="U200"/>
  <c r="S200"/>
  <c r="R200"/>
  <c r="U174"/>
  <c r="S174"/>
  <c r="R174"/>
  <c r="U122"/>
  <c r="S122"/>
  <c r="R122"/>
  <c r="U96"/>
  <c r="R96"/>
  <c r="S18"/>
  <c r="R18"/>
  <c r="G44"/>
  <c r="F44"/>
  <c r="U199"/>
  <c r="U173"/>
  <c r="R173"/>
  <c r="S173"/>
  <c r="R199"/>
  <c r="S199"/>
  <c r="U121"/>
  <c r="S121"/>
  <c r="R121"/>
  <c r="U95"/>
  <c r="R95"/>
  <c r="S17"/>
  <c r="R17"/>
  <c r="G43"/>
  <c r="F43"/>
  <c r="M16"/>
  <c r="M39"/>
  <c r="M42" s="1"/>
  <c r="D39"/>
  <c r="D42" s="1"/>
  <c r="P39"/>
  <c r="P42" s="1"/>
  <c r="N91"/>
  <c r="N94" s="1"/>
  <c r="P91"/>
  <c r="P94" s="1"/>
  <c r="P117"/>
  <c r="P120" s="1"/>
  <c r="N169"/>
  <c r="N172" s="1"/>
  <c r="P169"/>
  <c r="P172" s="1"/>
  <c r="M91"/>
  <c r="M94" s="1"/>
  <c r="M169"/>
  <c r="M172" s="1"/>
  <c r="C39"/>
  <c r="C42" s="1"/>
  <c r="N39"/>
  <c r="N42" s="1"/>
  <c r="N117"/>
  <c r="N120" s="1"/>
  <c r="N195"/>
  <c r="N198" s="1"/>
  <c r="P195"/>
  <c r="P198" s="1"/>
  <c r="M117"/>
  <c r="M120" s="1"/>
  <c r="M195"/>
  <c r="M198" s="1"/>
  <c r="U197"/>
  <c r="S197"/>
  <c r="R197"/>
  <c r="U171"/>
  <c r="S171"/>
  <c r="R171"/>
  <c r="U119"/>
  <c r="S119"/>
  <c r="R119"/>
  <c r="U93"/>
  <c r="R93"/>
  <c r="S15"/>
  <c r="R15"/>
  <c r="G41"/>
  <c r="F41"/>
  <c r="N88"/>
  <c r="R88"/>
  <c r="M88"/>
  <c r="U91"/>
  <c r="U117"/>
  <c r="R117"/>
  <c r="S117"/>
  <c r="R91"/>
  <c r="S13"/>
  <c r="R13"/>
  <c r="S9"/>
  <c r="R9"/>
  <c r="F62" i="20"/>
  <c r="F36" i="19"/>
  <c r="G62" i="20"/>
  <c r="G36" i="19"/>
  <c r="H9" i="20"/>
  <c r="S195" i="19"/>
  <c r="U195"/>
  <c r="R195"/>
  <c r="R169"/>
  <c r="S169"/>
  <c r="U169"/>
  <c r="D9"/>
  <c r="D35"/>
  <c r="M36"/>
  <c r="M62" i="20"/>
  <c r="P35" i="19"/>
  <c r="U62" i="20"/>
  <c r="D36" i="19"/>
  <c r="D62" i="20"/>
  <c r="G35" i="19"/>
  <c r="N35"/>
  <c r="R62" i="20"/>
  <c r="N113" i="19"/>
  <c r="N191"/>
  <c r="U191"/>
  <c r="C36"/>
  <c r="C62" i="20"/>
  <c r="F35" i="19"/>
  <c r="A35" s="1"/>
  <c r="M35"/>
  <c r="M113"/>
  <c r="M191"/>
  <c r="P191"/>
  <c r="P194" s="1"/>
  <c r="N9"/>
  <c r="N12" s="1"/>
  <c r="N36"/>
  <c r="N62" i="20"/>
  <c r="P36" i="19"/>
  <c r="P62" i="20"/>
  <c r="N87" i="19"/>
  <c r="U87"/>
  <c r="N165"/>
  <c r="U165"/>
  <c r="G9"/>
  <c r="C9"/>
  <c r="F9"/>
  <c r="C35"/>
  <c r="M9"/>
  <c r="P9"/>
  <c r="P12" s="1"/>
  <c r="S62" i="20"/>
  <c r="M87" i="19"/>
  <c r="P87"/>
  <c r="P90" s="1"/>
  <c r="P113"/>
  <c r="M165"/>
  <c r="M217" i="20"/>
  <c r="P165" i="19"/>
  <c r="P168" s="1"/>
  <c r="P178" s="1"/>
  <c r="R191"/>
  <c r="S191"/>
  <c r="S165"/>
  <c r="R165"/>
  <c r="U113"/>
  <c r="S113"/>
  <c r="S139" s="1"/>
  <c r="R113"/>
  <c r="R87"/>
  <c r="O102"/>
  <c r="O93"/>
  <c r="O96"/>
  <c r="O128"/>
  <c r="O119"/>
  <c r="O122"/>
  <c r="O180"/>
  <c r="O171"/>
  <c r="Q171" s="1"/>
  <c r="O206"/>
  <c r="O197"/>
  <c r="Q197" s="1"/>
  <c r="O200"/>
  <c r="Q200" s="1"/>
  <c r="U73" i="20"/>
  <c r="O49" i="19"/>
  <c r="O40"/>
  <c r="Q40" s="1"/>
  <c r="O45"/>
  <c r="Q45" s="1"/>
  <c r="O101"/>
  <c r="O92"/>
  <c r="O97"/>
  <c r="O205"/>
  <c r="O196"/>
  <c r="Q196" s="1"/>
  <c r="O201"/>
  <c r="Q201" s="1"/>
  <c r="O174"/>
  <c r="Q174" s="1"/>
  <c r="O179"/>
  <c r="O170"/>
  <c r="Q170" s="1"/>
  <c r="O175"/>
  <c r="Q175" s="1"/>
  <c r="O123"/>
  <c r="O127"/>
  <c r="O118"/>
  <c r="O50"/>
  <c r="O41"/>
  <c r="Q41" s="1"/>
  <c r="O44"/>
  <c r="Q44" s="1"/>
  <c r="C73" i="20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P232"/>
  <c r="N232"/>
  <c r="M232"/>
  <c r="P231"/>
  <c r="N231"/>
  <c r="M231"/>
  <c r="U229"/>
  <c r="S229"/>
  <c r="R229"/>
  <c r="P229"/>
  <c r="P233" s="1"/>
  <c r="N229"/>
  <c r="M229"/>
  <c r="T201"/>
  <c r="O201"/>
  <c r="Q201" s="1"/>
  <c r="T200"/>
  <c r="O200"/>
  <c r="Q200" s="1"/>
  <c r="T199"/>
  <c r="O199"/>
  <c r="T197"/>
  <c r="O197"/>
  <c r="Q197" s="1"/>
  <c r="T196"/>
  <c r="O196"/>
  <c r="T195"/>
  <c r="O195"/>
  <c r="T193"/>
  <c r="O193"/>
  <c r="Q193" s="1"/>
  <c r="T192"/>
  <c r="O192"/>
  <c r="Q192" s="1"/>
  <c r="T191"/>
  <c r="O191"/>
  <c r="O206"/>
  <c r="O205"/>
  <c r="O203"/>
  <c r="T175"/>
  <c r="O175"/>
  <c r="Q175" s="1"/>
  <c r="T174"/>
  <c r="O174"/>
  <c r="Q174" s="1"/>
  <c r="T173"/>
  <c r="O173"/>
  <c r="T171"/>
  <c r="O171"/>
  <c r="Q171" s="1"/>
  <c r="T170"/>
  <c r="O170"/>
  <c r="Q170" s="1"/>
  <c r="T169"/>
  <c r="O169"/>
  <c r="T167"/>
  <c r="O167"/>
  <c r="Q167" s="1"/>
  <c r="T166"/>
  <c r="O166"/>
  <c r="Q166" s="1"/>
  <c r="T165"/>
  <c r="O165"/>
  <c r="O180"/>
  <c r="O179"/>
  <c r="O177"/>
  <c r="U149"/>
  <c r="S149"/>
  <c r="R149"/>
  <c r="P149"/>
  <c r="N149"/>
  <c r="M149"/>
  <c r="U148"/>
  <c r="S148"/>
  <c r="R148"/>
  <c r="P148"/>
  <c r="N148"/>
  <c r="M148"/>
  <c r="U147"/>
  <c r="S147"/>
  <c r="R147"/>
  <c r="P147"/>
  <c r="N147"/>
  <c r="M147"/>
  <c r="U145"/>
  <c r="S145"/>
  <c r="R145"/>
  <c r="P145"/>
  <c r="N145"/>
  <c r="M145"/>
  <c r="U144"/>
  <c r="S144"/>
  <c r="R144"/>
  <c r="P144"/>
  <c r="N144"/>
  <c r="M144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P154"/>
  <c r="N154"/>
  <c r="M154"/>
  <c r="P153"/>
  <c r="N153"/>
  <c r="M153"/>
  <c r="U151"/>
  <c r="S151"/>
  <c r="R151"/>
  <c r="P151"/>
  <c r="N151"/>
  <c r="M151"/>
  <c r="M155" s="1"/>
  <c r="T123"/>
  <c r="O123"/>
  <c r="T122"/>
  <c r="O122"/>
  <c r="T121"/>
  <c r="O121"/>
  <c r="T119"/>
  <c r="O119"/>
  <c r="T118"/>
  <c r="O118"/>
  <c r="T117"/>
  <c r="O117"/>
  <c r="T115"/>
  <c r="O115"/>
  <c r="Q115" s="1"/>
  <c r="T114"/>
  <c r="O114"/>
  <c r="T113"/>
  <c r="O113"/>
  <c r="O128"/>
  <c r="O127"/>
  <c r="O125"/>
  <c r="T97"/>
  <c r="O97"/>
  <c r="T96"/>
  <c r="O96"/>
  <c r="T95"/>
  <c r="O95"/>
  <c r="T93"/>
  <c r="O93"/>
  <c r="T92"/>
  <c r="O92"/>
  <c r="T91"/>
  <c r="O91"/>
  <c r="T89"/>
  <c r="O89"/>
  <c r="T88"/>
  <c r="O88"/>
  <c r="T87"/>
  <c r="O87"/>
  <c r="O102"/>
  <c r="O101"/>
  <c r="O99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P66"/>
  <c r="N66"/>
  <c r="M66"/>
  <c r="G66"/>
  <c r="F66"/>
  <c r="D66"/>
  <c r="C66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1"/>
  <c r="S61"/>
  <c r="R61"/>
  <c r="P61"/>
  <c r="N61"/>
  <c r="M61"/>
  <c r="G61"/>
  <c r="F61"/>
  <c r="D61"/>
  <c r="C61"/>
  <c r="P76"/>
  <c r="N76"/>
  <c r="M76"/>
  <c r="D76"/>
  <c r="C76"/>
  <c r="P75"/>
  <c r="N75"/>
  <c r="M75"/>
  <c r="D75"/>
  <c r="C75"/>
  <c r="S73"/>
  <c r="R73"/>
  <c r="P73"/>
  <c r="N73"/>
  <c r="M73"/>
  <c r="G73"/>
  <c r="F73"/>
  <c r="D73"/>
  <c r="T45"/>
  <c r="O45"/>
  <c r="Q45" s="1"/>
  <c r="H45"/>
  <c r="E45"/>
  <c r="T44"/>
  <c r="O44"/>
  <c r="Q44" s="1"/>
  <c r="H44"/>
  <c r="E44"/>
  <c r="T43"/>
  <c r="O43"/>
  <c r="H43"/>
  <c r="E43"/>
  <c r="T41"/>
  <c r="O41"/>
  <c r="Q41" s="1"/>
  <c r="H41"/>
  <c r="E41"/>
  <c r="T40"/>
  <c r="O40"/>
  <c r="Q40" s="1"/>
  <c r="H40"/>
  <c r="E40"/>
  <c r="T39"/>
  <c r="O39"/>
  <c r="O42" s="1"/>
  <c r="H39"/>
  <c r="E39"/>
  <c r="E42" s="1"/>
  <c r="T37"/>
  <c r="O37"/>
  <c r="Q37" s="1"/>
  <c r="H37"/>
  <c r="E37"/>
  <c r="T36"/>
  <c r="O36"/>
  <c r="H36"/>
  <c r="E36"/>
  <c r="T35"/>
  <c r="O35"/>
  <c r="H35"/>
  <c r="E35"/>
  <c r="O50"/>
  <c r="O49"/>
  <c r="O47"/>
  <c r="T19"/>
  <c r="O19"/>
  <c r="Q19" s="1"/>
  <c r="H19"/>
  <c r="E19"/>
  <c r="T18"/>
  <c r="O18"/>
  <c r="Q18" s="1"/>
  <c r="H18"/>
  <c r="E18"/>
  <c r="T17"/>
  <c r="O17"/>
  <c r="H17"/>
  <c r="E17"/>
  <c r="T15"/>
  <c r="O15"/>
  <c r="Q15" s="1"/>
  <c r="H15"/>
  <c r="E15"/>
  <c r="T14"/>
  <c r="O14"/>
  <c r="Q14" s="1"/>
  <c r="H14"/>
  <c r="E14"/>
  <c r="T13"/>
  <c r="O13"/>
  <c r="H13"/>
  <c r="E13"/>
  <c r="T11"/>
  <c r="O11"/>
  <c r="Q11" s="1"/>
  <c r="H11"/>
  <c r="E11"/>
  <c r="T9"/>
  <c r="O9"/>
  <c r="O12" s="1"/>
  <c r="E9"/>
  <c r="O24"/>
  <c r="O23"/>
  <c r="O21"/>
  <c r="P227" i="19"/>
  <c r="N227"/>
  <c r="M227"/>
  <c r="P226"/>
  <c r="N226"/>
  <c r="M226"/>
  <c r="P223"/>
  <c r="N223"/>
  <c r="M223"/>
  <c r="P222"/>
  <c r="N222"/>
  <c r="M222"/>
  <c r="P219"/>
  <c r="P218"/>
  <c r="N232"/>
  <c r="M232"/>
  <c r="N231"/>
  <c r="M231"/>
  <c r="N229"/>
  <c r="P149"/>
  <c r="N149"/>
  <c r="M149"/>
  <c r="P148"/>
  <c r="N148"/>
  <c r="M148"/>
  <c r="P145"/>
  <c r="N145"/>
  <c r="M145"/>
  <c r="P144"/>
  <c r="N144"/>
  <c r="M144"/>
  <c r="P141"/>
  <c r="N154"/>
  <c r="M154"/>
  <c r="N153"/>
  <c r="M153"/>
  <c r="P71"/>
  <c r="N71"/>
  <c r="M71"/>
  <c r="D71"/>
  <c r="C71"/>
  <c r="P70"/>
  <c r="N70"/>
  <c r="M70"/>
  <c r="D70"/>
  <c r="C70"/>
  <c r="P67"/>
  <c r="N67"/>
  <c r="M67"/>
  <c r="D67"/>
  <c r="C67"/>
  <c r="P66"/>
  <c r="N66"/>
  <c r="M66"/>
  <c r="D66"/>
  <c r="C66"/>
  <c r="P76"/>
  <c r="N76"/>
  <c r="M76"/>
  <c r="D76"/>
  <c r="C76"/>
  <c r="P75"/>
  <c r="N75"/>
  <c r="M75"/>
  <c r="D75"/>
  <c r="C75"/>
  <c r="P73"/>
  <c r="E45"/>
  <c r="E44"/>
  <c r="E41"/>
  <c r="E40"/>
  <c r="E50"/>
  <c r="E49"/>
  <c r="E47"/>
  <c r="U227" i="13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229"/>
  <c r="S229"/>
  <c r="S230" s="1"/>
  <c r="R229"/>
  <c r="R230" s="1"/>
  <c r="U227" i="15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229"/>
  <c r="S229"/>
  <c r="S230" s="1"/>
  <c r="R229"/>
  <c r="R230" s="1"/>
  <c r="U227" i="16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229"/>
  <c r="S229"/>
  <c r="R229"/>
  <c r="R230" s="1"/>
  <c r="U227" i="17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229"/>
  <c r="U230" s="1"/>
  <c r="S229"/>
  <c r="S230" s="1"/>
  <c r="R229"/>
  <c r="R230" s="1"/>
  <c r="U230" i="15" l="1"/>
  <c r="U230" i="16"/>
  <c r="S230"/>
  <c r="U230" i="13"/>
  <c r="P204" i="19"/>
  <c r="U100" i="20"/>
  <c r="U178"/>
  <c r="U204"/>
  <c r="M126"/>
  <c r="N100"/>
  <c r="N204"/>
  <c r="S204"/>
  <c r="P204"/>
  <c r="R204"/>
  <c r="N233" i="19"/>
  <c r="M204" i="20"/>
  <c r="P178"/>
  <c r="M178"/>
  <c r="S178"/>
  <c r="R178"/>
  <c r="N178"/>
  <c r="P100" i="19"/>
  <c r="N126" i="20"/>
  <c r="U126"/>
  <c r="S126"/>
  <c r="P126"/>
  <c r="R126"/>
  <c r="R100"/>
  <c r="P100"/>
  <c r="M100"/>
  <c r="H16" i="19"/>
  <c r="F48" i="20"/>
  <c r="N48"/>
  <c r="G48"/>
  <c r="S48"/>
  <c r="R48"/>
  <c r="P48"/>
  <c r="N22"/>
  <c r="C48"/>
  <c r="D48"/>
  <c r="P22"/>
  <c r="U48"/>
  <c r="M48"/>
  <c r="P26" i="19"/>
  <c r="P22"/>
  <c r="U22" i="20"/>
  <c r="R22"/>
  <c r="D77"/>
  <c r="N77"/>
  <c r="S22"/>
  <c r="C12" i="19"/>
  <c r="C22" i="20"/>
  <c r="D12" i="19"/>
  <c r="D22" s="1"/>
  <c r="D22" i="20"/>
  <c r="F12" i="19"/>
  <c r="F22" s="1"/>
  <c r="F22" i="20"/>
  <c r="N22" i="19"/>
  <c r="G12"/>
  <c r="G22" s="1"/>
  <c r="G22" i="20"/>
  <c r="M22"/>
  <c r="E20" i="19"/>
  <c r="O16" i="20"/>
  <c r="O20" i="19"/>
  <c r="P208"/>
  <c r="Q20"/>
  <c r="P182"/>
  <c r="P104"/>
  <c r="N155" i="20"/>
  <c r="N26" i="19"/>
  <c r="P77"/>
  <c r="E16"/>
  <c r="P26" i="20"/>
  <c r="Q13" i="19"/>
  <c r="Q16" s="1"/>
  <c r="O16"/>
  <c r="H20"/>
  <c r="O181" i="20"/>
  <c r="O25"/>
  <c r="M77"/>
  <c r="O129"/>
  <c r="N233"/>
  <c r="P208"/>
  <c r="C52"/>
  <c r="P130"/>
  <c r="D52"/>
  <c r="E51" i="19"/>
  <c r="O103" i="20"/>
  <c r="P155"/>
  <c r="M233"/>
  <c r="P52"/>
  <c r="N130"/>
  <c r="M182"/>
  <c r="N26"/>
  <c r="O51"/>
  <c r="P77"/>
  <c r="O207"/>
  <c r="C77"/>
  <c r="M130"/>
  <c r="M26"/>
  <c r="N104"/>
  <c r="N208"/>
  <c r="P182"/>
  <c r="N52"/>
  <c r="M208"/>
  <c r="M52"/>
  <c r="N182"/>
  <c r="P104"/>
  <c r="C26"/>
  <c r="C26" i="19" s="1"/>
  <c r="M104" i="20"/>
  <c r="D26"/>
  <c r="D26" i="19" s="1"/>
  <c r="E20" i="20"/>
  <c r="N141" i="19"/>
  <c r="S46"/>
  <c r="E16" i="20"/>
  <c r="O20"/>
  <c r="S148" i="19"/>
  <c r="H46" i="20"/>
  <c r="H20"/>
  <c r="D68"/>
  <c r="N68"/>
  <c r="N146"/>
  <c r="P224"/>
  <c r="C68"/>
  <c r="M68"/>
  <c r="M146"/>
  <c r="O172"/>
  <c r="O198"/>
  <c r="N224"/>
  <c r="N90" i="19"/>
  <c r="T115"/>
  <c r="V115" s="1"/>
  <c r="D63"/>
  <c r="M224" i="20"/>
  <c r="P68"/>
  <c r="P146"/>
  <c r="E37" i="19"/>
  <c r="O94" i="20"/>
  <c r="O120"/>
  <c r="U224" i="17"/>
  <c r="S224"/>
  <c r="R224"/>
  <c r="U224" i="16"/>
  <c r="S224"/>
  <c r="R224"/>
  <c r="S224" i="15"/>
  <c r="R224"/>
  <c r="U224"/>
  <c r="U120" i="19"/>
  <c r="U198"/>
  <c r="S198"/>
  <c r="T198" i="20"/>
  <c r="R198" i="19"/>
  <c r="U224" i="20"/>
  <c r="U172" i="19"/>
  <c r="U224" i="13"/>
  <c r="S224" i="20"/>
  <c r="S172" i="19"/>
  <c r="S224" i="13"/>
  <c r="R224"/>
  <c r="T172" i="20"/>
  <c r="R224"/>
  <c r="R172" i="19"/>
  <c r="S145"/>
  <c r="S120"/>
  <c r="T120" i="20"/>
  <c r="R120" i="19"/>
  <c r="U94"/>
  <c r="U146" i="20"/>
  <c r="S146"/>
  <c r="T94"/>
  <c r="R94" i="19"/>
  <c r="R146" i="20"/>
  <c r="S42" i="19"/>
  <c r="R42"/>
  <c r="T42" i="20"/>
  <c r="U68"/>
  <c r="T16"/>
  <c r="R68"/>
  <c r="S16" i="19"/>
  <c r="S68" i="20"/>
  <c r="R16" i="19"/>
  <c r="F42"/>
  <c r="H42" i="20"/>
  <c r="G42" i="19"/>
  <c r="G68" i="20"/>
  <c r="H16"/>
  <c r="F68"/>
  <c r="T118" i="19"/>
  <c r="V118" s="1"/>
  <c r="M63"/>
  <c r="O37"/>
  <c r="Q37" s="1"/>
  <c r="P232"/>
  <c r="O89"/>
  <c r="Q89" s="1"/>
  <c r="C63"/>
  <c r="N63"/>
  <c r="O115"/>
  <c r="Q115" s="1"/>
  <c r="S222"/>
  <c r="O167"/>
  <c r="Q167" s="1"/>
  <c r="O193"/>
  <c r="Q193" s="1"/>
  <c r="M12"/>
  <c r="M141"/>
  <c r="U144"/>
  <c r="M90"/>
  <c r="U222"/>
  <c r="S144"/>
  <c r="T170"/>
  <c r="A40"/>
  <c r="E46" i="20"/>
  <c r="O38"/>
  <c r="P154" i="19"/>
  <c r="N219"/>
  <c r="M219"/>
  <c r="M168"/>
  <c r="N194"/>
  <c r="N116"/>
  <c r="Q206"/>
  <c r="Q206" i="20"/>
  <c r="T11" i="19"/>
  <c r="Q180" i="20"/>
  <c r="Q180" i="19"/>
  <c r="Q128"/>
  <c r="Q102"/>
  <c r="T20" i="20"/>
  <c r="E38"/>
  <c r="T46"/>
  <c r="Q128"/>
  <c r="Q50"/>
  <c r="Q50" i="19"/>
  <c r="H37"/>
  <c r="H12" i="20"/>
  <c r="G63" i="19"/>
  <c r="G65"/>
  <c r="T35"/>
  <c r="V35" s="1"/>
  <c r="Q24" i="20"/>
  <c r="P147" i="19"/>
  <c r="P150" s="1"/>
  <c r="N225"/>
  <c r="N228" s="1"/>
  <c r="F63"/>
  <c r="C69"/>
  <c r="C72" s="1"/>
  <c r="N221"/>
  <c r="N224" s="1"/>
  <c r="F71"/>
  <c r="P231"/>
  <c r="N218"/>
  <c r="N142" i="20"/>
  <c r="P220"/>
  <c r="N168" i="19"/>
  <c r="S220" i="16"/>
  <c r="U220" i="15"/>
  <c r="D64" i="20"/>
  <c r="R220" i="16"/>
  <c r="S220" i="15"/>
  <c r="C64" i="20"/>
  <c r="M64"/>
  <c r="F64"/>
  <c r="P142"/>
  <c r="M116" i="19"/>
  <c r="M218"/>
  <c r="N64" i="20"/>
  <c r="E12"/>
  <c r="P116" i="19"/>
  <c r="M194"/>
  <c r="H40"/>
  <c r="R220" i="15"/>
  <c r="P69" i="19"/>
  <c r="P72" s="1"/>
  <c r="M142" i="20"/>
  <c r="O194"/>
  <c r="N220"/>
  <c r="E43" i="19"/>
  <c r="E46" s="1"/>
  <c r="M65"/>
  <c r="M68" s="1"/>
  <c r="D69"/>
  <c r="D72" s="1"/>
  <c r="P225"/>
  <c r="P228" s="1"/>
  <c r="C38"/>
  <c r="M38"/>
  <c r="T193"/>
  <c r="V193" s="1"/>
  <c r="S220" i="17"/>
  <c r="U220" i="16"/>
  <c r="U220" i="13"/>
  <c r="G64" i="20"/>
  <c r="R64"/>
  <c r="R142"/>
  <c r="S220"/>
  <c r="U90" i="19"/>
  <c r="U168"/>
  <c r="S194"/>
  <c r="R220" i="17"/>
  <c r="S220" i="13"/>
  <c r="P64" i="20"/>
  <c r="R220"/>
  <c r="O166" i="19"/>
  <c r="Q166" s="1"/>
  <c r="R38"/>
  <c r="G38"/>
  <c r="S12"/>
  <c r="R220" i="13"/>
  <c r="H38" i="20"/>
  <c r="H48" s="1"/>
  <c r="U64"/>
  <c r="T90"/>
  <c r="U142"/>
  <c r="P38" i="19"/>
  <c r="U116"/>
  <c r="S168"/>
  <c r="U194"/>
  <c r="U220" i="17"/>
  <c r="S64" i="20"/>
  <c r="O90"/>
  <c r="O116"/>
  <c r="S142"/>
  <c r="O168"/>
  <c r="U220"/>
  <c r="M220"/>
  <c r="N38" i="19"/>
  <c r="D38"/>
  <c r="R168"/>
  <c r="S38"/>
  <c r="U219"/>
  <c r="U141"/>
  <c r="V193" i="20"/>
  <c r="W193" s="1"/>
  <c r="T194"/>
  <c r="R194" i="19"/>
  <c r="S219"/>
  <c r="T167"/>
  <c r="V167" i="20"/>
  <c r="W167" s="1"/>
  <c r="T168"/>
  <c r="S141" i="19"/>
  <c r="S116"/>
  <c r="V115" i="20"/>
  <c r="W115" s="1"/>
  <c r="T116"/>
  <c r="R116" i="19"/>
  <c r="R90"/>
  <c r="V37" i="20"/>
  <c r="W37" s="1"/>
  <c r="T38"/>
  <c r="V11"/>
  <c r="W11" s="1"/>
  <c r="T12"/>
  <c r="R12" i="19"/>
  <c r="A37"/>
  <c r="F38"/>
  <c r="A11"/>
  <c r="U218"/>
  <c r="O192"/>
  <c r="Q192" s="1"/>
  <c r="T14"/>
  <c r="M225"/>
  <c r="M228" s="1"/>
  <c r="T196"/>
  <c r="A41"/>
  <c r="A17"/>
  <c r="A42" i="20"/>
  <c r="A46"/>
  <c r="R141" i="19"/>
  <c r="A18"/>
  <c r="A39"/>
  <c r="A76" i="20"/>
  <c r="A36" i="19"/>
  <c r="A14"/>
  <c r="A15"/>
  <c r="A43"/>
  <c r="A19"/>
  <c r="A16" i="20"/>
  <c r="T89" i="19"/>
  <c r="A38" i="20"/>
  <c r="A61"/>
  <c r="A65"/>
  <c r="A67"/>
  <c r="A70"/>
  <c r="T39" i="19"/>
  <c r="U140"/>
  <c r="T44"/>
  <c r="T92"/>
  <c r="V89" i="20"/>
  <c r="Q96" i="19"/>
  <c r="T45"/>
  <c r="V45" s="1"/>
  <c r="W45" s="1"/>
  <c r="T40"/>
  <c r="A76"/>
  <c r="A73" i="20"/>
  <c r="A44" i="19"/>
  <c r="A13"/>
  <c r="A20" i="20"/>
  <c r="T41" i="19"/>
  <c r="R144"/>
  <c r="Q89" i="20"/>
  <c r="Q92"/>
  <c r="Q97"/>
  <c r="Q118"/>
  <c r="Q123"/>
  <c r="Q118" i="19"/>
  <c r="A9"/>
  <c r="R222"/>
  <c r="A62" i="20"/>
  <c r="A12"/>
  <c r="Q92" i="19"/>
  <c r="Q119"/>
  <c r="R46"/>
  <c r="T43"/>
  <c r="T37"/>
  <c r="A45"/>
  <c r="Q102" i="20"/>
  <c r="Q88"/>
  <c r="Q93"/>
  <c r="Q96"/>
  <c r="Q114"/>
  <c r="Q119"/>
  <c r="Q122"/>
  <c r="Q123" i="19"/>
  <c r="Q97"/>
  <c r="Q122"/>
  <c r="Q93"/>
  <c r="R219"/>
  <c r="A75" i="20"/>
  <c r="A63"/>
  <c r="A66"/>
  <c r="A69"/>
  <c r="A71"/>
  <c r="V166"/>
  <c r="W166" s="1"/>
  <c r="T192" i="19"/>
  <c r="V192" s="1"/>
  <c r="V192" i="20"/>
  <c r="W192" s="1"/>
  <c r="V114"/>
  <c r="V36"/>
  <c r="R218" i="19"/>
  <c r="T166"/>
  <c r="V166" s="1"/>
  <c r="S218"/>
  <c r="T114"/>
  <c r="V114" s="1"/>
  <c r="Q205" i="20"/>
  <c r="Q205" i="19"/>
  <c r="O46" i="20"/>
  <c r="M143" i="19"/>
  <c r="M146" s="1"/>
  <c r="O43"/>
  <c r="O46" s="1"/>
  <c r="Q179" i="20"/>
  <c r="G62" i="19"/>
  <c r="O114"/>
  <c r="U145"/>
  <c r="R223"/>
  <c r="S226"/>
  <c r="U149"/>
  <c r="R227"/>
  <c r="Q127" i="20"/>
  <c r="S140" i="19"/>
  <c r="S225"/>
  <c r="Q127"/>
  <c r="R228" i="16"/>
  <c r="P228" i="20"/>
  <c r="M140" i="19"/>
  <c r="R221"/>
  <c r="H39"/>
  <c r="P153"/>
  <c r="O199"/>
  <c r="O202" s="1"/>
  <c r="R140"/>
  <c r="T36"/>
  <c r="H62" i="20"/>
  <c r="F62" i="19"/>
  <c r="Q49" i="20"/>
  <c r="E62"/>
  <c r="M62" i="19"/>
  <c r="R145"/>
  <c r="Q23" i="20"/>
  <c r="Q75" s="1"/>
  <c r="U148" i="19"/>
  <c r="R226"/>
  <c r="G71"/>
  <c r="S221"/>
  <c r="U98"/>
  <c r="U147"/>
  <c r="T96"/>
  <c r="R148"/>
  <c r="R143"/>
  <c r="U143"/>
  <c r="U223"/>
  <c r="U225"/>
  <c r="U227"/>
  <c r="R98"/>
  <c r="R147"/>
  <c r="S223"/>
  <c r="R225"/>
  <c r="U226"/>
  <c r="S227"/>
  <c r="U221"/>
  <c r="S124"/>
  <c r="S147"/>
  <c r="S143"/>
  <c r="R20"/>
  <c r="R124"/>
  <c r="U202"/>
  <c r="R149"/>
  <c r="T217" i="20"/>
  <c r="S217" i="19"/>
  <c r="R217"/>
  <c r="U217"/>
  <c r="R139"/>
  <c r="U139"/>
  <c r="N69"/>
  <c r="N72" s="1"/>
  <c r="N147"/>
  <c r="N150" s="1"/>
  <c r="F65"/>
  <c r="M69"/>
  <c r="M72" s="1"/>
  <c r="M147"/>
  <c r="M150" s="1"/>
  <c r="O95"/>
  <c r="O121"/>
  <c r="Q121" s="1"/>
  <c r="P65"/>
  <c r="P68" s="1"/>
  <c r="O173"/>
  <c r="O176" s="1"/>
  <c r="T201"/>
  <c r="V201" s="1"/>
  <c r="W201" s="1"/>
  <c r="M72" i="20"/>
  <c r="S72"/>
  <c r="U176" i="19"/>
  <c r="R228" i="17"/>
  <c r="U228" i="16"/>
  <c r="C72" i="20"/>
  <c r="O98"/>
  <c r="O124"/>
  <c r="M150"/>
  <c r="S150"/>
  <c r="O176"/>
  <c r="O202"/>
  <c r="N228"/>
  <c r="G72"/>
  <c r="R72"/>
  <c r="R150"/>
  <c r="M228"/>
  <c r="S228"/>
  <c r="U228" i="15"/>
  <c r="F46" i="19"/>
  <c r="T176" i="16"/>
  <c r="T202"/>
  <c r="D72" i="20"/>
  <c r="N72"/>
  <c r="U72"/>
  <c r="T176" i="13"/>
  <c r="T202"/>
  <c r="S228"/>
  <c r="U228" i="20"/>
  <c r="S228" i="17"/>
  <c r="T202" i="15"/>
  <c r="R176" i="19"/>
  <c r="P72" i="20"/>
  <c r="P150"/>
  <c r="V203"/>
  <c r="V177"/>
  <c r="U228" i="13"/>
  <c r="T202" i="17"/>
  <c r="U228"/>
  <c r="T176" i="15"/>
  <c r="T176" i="17"/>
  <c r="S228" i="15"/>
  <c r="R228" i="13"/>
  <c r="S228" i="16"/>
  <c r="R228" i="15"/>
  <c r="F72" i="20"/>
  <c r="R228"/>
  <c r="G67" i="19"/>
  <c r="S176"/>
  <c r="T98" i="20"/>
  <c r="T124"/>
  <c r="N150"/>
  <c r="U150"/>
  <c r="T176"/>
  <c r="T202"/>
  <c r="V21"/>
  <c r="V47"/>
  <c r="V99"/>
  <c r="V125"/>
  <c r="V203" i="19"/>
  <c r="G46"/>
  <c r="T123"/>
  <c r="S202"/>
  <c r="V125"/>
  <c r="S20"/>
  <c r="U124"/>
  <c r="R202"/>
  <c r="V177"/>
  <c r="Q95" i="20"/>
  <c r="Q121"/>
  <c r="Q173"/>
  <c r="Q176" s="1"/>
  <c r="T19" i="19"/>
  <c r="V19" s="1"/>
  <c r="W19" s="1"/>
  <c r="V201" i="20"/>
  <c r="W201" s="1"/>
  <c r="T175" i="19"/>
  <c r="V175" i="20"/>
  <c r="V123"/>
  <c r="T97" i="19"/>
  <c r="V97" i="20"/>
  <c r="V45"/>
  <c r="V19"/>
  <c r="W19" s="1"/>
  <c r="H45" i="19"/>
  <c r="I45" s="1"/>
  <c r="O169"/>
  <c r="O172" s="1"/>
  <c r="O39"/>
  <c r="O42" s="1"/>
  <c r="T200"/>
  <c r="T173"/>
  <c r="I15"/>
  <c r="F70"/>
  <c r="C65"/>
  <c r="C68" s="1"/>
  <c r="N65"/>
  <c r="N68" s="1"/>
  <c r="N143"/>
  <c r="N146" s="1"/>
  <c r="M221"/>
  <c r="M224" s="1"/>
  <c r="O117"/>
  <c r="O120" s="1"/>
  <c r="P221"/>
  <c r="P224" s="1"/>
  <c r="E39"/>
  <c r="E42" s="1"/>
  <c r="P143"/>
  <c r="P146" s="1"/>
  <c r="O91"/>
  <c r="O94" s="1"/>
  <c r="G69"/>
  <c r="T121"/>
  <c r="G70"/>
  <c r="T174"/>
  <c r="H44"/>
  <c r="T199"/>
  <c r="T122"/>
  <c r="T18"/>
  <c r="V200" i="20"/>
  <c r="V174"/>
  <c r="V122"/>
  <c r="V96"/>
  <c r="V44"/>
  <c r="V18"/>
  <c r="T17" i="19"/>
  <c r="H43"/>
  <c r="F69"/>
  <c r="V173" i="20"/>
  <c r="V199"/>
  <c r="V121"/>
  <c r="T95" i="19"/>
  <c r="V95" i="20"/>
  <c r="V43"/>
  <c r="T197" i="19"/>
  <c r="O195"/>
  <c r="O198" s="1"/>
  <c r="Q13" i="20"/>
  <c r="Q16" s="1"/>
  <c r="Q91"/>
  <c r="Q39"/>
  <c r="Q42" s="1"/>
  <c r="Q117"/>
  <c r="Q195"/>
  <c r="Q169"/>
  <c r="Q172" s="1"/>
  <c r="T171" i="19"/>
  <c r="T119"/>
  <c r="T15"/>
  <c r="V15" s="1"/>
  <c r="F67"/>
  <c r="H41"/>
  <c r="V197" i="20"/>
  <c r="V171"/>
  <c r="V119"/>
  <c r="V93"/>
  <c r="T93" i="19"/>
  <c r="V41" i="20"/>
  <c r="V15"/>
  <c r="W15" s="1"/>
  <c r="T9" i="19"/>
  <c r="O88"/>
  <c r="T13"/>
  <c r="G66"/>
  <c r="F66"/>
  <c r="V196" i="20"/>
  <c r="V170"/>
  <c r="V118"/>
  <c r="V92"/>
  <c r="V40"/>
  <c r="V14"/>
  <c r="N140" i="19"/>
  <c r="Q101" i="20"/>
  <c r="V88"/>
  <c r="T88" i="19"/>
  <c r="V195" i="20"/>
  <c r="T117" i="19"/>
  <c r="V117" i="20"/>
  <c r="V91"/>
  <c r="T91" i="19"/>
  <c r="V39" i="20"/>
  <c r="V13"/>
  <c r="V165"/>
  <c r="N139" i="19"/>
  <c r="T195"/>
  <c r="E36"/>
  <c r="D61"/>
  <c r="V113" i="20"/>
  <c r="G61" i="19"/>
  <c r="M139"/>
  <c r="V87" i="20"/>
  <c r="N217" i="19"/>
  <c r="C61"/>
  <c r="E35"/>
  <c r="M61"/>
  <c r="V35" i="20"/>
  <c r="N61" i="19"/>
  <c r="F61"/>
  <c r="P61"/>
  <c r="P139"/>
  <c r="P142" s="1"/>
  <c r="P152" s="1"/>
  <c r="P217"/>
  <c r="P220" s="1"/>
  <c r="P230" s="1"/>
  <c r="E9"/>
  <c r="V9" i="20"/>
  <c r="O36" i="19"/>
  <c r="Q36" s="1"/>
  <c r="T169"/>
  <c r="H36"/>
  <c r="H9"/>
  <c r="V17" i="20"/>
  <c r="V191"/>
  <c r="O191" i="19"/>
  <c r="O165"/>
  <c r="O113"/>
  <c r="H61" i="20"/>
  <c r="O35" i="19"/>
  <c r="Q36" i="20"/>
  <c r="Q62" s="1"/>
  <c r="O62"/>
  <c r="T87" i="19"/>
  <c r="M217"/>
  <c r="H35"/>
  <c r="O9"/>
  <c r="O12" s="1"/>
  <c r="O87"/>
  <c r="C62"/>
  <c r="E63" i="20"/>
  <c r="Q165"/>
  <c r="Q168" s="1"/>
  <c r="Q191"/>
  <c r="Q194" s="1"/>
  <c r="T62"/>
  <c r="N62" i="19"/>
  <c r="D62"/>
  <c r="T165"/>
  <c r="T113"/>
  <c r="T191"/>
  <c r="Q179"/>
  <c r="Q101"/>
  <c r="Q49"/>
  <c r="Q113" i="20"/>
  <c r="Q87"/>
  <c r="P229" i="19"/>
  <c r="P233" s="1"/>
  <c r="D73"/>
  <c r="D77" s="1"/>
  <c r="O203"/>
  <c r="O207" s="1"/>
  <c r="O177"/>
  <c r="O181" s="1"/>
  <c r="O125"/>
  <c r="O129" s="1"/>
  <c r="O99"/>
  <c r="O103" s="1"/>
  <c r="O47"/>
  <c r="O51" s="1"/>
  <c r="M151"/>
  <c r="M155" s="1"/>
  <c r="H47"/>
  <c r="N73"/>
  <c r="N77" s="1"/>
  <c r="S229"/>
  <c r="M73"/>
  <c r="M77" s="1"/>
  <c r="R151"/>
  <c r="N151"/>
  <c r="N155" s="1"/>
  <c r="P151"/>
  <c r="P155" s="1"/>
  <c r="D65"/>
  <c r="D68" s="1"/>
  <c r="M229"/>
  <c r="M233" s="1"/>
  <c r="Q47" i="20"/>
  <c r="Q51" s="1"/>
  <c r="S151" i="19"/>
  <c r="U151"/>
  <c r="U229"/>
  <c r="R229"/>
  <c r="G73"/>
  <c r="F73"/>
  <c r="Q177" i="20"/>
  <c r="Q99"/>
  <c r="C73" i="19"/>
  <c r="C77" s="1"/>
  <c r="Q21" i="20"/>
  <c r="Q25" s="1"/>
  <c r="Q125"/>
  <c r="Q129" s="1"/>
  <c r="Q203"/>
  <c r="H65"/>
  <c r="H67"/>
  <c r="E76"/>
  <c r="I40"/>
  <c r="T227" i="16"/>
  <c r="V227" s="1"/>
  <c r="E70" i="20"/>
  <c r="T219"/>
  <c r="O70"/>
  <c r="T222" i="13"/>
  <c r="T218" i="17"/>
  <c r="V218" s="1"/>
  <c r="W218" s="1"/>
  <c r="T223"/>
  <c r="T226"/>
  <c r="T221" i="15"/>
  <c r="T223"/>
  <c r="T226" i="13"/>
  <c r="I19" i="20"/>
  <c r="I41"/>
  <c r="T227" i="17"/>
  <c r="H73" i="20"/>
  <c r="I13"/>
  <c r="T139"/>
  <c r="T144"/>
  <c r="T149"/>
  <c r="T218" i="16"/>
  <c r="T223"/>
  <c r="T226"/>
  <c r="T219"/>
  <c r="V219" s="1"/>
  <c r="W219" s="1"/>
  <c r="T217" i="15"/>
  <c r="T222"/>
  <c r="T227"/>
  <c r="T223" i="13"/>
  <c r="O223" i="19"/>
  <c r="Q223" s="1"/>
  <c r="O226"/>
  <c r="Q226" s="1"/>
  <c r="T65" i="20"/>
  <c r="T67"/>
  <c r="O222"/>
  <c r="Q222" s="1"/>
  <c r="T217" i="17"/>
  <c r="T219"/>
  <c r="T222"/>
  <c r="T219" i="13"/>
  <c r="T227"/>
  <c r="O227" i="19"/>
  <c r="Q227" s="1"/>
  <c r="I11" i="20"/>
  <c r="H69"/>
  <c r="H71"/>
  <c r="O232"/>
  <c r="T227"/>
  <c r="T225" i="16"/>
  <c r="E70" i="19"/>
  <c r="O67"/>
  <c r="O149"/>
  <c r="Q17" i="20"/>
  <c r="Q20" s="1"/>
  <c r="T61"/>
  <c r="T63"/>
  <c r="T69"/>
  <c r="T71"/>
  <c r="O149"/>
  <c r="T223"/>
  <c r="T226"/>
  <c r="T225" i="17"/>
  <c r="T217" i="16"/>
  <c r="T222"/>
  <c r="T219" i="15"/>
  <c r="V219" s="1"/>
  <c r="T226"/>
  <c r="O232" i="19"/>
  <c r="H63" i="20"/>
  <c r="H66"/>
  <c r="H70"/>
  <c r="T218" i="13"/>
  <c r="V218" s="1"/>
  <c r="O76" i="19"/>
  <c r="O66"/>
  <c r="O154"/>
  <c r="I36" i="20"/>
  <c r="I37"/>
  <c r="I44"/>
  <c r="T140"/>
  <c r="T145"/>
  <c r="O221"/>
  <c r="O222" i="19"/>
  <c r="Q222" s="1"/>
  <c r="O231"/>
  <c r="O145"/>
  <c r="O71"/>
  <c r="Q71"/>
  <c r="Q66"/>
  <c r="O75"/>
  <c r="O70"/>
  <c r="E71"/>
  <c r="T218" i="20"/>
  <c r="O227"/>
  <c r="Q227" s="1"/>
  <c r="T222"/>
  <c r="V169"/>
  <c r="O218"/>
  <c r="Q218" s="1"/>
  <c r="T141"/>
  <c r="T143"/>
  <c r="T148"/>
  <c r="T147"/>
  <c r="T151"/>
  <c r="Q35"/>
  <c r="O75"/>
  <c r="O71"/>
  <c r="T66"/>
  <c r="T70"/>
  <c r="T73"/>
  <c r="O76"/>
  <c r="O66"/>
  <c r="I45"/>
  <c r="E66"/>
  <c r="I47"/>
  <c r="I15"/>
  <c r="I21"/>
  <c r="Q70"/>
  <c r="O226"/>
  <c r="Q226" s="1"/>
  <c r="O225"/>
  <c r="O223"/>
  <c r="Q223" s="1"/>
  <c r="Q196"/>
  <c r="O219"/>
  <c r="Q219" s="1"/>
  <c r="O229"/>
  <c r="O231"/>
  <c r="O217"/>
  <c r="O147"/>
  <c r="O143"/>
  <c r="O145"/>
  <c r="O139"/>
  <c r="O154"/>
  <c r="O141"/>
  <c r="O151"/>
  <c r="Q43"/>
  <c r="Q46" s="1"/>
  <c r="O67"/>
  <c r="O63"/>
  <c r="Q9"/>
  <c r="Q12" s="1"/>
  <c r="I39"/>
  <c r="E73"/>
  <c r="E75"/>
  <c r="E65"/>
  <c r="I14"/>
  <c r="E67"/>
  <c r="Q66"/>
  <c r="Q67"/>
  <c r="Q63"/>
  <c r="Q71"/>
  <c r="Q199"/>
  <c r="Q202" s="1"/>
  <c r="E61"/>
  <c r="E69"/>
  <c r="E71"/>
  <c r="O73"/>
  <c r="O77" s="1"/>
  <c r="O61"/>
  <c r="O65"/>
  <c r="O69"/>
  <c r="O153"/>
  <c r="O140"/>
  <c r="O144"/>
  <c r="O148"/>
  <c r="T229"/>
  <c r="T221"/>
  <c r="T225"/>
  <c r="I9"/>
  <c r="I17"/>
  <c r="I18"/>
  <c r="I35"/>
  <c r="I43"/>
  <c r="Q67" i="19"/>
  <c r="Q70"/>
  <c r="E75"/>
  <c r="E76"/>
  <c r="E67"/>
  <c r="E66"/>
  <c r="O153"/>
  <c r="O144"/>
  <c r="O148"/>
  <c r="W176" i="15"/>
  <c r="T229" i="16"/>
  <c r="W176" i="17"/>
  <c r="T229"/>
  <c r="T221"/>
  <c r="T221" i="16"/>
  <c r="T225" i="15"/>
  <c r="T218"/>
  <c r="V218" s="1"/>
  <c r="T229"/>
  <c r="W177" i="13"/>
  <c r="T229"/>
  <c r="T217"/>
  <c r="T221"/>
  <c r="T225"/>
  <c r="P230" i="20" l="1"/>
  <c r="U230"/>
  <c r="R230"/>
  <c r="N230"/>
  <c r="M230"/>
  <c r="S230"/>
  <c r="T204"/>
  <c r="U204" i="19"/>
  <c r="O204" i="20"/>
  <c r="N208" i="19"/>
  <c r="N204"/>
  <c r="S178"/>
  <c r="S204"/>
  <c r="M208"/>
  <c r="M204"/>
  <c r="R204"/>
  <c r="T178" i="20"/>
  <c r="O178"/>
  <c r="U178" i="19"/>
  <c r="Q178" i="20"/>
  <c r="R178" i="19"/>
  <c r="M182"/>
  <c r="M178"/>
  <c r="Q207" i="20"/>
  <c r="Q103"/>
  <c r="S48" i="19"/>
  <c r="N182"/>
  <c r="N178"/>
  <c r="E48" i="20"/>
  <c r="I48" s="1"/>
  <c r="U152"/>
  <c r="R152"/>
  <c r="M152"/>
  <c r="N152"/>
  <c r="S152"/>
  <c r="U100" i="19"/>
  <c r="P152" i="20"/>
  <c r="R126" i="19"/>
  <c r="S126"/>
  <c r="O126" i="20"/>
  <c r="N130" i="19"/>
  <c r="N126"/>
  <c r="T126" i="20"/>
  <c r="U126" i="19"/>
  <c r="P130"/>
  <c r="P126"/>
  <c r="M130"/>
  <c r="M126"/>
  <c r="T48" i="20"/>
  <c r="N74"/>
  <c r="F74"/>
  <c r="H22"/>
  <c r="M104" i="19"/>
  <c r="M100"/>
  <c r="Q22" i="20"/>
  <c r="Q181"/>
  <c r="Q182" s="1"/>
  <c r="O22" i="19"/>
  <c r="O100" i="20"/>
  <c r="T100"/>
  <c r="D74"/>
  <c r="N104" i="19"/>
  <c r="N100"/>
  <c r="R100"/>
  <c r="H12"/>
  <c r="H22" s="1"/>
  <c r="S74" i="20"/>
  <c r="U74"/>
  <c r="P74"/>
  <c r="R74"/>
  <c r="C74"/>
  <c r="M74"/>
  <c r="E77"/>
  <c r="G74"/>
  <c r="N52" i="19"/>
  <c r="N48"/>
  <c r="P52"/>
  <c r="P48"/>
  <c r="R48"/>
  <c r="M52"/>
  <c r="M48"/>
  <c r="O48" i="20"/>
  <c r="C52" i="19"/>
  <c r="C48"/>
  <c r="F48"/>
  <c r="D52"/>
  <c r="D48"/>
  <c r="G48"/>
  <c r="O22" i="20"/>
  <c r="A22" i="19"/>
  <c r="A48" i="20"/>
  <c r="S22" i="19"/>
  <c r="A22" i="20"/>
  <c r="R22" i="19"/>
  <c r="T22" i="20"/>
  <c r="M26" i="19"/>
  <c r="M22"/>
  <c r="E12"/>
  <c r="E22" s="1"/>
  <c r="C22"/>
  <c r="E26" i="20"/>
  <c r="E22"/>
  <c r="Q26"/>
  <c r="O26" i="19"/>
  <c r="E26"/>
  <c r="P234"/>
  <c r="A63"/>
  <c r="N78" i="20"/>
  <c r="D78"/>
  <c r="O182"/>
  <c r="N156"/>
  <c r="O233"/>
  <c r="M78"/>
  <c r="E52"/>
  <c r="O104"/>
  <c r="O130"/>
  <c r="O155"/>
  <c r="P156" i="19"/>
  <c r="P234" i="20"/>
  <c r="O52"/>
  <c r="O26"/>
  <c r="M234"/>
  <c r="P78"/>
  <c r="P156"/>
  <c r="O208"/>
  <c r="N234"/>
  <c r="M156"/>
  <c r="C78"/>
  <c r="A52"/>
  <c r="O141" i="19"/>
  <c r="Q141" s="1"/>
  <c r="S150"/>
  <c r="A26" i="20"/>
  <c r="V226" i="16"/>
  <c r="W226" s="1"/>
  <c r="W200" i="20"/>
  <c r="V200" i="19"/>
  <c r="V174"/>
  <c r="W174" i="20"/>
  <c r="V44" i="19"/>
  <c r="W44" i="20"/>
  <c r="W18"/>
  <c r="V18" i="19"/>
  <c r="I44"/>
  <c r="I18"/>
  <c r="V176" i="16"/>
  <c r="V199" i="19"/>
  <c r="V43"/>
  <c r="Q63"/>
  <c r="O63"/>
  <c r="Q43"/>
  <c r="W115"/>
  <c r="Q94" i="20"/>
  <c r="O68"/>
  <c r="E38" i="19"/>
  <c r="Q120" i="20"/>
  <c r="O146"/>
  <c r="O224"/>
  <c r="Q198"/>
  <c r="Q204" s="1"/>
  <c r="E63" i="19"/>
  <c r="E68" i="20"/>
  <c r="S146" i="19"/>
  <c r="T224" i="17"/>
  <c r="T224" i="16"/>
  <c r="T224" i="15"/>
  <c r="W197" i="20"/>
  <c r="V198"/>
  <c r="V197" i="19"/>
  <c r="T198"/>
  <c r="U224"/>
  <c r="S224"/>
  <c r="V171"/>
  <c r="T172"/>
  <c r="R224"/>
  <c r="T224" i="13"/>
  <c r="V172" i="20"/>
  <c r="T224"/>
  <c r="V120"/>
  <c r="T120" i="19"/>
  <c r="U146"/>
  <c r="V94" i="20"/>
  <c r="R146" i="19"/>
  <c r="T146" i="20"/>
  <c r="T94" i="19"/>
  <c r="V42" i="20"/>
  <c r="V41" i="19"/>
  <c r="T42"/>
  <c r="T68" i="20"/>
  <c r="V16"/>
  <c r="T16" i="19"/>
  <c r="H42"/>
  <c r="G68"/>
  <c r="F68"/>
  <c r="H68" i="20"/>
  <c r="O225" i="19"/>
  <c r="O228" s="1"/>
  <c r="O194"/>
  <c r="T12"/>
  <c r="O218"/>
  <c r="Q218" s="1"/>
  <c r="Q124"/>
  <c r="V221" i="16"/>
  <c r="W14" i="20"/>
  <c r="W40"/>
  <c r="W170"/>
  <c r="V196" i="19"/>
  <c r="V170"/>
  <c r="V222" i="16"/>
  <c r="W222" s="1"/>
  <c r="V92" i="19"/>
  <c r="W92" s="1"/>
  <c r="V40"/>
  <c r="V14"/>
  <c r="I40"/>
  <c r="O147"/>
  <c r="Q147" s="1"/>
  <c r="M142"/>
  <c r="O140"/>
  <c r="W96" i="20"/>
  <c r="V39" i="19"/>
  <c r="H65"/>
  <c r="Q232" i="20"/>
  <c r="Q76"/>
  <c r="O219" i="19"/>
  <c r="Q219" s="1"/>
  <c r="A71"/>
  <c r="Q232"/>
  <c r="Q76"/>
  <c r="N220"/>
  <c r="I37"/>
  <c r="H38"/>
  <c r="O168"/>
  <c r="W97" i="20"/>
  <c r="A65" i="19"/>
  <c r="V11"/>
  <c r="Q154"/>
  <c r="T141"/>
  <c r="V141" s="1"/>
  <c r="E64" i="20"/>
  <c r="O69" i="19"/>
  <c r="O72" s="1"/>
  <c r="G64"/>
  <c r="F64"/>
  <c r="W118" i="20"/>
  <c r="W166" i="19"/>
  <c r="I12" i="20"/>
  <c r="W92"/>
  <c r="W192" i="19"/>
  <c r="H64" i="20"/>
  <c r="I17" i="19"/>
  <c r="H63"/>
  <c r="Q116" i="20"/>
  <c r="M220" i="19"/>
  <c r="W122" i="20"/>
  <c r="E69" i="19"/>
  <c r="E72" s="1"/>
  <c r="Q38" i="20"/>
  <c r="T194" i="19"/>
  <c r="O116"/>
  <c r="M64"/>
  <c r="W123" i="20"/>
  <c r="W119"/>
  <c r="N142" i="19"/>
  <c r="O38"/>
  <c r="O90"/>
  <c r="I11"/>
  <c r="Q90" i="20"/>
  <c r="T116" i="19"/>
  <c r="Q98" i="20"/>
  <c r="T218" i="19"/>
  <c r="V218" s="1"/>
  <c r="W118"/>
  <c r="T142" i="20"/>
  <c r="H66" i="19"/>
  <c r="I66" s="1"/>
  <c r="T220" i="15"/>
  <c r="T220" i="16"/>
  <c r="V90" i="20"/>
  <c r="V12"/>
  <c r="S142" i="19"/>
  <c r="V168" i="20"/>
  <c r="D64" i="19"/>
  <c r="R142"/>
  <c r="T168"/>
  <c r="V194" i="20"/>
  <c r="U220" i="19"/>
  <c r="O64" i="20"/>
  <c r="T220" i="17"/>
  <c r="V116" i="20"/>
  <c r="S220" i="19"/>
  <c r="U142"/>
  <c r="O142" i="20"/>
  <c r="O220"/>
  <c r="N64" i="19"/>
  <c r="C64"/>
  <c r="W193"/>
  <c r="V167"/>
  <c r="R220"/>
  <c r="V219" i="13"/>
  <c r="T220"/>
  <c r="T230" s="1"/>
  <c r="V219" i="20"/>
  <c r="T220"/>
  <c r="V89" i="19"/>
  <c r="T90"/>
  <c r="V38" i="20"/>
  <c r="V37" i="19"/>
  <c r="T38"/>
  <c r="V63" i="20"/>
  <c r="W63" s="1"/>
  <c r="T64"/>
  <c r="W114"/>
  <c r="Q199" i="19"/>
  <c r="Q202" s="1"/>
  <c r="W93" i="20"/>
  <c r="Q124"/>
  <c r="A20" i="19"/>
  <c r="T46"/>
  <c r="A62"/>
  <c r="T219"/>
  <c r="A73"/>
  <c r="A75"/>
  <c r="O124"/>
  <c r="A72" i="20"/>
  <c r="A69" i="19"/>
  <c r="A66"/>
  <c r="Q154" i="20"/>
  <c r="V222" i="15"/>
  <c r="V221"/>
  <c r="Q148" i="20"/>
  <c r="Q141"/>
  <c r="Q149" i="19"/>
  <c r="Q88"/>
  <c r="T144"/>
  <c r="A67"/>
  <c r="A16"/>
  <c r="A68" i="20"/>
  <c r="A42" i="19"/>
  <c r="A64" i="20"/>
  <c r="Q145"/>
  <c r="V141"/>
  <c r="V226" i="15"/>
  <c r="Q149" i="20"/>
  <c r="A61" i="19"/>
  <c r="O98"/>
  <c r="T139"/>
  <c r="V139" s="1"/>
  <c r="V96"/>
  <c r="Q114"/>
  <c r="W114" s="1"/>
  <c r="A38"/>
  <c r="T222"/>
  <c r="Q145"/>
  <c r="V119"/>
  <c r="V122"/>
  <c r="V123"/>
  <c r="W123" s="1"/>
  <c r="T149"/>
  <c r="V149" s="1"/>
  <c r="T148"/>
  <c r="T145"/>
  <c r="A46"/>
  <c r="A12"/>
  <c r="Q144"/>
  <c r="Q140" i="20"/>
  <c r="Q148" i="19"/>
  <c r="Q144" i="20"/>
  <c r="A70" i="19"/>
  <c r="W88" i="20"/>
  <c r="V218"/>
  <c r="W218" s="1"/>
  <c r="V140"/>
  <c r="V62"/>
  <c r="V218" i="16"/>
  <c r="W218" s="1"/>
  <c r="V88" i="19"/>
  <c r="V36"/>
  <c r="W36" s="1"/>
  <c r="H62"/>
  <c r="Q231" i="20"/>
  <c r="Q231" i="19"/>
  <c r="T226"/>
  <c r="I39"/>
  <c r="T223"/>
  <c r="T225"/>
  <c r="T140"/>
  <c r="T227"/>
  <c r="V227" s="1"/>
  <c r="W227" s="1"/>
  <c r="Q153" i="20"/>
  <c r="O65" i="19"/>
  <c r="O68" s="1"/>
  <c r="I14"/>
  <c r="Q39"/>
  <c r="Q42" s="1"/>
  <c r="T221"/>
  <c r="I38" i="20"/>
  <c r="T217" i="19"/>
  <c r="Q65" i="20"/>
  <c r="Q68" s="1"/>
  <c r="Q173" i="19"/>
  <c r="Q176" s="1"/>
  <c r="O62"/>
  <c r="Q95"/>
  <c r="Q98" s="1"/>
  <c r="V46" i="20"/>
  <c r="T228"/>
  <c r="U228" i="19"/>
  <c r="S228"/>
  <c r="R228"/>
  <c r="R150"/>
  <c r="T143"/>
  <c r="T147"/>
  <c r="U150"/>
  <c r="W173" i="20"/>
  <c r="O221" i="19"/>
  <c r="O224" s="1"/>
  <c r="W117" i="20"/>
  <c r="T228" i="13"/>
  <c r="O143" i="19"/>
  <c r="O146" s="1"/>
  <c r="H70"/>
  <c r="Q91"/>
  <c r="Q94" s="1"/>
  <c r="I41"/>
  <c r="Q169"/>
  <c r="Q172" s="1"/>
  <c r="H67"/>
  <c r="W227" i="16"/>
  <c r="E72" i="20"/>
  <c r="T228" i="16"/>
  <c r="Q117" i="19"/>
  <c r="Q120" s="1"/>
  <c r="W95" i="20"/>
  <c r="V124"/>
  <c r="O72"/>
  <c r="V176"/>
  <c r="V229"/>
  <c r="V73"/>
  <c r="V202" i="13"/>
  <c r="V202" i="17"/>
  <c r="W202" s="1"/>
  <c r="V202" i="16"/>
  <c r="V202" i="15"/>
  <c r="V176" i="13"/>
  <c r="V176" i="15"/>
  <c r="V225" i="17"/>
  <c r="T228"/>
  <c r="V176"/>
  <c r="T228" i="15"/>
  <c r="V229" i="13"/>
  <c r="V229" i="17"/>
  <c r="V229" i="15"/>
  <c r="V229" i="16"/>
  <c r="F72" i="19"/>
  <c r="O150" i="20"/>
  <c r="O228"/>
  <c r="T72"/>
  <c r="V20"/>
  <c r="V202"/>
  <c r="G72" i="19"/>
  <c r="V151" i="20"/>
  <c r="T150"/>
  <c r="H72"/>
  <c r="V98"/>
  <c r="I47" i="19"/>
  <c r="V17"/>
  <c r="T20"/>
  <c r="T98"/>
  <c r="T202"/>
  <c r="Q47"/>
  <c r="V13"/>
  <c r="H69"/>
  <c r="H46"/>
  <c r="V173"/>
  <c r="T176"/>
  <c r="V9"/>
  <c r="V121"/>
  <c r="T124"/>
  <c r="H71"/>
  <c r="I71" s="1"/>
  <c r="I19"/>
  <c r="Q147" i="20"/>
  <c r="Q225"/>
  <c r="Q228" s="1"/>
  <c r="V227" i="17"/>
  <c r="W227" s="1"/>
  <c r="V227" i="15"/>
  <c r="W227" s="1"/>
  <c r="V227" i="20"/>
  <c r="V227" i="13"/>
  <c r="W227" s="1"/>
  <c r="V175" i="19"/>
  <c r="W175" i="20"/>
  <c r="V149"/>
  <c r="V97" i="19"/>
  <c r="W45" i="20"/>
  <c r="V71"/>
  <c r="W71" s="1"/>
  <c r="Q195" i="19"/>
  <c r="Q198" s="1"/>
  <c r="W13" i="20"/>
  <c r="I43" i="19"/>
  <c r="V226" i="17"/>
  <c r="W226" s="1"/>
  <c r="V226" i="20"/>
  <c r="V226" i="13"/>
  <c r="V148" i="20"/>
  <c r="V70"/>
  <c r="W39"/>
  <c r="V225" i="16"/>
  <c r="V225" i="15"/>
  <c r="V225" i="13"/>
  <c r="V225" i="20"/>
  <c r="V147"/>
  <c r="V95" i="19"/>
  <c r="V69" i="20"/>
  <c r="Q143"/>
  <c r="Q221"/>
  <c r="Q224" s="1"/>
  <c r="E65" i="19"/>
  <c r="E68" s="1"/>
  <c r="V223" i="17"/>
  <c r="W223" s="1"/>
  <c r="V223" i="15"/>
  <c r="W41" i="20"/>
  <c r="W15" i="19"/>
  <c r="W171" i="20"/>
  <c r="V223" i="16"/>
  <c r="W223" s="1"/>
  <c r="V223" i="13"/>
  <c r="V223" i="20"/>
  <c r="V93" i="19"/>
  <c r="V145" i="20"/>
  <c r="V67"/>
  <c r="W67" s="1"/>
  <c r="W36"/>
  <c r="V222" i="17"/>
  <c r="W222" s="1"/>
  <c r="V222" i="20"/>
  <c r="V222" i="13"/>
  <c r="W222" s="1"/>
  <c r="V144" i="20"/>
  <c r="V66"/>
  <c r="V221" i="17"/>
  <c r="V221" i="20"/>
  <c r="V221" i="13"/>
  <c r="V169" i="19"/>
  <c r="V117"/>
  <c r="V91"/>
  <c r="V143" i="20"/>
  <c r="V65"/>
  <c r="I36" i="19"/>
  <c r="V195"/>
  <c r="V219" i="17"/>
  <c r="W219" s="1"/>
  <c r="Q165" i="19"/>
  <c r="Q168" s="1"/>
  <c r="O139"/>
  <c r="O217"/>
  <c r="V139" i="20"/>
  <c r="E61" i="19"/>
  <c r="O61"/>
  <c r="I9"/>
  <c r="Q9"/>
  <c r="Q12" s="1"/>
  <c r="I13"/>
  <c r="Q191"/>
  <c r="Q194" s="1"/>
  <c r="Q113"/>
  <c r="V217" i="20"/>
  <c r="V217" i="16"/>
  <c r="V217" i="17"/>
  <c r="V217" i="13"/>
  <c r="V61" i="20"/>
  <c r="V113" i="19"/>
  <c r="V116" s="1"/>
  <c r="V191"/>
  <c r="V194" s="1"/>
  <c r="V165"/>
  <c r="V217" i="15"/>
  <c r="V220" s="1"/>
  <c r="V87" i="19"/>
  <c r="Q35"/>
  <c r="Q38" s="1"/>
  <c r="H61"/>
  <c r="Q87"/>
  <c r="P62"/>
  <c r="P64" s="1"/>
  <c r="I35"/>
  <c r="Q217" i="20"/>
  <c r="Q220" s="1"/>
  <c r="Q230" s="1"/>
  <c r="I10" i="19"/>
  <c r="E62"/>
  <c r="Q75"/>
  <c r="W113" i="20"/>
  <c r="I65"/>
  <c r="Q139"/>
  <c r="W177"/>
  <c r="T229" i="19"/>
  <c r="W218" i="13"/>
  <c r="W218" i="15"/>
  <c r="Q203" i="19"/>
  <c r="Q207" s="1"/>
  <c r="Q177"/>
  <c r="Q181" s="1"/>
  <c r="Q125"/>
  <c r="Q129" s="1"/>
  <c r="Q99"/>
  <c r="Q103" s="1"/>
  <c r="Q73" i="20"/>
  <c r="Q77" s="1"/>
  <c r="E73" i="19"/>
  <c r="E77" s="1"/>
  <c r="O151"/>
  <c r="O155" s="1"/>
  <c r="W219" i="15"/>
  <c r="I71" i="20"/>
  <c r="O73" i="19"/>
  <c r="O77" s="1"/>
  <c r="I69" i="20"/>
  <c r="I67"/>
  <c r="Q153" i="19"/>
  <c r="O229"/>
  <c r="O233" s="1"/>
  <c r="T151"/>
  <c r="I61" i="20"/>
  <c r="W203" i="13"/>
  <c r="W203" i="15"/>
  <c r="W99" i="20"/>
  <c r="I21" i="19"/>
  <c r="H73"/>
  <c r="I73" i="20"/>
  <c r="Q151"/>
  <c r="Q229"/>
  <c r="W203"/>
  <c r="W191"/>
  <c r="W165"/>
  <c r="W47"/>
  <c r="I70"/>
  <c r="I66"/>
  <c r="W125"/>
  <c r="I63"/>
  <c r="W87"/>
  <c r="W196"/>
  <c r="W17"/>
  <c r="W169"/>
  <c r="W121"/>
  <c r="W91"/>
  <c r="W35"/>
  <c r="Q69"/>
  <c r="W21"/>
  <c r="Q61"/>
  <c r="Q64" s="1"/>
  <c r="W199"/>
  <c r="W195"/>
  <c r="W9"/>
  <c r="W43"/>
  <c r="W177" i="15"/>
  <c r="W203" i="16"/>
  <c r="W177" i="17"/>
  <c r="W177" i="16"/>
  <c r="W203" i="17"/>
  <c r="S230" i="19" l="1"/>
  <c r="Q204"/>
  <c r="U230"/>
  <c r="O230" i="20"/>
  <c r="T230" i="16"/>
  <c r="M234" i="19"/>
  <c r="M230"/>
  <c r="N234"/>
  <c r="N230"/>
  <c r="T230" i="20"/>
  <c r="R230" i="19"/>
  <c r="T230" i="17"/>
  <c r="T230" i="15"/>
  <c r="V204" i="20"/>
  <c r="W204" s="1"/>
  <c r="T204" i="19"/>
  <c r="O208"/>
  <c r="O204"/>
  <c r="A74" i="20"/>
  <c r="Q178" i="19"/>
  <c r="Q208" i="20"/>
  <c r="V178"/>
  <c r="W178" s="1"/>
  <c r="T152"/>
  <c r="I22"/>
  <c r="O182" i="19"/>
  <c r="O178"/>
  <c r="Q233" i="20"/>
  <c r="T178" i="19"/>
  <c r="Q100" i="20"/>
  <c r="O152"/>
  <c r="S152" i="19"/>
  <c r="Q126" i="20"/>
  <c r="E74"/>
  <c r="M156" i="19"/>
  <c r="M152"/>
  <c r="U152"/>
  <c r="R152"/>
  <c r="N156"/>
  <c r="N152"/>
  <c r="Q155" i="20"/>
  <c r="O126" i="19"/>
  <c r="V126" i="20"/>
  <c r="T126" i="19"/>
  <c r="T100"/>
  <c r="V100" i="20"/>
  <c r="W100" s="1"/>
  <c r="O100" i="19"/>
  <c r="C78"/>
  <c r="C74"/>
  <c r="M78"/>
  <c r="M74"/>
  <c r="F74"/>
  <c r="P78"/>
  <c r="P74"/>
  <c r="N78"/>
  <c r="N74"/>
  <c r="D78"/>
  <c r="D74"/>
  <c r="H74" i="20"/>
  <c r="G74" i="19"/>
  <c r="A48"/>
  <c r="T74" i="20"/>
  <c r="O74"/>
  <c r="I22" i="19"/>
  <c r="H48"/>
  <c r="T48"/>
  <c r="O52"/>
  <c r="O48"/>
  <c r="E52"/>
  <c r="E48"/>
  <c r="Q52" i="20"/>
  <c r="Q48"/>
  <c r="V48"/>
  <c r="V22"/>
  <c r="W22" s="1"/>
  <c r="Q26" i="19"/>
  <c r="Q22"/>
  <c r="T22"/>
  <c r="Q208"/>
  <c r="Q104" i="20"/>
  <c r="O130" i="19"/>
  <c r="O78" i="20"/>
  <c r="E78"/>
  <c r="O104" i="19"/>
  <c r="Q234" i="20"/>
  <c r="O234"/>
  <c r="Q182" i="19"/>
  <c r="Q130" i="20"/>
  <c r="Q51" i="19"/>
  <c r="O156" i="20"/>
  <c r="A52" i="19"/>
  <c r="A78" i="20"/>
  <c r="W176" i="16"/>
  <c r="V46" i="19"/>
  <c r="W226" i="15"/>
  <c r="W200" i="19"/>
  <c r="W226" i="20"/>
  <c r="W226" i="13"/>
  <c r="W174" i="19"/>
  <c r="V226"/>
  <c r="W122"/>
  <c r="V148"/>
  <c r="W148" s="1"/>
  <c r="W96"/>
  <c r="W44"/>
  <c r="W70" i="20"/>
  <c r="W18" i="19"/>
  <c r="I70"/>
  <c r="A26"/>
  <c r="Q146" i="20"/>
  <c r="W43" i="19"/>
  <c r="V228" i="16"/>
  <c r="V225" i="19"/>
  <c r="V202"/>
  <c r="V20"/>
  <c r="I63"/>
  <c r="Q46"/>
  <c r="Q48" s="1"/>
  <c r="O220"/>
  <c r="I69"/>
  <c r="V12"/>
  <c r="W199"/>
  <c r="O150"/>
  <c r="Q140"/>
  <c r="O142"/>
  <c r="V224" i="17"/>
  <c r="V224" i="16"/>
  <c r="W222" i="15"/>
  <c r="V224"/>
  <c r="V230" s="1"/>
  <c r="W230" s="1"/>
  <c r="W197" i="19"/>
  <c r="V198"/>
  <c r="V224" i="13"/>
  <c r="V223" i="19"/>
  <c r="T224"/>
  <c r="W171"/>
  <c r="V172"/>
  <c r="V224" i="20"/>
  <c r="W119" i="19"/>
  <c r="V120"/>
  <c r="V94"/>
  <c r="V146" i="20"/>
  <c r="V145" i="19"/>
  <c r="W145" s="1"/>
  <c r="T146"/>
  <c r="W41"/>
  <c r="V42"/>
  <c r="V68" i="20"/>
  <c r="V16" i="19"/>
  <c r="H68"/>
  <c r="Q225"/>
  <c r="Q228" s="1"/>
  <c r="W218"/>
  <c r="W194" i="20"/>
  <c r="W66"/>
  <c r="W222"/>
  <c r="W196" i="19"/>
  <c r="V222"/>
  <c r="W170"/>
  <c r="W40"/>
  <c r="W14"/>
  <c r="V221"/>
  <c r="W11"/>
  <c r="Q90"/>
  <c r="W140" i="20"/>
  <c r="W12"/>
  <c r="W116"/>
  <c r="W144"/>
  <c r="Q142"/>
  <c r="O64" i="19"/>
  <c r="W88"/>
  <c r="V220" i="16"/>
  <c r="W145" i="20"/>
  <c r="Q116" i="19"/>
  <c r="W148" i="20"/>
  <c r="W141"/>
  <c r="H64" i="19"/>
  <c r="I12"/>
  <c r="W149" i="20"/>
  <c r="Q150"/>
  <c r="V124" i="19"/>
  <c r="V220" i="17"/>
  <c r="V90" i="19"/>
  <c r="V220" i="13"/>
  <c r="E64" i="19"/>
  <c r="V168"/>
  <c r="V220" i="20"/>
  <c r="W194" i="19"/>
  <c r="V142" i="20"/>
  <c r="T142" i="19"/>
  <c r="W167"/>
  <c r="W141"/>
  <c r="W219" i="13"/>
  <c r="W219" i="20"/>
  <c r="V219" i="19"/>
  <c r="T220"/>
  <c r="V64" i="20"/>
  <c r="W37" i="19"/>
  <c r="V38"/>
  <c r="Q65"/>
  <c r="Q68" s="1"/>
  <c r="Q221"/>
  <c r="Q224" s="1"/>
  <c r="Q69"/>
  <c r="Q72" s="1"/>
  <c r="Q150"/>
  <c r="W149"/>
  <c r="A68"/>
  <c r="W168" i="20"/>
  <c r="W173" i="19"/>
  <c r="W38" i="20"/>
  <c r="W220" i="17"/>
  <c r="V143" i="19"/>
  <c r="T228"/>
  <c r="W17"/>
  <c r="I62"/>
  <c r="A64"/>
  <c r="W35"/>
  <c r="V147"/>
  <c r="T150"/>
  <c r="V144"/>
  <c r="A72"/>
  <c r="V140"/>
  <c r="V142" s="1"/>
  <c r="I38"/>
  <c r="V217"/>
  <c r="W90" i="20"/>
  <c r="W39" i="19"/>
  <c r="I64" i="20"/>
  <c r="Q143" i="19"/>
  <c r="Q146" s="1"/>
  <c r="W13"/>
  <c r="W47"/>
  <c r="I67"/>
  <c r="W121"/>
  <c r="V228" i="20"/>
  <c r="V228" i="13"/>
  <c r="V228" i="15"/>
  <c r="V228" i="17"/>
  <c r="Q72" i="20"/>
  <c r="Q78" s="1"/>
  <c r="W65"/>
  <c r="W147"/>
  <c r="V150"/>
  <c r="V72"/>
  <c r="V151" i="19"/>
  <c r="V176"/>
  <c r="H72"/>
  <c r="W169"/>
  <c r="W117"/>
  <c r="W95"/>
  <c r="V98"/>
  <c r="W225" i="16"/>
  <c r="W227" i="20"/>
  <c r="W175" i="19"/>
  <c r="W97"/>
  <c r="I65"/>
  <c r="I20" i="20"/>
  <c r="W223" i="15"/>
  <c r="W176" i="20"/>
  <c r="W176" i="13"/>
  <c r="W124" i="20"/>
  <c r="W143"/>
  <c r="W221" i="17"/>
  <c r="W223" i="20"/>
  <c r="W223" i="13"/>
  <c r="W93" i="19"/>
  <c r="I42" i="20"/>
  <c r="W91" i="19"/>
  <c r="W165"/>
  <c r="Q139"/>
  <c r="W195"/>
  <c r="W217" i="16"/>
  <c r="W217" i="13"/>
  <c r="Q217" i="19"/>
  <c r="Q220" s="1"/>
  <c r="W87"/>
  <c r="W191"/>
  <c r="V229"/>
  <c r="Q61"/>
  <c r="W89" i="20"/>
  <c r="W89" i="19"/>
  <c r="I61"/>
  <c r="W113"/>
  <c r="W9"/>
  <c r="Q62"/>
  <c r="W139" i="20"/>
  <c r="W61"/>
  <c r="I62"/>
  <c r="W125" i="19"/>
  <c r="Q73"/>
  <c r="Q77" s="1"/>
  <c r="W177"/>
  <c r="Q151"/>
  <c r="Q155" s="1"/>
  <c r="W229" i="15"/>
  <c r="W229" i="13"/>
  <c r="W229" i="20"/>
  <c r="W203" i="19"/>
  <c r="W99"/>
  <c r="Q229"/>
  <c r="Q233" s="1"/>
  <c r="I73"/>
  <c r="W229" i="17"/>
  <c r="W21" i="19"/>
  <c r="W225" i="20"/>
  <c r="W151"/>
  <c r="W217"/>
  <c r="W69"/>
  <c r="W225" i="15"/>
  <c r="W73" i="20"/>
  <c r="W221"/>
  <c r="W225" i="13"/>
  <c r="W217" i="17"/>
  <c r="W221" i="13"/>
  <c r="W217" i="15"/>
  <c r="W221"/>
  <c r="W221" i="16"/>
  <c r="W225" i="17"/>
  <c r="W229" i="16"/>
  <c r="Q230" i="19" l="1"/>
  <c r="V230" i="17"/>
  <c r="W230" s="1"/>
  <c r="W220" i="16"/>
  <c r="V230"/>
  <c r="W230" s="1"/>
  <c r="T230" i="19"/>
  <c r="V230" i="13"/>
  <c r="W230" s="1"/>
  <c r="O234" i="19"/>
  <c r="O230"/>
  <c r="W220" i="20"/>
  <c r="V230"/>
  <c r="W230" s="1"/>
  <c r="W126"/>
  <c r="V204" i="19"/>
  <c r="W204" s="1"/>
  <c r="V126"/>
  <c r="V178"/>
  <c r="W178" s="1"/>
  <c r="T152"/>
  <c r="O152"/>
  <c r="Q152" i="20"/>
  <c r="V152"/>
  <c r="I74"/>
  <c r="V48" i="19"/>
  <c r="Q130"/>
  <c r="Q126"/>
  <c r="V100"/>
  <c r="H74"/>
  <c r="Q74" i="20"/>
  <c r="W48"/>
  <c r="Q104" i="19"/>
  <c r="Q100"/>
  <c r="O78"/>
  <c r="O74"/>
  <c r="V74" i="20"/>
  <c r="E78" i="19"/>
  <c r="E74"/>
  <c r="I48"/>
  <c r="A74"/>
  <c r="V22"/>
  <c r="O156"/>
  <c r="Q52"/>
  <c r="Q156" i="20"/>
  <c r="Q234" i="19"/>
  <c r="A78"/>
  <c r="W46"/>
  <c r="V228"/>
  <c r="V150"/>
  <c r="W150" s="1"/>
  <c r="W226"/>
  <c r="W147"/>
  <c r="W225"/>
  <c r="Q142"/>
  <c r="W42"/>
  <c r="W223"/>
  <c r="V224"/>
  <c r="V146"/>
  <c r="W222"/>
  <c r="W144"/>
  <c r="W142" i="20"/>
  <c r="W116" i="19"/>
  <c r="W220" i="13"/>
  <c r="Q64" i="19"/>
  <c r="W168"/>
  <c r="W90"/>
  <c r="V220"/>
  <c r="W219"/>
  <c r="W221"/>
  <c r="W12"/>
  <c r="W220" i="15"/>
  <c r="W139" i="19"/>
  <c r="W64" i="20"/>
  <c r="W140" i="19"/>
  <c r="W38"/>
  <c r="W217"/>
  <c r="I64"/>
  <c r="W143"/>
  <c r="W228" i="20"/>
  <c r="W202" i="16"/>
  <c r="W20" i="20"/>
  <c r="W202" i="19"/>
  <c r="W202" i="20"/>
  <c r="W202" i="15"/>
  <c r="W202" i="13"/>
  <c r="W98" i="20"/>
  <c r="I46"/>
  <c r="I46" i="19"/>
  <c r="W46" i="20"/>
  <c r="I20" i="19"/>
  <c r="I16" i="20"/>
  <c r="W172"/>
  <c r="W198"/>
  <c r="W120"/>
  <c r="W62"/>
  <c r="W10" i="19"/>
  <c r="W151"/>
  <c r="W229"/>
  <c r="W48" l="1"/>
  <c r="W22"/>
  <c r="W126"/>
  <c r="V230"/>
  <c r="W230" s="1"/>
  <c r="V152"/>
  <c r="W74" i="20"/>
  <c r="W152"/>
  <c r="Q156" i="19"/>
  <c r="Q152"/>
  <c r="W152" s="1"/>
  <c r="I74"/>
  <c r="W100"/>
  <c r="Q78"/>
  <c r="Q74"/>
  <c r="W220"/>
  <c r="W228"/>
  <c r="W142"/>
  <c r="W146"/>
  <c r="W224" i="17"/>
  <c r="W150" i="20"/>
  <c r="W72"/>
  <c r="I72" i="19"/>
  <c r="W228" i="15"/>
  <c r="W228" i="13"/>
  <c r="W228" i="16"/>
  <c r="W228" i="17"/>
  <c r="I72" i="20"/>
  <c r="W198" i="19"/>
  <c r="W172"/>
  <c r="W68" i="20"/>
  <c r="I68"/>
  <c r="W94" i="19"/>
  <c r="W42" i="20"/>
  <c r="W224" i="15"/>
  <c r="W94" i="20"/>
  <c r="I42" i="19"/>
  <c r="W16" i="20"/>
  <c r="I16" i="19"/>
  <c r="S71" i="13"/>
  <c r="R71"/>
  <c r="S70"/>
  <c r="R70"/>
  <c r="S69"/>
  <c r="R69"/>
  <c r="S67"/>
  <c r="R67"/>
  <c r="S66"/>
  <c r="R66"/>
  <c r="S65"/>
  <c r="R65"/>
  <c r="S63"/>
  <c r="R63"/>
  <c r="S62"/>
  <c r="R62"/>
  <c r="S61"/>
  <c r="R61"/>
  <c r="S71" i="15"/>
  <c r="R71"/>
  <c r="S70"/>
  <c r="R70"/>
  <c r="S69"/>
  <c r="R69"/>
  <c r="S67"/>
  <c r="R67"/>
  <c r="S66"/>
  <c r="R66"/>
  <c r="S65"/>
  <c r="R65"/>
  <c r="S63"/>
  <c r="R63"/>
  <c r="S62"/>
  <c r="R62"/>
  <c r="S61"/>
  <c r="R61"/>
  <c r="S71" i="16"/>
  <c r="R71"/>
  <c r="S70"/>
  <c r="R70"/>
  <c r="S69"/>
  <c r="R69"/>
  <c r="S67"/>
  <c r="R67"/>
  <c r="S66"/>
  <c r="R66"/>
  <c r="S65"/>
  <c r="R65"/>
  <c r="S63"/>
  <c r="R63"/>
  <c r="S62"/>
  <c r="R62"/>
  <c r="S61"/>
  <c r="R61"/>
  <c r="S71" i="17"/>
  <c r="R71"/>
  <c r="S70"/>
  <c r="R70"/>
  <c r="S69"/>
  <c r="R69"/>
  <c r="S67"/>
  <c r="R67"/>
  <c r="S66"/>
  <c r="R66"/>
  <c r="S65"/>
  <c r="R65"/>
  <c r="S63"/>
  <c r="R63"/>
  <c r="S62"/>
  <c r="R62"/>
  <c r="S61"/>
  <c r="R61"/>
  <c r="S73" i="13"/>
  <c r="S74" s="1"/>
  <c r="R73"/>
  <c r="R74" s="1"/>
  <c r="S73" i="15"/>
  <c r="R73"/>
  <c r="R74" s="1"/>
  <c r="S73" i="16"/>
  <c r="S74" s="1"/>
  <c r="R73"/>
  <c r="R74" s="1"/>
  <c r="S73" i="17"/>
  <c r="S74" s="1"/>
  <c r="R73"/>
  <c r="R74" s="1"/>
  <c r="S74" i="15" l="1"/>
  <c r="S68"/>
  <c r="R68"/>
  <c r="S68" i="17"/>
  <c r="R68"/>
  <c r="R68" i="16"/>
  <c r="S68"/>
  <c r="S68" i="13"/>
  <c r="R68"/>
  <c r="W224" i="19"/>
  <c r="W224" i="16"/>
  <c r="R64" i="15"/>
  <c r="S64" i="16"/>
  <c r="S64" i="13"/>
  <c r="R64" i="16"/>
  <c r="R64" i="13"/>
  <c r="S64" i="17"/>
  <c r="S64" i="15"/>
  <c r="R64" i="17"/>
  <c r="S62" i="19"/>
  <c r="R62"/>
  <c r="S73"/>
  <c r="S61"/>
  <c r="S63"/>
  <c r="S66"/>
  <c r="S69"/>
  <c r="S71"/>
  <c r="R73"/>
  <c r="R61"/>
  <c r="R63"/>
  <c r="R66"/>
  <c r="R69"/>
  <c r="R71"/>
  <c r="S65"/>
  <c r="S67"/>
  <c r="S70"/>
  <c r="R65"/>
  <c r="R67"/>
  <c r="R70"/>
  <c r="S72" i="16"/>
  <c r="S72" i="13"/>
  <c r="R72" i="16"/>
  <c r="R72" i="13"/>
  <c r="S72" i="17"/>
  <c r="S72" i="15"/>
  <c r="R72" i="17"/>
  <c r="R72" i="15"/>
  <c r="W176" i="19"/>
  <c r="W124"/>
  <c r="W98"/>
  <c r="W224" i="13"/>
  <c r="W224" i="20"/>
  <c r="W146"/>
  <c r="W120" i="19"/>
  <c r="I68"/>
  <c r="R68" l="1"/>
  <c r="S68"/>
  <c r="S64"/>
  <c r="R64"/>
  <c r="T67"/>
  <c r="T62"/>
  <c r="T66"/>
  <c r="T73"/>
  <c r="V73" s="1"/>
  <c r="S72"/>
  <c r="R72"/>
  <c r="T65"/>
  <c r="T71"/>
  <c r="T61"/>
  <c r="T69"/>
  <c r="T70"/>
  <c r="T63"/>
  <c r="U71" i="13"/>
  <c r="U70"/>
  <c r="U69"/>
  <c r="U67"/>
  <c r="U66"/>
  <c r="U65"/>
  <c r="U63"/>
  <c r="U62"/>
  <c r="U61"/>
  <c r="U71" i="15"/>
  <c r="U70"/>
  <c r="U69"/>
  <c r="U67"/>
  <c r="U66"/>
  <c r="U65"/>
  <c r="U63"/>
  <c r="U62"/>
  <c r="U61"/>
  <c r="U71" i="17"/>
  <c r="U70"/>
  <c r="U69"/>
  <c r="U67"/>
  <c r="U66"/>
  <c r="U65"/>
  <c r="U63"/>
  <c r="U62"/>
  <c r="U61"/>
  <c r="R74" i="19" l="1"/>
  <c r="S74"/>
  <c r="W73"/>
  <c r="U68" i="17"/>
  <c r="U68" i="15"/>
  <c r="U68" i="13"/>
  <c r="T68" i="19"/>
  <c r="T64"/>
  <c r="U64" i="15"/>
  <c r="U64" i="13"/>
  <c r="U64" i="17"/>
  <c r="T72" i="19"/>
  <c r="U62"/>
  <c r="U63"/>
  <c r="U67"/>
  <c r="U61"/>
  <c r="V61" s="1"/>
  <c r="U66"/>
  <c r="U71"/>
  <c r="V71" s="1"/>
  <c r="W71" s="1"/>
  <c r="U65"/>
  <c r="U70"/>
  <c r="U69"/>
  <c r="U72" i="15"/>
  <c r="U72" i="17"/>
  <c r="U72" i="13"/>
  <c r="W16" i="19"/>
  <c r="W20"/>
  <c r="T74" l="1"/>
  <c r="V70"/>
  <c r="W70" s="1"/>
  <c r="V69"/>
  <c r="W69" s="1"/>
  <c r="V67"/>
  <c r="W67" s="1"/>
  <c r="U68"/>
  <c r="V66"/>
  <c r="V65"/>
  <c r="W65" s="1"/>
  <c r="V63"/>
  <c r="W63" s="1"/>
  <c r="U64"/>
  <c r="V62"/>
  <c r="U72"/>
  <c r="W61"/>
  <c r="U74" l="1"/>
  <c r="V72"/>
  <c r="W72" s="1"/>
  <c r="V68"/>
  <c r="W66"/>
  <c r="V64"/>
  <c r="W62"/>
  <c r="U149" i="17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U151"/>
  <c r="U152" s="1"/>
  <c r="S151"/>
  <c r="S152" s="1"/>
  <c r="R151"/>
  <c r="R152" s="1"/>
  <c r="T71"/>
  <c r="G71"/>
  <c r="F71"/>
  <c r="T70"/>
  <c r="G70"/>
  <c r="F70"/>
  <c r="T69"/>
  <c r="G69"/>
  <c r="F69"/>
  <c r="T67"/>
  <c r="G67"/>
  <c r="F67"/>
  <c r="T66"/>
  <c r="G66"/>
  <c r="F66"/>
  <c r="T65"/>
  <c r="G65"/>
  <c r="F65"/>
  <c r="T63"/>
  <c r="G63"/>
  <c r="F63"/>
  <c r="T62"/>
  <c r="V62" s="1"/>
  <c r="G62"/>
  <c r="F62"/>
  <c r="T61"/>
  <c r="G61"/>
  <c r="F61"/>
  <c r="D76"/>
  <c r="C76"/>
  <c r="D75"/>
  <c r="C75"/>
  <c r="C77" s="1"/>
  <c r="D73"/>
  <c r="U141" i="15"/>
  <c r="S141"/>
  <c r="R141"/>
  <c r="U140"/>
  <c r="S140"/>
  <c r="R140"/>
  <c r="U139"/>
  <c r="S139"/>
  <c r="R139"/>
  <c r="U151"/>
  <c r="U152" s="1"/>
  <c r="T71"/>
  <c r="G71"/>
  <c r="F71"/>
  <c r="T70"/>
  <c r="G70"/>
  <c r="F70"/>
  <c r="T69"/>
  <c r="G69"/>
  <c r="F69"/>
  <c r="T67"/>
  <c r="G67"/>
  <c r="F67"/>
  <c r="T66"/>
  <c r="V66" s="1"/>
  <c r="G66"/>
  <c r="F66"/>
  <c r="T65"/>
  <c r="G65"/>
  <c r="F65"/>
  <c r="T63"/>
  <c r="V63" s="1"/>
  <c r="G63"/>
  <c r="F63"/>
  <c r="T62"/>
  <c r="V62" s="1"/>
  <c r="G62"/>
  <c r="F62"/>
  <c r="T61"/>
  <c r="G61"/>
  <c r="F61"/>
  <c r="D76"/>
  <c r="C76"/>
  <c r="D75"/>
  <c r="C75"/>
  <c r="D73"/>
  <c r="U149" i="13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U151"/>
  <c r="U152" s="1"/>
  <c r="S151"/>
  <c r="S152" s="1"/>
  <c r="R151"/>
  <c r="T71"/>
  <c r="G71"/>
  <c r="F71"/>
  <c r="T70"/>
  <c r="G70"/>
  <c r="F70"/>
  <c r="T69"/>
  <c r="G69"/>
  <c r="F69"/>
  <c r="T67"/>
  <c r="G67"/>
  <c r="F67"/>
  <c r="T66"/>
  <c r="G66"/>
  <c r="F66"/>
  <c r="T65"/>
  <c r="G65"/>
  <c r="F65"/>
  <c r="T63"/>
  <c r="G63"/>
  <c r="F63"/>
  <c r="T62"/>
  <c r="V62" s="1"/>
  <c r="G62"/>
  <c r="F62"/>
  <c r="T61"/>
  <c r="G61"/>
  <c r="F61"/>
  <c r="D76"/>
  <c r="C76"/>
  <c r="D75"/>
  <c r="C75"/>
  <c r="C77" s="1"/>
  <c r="D73"/>
  <c r="G73"/>
  <c r="G74" s="1"/>
  <c r="U149" i="16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U151"/>
  <c r="U152" s="1"/>
  <c r="S151"/>
  <c r="S152" s="1"/>
  <c r="R151"/>
  <c r="R152" s="1"/>
  <c r="T71"/>
  <c r="V71" s="1"/>
  <c r="T70"/>
  <c r="T69"/>
  <c r="T67"/>
  <c r="T66"/>
  <c r="T65"/>
  <c r="T63"/>
  <c r="V63" s="1"/>
  <c r="T62"/>
  <c r="R152" i="13" l="1"/>
  <c r="V74" i="19"/>
  <c r="C77" i="15"/>
  <c r="D77" i="13"/>
  <c r="D77" i="15"/>
  <c r="D77" i="17"/>
  <c r="V70" i="15"/>
  <c r="V70" i="16"/>
  <c r="S150" i="17"/>
  <c r="T68" i="15"/>
  <c r="F68"/>
  <c r="G68"/>
  <c r="U146" i="17"/>
  <c r="S146"/>
  <c r="R146"/>
  <c r="T68"/>
  <c r="F68"/>
  <c r="G68"/>
  <c r="U146" i="16"/>
  <c r="S146"/>
  <c r="R146"/>
  <c r="T68"/>
  <c r="U146" i="13"/>
  <c r="S146"/>
  <c r="R146"/>
  <c r="W68" i="19"/>
  <c r="T68" i="13"/>
  <c r="G68"/>
  <c r="F68"/>
  <c r="V66" i="16"/>
  <c r="G64" i="13"/>
  <c r="S142"/>
  <c r="U142" i="15"/>
  <c r="T64"/>
  <c r="U142" i="16"/>
  <c r="F64" i="13"/>
  <c r="R142"/>
  <c r="G64" i="15"/>
  <c r="S142"/>
  <c r="U142" i="17"/>
  <c r="S142" i="16"/>
  <c r="F64" i="15"/>
  <c r="R142"/>
  <c r="G64" i="17"/>
  <c r="S142"/>
  <c r="R142" i="16"/>
  <c r="U142" i="13"/>
  <c r="F64" i="17"/>
  <c r="R142"/>
  <c r="W64" i="19"/>
  <c r="V63" i="17"/>
  <c r="T64"/>
  <c r="V63" i="13"/>
  <c r="T64"/>
  <c r="A66"/>
  <c r="A71"/>
  <c r="A62" i="15"/>
  <c r="A67"/>
  <c r="A63" i="17"/>
  <c r="A69"/>
  <c r="A62" i="13"/>
  <c r="A67"/>
  <c r="A63" i="15"/>
  <c r="A69"/>
  <c r="A65" i="17"/>
  <c r="A70"/>
  <c r="A61" i="15"/>
  <c r="A63" i="13"/>
  <c r="A69"/>
  <c r="A65" i="15"/>
  <c r="A65" i="13"/>
  <c r="A70"/>
  <c r="A66" i="15"/>
  <c r="A71"/>
  <c r="A62" i="17"/>
  <c r="A67"/>
  <c r="A61" i="13"/>
  <c r="A61" i="17"/>
  <c r="A70" i="15"/>
  <c r="A66" i="17"/>
  <c r="A71"/>
  <c r="V62" i="16"/>
  <c r="U150" i="13"/>
  <c r="U150" i="16"/>
  <c r="R150" i="17"/>
  <c r="G72" i="13"/>
  <c r="H20"/>
  <c r="H22" s="1"/>
  <c r="I22" s="1"/>
  <c r="R150" i="16"/>
  <c r="S150"/>
  <c r="T72"/>
  <c r="T98"/>
  <c r="T72" i="13"/>
  <c r="H20" i="15"/>
  <c r="T46" i="16"/>
  <c r="T48" s="1"/>
  <c r="H46" i="15"/>
  <c r="T98"/>
  <c r="U150" i="17"/>
  <c r="S150" i="13"/>
  <c r="T124" i="16"/>
  <c r="R150" i="13"/>
  <c r="T98"/>
  <c r="T46" i="15"/>
  <c r="T48" s="1"/>
  <c r="T124" i="17"/>
  <c r="T124" i="13"/>
  <c r="V125" i="15"/>
  <c r="U150"/>
  <c r="T98" i="17"/>
  <c r="S150" i="15"/>
  <c r="R150"/>
  <c r="V99"/>
  <c r="T46" i="13"/>
  <c r="T48" s="1"/>
  <c r="T46" i="17"/>
  <c r="T48" s="1"/>
  <c r="T20" i="15"/>
  <c r="T22" s="1"/>
  <c r="T20" i="17"/>
  <c r="T22" s="1"/>
  <c r="V69"/>
  <c r="T72"/>
  <c r="T20" i="13"/>
  <c r="T22" s="1"/>
  <c r="T72" i="15"/>
  <c r="V65" i="16"/>
  <c r="V65" i="15"/>
  <c r="H46" i="16"/>
  <c r="H48" s="1"/>
  <c r="I48" s="1"/>
  <c r="H46" i="13"/>
  <c r="H48" s="1"/>
  <c r="I48" s="1"/>
  <c r="F72" i="15"/>
  <c r="H46" i="17"/>
  <c r="H48" s="1"/>
  <c r="I48" s="1"/>
  <c r="H20"/>
  <c r="H22" s="1"/>
  <c r="F72" i="13"/>
  <c r="G72" i="17"/>
  <c r="G72" i="15"/>
  <c r="F72" i="17"/>
  <c r="T124" i="15"/>
  <c r="V71" i="17"/>
  <c r="V71" i="15"/>
  <c r="V71" i="13"/>
  <c r="V70" i="17"/>
  <c r="V70" i="13"/>
  <c r="V69" i="16"/>
  <c r="V69" i="15"/>
  <c r="V69" i="13"/>
  <c r="V67" i="17"/>
  <c r="V67" i="15"/>
  <c r="V67" i="16"/>
  <c r="V67" i="13"/>
  <c r="V66" i="17"/>
  <c r="V66" i="13"/>
  <c r="V65" i="17"/>
  <c r="V65" i="13"/>
  <c r="V61" i="17"/>
  <c r="V61" i="15"/>
  <c r="V61" i="13"/>
  <c r="H61" i="15"/>
  <c r="H61" i="17"/>
  <c r="H61" i="13"/>
  <c r="T61" i="16"/>
  <c r="T64" s="1"/>
  <c r="I21" i="17"/>
  <c r="W145" i="15"/>
  <c r="H69"/>
  <c r="H71"/>
  <c r="H63"/>
  <c r="H69" i="17"/>
  <c r="H71"/>
  <c r="T141" i="13"/>
  <c r="H66" i="17"/>
  <c r="H66" i="15"/>
  <c r="T141"/>
  <c r="T151"/>
  <c r="T151" i="17"/>
  <c r="E75" i="15"/>
  <c r="T139" i="13"/>
  <c r="T147"/>
  <c r="E76" i="17"/>
  <c r="T143"/>
  <c r="I47" i="13"/>
  <c r="T145" i="17"/>
  <c r="W98" i="15"/>
  <c r="I47" i="17"/>
  <c r="W98"/>
  <c r="E76" i="13"/>
  <c r="H47" i="15"/>
  <c r="H71" i="13"/>
  <c r="H69"/>
  <c r="H66"/>
  <c r="H67"/>
  <c r="T151"/>
  <c r="G73" i="15"/>
  <c r="G74" s="1"/>
  <c r="E76"/>
  <c r="H67" i="17"/>
  <c r="T143" i="13"/>
  <c r="T145"/>
  <c r="G73" i="17"/>
  <c r="G74" s="1"/>
  <c r="T139"/>
  <c r="T141"/>
  <c r="T147"/>
  <c r="T149"/>
  <c r="T73" i="15"/>
  <c r="T139"/>
  <c r="H65" i="17"/>
  <c r="E73" i="13"/>
  <c r="H65" i="15"/>
  <c r="H63" i="13"/>
  <c r="H67" i="15"/>
  <c r="E75" i="17"/>
  <c r="H63"/>
  <c r="A75"/>
  <c r="T73"/>
  <c r="T149" i="13"/>
  <c r="H65"/>
  <c r="T73"/>
  <c r="F73" i="17"/>
  <c r="F74" s="1"/>
  <c r="E73"/>
  <c r="H62"/>
  <c r="H70"/>
  <c r="T140"/>
  <c r="T144"/>
  <c r="T148"/>
  <c r="H21" i="15"/>
  <c r="F73"/>
  <c r="F74" s="1"/>
  <c r="E73"/>
  <c r="H62"/>
  <c r="H70"/>
  <c r="T140"/>
  <c r="F73" i="13"/>
  <c r="F74" s="1"/>
  <c r="A74" s="1"/>
  <c r="E75"/>
  <c r="H62"/>
  <c r="H70"/>
  <c r="T140"/>
  <c r="T144"/>
  <c r="T148"/>
  <c r="T147" i="16"/>
  <c r="T145"/>
  <c r="T144"/>
  <c r="T143"/>
  <c r="T140"/>
  <c r="T148"/>
  <c r="T149"/>
  <c r="T139"/>
  <c r="T141"/>
  <c r="T73"/>
  <c r="T151"/>
  <c r="V126" i="15" l="1"/>
  <c r="W126" s="1"/>
  <c r="V100"/>
  <c r="W74" i="19"/>
  <c r="H48" i="15"/>
  <c r="A74"/>
  <c r="H22"/>
  <c r="A74" i="17"/>
  <c r="T74"/>
  <c r="T74" i="13"/>
  <c r="T74" i="15"/>
  <c r="T74" i="16"/>
  <c r="E77" i="15"/>
  <c r="A73" i="13"/>
  <c r="E77" i="17"/>
  <c r="E77" i="13"/>
  <c r="V46" i="16"/>
  <c r="V48" s="1"/>
  <c r="W48" s="1"/>
  <c r="V72"/>
  <c r="H68" i="15"/>
  <c r="V68"/>
  <c r="T146" i="17"/>
  <c r="V68"/>
  <c r="H68"/>
  <c r="T146" i="16"/>
  <c r="V68"/>
  <c r="T146" i="13"/>
  <c r="V68"/>
  <c r="H68"/>
  <c r="V124" i="16"/>
  <c r="A64" i="15"/>
  <c r="V98" i="16"/>
  <c r="H64" i="17"/>
  <c r="A64"/>
  <c r="V64" i="13"/>
  <c r="H64"/>
  <c r="H64" i="15"/>
  <c r="V64"/>
  <c r="T142" i="16"/>
  <c r="T142" i="13"/>
  <c r="T142" i="17"/>
  <c r="T142" i="15"/>
  <c r="V64" i="17"/>
  <c r="V124" i="15"/>
  <c r="A73"/>
  <c r="A68" i="13"/>
  <c r="A72"/>
  <c r="A76" i="15"/>
  <c r="A76" i="17"/>
  <c r="A72" i="15"/>
  <c r="A72" i="17"/>
  <c r="A73"/>
  <c r="A76" i="13"/>
  <c r="V141" i="16"/>
  <c r="V149"/>
  <c r="V148"/>
  <c r="V140" i="15"/>
  <c r="W144"/>
  <c r="V141"/>
  <c r="A75"/>
  <c r="A68" i="17"/>
  <c r="W148" i="15"/>
  <c r="A68"/>
  <c r="V144" i="16"/>
  <c r="A75" i="13"/>
  <c r="A64"/>
  <c r="V140"/>
  <c r="W149" i="15"/>
  <c r="V140" i="16"/>
  <c r="V98" i="15"/>
  <c r="V46"/>
  <c r="V48" s="1"/>
  <c r="V72"/>
  <c r="V20"/>
  <c r="V22" s="1"/>
  <c r="V98" i="13"/>
  <c r="V124"/>
  <c r="V124" i="17"/>
  <c r="V147"/>
  <c r="T150"/>
  <c r="V98"/>
  <c r="T150" i="16"/>
  <c r="T150" i="13"/>
  <c r="T150" i="15"/>
  <c r="V143" i="16"/>
  <c r="V151"/>
  <c r="V151" i="13"/>
  <c r="V151" i="17"/>
  <c r="V151" i="15"/>
  <c r="V46" i="17"/>
  <c r="V48" s="1"/>
  <c r="W48" s="1"/>
  <c r="V46" i="13"/>
  <c r="V48" s="1"/>
  <c r="W48" s="1"/>
  <c r="V20"/>
  <c r="V22" s="1"/>
  <c r="W22" s="1"/>
  <c r="V20" i="17"/>
  <c r="V22" s="1"/>
  <c r="V72" i="13"/>
  <c r="V72" i="17"/>
  <c r="V73" i="13"/>
  <c r="V73" i="15"/>
  <c r="V73" i="16"/>
  <c r="V73" i="17"/>
  <c r="H72" i="13"/>
  <c r="H72" i="17"/>
  <c r="H72" i="15"/>
  <c r="V149" i="17"/>
  <c r="V149" i="13"/>
  <c r="V148" i="17"/>
  <c r="V148" i="13"/>
  <c r="V147" i="16"/>
  <c r="V147" i="13"/>
  <c r="V145" i="17"/>
  <c r="V145" i="16"/>
  <c r="V145" i="13"/>
  <c r="V144" i="17"/>
  <c r="V144" i="13"/>
  <c r="W144" s="1"/>
  <c r="V143" i="17"/>
  <c r="V143" i="13"/>
  <c r="V139" i="17"/>
  <c r="V139" i="13"/>
  <c r="V139" i="15"/>
  <c r="V139" i="16"/>
  <c r="V140" i="17"/>
  <c r="W140" s="1"/>
  <c r="V141"/>
  <c r="V61" i="16"/>
  <c r="V141" i="13"/>
  <c r="W99" i="15"/>
  <c r="W99" i="16"/>
  <c r="W99" i="17"/>
  <c r="W99" i="13"/>
  <c r="I47" i="15"/>
  <c r="I21"/>
  <c r="I21" i="13"/>
  <c r="I47" i="16"/>
  <c r="W125" i="17"/>
  <c r="W125" i="16"/>
  <c r="W21" i="17"/>
  <c r="W125" i="15"/>
  <c r="W125" i="13"/>
  <c r="H73" i="17"/>
  <c r="H73" i="15"/>
  <c r="H73" i="13"/>
  <c r="W48" i="15" l="1"/>
  <c r="W22"/>
  <c r="I48"/>
  <c r="I22"/>
  <c r="T152"/>
  <c r="V74"/>
  <c r="T152" i="17"/>
  <c r="T152" i="13"/>
  <c r="T152" i="16"/>
  <c r="V74"/>
  <c r="W74" s="1"/>
  <c r="H74" i="13"/>
  <c r="V74" i="17"/>
  <c r="W74" s="1"/>
  <c r="V74" i="13"/>
  <c r="W74" s="1"/>
  <c r="H74" i="17"/>
  <c r="H74" i="15"/>
  <c r="A78" i="17"/>
  <c r="A78" i="15"/>
  <c r="A78" i="13"/>
  <c r="V146" i="17"/>
  <c r="V146" i="16"/>
  <c r="V146" i="13"/>
  <c r="W148" i="17"/>
  <c r="W144"/>
  <c r="V142" i="15"/>
  <c r="W148" i="16"/>
  <c r="W140" i="13"/>
  <c r="W149" i="16"/>
  <c r="W141"/>
  <c r="V142"/>
  <c r="W144"/>
  <c r="V64"/>
  <c r="W141" i="15"/>
  <c r="W140"/>
  <c r="W141" i="17"/>
  <c r="V142"/>
  <c r="W141" i="13"/>
  <c r="V142"/>
  <c r="W145" i="17"/>
  <c r="V150" i="16"/>
  <c r="W145" i="13"/>
  <c r="W149"/>
  <c r="W148"/>
  <c r="W149" i="17"/>
  <c r="W140" i="16"/>
  <c r="W143" i="15"/>
  <c r="W147"/>
  <c r="V150" i="13"/>
  <c r="V150" i="15"/>
  <c r="V150" i="17"/>
  <c r="W124" i="13"/>
  <c r="W124" i="16"/>
  <c r="W124" i="15"/>
  <c r="W98" i="16"/>
  <c r="W98" i="13"/>
  <c r="W145" i="16"/>
  <c r="W139" i="15"/>
  <c r="I73" i="17"/>
  <c r="I73" i="15"/>
  <c r="I73" i="13"/>
  <c r="W151" i="17"/>
  <c r="W47"/>
  <c r="W47" i="16"/>
  <c r="W21" i="15"/>
  <c r="W47"/>
  <c r="W143" i="17"/>
  <c r="W47" i="13"/>
  <c r="W73" i="17"/>
  <c r="W73" i="15"/>
  <c r="W73" i="13"/>
  <c r="W73" i="16"/>
  <c r="W21" i="13"/>
  <c r="W147" i="16"/>
  <c r="W147" i="17"/>
  <c r="W147" i="13"/>
  <c r="W143" i="16"/>
  <c r="W143" i="13"/>
  <c r="W139" i="17"/>
  <c r="W139" i="16"/>
  <c r="W139" i="13"/>
  <c r="W151" i="16"/>
  <c r="W151" i="15"/>
  <c r="W151" i="13"/>
  <c r="W74" i="15" l="1"/>
  <c r="V152" i="13"/>
  <c r="W152" s="1"/>
  <c r="V152" i="17"/>
  <c r="W152" s="1"/>
  <c r="V152" i="16"/>
  <c r="W152" s="1"/>
  <c r="V152" i="15"/>
  <c r="W152" s="1"/>
  <c r="W142" i="13"/>
  <c r="W142" i="16"/>
  <c r="W142" i="15"/>
  <c r="W142" i="17"/>
  <c r="I20"/>
  <c r="W124"/>
  <c r="W20" i="13"/>
  <c r="W20" i="15"/>
  <c r="W150"/>
  <c r="W150" i="16"/>
  <c r="I20" i="15"/>
  <c r="W20" i="17"/>
  <c r="W150" l="1"/>
  <c r="W150" i="13"/>
  <c r="W146" i="15"/>
  <c r="G71" i="16"/>
  <c r="F71"/>
  <c r="G70"/>
  <c r="F70"/>
  <c r="G69"/>
  <c r="F69"/>
  <c r="G67"/>
  <c r="F67"/>
  <c r="G66"/>
  <c r="F66"/>
  <c r="G65"/>
  <c r="F65"/>
  <c r="G63"/>
  <c r="F63"/>
  <c r="G62"/>
  <c r="F62"/>
  <c r="G61"/>
  <c r="F61"/>
  <c r="D76"/>
  <c r="C76"/>
  <c r="D75"/>
  <c r="C75"/>
  <c r="D73"/>
  <c r="H62"/>
  <c r="G73"/>
  <c r="G74" s="1"/>
  <c r="C77" l="1"/>
  <c r="D77"/>
  <c r="H70"/>
  <c r="F68"/>
  <c r="G68"/>
  <c r="H66"/>
  <c r="G64"/>
  <c r="F64"/>
  <c r="A62"/>
  <c r="A67"/>
  <c r="A61"/>
  <c r="A63"/>
  <c r="A66"/>
  <c r="A69"/>
  <c r="A71"/>
  <c r="A70"/>
  <c r="A65"/>
  <c r="T20"/>
  <c r="T22" s="1"/>
  <c r="F72"/>
  <c r="H20"/>
  <c r="H22" s="1"/>
  <c r="I22" s="1"/>
  <c r="G72"/>
  <c r="H65"/>
  <c r="H69"/>
  <c r="H67"/>
  <c r="W146" i="13"/>
  <c r="W146" i="17"/>
  <c r="W146" i="16"/>
  <c r="H63"/>
  <c r="H61"/>
  <c r="E75"/>
  <c r="E76"/>
  <c r="D71" i="17"/>
  <c r="D71" i="15"/>
  <c r="D71" i="13"/>
  <c r="D70" i="15"/>
  <c r="D70" i="13"/>
  <c r="D70" i="17"/>
  <c r="D70" i="16"/>
  <c r="D66" i="15"/>
  <c r="D66" i="13"/>
  <c r="D66" i="17"/>
  <c r="D65"/>
  <c r="D65" i="15"/>
  <c r="D65" i="13"/>
  <c r="D65" i="16"/>
  <c r="D63" i="15"/>
  <c r="D63" i="13"/>
  <c r="D63" i="17"/>
  <c r="D62" i="15"/>
  <c r="D62" i="13"/>
  <c r="D62" i="16"/>
  <c r="D62" i="17"/>
  <c r="C62" i="16"/>
  <c r="C67"/>
  <c r="C61"/>
  <c r="H71"/>
  <c r="E73"/>
  <c r="D61"/>
  <c r="D63"/>
  <c r="D66"/>
  <c r="F73"/>
  <c r="F74" s="1"/>
  <c r="A74" s="1"/>
  <c r="D71"/>
  <c r="C65"/>
  <c r="C69"/>
  <c r="E77" l="1"/>
  <c r="A73"/>
  <c r="A75"/>
  <c r="V20"/>
  <c r="V22" s="1"/>
  <c r="W22" s="1"/>
  <c r="H68"/>
  <c r="H64"/>
  <c r="D64"/>
  <c r="A72"/>
  <c r="A68"/>
  <c r="A76"/>
  <c r="A64"/>
  <c r="H72"/>
  <c r="I21"/>
  <c r="C71"/>
  <c r="C71" i="13"/>
  <c r="C71" i="17"/>
  <c r="C71" i="15"/>
  <c r="C70" i="16"/>
  <c r="C70" i="15"/>
  <c r="C70" i="13"/>
  <c r="C70" i="17"/>
  <c r="D69"/>
  <c r="D72" s="1"/>
  <c r="D69" i="15"/>
  <c r="D72" s="1"/>
  <c r="D69" i="13"/>
  <c r="D72" s="1"/>
  <c r="D69" i="16"/>
  <c r="D72" s="1"/>
  <c r="C69" i="15"/>
  <c r="C69" i="13"/>
  <c r="C69" i="17"/>
  <c r="C66" i="16"/>
  <c r="C68" s="1"/>
  <c r="C66" i="17"/>
  <c r="C66" i="13"/>
  <c r="C66" i="15"/>
  <c r="C65"/>
  <c r="C65" i="13"/>
  <c r="C65" i="17"/>
  <c r="C63" i="16"/>
  <c r="C63" i="17"/>
  <c r="C63" i="13"/>
  <c r="C63" i="15"/>
  <c r="C62" i="17"/>
  <c r="C62" i="15"/>
  <c r="C62" i="13"/>
  <c r="D67" i="16"/>
  <c r="D68" s="1"/>
  <c r="D67" i="13"/>
  <c r="D68" s="1"/>
  <c r="D67" i="17"/>
  <c r="D68" s="1"/>
  <c r="D67" i="15"/>
  <c r="D68" s="1"/>
  <c r="C67" i="13"/>
  <c r="C67" i="17"/>
  <c r="C67" i="15"/>
  <c r="D61"/>
  <c r="D64" s="1"/>
  <c r="D61" i="13"/>
  <c r="D64" s="1"/>
  <c r="D61" i="17"/>
  <c r="D64" s="1"/>
  <c r="C61" i="13"/>
  <c r="C61" i="17"/>
  <c r="C61" i="15"/>
  <c r="E63" i="16"/>
  <c r="I63" s="1"/>
  <c r="E70"/>
  <c r="I70" s="1"/>
  <c r="E66"/>
  <c r="I66" s="1"/>
  <c r="H73"/>
  <c r="H74" l="1"/>
  <c r="D78" i="15"/>
  <c r="D78" i="13"/>
  <c r="D78" i="16"/>
  <c r="D78" i="17"/>
  <c r="A78" i="16"/>
  <c r="C68" i="17"/>
  <c r="C68" i="15"/>
  <c r="C68" i="13"/>
  <c r="C72" i="16"/>
  <c r="C64"/>
  <c r="C64" i="15"/>
  <c r="C64" i="17"/>
  <c r="C64" i="13"/>
  <c r="W62" i="17"/>
  <c r="C72" i="13"/>
  <c r="C72" i="17"/>
  <c r="C72" i="15"/>
  <c r="I20" i="13"/>
  <c r="I73" i="16"/>
  <c r="W21"/>
  <c r="W66" i="15"/>
  <c r="W71" i="17"/>
  <c r="W67"/>
  <c r="W70"/>
  <c r="W70" i="15"/>
  <c r="W70" i="16"/>
  <c r="W66"/>
  <c r="W71" i="15"/>
  <c r="W66" i="17"/>
  <c r="W67" i="15"/>
  <c r="W71" i="16"/>
  <c r="W67"/>
  <c r="W70" i="13"/>
  <c r="W67"/>
  <c r="W66"/>
  <c r="E70" i="15"/>
  <c r="I70" s="1"/>
  <c r="E71" i="17"/>
  <c r="I71" s="1"/>
  <c r="E71" i="15"/>
  <c r="I71" s="1"/>
  <c r="E71" i="16"/>
  <c r="I71" s="1"/>
  <c r="E70" i="17"/>
  <c r="I70" s="1"/>
  <c r="E65" i="16"/>
  <c r="E65" i="15"/>
  <c r="E66"/>
  <c r="I66" s="1"/>
  <c r="E65" i="17"/>
  <c r="E66"/>
  <c r="I66" s="1"/>
  <c r="E63"/>
  <c r="E62" i="15"/>
  <c r="E62" i="17"/>
  <c r="E61" i="16"/>
  <c r="E63" i="15"/>
  <c r="E62" i="16"/>
  <c r="E71" i="13"/>
  <c r="I71" s="1"/>
  <c r="E70"/>
  <c r="I70" s="1"/>
  <c r="E66"/>
  <c r="I66" s="1"/>
  <c r="E65"/>
  <c r="E63"/>
  <c r="E62"/>
  <c r="E69" i="16"/>
  <c r="E69" i="17"/>
  <c r="E69" i="15"/>
  <c r="E69" i="13"/>
  <c r="E67" i="16"/>
  <c r="I67" s="1"/>
  <c r="E67" i="15"/>
  <c r="I67" s="1"/>
  <c r="E67" i="13"/>
  <c r="I67" s="1"/>
  <c r="E67" i="17"/>
  <c r="I67" s="1"/>
  <c r="E61" i="13"/>
  <c r="E61" i="15"/>
  <c r="E61" i="17"/>
  <c r="C78" i="16" l="1"/>
  <c r="C78" i="17"/>
  <c r="C78" i="13"/>
  <c r="C78" i="15"/>
  <c r="E68" i="16"/>
  <c r="E68" i="13"/>
  <c r="E68" i="17"/>
  <c r="E68" i="15"/>
  <c r="E64"/>
  <c r="E64" i="17"/>
  <c r="I63" i="15"/>
  <c r="I63" i="17"/>
  <c r="W63"/>
  <c r="W63" i="15"/>
  <c r="I63" i="13"/>
  <c r="W63" i="16"/>
  <c r="W63" i="13"/>
  <c r="E64"/>
  <c r="E64" i="16"/>
  <c r="I62"/>
  <c r="I62" i="15"/>
  <c r="W62"/>
  <c r="I62" i="13"/>
  <c r="I62" i="17"/>
  <c r="W62" i="13"/>
  <c r="W62" i="16"/>
  <c r="E72" i="15"/>
  <c r="E74" s="1"/>
  <c r="I74" s="1"/>
  <c r="E72" i="16"/>
  <c r="E74" s="1"/>
  <c r="I74" s="1"/>
  <c r="E72" i="17"/>
  <c r="E74" s="1"/>
  <c r="I74" s="1"/>
  <c r="E72" i="13"/>
  <c r="E74" s="1"/>
  <c r="I74" s="1"/>
  <c r="W69" i="15"/>
  <c r="I69" i="13"/>
  <c r="I69" i="17"/>
  <c r="I69" i="16"/>
  <c r="W69"/>
  <c r="I69" i="15"/>
  <c r="W69" i="17"/>
  <c r="W69" i="13"/>
  <c r="W20" i="16"/>
  <c r="I20"/>
  <c r="I65" i="17"/>
  <c r="I65" i="16"/>
  <c r="I65" i="15"/>
  <c r="I65" i="13"/>
  <c r="I61" i="16"/>
  <c r="I61" i="15"/>
  <c r="I61" i="17"/>
  <c r="I61" i="13"/>
  <c r="W46" i="15"/>
  <c r="W46" i="16"/>
  <c r="W61"/>
  <c r="W65" i="15"/>
  <c r="W65" i="17"/>
  <c r="W61" i="15"/>
  <c r="W65" i="16"/>
  <c r="W65" i="13"/>
  <c r="W61"/>
  <c r="E78" i="15" l="1"/>
  <c r="E78" i="13"/>
  <c r="E78" i="17"/>
  <c r="E78" i="16"/>
  <c r="I64" i="15"/>
  <c r="I64" i="17"/>
  <c r="W64" i="15"/>
  <c r="I64" i="16"/>
  <c r="W64"/>
  <c r="W64" i="13"/>
  <c r="I64"/>
  <c r="W64" i="17"/>
  <c r="I72"/>
  <c r="I68"/>
  <c r="W61"/>
  <c r="W46"/>
  <c r="W71" i="13"/>
  <c r="W46"/>
  <c r="I46" i="17" l="1"/>
  <c r="W72" i="15"/>
  <c r="W72" i="16"/>
  <c r="I72" i="15"/>
  <c r="I46"/>
  <c r="I72" i="13"/>
  <c r="I46"/>
  <c r="I46" i="16"/>
  <c r="I72"/>
  <c r="I68" i="15"/>
  <c r="I68" i="16"/>
  <c r="W68" i="13"/>
  <c r="W72"/>
  <c r="W72" i="17" l="1"/>
  <c r="W68" i="15"/>
  <c r="W68" i="16"/>
  <c r="I68" i="13"/>
  <c r="W68" i="17" l="1"/>
</calcChain>
</file>

<file path=xl/sharedStrings.xml><?xml version="1.0" encoding="utf-8"?>
<sst xmlns="http://schemas.openxmlformats.org/spreadsheetml/2006/main" count="3843" uniqueCount="67">
  <si>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</si>
  <si>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</si>
  <si>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</si>
  <si>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</si>
  <si>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</si>
  <si>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</si>
  <si>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</si>
  <si>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</si>
  <si>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</si>
  <si>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</si>
  <si>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</si>
  <si>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</si>
  <si>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</si>
  <si>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</si>
  <si>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</si>
  <si>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</si>
  <si>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</si>
  <si>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</si>
  <si>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</si>
  <si>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</si>
  <si>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</si>
  <si>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</si>
  <si>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</si>
  <si>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</si>
  <si>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</si>
  <si>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</si>
  <si>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</si>
  <si>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</si>
  <si>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</si>
  <si>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</si>
  <si>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</si>
  <si>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</si>
  <si>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</si>
  <si>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</si>
  <si>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</si>
  <si>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</si>
  <si>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</si>
  <si>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</si>
  <si>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</si>
  <si>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</si>
  <si>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</si>
  <si>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</si>
  <si>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</si>
  <si>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</si>
  <si>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</si>
  <si>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</si>
  <si>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</si>
  <si>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</si>
  <si>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</si>
  <si>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</si>
  <si>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</si>
  <si>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</si>
  <si>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</si>
  <si>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</si>
  <si>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</si>
  <si>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</si>
  <si>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</si>
  <si>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</si>
  <si>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</si>
  <si>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</si>
  <si>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</si>
  <si>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</si>
  <si>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</si>
  <si>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</si>
  <si>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Y 2015</t>
  </si>
  <si>
    <t>Y 2016</t>
  </si>
  <si>
    <t>JAN.- OCT.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</si>
</sst>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37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1"/>
      <color theme="0"/>
      <name val="Tahoma"/>
      <family val="2"/>
      <charset val="22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8" borderId="0" applyNumberFormat="0" applyBorder="0" applyAlignment="0" applyProtection="0"/>
  </cellStyleXfs>
  <cellXfs count="501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NumberFormat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2" borderId="11" xfId="7" applyNumberFormat="1" applyFont="1" applyFill="1" applyBorder="1"/>
    <xf numFmtId="188" fontId="16" fillId="12" borderId="13" xfId="7" applyNumberFormat="1" applyFont="1" applyFill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3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0" xfId="1" applyNumberFormat="1" applyFont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189" fontId="8" fillId="6" borderId="14" xfId="4" applyNumberFormat="1" applyFont="1" applyFill="1" applyBorder="1"/>
    <xf numFmtId="189" fontId="8" fillId="7" borderId="21" xfId="3" applyNumberFormat="1" applyFont="1" applyFill="1" applyBorder="1"/>
    <xf numFmtId="189" fontId="8" fillId="7" borderId="34" xfId="3" applyNumberFormat="1" applyFont="1" applyFill="1" applyBorder="1" applyAlignment="1" applyProtection="1">
      <alignment vertical="center"/>
    </xf>
    <xf numFmtId="189" fontId="8" fillId="6" borderId="15" xfId="4" applyNumberFormat="1" applyFont="1" applyFill="1" applyBorder="1"/>
    <xf numFmtId="189" fontId="8" fillId="7" borderId="13" xfId="3" applyNumberFormat="1" applyFont="1" applyFill="1" applyBorder="1"/>
    <xf numFmtId="189" fontId="12" fillId="13" borderId="14" xfId="1" applyNumberFormat="1" applyFont="1" applyFill="1" applyBorder="1"/>
    <xf numFmtId="189" fontId="12" fillId="14" borderId="21" xfId="1" applyNumberFormat="1" applyFont="1" applyFill="1" applyBorder="1"/>
    <xf numFmtId="189" fontId="12" fillId="13" borderId="16" xfId="1" applyNumberFormat="1" applyFont="1" applyFill="1" applyBorder="1"/>
    <xf numFmtId="0" fontId="12" fillId="13" borderId="15" xfId="6" applyFont="1" applyFill="1" applyBorder="1" applyAlignment="1">
      <alignment horizontal="center"/>
    </xf>
    <xf numFmtId="189" fontId="12" fillId="13" borderId="0" xfId="1" applyNumberFormat="1" applyFont="1" applyFill="1" applyBorder="1"/>
    <xf numFmtId="189" fontId="12" fillId="14" borderId="11" xfId="1" applyNumberFormat="1" applyFont="1" applyFill="1" applyBorder="1"/>
    <xf numFmtId="189" fontId="12" fillId="14" borderId="13" xfId="1" applyNumberFormat="1" applyFont="1" applyFill="1" applyBorder="1"/>
    <xf numFmtId="189" fontId="12" fillId="13" borderId="29" xfId="1" applyNumberFormat="1" applyFont="1" applyFill="1" applyBorder="1"/>
    <xf numFmtId="189" fontId="12" fillId="14" borderId="22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4" borderId="34" xfId="1" applyNumberFormat="1" applyFont="1" applyFill="1" applyBorder="1" applyAlignment="1" applyProtection="1">
      <alignment vertical="center"/>
    </xf>
    <xf numFmtId="189" fontId="21" fillId="13" borderId="7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12" fillId="14" borderId="28" xfId="1" applyNumberFormat="1" applyFont="1" applyFill="1" applyBorder="1" applyAlignment="1" applyProtection="1">
      <alignment vertical="center"/>
    </xf>
    <xf numFmtId="189" fontId="12" fillId="13" borderId="1" xfId="1" applyNumberFormat="1" applyFont="1" applyFill="1" applyBorder="1"/>
    <xf numFmtId="189" fontId="21" fillId="14" borderId="28" xfId="1" applyNumberFormat="1" applyFont="1" applyFill="1" applyBorder="1" applyAlignment="1" applyProtection="1">
      <alignment vertical="center"/>
    </xf>
    <xf numFmtId="189" fontId="21" fillId="13" borderId="1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24" fillId="6" borderId="38" xfId="4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10" fillId="12" borderId="21" xfId="7" applyNumberFormat="1" applyFont="1" applyFill="1" applyBorder="1"/>
    <xf numFmtId="189" fontId="25" fillId="11" borderId="15" xfId="8" applyNumberFormat="1" applyFont="1" applyFill="1" applyBorder="1"/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189" fontId="15" fillId="7" borderId="34" xfId="3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0" borderId="31" xfId="1" applyNumberFormat="1" applyFont="1" applyFill="1" applyBorder="1"/>
    <xf numFmtId="189" fontId="19" fillId="14" borderId="39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8" fontId="29" fillId="0" borderId="15" xfId="1" applyNumberFormat="1" applyFont="1" applyBorder="1"/>
    <xf numFmtId="189" fontId="29" fillId="17" borderId="11" xfId="7" applyNumberFormat="1" applyFont="1" applyFill="1" applyBorder="1"/>
    <xf numFmtId="189" fontId="28" fillId="17" borderId="21" xfId="7" applyNumberFormat="1" applyFont="1" applyFill="1" applyBorder="1"/>
    <xf numFmtId="188" fontId="29" fillId="17" borderId="13" xfId="7" applyNumberFormat="1" applyFont="1" applyFill="1" applyBorder="1"/>
    <xf numFmtId="189" fontId="29" fillId="0" borderId="4" xfId="1" applyNumberFormat="1" applyFont="1" applyBorder="1"/>
    <xf numFmtId="189" fontId="29" fillId="17" borderId="37" xfId="7" applyNumberFormat="1" applyFont="1" applyFill="1" applyBorder="1" applyAlignment="1" applyProtection="1">
      <alignment vertical="center"/>
    </xf>
    <xf numFmtId="189" fontId="28" fillId="17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6" borderId="15" xfId="8" applyFont="1" applyFill="1" applyBorder="1"/>
    <xf numFmtId="0" fontId="28" fillId="16" borderId="6" xfId="8" applyFont="1" applyFill="1" applyBorder="1" applyAlignment="1">
      <alignment horizontal="center"/>
    </xf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0" fontId="29" fillId="16" borderId="7" xfId="8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189" fontId="29" fillId="17" borderId="12" xfId="7" applyNumberFormat="1" applyFont="1" applyFill="1" applyBorder="1"/>
    <xf numFmtId="189" fontId="29" fillId="0" borderId="5" xfId="1" applyNumberFormat="1" applyFont="1" applyBorder="1"/>
    <xf numFmtId="189" fontId="29" fillId="17" borderId="32" xfId="7" applyNumberFormat="1" applyFont="1" applyFill="1" applyBorder="1" applyAlignment="1" applyProtection="1">
      <alignment vertical="center"/>
    </xf>
    <xf numFmtId="189" fontId="29" fillId="0" borderId="2" xfId="1" applyNumberFormat="1" applyFont="1" applyBorder="1"/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8" fillId="6" borderId="7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189" fontId="15" fillId="7" borderId="40" xfId="3" applyNumberFormat="1" applyFont="1" applyFill="1" applyBorder="1" applyAlignment="1" applyProtection="1">
      <alignment vertical="center"/>
    </xf>
    <xf numFmtId="0" fontId="10" fillId="0" borderId="41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2" fillId="13" borderId="6" xfId="6" applyFont="1" applyFill="1" applyBorder="1" applyAlignment="1">
      <alignment horizontal="center"/>
    </xf>
    <xf numFmtId="189" fontId="3" fillId="0" borderId="0" xfId="1" applyNumberFormat="1" applyFont="1"/>
    <xf numFmtId="9" fontId="4" fillId="0" borderId="0" xfId="2" applyNumberFormat="1" applyFont="1"/>
    <xf numFmtId="189" fontId="3" fillId="0" borderId="0" xfId="0" applyNumberFormat="1" applyFont="1"/>
    <xf numFmtId="10" fontId="3" fillId="0" borderId="0" xfId="2" applyNumberFormat="1" applyFont="1"/>
    <xf numFmtId="189" fontId="19" fillId="0" borderId="14" xfId="1" applyNumberFormat="1" applyFont="1" applyBorder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2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15" xfId="8" applyFont="1" applyFill="1" applyBorder="1" applyAlignment="1">
      <alignment horizontal="center"/>
    </xf>
    <xf numFmtId="0" fontId="29" fillId="15" borderId="0" xfId="8" applyFont="1" applyFill="1" applyBorder="1" applyAlignment="1">
      <alignment horizontal="center"/>
    </xf>
    <xf numFmtId="189" fontId="28" fillId="15" borderId="15" xfId="8" applyNumberFormat="1" applyFont="1" applyFill="1" applyBorder="1"/>
    <xf numFmtId="189" fontId="28" fillId="15" borderId="0" xfId="8" applyNumberFormat="1" applyFont="1" applyFill="1" applyBorder="1"/>
    <xf numFmtId="189" fontId="34" fillId="13" borderId="0" xfId="1" applyNumberFormat="1" applyFont="1" applyFill="1" applyBorder="1"/>
    <xf numFmtId="189" fontId="34" fillId="14" borderId="11" xfId="1" applyNumberFormat="1" applyFont="1" applyFill="1" applyBorder="1"/>
    <xf numFmtId="189" fontId="34" fillId="14" borderId="13" xfId="1" applyNumberFormat="1" applyFont="1" applyFill="1" applyBorder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4" fillId="14" borderId="21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189" fontId="8" fillId="6" borderId="16" xfId="4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6" borderId="16" xfId="4" applyNumberFormat="1" applyFont="1" applyFill="1" applyBorder="1"/>
    <xf numFmtId="189" fontId="19" fillId="0" borderId="0" xfId="0" applyNumberFormat="1" applyFont="1"/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4" xfId="4" applyNumberFormat="1" applyFont="1" applyFill="1" applyBorder="1"/>
    <xf numFmtId="189" fontId="33" fillId="0" borderId="0" xfId="2" applyNumberFormat="1" applyFont="1"/>
    <xf numFmtId="189" fontId="15" fillId="0" borderId="15" xfId="1" applyNumberFormat="1" applyFont="1" applyBorder="1"/>
    <xf numFmtId="189" fontId="15" fillId="7" borderId="13" xfId="1" applyNumberFormat="1" applyFont="1" applyFill="1" applyBorder="1"/>
    <xf numFmtId="189" fontId="15" fillId="7" borderId="28" xfId="1" applyNumberFormat="1" applyFont="1" applyFill="1" applyBorder="1" applyAlignment="1" applyProtection="1">
      <alignment vertical="center"/>
    </xf>
    <xf numFmtId="189" fontId="16" fillId="12" borderId="21" xfId="1" applyNumberFormat="1" applyFont="1" applyFill="1" applyBorder="1"/>
    <xf numFmtId="189" fontId="16" fillId="12" borderId="28" xfId="1" applyNumberFormat="1" applyFont="1" applyFill="1" applyBorder="1" applyAlignment="1" applyProtection="1">
      <alignment vertical="center"/>
    </xf>
    <xf numFmtId="189" fontId="16" fillId="12" borderId="13" xfId="1" applyNumberFormat="1" applyFont="1" applyFill="1" applyBorder="1"/>
    <xf numFmtId="189" fontId="29" fillId="17" borderId="21" xfId="1" applyNumberFormat="1" applyFont="1" applyFill="1" applyBorder="1"/>
    <xf numFmtId="189" fontId="29" fillId="17" borderId="28" xfId="1" applyNumberFormat="1" applyFont="1" applyFill="1" applyBorder="1" applyAlignment="1" applyProtection="1">
      <alignment vertical="center"/>
    </xf>
    <xf numFmtId="189" fontId="29" fillId="17" borderId="13" xfId="1" applyNumberFormat="1" applyFont="1" applyFill="1" applyBorder="1"/>
    <xf numFmtId="188" fontId="29" fillId="17" borderId="45" xfId="7" applyNumberFormat="1" applyFont="1" applyFill="1" applyBorder="1" applyAlignment="1" applyProtection="1">
      <alignment vertical="center"/>
    </xf>
    <xf numFmtId="189" fontId="29" fillId="17" borderId="45" xfId="1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Protection="1"/>
    <xf numFmtId="187" fontId="4" fillId="0" borderId="0" xfId="0" applyNumberFormat="1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Fill="1"/>
    <xf numFmtId="43" fontId="4" fillId="0" borderId="0" xfId="1" applyNumberFormat="1" applyFont="1"/>
    <xf numFmtId="43" fontId="4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43" fontId="3" fillId="0" borderId="0" xfId="1" applyNumberFormat="1" applyFont="1" applyAlignment="1">
      <alignment vertical="center"/>
    </xf>
    <xf numFmtId="43" fontId="3" fillId="0" borderId="0" xfId="0" applyNumberFormat="1" applyFont="1"/>
    <xf numFmtId="189" fontId="3" fillId="0" borderId="0" xfId="0" applyNumberFormat="1" applyFont="1" applyAlignment="1">
      <alignment vertical="center"/>
    </xf>
    <xf numFmtId="189" fontId="26" fillId="11" borderId="7" xfId="8" applyNumberFormat="1" applyFont="1" applyFill="1" applyBorder="1"/>
    <xf numFmtId="189" fontId="15" fillId="0" borderId="0" xfId="4" applyNumberFormat="1" applyFont="1" applyFill="1" applyBorder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43" fontId="16" fillId="0" borderId="0" xfId="1" applyFont="1" applyBorder="1"/>
    <xf numFmtId="189" fontId="23" fillId="7" borderId="43" xfId="3" applyNumberFormat="1" applyFont="1" applyFill="1" applyBorder="1" applyAlignment="1" applyProtection="1">
      <alignment vertical="center"/>
    </xf>
    <xf numFmtId="189" fontId="23" fillId="6" borderId="46" xfId="4" applyNumberFormat="1" applyFont="1" applyFill="1" applyBorder="1"/>
    <xf numFmtId="189" fontId="23" fillId="7" borderId="47" xfId="3" applyNumberFormat="1" applyFont="1" applyFill="1" applyBorder="1"/>
    <xf numFmtId="189" fontId="19" fillId="14" borderId="22" xfId="5" applyNumberFormat="1" applyFont="1" applyFill="1" applyBorder="1"/>
    <xf numFmtId="189" fontId="19" fillId="14" borderId="23" xfId="5" applyNumberFormat="1" applyFont="1" applyFill="1" applyBorder="1"/>
    <xf numFmtId="189" fontId="34" fillId="14" borderId="22" xfId="5" applyNumberFormat="1" applyFont="1" applyFill="1" applyBorder="1"/>
    <xf numFmtId="189" fontId="35" fillId="7" borderId="22" xfId="3" applyNumberFormat="1" applyFont="1" applyFill="1" applyBorder="1"/>
    <xf numFmtId="188" fontId="15" fillId="7" borderId="21" xfId="3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43" fontId="4" fillId="0" borderId="0" xfId="1" applyFont="1" applyFill="1" applyBorder="1"/>
    <xf numFmtId="0" fontId="28" fillId="17" borderId="21" xfId="9" applyFont="1" applyFill="1" applyBorder="1" applyAlignment="1">
      <alignment horizontal="center"/>
    </xf>
    <xf numFmtId="189" fontId="29" fillId="17" borderId="22" xfId="9" applyNumberFormat="1" applyFont="1" applyFill="1" applyBorder="1"/>
    <xf numFmtId="189" fontId="29" fillId="17" borderId="23" xfId="9" applyNumberFormat="1" applyFont="1" applyFill="1" applyBorder="1"/>
    <xf numFmtId="189" fontId="28" fillId="17" borderId="22" xfId="9" applyNumberFormat="1" applyFont="1" applyFill="1" applyBorder="1"/>
    <xf numFmtId="189" fontId="28" fillId="17" borderId="21" xfId="9" applyNumberFormat="1" applyFont="1" applyFill="1" applyBorder="1"/>
    <xf numFmtId="188" fontId="29" fillId="17" borderId="21" xfId="9" applyNumberFormat="1" applyFont="1" applyFill="1" applyBorder="1"/>
    <xf numFmtId="189" fontId="12" fillId="14" borderId="22" xfId="5" applyNumberFormat="1" applyFont="1" applyFill="1" applyBorder="1"/>
    <xf numFmtId="189" fontId="8" fillId="7" borderId="22" xfId="3" applyNumberFormat="1" applyFont="1" applyFill="1" applyBorder="1"/>
    <xf numFmtId="189" fontId="15" fillId="7" borderId="21" xfId="1" applyNumberFormat="1" applyFont="1" applyFill="1" applyBorder="1"/>
    <xf numFmtId="189" fontId="19" fillId="14" borderId="21" xfId="1" applyNumberFormat="1" applyFont="1" applyFill="1" applyBorder="1"/>
    <xf numFmtId="189" fontId="32" fillId="0" borderId="19" xfId="1" applyNumberFormat="1" applyFont="1" applyFill="1" applyBorder="1" applyAlignment="1">
      <alignment vertical="center"/>
    </xf>
    <xf numFmtId="189" fontId="32" fillId="0" borderId="42" xfId="1" applyNumberFormat="1" applyFont="1" applyFill="1" applyBorder="1" applyAlignment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4" fillId="0" borderId="0" xfId="0" applyFont="1" applyAlignment="1" applyProtection="1">
      <alignment vertical="center"/>
    </xf>
    <xf numFmtId="43" fontId="15" fillId="7" borderId="13" xfId="1" applyFont="1" applyFill="1" applyBorder="1"/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  <xf numFmtId="0" fontId="10" fillId="11" borderId="11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</cellXfs>
  <cellStyles count="10">
    <cellStyle name="40% - Accent2" xfId="8" builtinId="35"/>
    <cellStyle name="40% - Accent3" xfId="4" builtinId="39"/>
    <cellStyle name="40% - Accent5" xfId="6" builtinId="47"/>
    <cellStyle name="Accent1" xfId="9" builtinId="29"/>
    <cellStyle name="Accent2" xfId="7" builtinId="33"/>
    <cellStyle name="Accent3" xfId="3" builtinId="37"/>
    <cellStyle name="Accent5" xfId="5" builtinId="45"/>
    <cellStyle name="Comma" xfId="1" builtinId="3"/>
    <cellStyle name="Normal" xfId="0" builtinId="0"/>
    <cellStyle name="Percent" xfId="2" builtinId="5"/>
  </cellStyles>
  <dxfs count="12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FFFF66"/>
      <color rgb="FFFFFF99"/>
      <color rgb="FFFFFF00"/>
      <color rgb="FFD9E688"/>
      <color rgb="FFFFFFCC"/>
      <color rgb="FFCC00FF"/>
      <color rgb="FFFF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35"/>
  <sheetViews>
    <sheetView topLeftCell="H1" zoomScale="98" zoomScaleNormal="98" workbookViewId="0">
      <selection activeCell="U1" activeCellId="2" sqref="L1:W1048576 L1:W1048576 L1:W1048576"/>
    </sheetView>
  </sheetViews>
  <sheetFormatPr defaultColWidth="7"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2.140625" style="1" customWidth="1"/>
    <col min="6" max="6" width="10.85546875" style="1" customWidth="1"/>
    <col min="7" max="7" width="11.140625" style="1" customWidth="1"/>
    <col min="8" max="8" width="12.140625" style="1" customWidth="1"/>
    <col min="9" max="9" width="9.140625" style="2" bestFit="1" customWidth="1"/>
    <col min="10" max="10" width="7" style="1" customWidth="1"/>
    <col min="11" max="11" width="9.140625" style="4"/>
    <col min="12" max="12" width="13" style="1" customWidth="1"/>
    <col min="13" max="14" width="12.85546875" style="1" customWidth="1"/>
    <col min="15" max="15" width="14.140625" style="1" bestFit="1" customWidth="1"/>
    <col min="16" max="19" width="12.85546875" style="1" customWidth="1"/>
    <col min="20" max="20" width="14.140625" style="1" bestFit="1" customWidth="1"/>
    <col min="21" max="22" width="12.85546875" style="1" customWidth="1"/>
    <col min="23" max="23" width="12.140625" style="2" bestFit="1" customWidth="1"/>
    <col min="24" max="24" width="7.7109375" style="6" bestFit="1" customWidth="1"/>
    <col min="25" max="25" width="10.28515625" style="4" bestFit="1" customWidth="1"/>
    <col min="26" max="26" width="9.140625" style="4"/>
    <col min="27" max="27" width="9.140625" style="417"/>
    <col min="28" max="16384" width="7" style="1"/>
  </cols>
  <sheetData>
    <row r="1" spans="1:28" ht="13.5" thickBot="1"/>
    <row r="2" spans="1:28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1:28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1:28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8" ht="14.25" thickTop="1" thickBot="1">
      <c r="B5" s="109"/>
      <c r="C5" s="486" t="s">
        <v>64</v>
      </c>
      <c r="D5" s="487"/>
      <c r="E5" s="488"/>
      <c r="F5" s="486" t="s">
        <v>65</v>
      </c>
      <c r="G5" s="487"/>
      <c r="H5" s="488"/>
      <c r="I5" s="110" t="s">
        <v>2</v>
      </c>
      <c r="J5" s="4"/>
      <c r="L5" s="12"/>
      <c r="M5" s="489" t="s">
        <v>64</v>
      </c>
      <c r="N5" s="490"/>
      <c r="O5" s="490"/>
      <c r="P5" s="490"/>
      <c r="Q5" s="491"/>
      <c r="R5" s="489" t="s">
        <v>65</v>
      </c>
      <c r="S5" s="490"/>
      <c r="T5" s="490"/>
      <c r="U5" s="490"/>
      <c r="V5" s="491"/>
      <c r="W5" s="13" t="s">
        <v>2</v>
      </c>
    </row>
    <row r="6" spans="1:28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15"/>
      <c r="N6" s="16"/>
      <c r="O6" s="17"/>
      <c r="P6" s="18"/>
      <c r="Q6" s="19"/>
      <c r="R6" s="20"/>
      <c r="S6" s="16"/>
      <c r="T6" s="17"/>
      <c r="U6" s="18"/>
      <c r="V6" s="21"/>
      <c r="W6" s="22" t="s">
        <v>4</v>
      </c>
    </row>
    <row r="7" spans="1:28" ht="13.5" thickBot="1">
      <c r="B7" s="116"/>
      <c r="C7" s="117" t="s">
        <v>5</v>
      </c>
      <c r="D7" s="118" t="s">
        <v>6</v>
      </c>
      <c r="E7" s="226" t="s">
        <v>7</v>
      </c>
      <c r="F7" s="117" t="s">
        <v>5</v>
      </c>
      <c r="G7" s="118" t="s">
        <v>6</v>
      </c>
      <c r="H7" s="226" t="s">
        <v>7</v>
      </c>
      <c r="I7" s="120"/>
      <c r="J7" s="4"/>
      <c r="L7" s="23"/>
      <c r="M7" s="24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8" ht="6" customHeight="1" thickTop="1">
      <c r="B8" s="111"/>
      <c r="C8" s="121"/>
      <c r="D8" s="122"/>
      <c r="E8" s="123"/>
      <c r="F8" s="121"/>
      <c r="G8" s="122"/>
      <c r="H8" s="184"/>
      <c r="I8" s="124"/>
      <c r="J8" s="4"/>
      <c r="L8" s="14"/>
      <c r="M8" s="30"/>
      <c r="N8" s="31"/>
      <c r="O8" s="32"/>
      <c r="P8" s="33"/>
      <c r="Q8" s="32"/>
      <c r="R8" s="34"/>
      <c r="S8" s="31"/>
      <c r="T8" s="32"/>
      <c r="U8" s="33"/>
      <c r="V8" s="35"/>
      <c r="W8" s="36"/>
    </row>
    <row r="9" spans="1:28">
      <c r="A9" s="409" t="str">
        <f t="shared" ref="A9:A65" si="0">IF(ISERROR(F9/G9)," ",IF(F9/G9&gt;0.5,IF(F9/G9&lt;1.5," ","NOT OK"),"NOT OK"))</f>
        <v xml:space="preserve"> </v>
      </c>
      <c r="B9" s="111" t="s">
        <v>13</v>
      </c>
      <c r="C9" s="125">
        <f>Lcc_BKK!C9+Lcc_DMK!C9</f>
        <v>3090</v>
      </c>
      <c r="D9" s="126">
        <f>Lcc_BKK!D9+Lcc_DMK!D9</f>
        <v>3091</v>
      </c>
      <c r="E9" s="361">
        <f>SUM(C9:D9)</f>
        <v>6181</v>
      </c>
      <c r="F9" s="125">
        <f>Lcc_BKK!F9+Lcc_DMK!F9</f>
        <v>3887</v>
      </c>
      <c r="G9" s="127">
        <f>Lcc_BKK!G9+Lcc_DMK!G9</f>
        <v>3892</v>
      </c>
      <c r="H9" s="357">
        <f>SUM(F9:G9)</f>
        <v>7779</v>
      </c>
      <c r="I9" s="128">
        <f t="shared" ref="I9:I20" si="1">IF(E9=0,0,((H9/E9)-1)*100)</f>
        <v>25.85342177641159</v>
      </c>
      <c r="J9" s="4"/>
      <c r="L9" s="14" t="s">
        <v>13</v>
      </c>
      <c r="M9" s="37">
        <f>Lcc_BKK!M9+Lcc_DMK!M9</f>
        <v>447023</v>
      </c>
      <c r="N9" s="38">
        <f>Lcc_BKK!N9+Lcc_DMK!N9</f>
        <v>442361</v>
      </c>
      <c r="O9" s="365">
        <f t="shared" ref="O9" si="2">SUM(M9:N9)</f>
        <v>889384</v>
      </c>
      <c r="P9" s="39">
        <f>Lcc_BKK!P9+Lcc_DMK!P9</f>
        <v>625</v>
      </c>
      <c r="Q9" s="365">
        <f t="shared" ref="Q9" si="3">O9+P9</f>
        <v>890009</v>
      </c>
      <c r="R9" s="40">
        <f>Lcc_BKK!R9+Lcc_DMK!R9</f>
        <v>627154</v>
      </c>
      <c r="S9" s="38">
        <f>Lcc_BKK!S9+Lcc_DMK!S9</f>
        <v>624349</v>
      </c>
      <c r="T9" s="365">
        <f>SUM(R9:S9)</f>
        <v>1251503</v>
      </c>
      <c r="U9" s="39">
        <f>Lcc_BKK!U9+Lcc_DMK!U9</f>
        <v>900</v>
      </c>
      <c r="V9" s="367">
        <f>T9+U9</f>
        <v>1252403</v>
      </c>
      <c r="W9" s="41">
        <f t="shared" ref="W9:W20" si="4">IF(Q9=0,0,((V9/Q9)-1)*100)</f>
        <v>40.71801521108214</v>
      </c>
    </row>
    <row r="10" spans="1:28">
      <c r="A10" s="409" t="str">
        <f t="shared" si="0"/>
        <v xml:space="preserve"> </v>
      </c>
      <c r="B10" s="111" t="s">
        <v>14</v>
      </c>
      <c r="C10" s="125">
        <f>Lcc_BKK!C10+Lcc_DMK!C10</f>
        <v>2902</v>
      </c>
      <c r="D10" s="127">
        <f>Lcc_BKK!D10+Lcc_DMK!D10</f>
        <v>2902</v>
      </c>
      <c r="E10" s="361">
        <f t="shared" ref="E10" si="5">SUM(C10:D10)</f>
        <v>5804</v>
      </c>
      <c r="F10" s="125">
        <f>Lcc_BKK!F10+Lcc_DMK!F10</f>
        <v>3713</v>
      </c>
      <c r="G10" s="127">
        <f>Lcc_BKK!G10+Lcc_DMK!G10</f>
        <v>3712</v>
      </c>
      <c r="H10" s="357">
        <f>SUM(F10:G10)</f>
        <v>7425</v>
      </c>
      <c r="I10" s="128">
        <f t="shared" si="1"/>
        <v>27.929014472777403</v>
      </c>
      <c r="J10" s="4"/>
      <c r="L10" s="14" t="s">
        <v>14</v>
      </c>
      <c r="M10" s="40">
        <f>Lcc_BKK!M10+Lcc_DMK!M10</f>
        <v>427771</v>
      </c>
      <c r="N10" s="38">
        <f>Lcc_BKK!N10+Lcc_DMK!N10</f>
        <v>430569</v>
      </c>
      <c r="O10" s="365">
        <f t="shared" ref="O10" si="6">SUM(M10:N10)</f>
        <v>858340</v>
      </c>
      <c r="P10" s="39">
        <f>Lcc_BKK!P10+Lcc_DMK!P10</f>
        <v>260</v>
      </c>
      <c r="Q10" s="365">
        <f t="shared" ref="Q10" si="7">O10+P10</f>
        <v>858600</v>
      </c>
      <c r="R10" s="40">
        <f>Lcc_BKK!R10+Lcc_DMK!R10</f>
        <v>609209</v>
      </c>
      <c r="S10" s="38">
        <f>Lcc_BKK!S10+Lcc_DMK!S10</f>
        <v>624076</v>
      </c>
      <c r="T10" s="365">
        <f>SUM(R10:S10)</f>
        <v>1233285</v>
      </c>
      <c r="U10" s="39">
        <f>Lcc_BKK!U10+Lcc_DMK!U10</f>
        <v>1134</v>
      </c>
      <c r="V10" s="367">
        <f>T10+U10</f>
        <v>1234419</v>
      </c>
      <c r="W10" s="41">
        <f t="shared" si="4"/>
        <v>43.771139063591889</v>
      </c>
      <c r="AB10" s="336"/>
    </row>
    <row r="11" spans="1:28" ht="13.5" thickBot="1">
      <c r="A11" s="411" t="str">
        <f>IF(ISERROR(F11/G11)," ",IF(F11/G11&gt;0.5,IF(F11/G11&lt;1.5," ","NOT OK"),"NOT OK"))</f>
        <v xml:space="preserve"> </v>
      </c>
      <c r="B11" s="111" t="s">
        <v>15</v>
      </c>
      <c r="C11" s="125">
        <f>Lcc_BKK!C11+Lcc_DMK!C11</f>
        <v>3211</v>
      </c>
      <c r="D11" s="126">
        <f>Lcc_BKK!D11+Lcc_DMK!D11</f>
        <v>3215</v>
      </c>
      <c r="E11" s="361">
        <f>SUM(C11:D11)</f>
        <v>6426</v>
      </c>
      <c r="F11" s="125">
        <f>Lcc_BKK!F11+Lcc_DMK!F11</f>
        <v>3880</v>
      </c>
      <c r="G11" s="127">
        <f>Lcc_BKK!G11+Lcc_DMK!G11</f>
        <v>3885</v>
      </c>
      <c r="H11" s="357">
        <f>SUM(F11:G11)</f>
        <v>7765</v>
      </c>
      <c r="I11" s="128">
        <f>IF(E11=0,0,((H11/E11)-1)*100)</f>
        <v>20.837223778400251</v>
      </c>
      <c r="J11" s="8"/>
      <c r="L11" s="14" t="s">
        <v>15</v>
      </c>
      <c r="M11" s="37">
        <f>Lcc_BKK!M11+Lcc_DMK!M11</f>
        <v>482353</v>
      </c>
      <c r="N11" s="38">
        <f>Lcc_BKK!N11+Lcc_DMK!N11</f>
        <v>501702</v>
      </c>
      <c r="O11" s="365">
        <f>SUM(M11:N11)</f>
        <v>984055</v>
      </c>
      <c r="P11" s="39">
        <f>Lcc_BKK!P11+Lcc_DMK!P11</f>
        <v>258</v>
      </c>
      <c r="Q11" s="365">
        <f>O11+P11</f>
        <v>984313</v>
      </c>
      <c r="R11" s="40">
        <f>Lcc_BKK!R11+Lcc_DMK!R11</f>
        <v>646036</v>
      </c>
      <c r="S11" s="38">
        <f>Lcc_BKK!S11+Lcc_DMK!S11</f>
        <v>656669</v>
      </c>
      <c r="T11" s="201">
        <f t="shared" ref="T11" si="8">SUM(R11:S11)</f>
        <v>1302705</v>
      </c>
      <c r="U11" s="39">
        <f>Lcc_BKK!U11+Lcc_DMK!U11</f>
        <v>1428</v>
      </c>
      <c r="V11" s="204">
        <f>T11+U11</f>
        <v>1304133</v>
      </c>
      <c r="W11" s="41">
        <f>IF(Q11=0,0,((V11/Q11)-1)*100)</f>
        <v>32.491697254836623</v>
      </c>
    </row>
    <row r="12" spans="1:28" ht="14.25" thickTop="1" thickBot="1">
      <c r="A12" s="409" t="str">
        <f t="shared" si="0"/>
        <v xml:space="preserve"> </v>
      </c>
      <c r="B12" s="132" t="s">
        <v>61</v>
      </c>
      <c r="C12" s="133">
        <f>+C9+C10+C11</f>
        <v>9203</v>
      </c>
      <c r="D12" s="135">
        <f t="shared" ref="D12:H12" si="9">+D9+D10+D11</f>
        <v>9208</v>
      </c>
      <c r="E12" s="364">
        <f t="shared" si="9"/>
        <v>18411</v>
      </c>
      <c r="F12" s="133">
        <f t="shared" si="9"/>
        <v>11480</v>
      </c>
      <c r="G12" s="135">
        <f t="shared" si="9"/>
        <v>11489</v>
      </c>
      <c r="H12" s="358">
        <f t="shared" si="9"/>
        <v>22969</v>
      </c>
      <c r="I12" s="137">
        <f>IF(E12=0,0,((H12/E12)-1)*100)</f>
        <v>24.756938786594972</v>
      </c>
      <c r="J12" s="8"/>
      <c r="L12" s="42" t="s">
        <v>61</v>
      </c>
      <c r="M12" s="46">
        <f t="shared" ref="M12:V12" si="10">+M9+M10+M11</f>
        <v>1357147</v>
      </c>
      <c r="N12" s="44">
        <f t="shared" si="10"/>
        <v>1374632</v>
      </c>
      <c r="O12" s="366">
        <f t="shared" si="10"/>
        <v>2731779</v>
      </c>
      <c r="P12" s="44">
        <f t="shared" si="10"/>
        <v>1143</v>
      </c>
      <c r="Q12" s="366">
        <f t="shared" si="10"/>
        <v>2732922</v>
      </c>
      <c r="R12" s="46">
        <f t="shared" si="10"/>
        <v>1882399</v>
      </c>
      <c r="S12" s="44">
        <f t="shared" si="10"/>
        <v>1905094</v>
      </c>
      <c r="T12" s="366">
        <f t="shared" si="10"/>
        <v>3787493</v>
      </c>
      <c r="U12" s="44">
        <f t="shared" si="10"/>
        <v>3462</v>
      </c>
      <c r="V12" s="366">
        <f t="shared" si="10"/>
        <v>3790955</v>
      </c>
      <c r="W12" s="47">
        <f>IF(Q12=0,0,((V12/Q12)-1)*100)</f>
        <v>38.71435042785707</v>
      </c>
      <c r="AB12" s="336"/>
    </row>
    <row r="13" spans="1:28" ht="13.5" thickTop="1">
      <c r="A13" s="409" t="str">
        <f t="shared" si="0"/>
        <v xml:space="preserve"> </v>
      </c>
      <c r="B13" s="111" t="s">
        <v>16</v>
      </c>
      <c r="C13" s="138">
        <f>Lcc_BKK!C13+Lcc_DMK!C13</f>
        <v>3119</v>
      </c>
      <c r="D13" s="139">
        <f>Lcc_BKK!D13+Lcc_DMK!D13</f>
        <v>3117</v>
      </c>
      <c r="E13" s="179">
        <f>SUM(C13:D13)</f>
        <v>6236</v>
      </c>
      <c r="F13" s="138">
        <f>Lcc_BKK!F13+Lcc_DMK!F13</f>
        <v>3786</v>
      </c>
      <c r="G13" s="140">
        <f>Lcc_BKK!G13+Lcc_DMK!G13</f>
        <v>3784</v>
      </c>
      <c r="H13" s="357">
        <f t="shared" ref="H13:H19" si="11">SUM(F13:G13)</f>
        <v>7570</v>
      </c>
      <c r="I13" s="128">
        <f t="shared" si="1"/>
        <v>21.391917896087232</v>
      </c>
      <c r="J13" s="4"/>
      <c r="L13" s="14" t="s">
        <v>16</v>
      </c>
      <c r="M13" s="37">
        <f>Lcc_BKK!M13+Lcc_DMK!M13</f>
        <v>473242</v>
      </c>
      <c r="N13" s="38">
        <f>Lcc_BKK!N13+Lcc_DMK!N13</f>
        <v>462728</v>
      </c>
      <c r="O13" s="365">
        <f t="shared" ref="O13:O15" si="12">SUM(M13:N13)</f>
        <v>935970</v>
      </c>
      <c r="P13" s="39">
        <f>Lcc_BKK!P13+Lcc_DMK!P13</f>
        <v>161</v>
      </c>
      <c r="Q13" s="365">
        <f t="shared" ref="Q13:Q15" si="13">O13+P13</f>
        <v>936131</v>
      </c>
      <c r="R13" s="40">
        <f>Lcc_BKK!R13+Lcc_DMK!R13</f>
        <v>634638</v>
      </c>
      <c r="S13" s="38">
        <f>Lcc_BKK!S13+Lcc_DMK!S13</f>
        <v>632219</v>
      </c>
      <c r="T13" s="201">
        <f t="shared" ref="T13:T15" si="14">SUM(R13:S13)</f>
        <v>1266857</v>
      </c>
      <c r="U13" s="39">
        <f>Lcc_BKK!U13+Lcc_DMK!U13</f>
        <v>1020</v>
      </c>
      <c r="V13" s="204">
        <f>T13+U13</f>
        <v>1267877</v>
      </c>
      <c r="W13" s="41">
        <f t="shared" si="4"/>
        <v>35.437988913944743</v>
      </c>
    </row>
    <row r="14" spans="1:28">
      <c r="A14" s="409" t="str">
        <f>IF(ISERROR(F14/G14)," ",IF(F14/G14&gt;0.5,IF(F14/G14&lt;1.5," ","NOT OK"),"NOT OK"))</f>
        <v xml:space="preserve"> </v>
      </c>
      <c r="B14" s="111" t="s">
        <v>17</v>
      </c>
      <c r="C14" s="138">
        <f>Lcc_BKK!C14+Lcc_DMK!C14</f>
        <v>3076</v>
      </c>
      <c r="D14" s="139">
        <f>Lcc_BKK!D14+Lcc_DMK!D14</f>
        <v>3076</v>
      </c>
      <c r="E14" s="179">
        <f>SUM(C14:D14)</f>
        <v>6152</v>
      </c>
      <c r="F14" s="138">
        <f>Lcc_BKK!F14+Lcc_DMK!F14</f>
        <v>3843</v>
      </c>
      <c r="G14" s="140">
        <f>Lcc_BKK!G14+Lcc_DMK!G14</f>
        <v>3840</v>
      </c>
      <c r="H14" s="185">
        <f>SUM(F14:G14)</f>
        <v>7683</v>
      </c>
      <c r="I14" s="128">
        <f>IF(E14=0,0,((H14/E14)-1)*100)</f>
        <v>24.886215864759432</v>
      </c>
      <c r="J14" s="4"/>
      <c r="L14" s="14" t="s">
        <v>17</v>
      </c>
      <c r="M14" s="37">
        <f>Lcc_BKK!M14+Lcc_DMK!M14</f>
        <v>458391</v>
      </c>
      <c r="N14" s="38">
        <f>Lcc_BKK!N14+Lcc_DMK!N14</f>
        <v>463093</v>
      </c>
      <c r="O14" s="365">
        <f>SUM(M14:N14)</f>
        <v>921484</v>
      </c>
      <c r="P14" s="39">
        <f>Lcc_BKK!P14+Lcc_DMK!P14</f>
        <v>345</v>
      </c>
      <c r="Q14" s="365">
        <f>O14+P14</f>
        <v>921829</v>
      </c>
      <c r="R14" s="40">
        <f>Lcc_BKK!R14+Lcc_DMK!R14</f>
        <v>619201</v>
      </c>
      <c r="S14" s="38">
        <f>Lcc_BKK!S14+Lcc_DMK!S14</f>
        <v>623762</v>
      </c>
      <c r="T14" s="201">
        <f>SUM(R14:S14)</f>
        <v>1242963</v>
      </c>
      <c r="U14" s="39">
        <f>Lcc_BKK!U14+Lcc_DMK!U14</f>
        <v>847</v>
      </c>
      <c r="V14" s="204">
        <f>T14+U14</f>
        <v>1243810</v>
      </c>
      <c r="W14" s="41">
        <f>IF(Q14=0,0,((V14/Q14)-1)*100)</f>
        <v>34.928495415093266</v>
      </c>
    </row>
    <row r="15" spans="1:28" ht="13.5" thickBot="1">
      <c r="A15" s="412" t="str">
        <f t="shared" si="0"/>
        <v xml:space="preserve"> </v>
      </c>
      <c r="B15" s="111" t="s">
        <v>18</v>
      </c>
      <c r="C15" s="138">
        <f>Lcc_BKK!C15+Lcc_DMK!C15</f>
        <v>3034</v>
      </c>
      <c r="D15" s="139">
        <f>Lcc_BKK!D15+Lcc_DMK!D15</f>
        <v>3031</v>
      </c>
      <c r="E15" s="179">
        <f t="shared" ref="E15:E19" si="15">SUM(C15:D15)</f>
        <v>6065</v>
      </c>
      <c r="F15" s="138">
        <f>Lcc_BKK!F15+Lcc_DMK!F15</f>
        <v>3634</v>
      </c>
      <c r="G15" s="140">
        <f>Lcc_BKK!G15+Lcc_DMK!G15</f>
        <v>3645</v>
      </c>
      <c r="H15" s="185">
        <f t="shared" si="11"/>
        <v>7279</v>
      </c>
      <c r="I15" s="128">
        <f t="shared" si="1"/>
        <v>20.016488046166536</v>
      </c>
      <c r="J15" s="9"/>
      <c r="L15" s="14" t="s">
        <v>18</v>
      </c>
      <c r="M15" s="37">
        <f>Lcc_BKK!M15+Lcc_DMK!M15</f>
        <v>468015</v>
      </c>
      <c r="N15" s="38">
        <f>Lcc_BKK!N15+Lcc_DMK!N15</f>
        <v>456687</v>
      </c>
      <c r="O15" s="365">
        <f t="shared" si="12"/>
        <v>924702</v>
      </c>
      <c r="P15" s="39">
        <f>Lcc_BKK!P15+Lcc_DMK!P15</f>
        <v>254</v>
      </c>
      <c r="Q15" s="365">
        <f t="shared" si="13"/>
        <v>924956</v>
      </c>
      <c r="R15" s="40">
        <f>Lcc_BKK!R15+Lcc_DMK!R15</f>
        <v>591101</v>
      </c>
      <c r="S15" s="38">
        <f>Lcc_BKK!S15+Lcc_DMK!S15</f>
        <v>583211</v>
      </c>
      <c r="T15" s="201">
        <f t="shared" si="14"/>
        <v>1174312</v>
      </c>
      <c r="U15" s="150">
        <f>Lcc_BKK!U15+Lcc_DMK!U15</f>
        <v>822</v>
      </c>
      <c r="V15" s="201">
        <f>T15+U15</f>
        <v>1175134</v>
      </c>
      <c r="W15" s="41">
        <f t="shared" si="4"/>
        <v>27.047556856758593</v>
      </c>
    </row>
    <row r="16" spans="1:28" ht="15.75" customHeight="1" thickTop="1" thickBot="1">
      <c r="A16" s="10" t="str">
        <f t="shared" si="0"/>
        <v xml:space="preserve"> </v>
      </c>
      <c r="B16" s="141" t="s">
        <v>19</v>
      </c>
      <c r="C16" s="142">
        <f>+C13+C14+C15</f>
        <v>9229</v>
      </c>
      <c r="D16" s="143">
        <f t="shared" ref="D16:H16" si="16">+D13+D14+D15</f>
        <v>9224</v>
      </c>
      <c r="E16" s="181">
        <f t="shared" si="16"/>
        <v>18453</v>
      </c>
      <c r="F16" s="133">
        <f t="shared" si="16"/>
        <v>11263</v>
      </c>
      <c r="G16" s="144">
        <f t="shared" si="16"/>
        <v>11269</v>
      </c>
      <c r="H16" s="187">
        <f t="shared" si="16"/>
        <v>22532</v>
      </c>
      <c r="I16" s="136">
        <f t="shared" si="1"/>
        <v>22.104806806481324</v>
      </c>
      <c r="J16" s="10"/>
      <c r="K16" s="11"/>
      <c r="L16" s="48" t="s">
        <v>19</v>
      </c>
      <c r="M16" s="49">
        <f>+M13+M14+M15</f>
        <v>1399648</v>
      </c>
      <c r="N16" s="50">
        <f t="shared" ref="N16:V16" si="17">+N13+N14+N15</f>
        <v>1382508</v>
      </c>
      <c r="O16" s="386">
        <f t="shared" si="17"/>
        <v>2782156</v>
      </c>
      <c r="P16" s="50">
        <f t="shared" si="17"/>
        <v>760</v>
      </c>
      <c r="Q16" s="386">
        <f t="shared" si="17"/>
        <v>2782916</v>
      </c>
      <c r="R16" s="49">
        <f t="shared" si="17"/>
        <v>1844940</v>
      </c>
      <c r="S16" s="50">
        <f t="shared" si="17"/>
        <v>1839192</v>
      </c>
      <c r="T16" s="203">
        <f t="shared" si="17"/>
        <v>3684132</v>
      </c>
      <c r="U16" s="50">
        <f t="shared" si="17"/>
        <v>2689</v>
      </c>
      <c r="V16" s="203">
        <f t="shared" si="17"/>
        <v>3686821</v>
      </c>
      <c r="W16" s="51">
        <f t="shared" si="4"/>
        <v>32.480498872405782</v>
      </c>
    </row>
    <row r="17" spans="1:27" ht="13.5" thickTop="1">
      <c r="A17" s="409" t="str">
        <f t="shared" si="0"/>
        <v xml:space="preserve"> </v>
      </c>
      <c r="B17" s="111" t="s">
        <v>20</v>
      </c>
      <c r="C17" s="125">
        <f>Lcc_BKK!C17+Lcc_DMK!C17</f>
        <v>3351</v>
      </c>
      <c r="D17" s="126">
        <f>Lcc_BKK!D17+Lcc_DMK!D17</f>
        <v>3354</v>
      </c>
      <c r="E17" s="182">
        <f t="shared" si="15"/>
        <v>6705</v>
      </c>
      <c r="F17" s="125">
        <f>Lcc_BKK!F17+Lcc_DMK!F17</f>
        <v>4113</v>
      </c>
      <c r="G17" s="127">
        <f>Lcc_BKK!G17+Lcc_DMK!G17</f>
        <v>4105</v>
      </c>
      <c r="H17" s="188">
        <f t="shared" si="11"/>
        <v>8218</v>
      </c>
      <c r="I17" s="128">
        <f t="shared" si="1"/>
        <v>22.565249813571953</v>
      </c>
      <c r="J17" s="4"/>
      <c r="L17" s="14" t="s">
        <v>21</v>
      </c>
      <c r="M17" s="37">
        <f>Lcc_BKK!M17+Lcc_DMK!M17</f>
        <v>509130</v>
      </c>
      <c r="N17" s="38">
        <f>Lcc_BKK!N17+Lcc_DMK!N17</f>
        <v>509531</v>
      </c>
      <c r="O17" s="365">
        <f t="shared" ref="O17:O19" si="18">SUM(M17:N17)</f>
        <v>1018661</v>
      </c>
      <c r="P17" s="39">
        <f>Lcc_BKK!P17+Lcc_DMK!P17</f>
        <v>1028</v>
      </c>
      <c r="Q17" s="365">
        <f t="shared" ref="Q17:Q19" si="19">O17+P17</f>
        <v>1019689</v>
      </c>
      <c r="R17" s="40">
        <f>Lcc_BKK!R17+Lcc_DMK!R17</f>
        <v>681387</v>
      </c>
      <c r="S17" s="38">
        <f>Lcc_BKK!S17+Lcc_DMK!S17</f>
        <v>670756</v>
      </c>
      <c r="T17" s="201">
        <f t="shared" ref="T17:T19" si="20">SUM(R17:S17)</f>
        <v>1352143</v>
      </c>
      <c r="U17" s="150">
        <f>Lcc_BKK!U17+Lcc_DMK!U17</f>
        <v>1078</v>
      </c>
      <c r="V17" s="365">
        <f>T17+U17</f>
        <v>1353221</v>
      </c>
      <c r="W17" s="41">
        <f t="shared" si="4"/>
        <v>32.70918878206983</v>
      </c>
    </row>
    <row r="18" spans="1:27">
      <c r="A18" s="409" t="str">
        <f t="shared" si="0"/>
        <v xml:space="preserve"> </v>
      </c>
      <c r="B18" s="111" t="s">
        <v>22</v>
      </c>
      <c r="C18" s="125">
        <f>Lcc_BKK!C18+Lcc_DMK!C18</f>
        <v>3369</v>
      </c>
      <c r="D18" s="126">
        <f>Lcc_BKK!D18+Lcc_DMK!D18</f>
        <v>3365</v>
      </c>
      <c r="E18" s="179">
        <f t="shared" si="15"/>
        <v>6734</v>
      </c>
      <c r="F18" s="125">
        <f>Lcc_BKK!F18+Lcc_DMK!F18</f>
        <v>4196</v>
      </c>
      <c r="G18" s="127">
        <f>Lcc_BKK!G18+Lcc_DMK!G18</f>
        <v>4205</v>
      </c>
      <c r="H18" s="179">
        <f t="shared" si="11"/>
        <v>8401</v>
      </c>
      <c r="I18" s="128">
        <f t="shared" si="1"/>
        <v>24.754974754974747</v>
      </c>
      <c r="J18" s="4"/>
      <c r="L18" s="14" t="s">
        <v>22</v>
      </c>
      <c r="M18" s="37">
        <f>Lcc_BKK!M18+Lcc_DMK!M18</f>
        <v>500238</v>
      </c>
      <c r="N18" s="38">
        <f>Lcc_BKK!N18+Lcc_DMK!N18</f>
        <v>505981</v>
      </c>
      <c r="O18" s="201">
        <f t="shared" si="18"/>
        <v>1006219</v>
      </c>
      <c r="P18" s="39">
        <f>Lcc_BKK!P18+Lcc_DMK!P18</f>
        <v>1360</v>
      </c>
      <c r="Q18" s="201">
        <f t="shared" si="19"/>
        <v>1007579</v>
      </c>
      <c r="R18" s="40">
        <f>Lcc_BKK!R18+Lcc_DMK!R18</f>
        <v>672040</v>
      </c>
      <c r="S18" s="38">
        <f>Lcc_BKK!S18+Lcc_DMK!S18</f>
        <v>681471</v>
      </c>
      <c r="T18" s="201">
        <f t="shared" si="20"/>
        <v>1353511</v>
      </c>
      <c r="U18" s="150">
        <f>Lcc_BKK!U18+Lcc_DMK!U18</f>
        <v>2467</v>
      </c>
      <c r="V18" s="365">
        <f>T18+U18</f>
        <v>1355978</v>
      </c>
      <c r="W18" s="41">
        <f t="shared" si="4"/>
        <v>34.577834591630044</v>
      </c>
    </row>
    <row r="19" spans="1:27" ht="13.5" thickBot="1">
      <c r="A19" s="409" t="str">
        <f t="shared" si="0"/>
        <v xml:space="preserve"> </v>
      </c>
      <c r="B19" s="111" t="s">
        <v>23</v>
      </c>
      <c r="C19" s="125">
        <f>Lcc_BKK!C19+Lcc_DMK!C19</f>
        <v>3093</v>
      </c>
      <c r="D19" s="145">
        <f>Lcc_BKK!D19+Lcc_DMK!D19</f>
        <v>3091</v>
      </c>
      <c r="E19" s="183">
        <f t="shared" si="15"/>
        <v>6184</v>
      </c>
      <c r="F19" s="125">
        <f>Lcc_BKK!F19+Lcc_DMK!F19</f>
        <v>3825</v>
      </c>
      <c r="G19" s="146">
        <f>Lcc_BKK!G19+Lcc_DMK!G19</f>
        <v>3822</v>
      </c>
      <c r="H19" s="362">
        <f t="shared" si="11"/>
        <v>7647</v>
      </c>
      <c r="I19" s="147">
        <f t="shared" si="1"/>
        <v>23.657826649417846</v>
      </c>
      <c r="J19" s="4"/>
      <c r="L19" s="14" t="s">
        <v>23</v>
      </c>
      <c r="M19" s="37">
        <f>Lcc_BKK!M19+Lcc_DMK!M19</f>
        <v>422144</v>
      </c>
      <c r="N19" s="38">
        <f>Lcc_BKK!N19+Lcc_DMK!N19</f>
        <v>416725</v>
      </c>
      <c r="O19" s="365">
        <f t="shared" si="18"/>
        <v>838869</v>
      </c>
      <c r="P19" s="39">
        <f>Lcc_BKK!P19+Lcc_DMK!P19</f>
        <v>1903</v>
      </c>
      <c r="Q19" s="365">
        <f t="shared" si="19"/>
        <v>840772</v>
      </c>
      <c r="R19" s="40">
        <f>Lcc_BKK!R19+Lcc_DMK!R19</f>
        <v>580032</v>
      </c>
      <c r="S19" s="38">
        <f>Lcc_BKK!S19+Lcc_DMK!S19</f>
        <v>588209</v>
      </c>
      <c r="T19" s="201">
        <f t="shared" si="20"/>
        <v>1168241</v>
      </c>
      <c r="U19" s="39">
        <f>Lcc_BKK!U19+Lcc_DMK!U19</f>
        <v>2040</v>
      </c>
      <c r="V19" s="367">
        <f>T19+U19</f>
        <v>1170281</v>
      </c>
      <c r="W19" s="41">
        <f t="shared" si="4"/>
        <v>39.191243285932444</v>
      </c>
    </row>
    <row r="20" spans="1:27" ht="14.25" thickTop="1" thickBot="1">
      <c r="A20" s="409" t="str">
        <f t="shared" si="0"/>
        <v xml:space="preserve"> </v>
      </c>
      <c r="B20" s="132" t="s">
        <v>24</v>
      </c>
      <c r="C20" s="133">
        <f t="shared" ref="C20:H20" si="21">+C17+C18+C19</f>
        <v>9813</v>
      </c>
      <c r="D20" s="134">
        <f t="shared" si="21"/>
        <v>9810</v>
      </c>
      <c r="E20" s="180">
        <f t="shared" si="21"/>
        <v>19623</v>
      </c>
      <c r="F20" s="133">
        <f t="shared" si="21"/>
        <v>12134</v>
      </c>
      <c r="G20" s="135">
        <f t="shared" si="21"/>
        <v>12132</v>
      </c>
      <c r="H20" s="363">
        <f t="shared" si="21"/>
        <v>24266</v>
      </c>
      <c r="I20" s="136">
        <f t="shared" si="1"/>
        <v>23.66101003923966</v>
      </c>
      <c r="J20" s="4"/>
      <c r="L20" s="42" t="s">
        <v>24</v>
      </c>
      <c r="M20" s="43">
        <f t="shared" ref="M20:V20" si="22">+M17+M18+M19</f>
        <v>1431512</v>
      </c>
      <c r="N20" s="44">
        <f t="shared" si="22"/>
        <v>1432237</v>
      </c>
      <c r="O20" s="366">
        <f t="shared" si="22"/>
        <v>2863749</v>
      </c>
      <c r="P20" s="45">
        <f t="shared" si="22"/>
        <v>4291</v>
      </c>
      <c r="Q20" s="366">
        <f t="shared" si="22"/>
        <v>2868040</v>
      </c>
      <c r="R20" s="46">
        <f t="shared" si="22"/>
        <v>1933459</v>
      </c>
      <c r="S20" s="44">
        <f t="shared" si="22"/>
        <v>1940436</v>
      </c>
      <c r="T20" s="366">
        <f t="shared" si="22"/>
        <v>3873895</v>
      </c>
      <c r="U20" s="45">
        <f t="shared" si="22"/>
        <v>5585</v>
      </c>
      <c r="V20" s="368">
        <f t="shared" si="22"/>
        <v>3879480</v>
      </c>
      <c r="W20" s="47">
        <f t="shared" si="4"/>
        <v>35.26589587313984</v>
      </c>
    </row>
    <row r="21" spans="1:27" ht="14.25" thickTop="1" thickBot="1">
      <c r="A21" s="409" t="str">
        <f t="shared" ref="A21:A26" si="23">IF(ISERROR(F21/G21)," ",IF(F21/G21&gt;0.5,IF(F21/G21&lt;1.5," ","NOT OK"),"NOT OK"))</f>
        <v xml:space="preserve"> </v>
      </c>
      <c r="B21" s="111" t="s">
        <v>10</v>
      </c>
      <c r="C21" s="125">
        <v>2707</v>
      </c>
      <c r="D21" s="127">
        <v>2711</v>
      </c>
      <c r="E21" s="361">
        <f>SUM(C21:D21)</f>
        <v>5418</v>
      </c>
      <c r="F21" s="125">
        <f>Lcc_BKK!F21+Lcc_DMK!F21</f>
        <v>3950</v>
      </c>
      <c r="G21" s="127">
        <f>Lcc_BKK!G21+Lcc_DMK!G21</f>
        <v>3944</v>
      </c>
      <c r="H21" s="357">
        <f>SUM(F21:G21)</f>
        <v>7894</v>
      </c>
      <c r="I21" s="128">
        <f t="shared" ref="I21" si="24">IF(E21=0,0,((H21/E21)-1)*100)</f>
        <v>45.699520118124767</v>
      </c>
      <c r="J21" s="4"/>
      <c r="L21" s="14" t="s">
        <v>10</v>
      </c>
      <c r="M21" s="37">
        <v>410374</v>
      </c>
      <c r="N21" s="38">
        <v>416835</v>
      </c>
      <c r="O21" s="365">
        <f>SUM(M21:N21)</f>
        <v>827209</v>
      </c>
      <c r="P21" s="39">
        <v>396</v>
      </c>
      <c r="Q21" s="365">
        <f>O21+P21</f>
        <v>827605</v>
      </c>
      <c r="R21" s="40">
        <f>Lcc_BKK!R21+Lcc_DMK!R21</f>
        <v>579791</v>
      </c>
      <c r="S21" s="38">
        <f>Lcc_BKK!S21+Lcc_DMK!S21</f>
        <v>603718</v>
      </c>
      <c r="T21" s="365">
        <f t="shared" ref="T21" si="25">SUM(R21:S21)</f>
        <v>1183509</v>
      </c>
      <c r="U21" s="39">
        <f>Lcc_BKK!U21+Lcc_DMK!U21</f>
        <v>1562</v>
      </c>
      <c r="V21" s="367">
        <f>T21+U21</f>
        <v>1185071</v>
      </c>
      <c r="W21" s="41">
        <f t="shared" ref="W21" si="26">IF(Q21=0,0,((V21/Q21)-1)*100)</f>
        <v>43.192827496208942</v>
      </c>
    </row>
    <row r="22" spans="1:27" ht="14.25" thickTop="1" thickBot="1">
      <c r="A22" s="410" t="str">
        <f t="shared" si="23"/>
        <v xml:space="preserve"> </v>
      </c>
      <c r="B22" s="132" t="s">
        <v>66</v>
      </c>
      <c r="C22" s="133">
        <f>+C12+C16+C20+C21</f>
        <v>30952</v>
      </c>
      <c r="D22" s="135">
        <f t="shared" ref="D22:H22" si="27">+D12+D16+D20+D21</f>
        <v>30953</v>
      </c>
      <c r="E22" s="364">
        <f t="shared" si="27"/>
        <v>61905</v>
      </c>
      <c r="F22" s="133">
        <f t="shared" si="27"/>
        <v>38827</v>
      </c>
      <c r="G22" s="135">
        <f t="shared" si="27"/>
        <v>38834</v>
      </c>
      <c r="H22" s="358">
        <f t="shared" si="27"/>
        <v>77661</v>
      </c>
      <c r="I22" s="137">
        <f>IF(E22=0,0,((H22/E22)-1)*100)</f>
        <v>25.451902108068825</v>
      </c>
      <c r="J22" s="4"/>
      <c r="L22" s="42" t="s">
        <v>66</v>
      </c>
      <c r="M22" s="46">
        <f t="shared" ref="M22:V22" si="28">+M12+M16+M20+M21</f>
        <v>4598681</v>
      </c>
      <c r="N22" s="44">
        <f t="shared" si="28"/>
        <v>4606212</v>
      </c>
      <c r="O22" s="366">
        <f t="shared" si="28"/>
        <v>9204893</v>
      </c>
      <c r="P22" s="44">
        <f t="shared" si="28"/>
        <v>6590</v>
      </c>
      <c r="Q22" s="366">
        <f t="shared" si="28"/>
        <v>9211483</v>
      </c>
      <c r="R22" s="46">
        <f t="shared" si="28"/>
        <v>6240589</v>
      </c>
      <c r="S22" s="44">
        <f t="shared" si="28"/>
        <v>6288440</v>
      </c>
      <c r="T22" s="366">
        <f t="shared" si="28"/>
        <v>12529029</v>
      </c>
      <c r="U22" s="44">
        <f t="shared" si="28"/>
        <v>13298</v>
      </c>
      <c r="V22" s="366">
        <f t="shared" si="28"/>
        <v>12542327</v>
      </c>
      <c r="W22" s="47">
        <f>IF(Q22=0,0,((V22/Q22)-1)*100)</f>
        <v>36.159693287172104</v>
      </c>
    </row>
    <row r="23" spans="1:27" ht="13.5" thickTop="1">
      <c r="A23" s="409" t="str">
        <f>IF(ISERROR(F23/G23)," ",IF(F23/G23&gt;0.5,IF(F23/G23&lt;1.5," ","NOT OK"),"NOT OK"))</f>
        <v xml:space="preserve"> </v>
      </c>
      <c r="B23" s="111" t="s">
        <v>11</v>
      </c>
      <c r="C23" s="125">
        <v>2768</v>
      </c>
      <c r="D23" s="127">
        <v>2763</v>
      </c>
      <c r="E23" s="361">
        <f t="shared" ref="E23" si="29">SUM(C23:D23)</f>
        <v>5531</v>
      </c>
      <c r="F23" s="125"/>
      <c r="G23" s="127"/>
      <c r="H23" s="357"/>
      <c r="I23" s="128"/>
      <c r="J23" s="4"/>
      <c r="K23" s="7"/>
      <c r="L23" s="14" t="s">
        <v>11</v>
      </c>
      <c r="M23" s="37">
        <v>436252</v>
      </c>
      <c r="N23" s="38">
        <v>421587</v>
      </c>
      <c r="O23" s="365">
        <f>SUM(M23:N23)</f>
        <v>857839</v>
      </c>
      <c r="P23" s="39">
        <v>537</v>
      </c>
      <c r="Q23" s="365">
        <f>O23+P23</f>
        <v>858376</v>
      </c>
      <c r="R23" s="40"/>
      <c r="S23" s="38"/>
      <c r="T23" s="365"/>
      <c r="U23" s="39"/>
      <c r="V23" s="365"/>
      <c r="W23" s="41"/>
    </row>
    <row r="24" spans="1:27" ht="13.5" thickBot="1">
      <c r="A24" s="409" t="str">
        <f>IF(ISERROR(F24/G24)," ",IF(F24/G24&gt;0.5,IF(F24/G24&lt;1.5," ","NOT OK"),"NOT OK"))</f>
        <v xml:space="preserve"> </v>
      </c>
      <c r="B24" s="116" t="s">
        <v>12</v>
      </c>
      <c r="C24" s="129">
        <v>3001</v>
      </c>
      <c r="D24" s="131">
        <v>3000</v>
      </c>
      <c r="E24" s="179">
        <f>SUM(C24:D24)</f>
        <v>6001</v>
      </c>
      <c r="F24" s="129"/>
      <c r="G24" s="131"/>
      <c r="H24" s="185"/>
      <c r="I24" s="128"/>
      <c r="J24" s="4"/>
      <c r="K24" s="7"/>
      <c r="L24" s="23" t="s">
        <v>12</v>
      </c>
      <c r="M24" s="37">
        <v>466717</v>
      </c>
      <c r="N24" s="38">
        <v>459270</v>
      </c>
      <c r="O24" s="365">
        <f t="shared" ref="O24" si="30">SUM(M24:N24)</f>
        <v>925987</v>
      </c>
      <c r="P24" s="39">
        <v>924</v>
      </c>
      <c r="Q24" s="365">
        <f t="shared" ref="Q24" si="31">O24+P24</f>
        <v>926911</v>
      </c>
      <c r="R24" s="40"/>
      <c r="S24" s="38"/>
      <c r="T24" s="365"/>
      <c r="U24" s="39"/>
      <c r="V24" s="387"/>
      <c r="W24" s="41"/>
    </row>
    <row r="25" spans="1:27" ht="14.25" thickTop="1" thickBot="1">
      <c r="A25" s="1"/>
      <c r="B25" s="132" t="s">
        <v>38</v>
      </c>
      <c r="C25" s="431">
        <f>+C21+C23+C24</f>
        <v>8476</v>
      </c>
      <c r="D25" s="432">
        <f t="shared" ref="D25:E25" si="32">+D21+D23+D24</f>
        <v>8474</v>
      </c>
      <c r="E25" s="433">
        <f t="shared" si="32"/>
        <v>16950</v>
      </c>
      <c r="F25" s="431"/>
      <c r="G25" s="432"/>
      <c r="H25" s="433"/>
      <c r="I25" s="136"/>
      <c r="J25" s="4"/>
      <c r="L25" s="42" t="s">
        <v>38</v>
      </c>
      <c r="M25" s="43">
        <f t="shared" ref="M25:Q25" si="33">+M21+M23+M24</f>
        <v>1313343</v>
      </c>
      <c r="N25" s="46">
        <f t="shared" si="33"/>
        <v>1297692</v>
      </c>
      <c r="O25" s="434">
        <f t="shared" si="33"/>
        <v>2611035</v>
      </c>
      <c r="P25" s="43">
        <f t="shared" si="33"/>
        <v>1857</v>
      </c>
      <c r="Q25" s="434">
        <f t="shared" si="33"/>
        <v>2612892</v>
      </c>
      <c r="R25" s="43"/>
      <c r="S25" s="46"/>
      <c r="T25" s="434"/>
      <c r="U25" s="43"/>
      <c r="V25" s="434"/>
      <c r="W25" s="435"/>
      <c r="X25" s="1"/>
      <c r="Y25" s="1"/>
      <c r="Z25" s="1"/>
      <c r="AA25" s="1"/>
    </row>
    <row r="26" spans="1:27" ht="14.25" thickTop="1" thickBot="1">
      <c r="A26" s="410" t="str">
        <f t="shared" si="23"/>
        <v xml:space="preserve"> </v>
      </c>
      <c r="B26" s="132" t="s">
        <v>63</v>
      </c>
      <c r="C26" s="133">
        <f>+C12+C16+C20+C25</f>
        <v>36721</v>
      </c>
      <c r="D26" s="135">
        <f t="shared" ref="D26:E26" si="34">+D12+D16+D20+D25</f>
        <v>36716</v>
      </c>
      <c r="E26" s="364">
        <f t="shared" si="34"/>
        <v>73437</v>
      </c>
      <c r="F26" s="133"/>
      <c r="G26" s="135"/>
      <c r="H26" s="358"/>
      <c r="I26" s="137"/>
      <c r="J26" s="4"/>
      <c r="L26" s="42" t="s">
        <v>63</v>
      </c>
      <c r="M26" s="46">
        <f t="shared" ref="M26:Q26" si="35">+M12+M16+M20+M25</f>
        <v>5501650</v>
      </c>
      <c r="N26" s="44">
        <f t="shared" si="35"/>
        <v>5487069</v>
      </c>
      <c r="O26" s="366">
        <f t="shared" si="35"/>
        <v>10988719</v>
      </c>
      <c r="P26" s="44">
        <f t="shared" si="35"/>
        <v>8051</v>
      </c>
      <c r="Q26" s="366">
        <f t="shared" si="35"/>
        <v>10996770</v>
      </c>
      <c r="R26" s="46"/>
      <c r="S26" s="44"/>
      <c r="T26" s="366"/>
      <c r="U26" s="44"/>
      <c r="V26" s="366"/>
      <c r="W26" s="47"/>
    </row>
    <row r="27" spans="1:27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7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1:27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1:27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7" ht="14.25" thickTop="1" thickBot="1">
      <c r="B31" s="109"/>
      <c r="C31" s="486" t="s">
        <v>64</v>
      </c>
      <c r="D31" s="487"/>
      <c r="E31" s="488"/>
      <c r="F31" s="486" t="s">
        <v>65</v>
      </c>
      <c r="G31" s="487"/>
      <c r="H31" s="488"/>
      <c r="I31" s="110" t="s">
        <v>2</v>
      </c>
      <c r="J31" s="4"/>
      <c r="L31" s="12"/>
      <c r="M31" s="489" t="s">
        <v>64</v>
      </c>
      <c r="N31" s="490"/>
      <c r="O31" s="490"/>
      <c r="P31" s="490"/>
      <c r="Q31" s="491"/>
      <c r="R31" s="489" t="s">
        <v>65</v>
      </c>
      <c r="S31" s="490"/>
      <c r="T31" s="490"/>
      <c r="U31" s="490"/>
      <c r="V31" s="491"/>
      <c r="W31" s="13" t="s">
        <v>2</v>
      </c>
    </row>
    <row r="32" spans="1:27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1:28" ht="13.5" thickBot="1">
      <c r="B33" s="116"/>
      <c r="C33" s="117" t="s">
        <v>5</v>
      </c>
      <c r="D33" s="118" t="s">
        <v>6</v>
      </c>
      <c r="E33" s="226" t="s">
        <v>7</v>
      </c>
      <c r="F33" s="117" t="s">
        <v>5</v>
      </c>
      <c r="G33" s="118" t="s">
        <v>6</v>
      </c>
      <c r="H33" s="226" t="s">
        <v>7</v>
      </c>
      <c r="I33" s="120"/>
      <c r="J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1:28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1:28">
      <c r="A35" s="4" t="str">
        <f t="shared" si="0"/>
        <v xml:space="preserve"> </v>
      </c>
      <c r="B35" s="111" t="s">
        <v>13</v>
      </c>
      <c r="C35" s="125">
        <f>Lcc_BKK!C35+Lcc_DMK!C35</f>
        <v>5859</v>
      </c>
      <c r="D35" s="126">
        <f>Lcc_BKK!D35+Lcc_DMK!D35</f>
        <v>5860</v>
      </c>
      <c r="E35" s="361">
        <f t="shared" ref="E35:E36" si="36">SUM(C35:D35)</f>
        <v>11719</v>
      </c>
      <c r="F35" s="125">
        <f>Lcc_BKK!F35+Lcc_DMK!F35</f>
        <v>6435</v>
      </c>
      <c r="G35" s="127">
        <f>Lcc_BKK!G35+Lcc_DMK!G35</f>
        <v>6437</v>
      </c>
      <c r="H35" s="357">
        <f t="shared" ref="H35:H36" si="37">SUM(F35:G35)</f>
        <v>12872</v>
      </c>
      <c r="I35" s="128">
        <f t="shared" ref="I35:I46" si="38">IF(E35=0,0,((H35/E35)-1)*100)</f>
        <v>9.8387234405666</v>
      </c>
      <c r="J35" s="4"/>
      <c r="L35" s="14" t="s">
        <v>13</v>
      </c>
      <c r="M35" s="37">
        <f>Lcc_BKK!M35+Lcc_DMK!M35</f>
        <v>840416</v>
      </c>
      <c r="N35" s="38">
        <f>Lcc_BKK!N35+Lcc_DMK!N35</f>
        <v>775834</v>
      </c>
      <c r="O35" s="365">
        <f t="shared" ref="O35:O36" si="39">SUM(M35:N35)</f>
        <v>1616250</v>
      </c>
      <c r="P35" s="39">
        <f>Lcc_BKK!P35+Lcc_DMK!P35</f>
        <v>278</v>
      </c>
      <c r="Q35" s="365">
        <f t="shared" ref="Q35:Q36" si="40">O35+P35</f>
        <v>1616528</v>
      </c>
      <c r="R35" s="40">
        <f>Lcc_BKK!R35+Lcc_DMK!R35</f>
        <v>1002843</v>
      </c>
      <c r="S35" s="38">
        <f>Lcc_BKK!S35+Lcc_DMK!S35</f>
        <v>945600</v>
      </c>
      <c r="T35" s="365">
        <f t="shared" ref="T35:T36" si="41">SUM(R35:S35)</f>
        <v>1948443</v>
      </c>
      <c r="U35" s="39">
        <f>Lcc_BKK!U35+Lcc_DMK!U35</f>
        <v>61</v>
      </c>
      <c r="V35" s="367">
        <f>T35+U35</f>
        <v>1948504</v>
      </c>
      <c r="W35" s="41">
        <f t="shared" ref="W35:W46" si="42">IF(Q35=0,0,((V35/Q35)-1)*100)</f>
        <v>20.536359407322369</v>
      </c>
    </row>
    <row r="36" spans="1:28">
      <c r="A36" s="4" t="str">
        <f t="shared" si="0"/>
        <v xml:space="preserve"> </v>
      </c>
      <c r="B36" s="111" t="s">
        <v>14</v>
      </c>
      <c r="C36" s="125">
        <f>Lcc_BKK!C36+Lcc_DMK!C36</f>
        <v>5462</v>
      </c>
      <c r="D36" s="126">
        <f>Lcc_BKK!D36+Lcc_DMK!D36</f>
        <v>5462</v>
      </c>
      <c r="E36" s="361">
        <f t="shared" si="36"/>
        <v>10924</v>
      </c>
      <c r="F36" s="125">
        <f>Lcc_BKK!F36+Lcc_DMK!F36</f>
        <v>5860</v>
      </c>
      <c r="G36" s="127">
        <f>Lcc_BKK!G36+Lcc_DMK!G36</f>
        <v>5860</v>
      </c>
      <c r="H36" s="357">
        <f t="shared" si="37"/>
        <v>11720</v>
      </c>
      <c r="I36" s="128">
        <f t="shared" si="38"/>
        <v>7.2867081655071386</v>
      </c>
      <c r="J36" s="4"/>
      <c r="L36" s="14" t="s">
        <v>14</v>
      </c>
      <c r="M36" s="37">
        <f>Lcc_BKK!M36+Lcc_DMK!M36</f>
        <v>779469</v>
      </c>
      <c r="N36" s="38">
        <f>Lcc_BKK!N36+Lcc_DMK!N36</f>
        <v>776207</v>
      </c>
      <c r="O36" s="365">
        <f t="shared" si="39"/>
        <v>1555676</v>
      </c>
      <c r="P36" s="39">
        <f>Lcc_BKK!P36+Lcc_DMK!P36</f>
        <v>438</v>
      </c>
      <c r="Q36" s="365">
        <f t="shared" si="40"/>
        <v>1556114</v>
      </c>
      <c r="R36" s="40">
        <f>Lcc_BKK!R36+Lcc_DMK!R36</f>
        <v>898201</v>
      </c>
      <c r="S36" s="38">
        <f>Lcc_BKK!S36+Lcc_DMK!S36</f>
        <v>891926</v>
      </c>
      <c r="T36" s="365">
        <f t="shared" si="41"/>
        <v>1790127</v>
      </c>
      <c r="U36" s="39">
        <f>Lcc_BKK!U36+Lcc_DMK!U36</f>
        <v>81</v>
      </c>
      <c r="V36" s="367">
        <f>T36+U36</f>
        <v>1790208</v>
      </c>
      <c r="W36" s="41">
        <f t="shared" si="42"/>
        <v>15.043499383721247</v>
      </c>
    </row>
    <row r="37" spans="1:28" ht="13.5" thickBot="1">
      <c r="A37" s="4" t="str">
        <f>IF(ISERROR(F37/G37)," ",IF(F37/G37&gt;0.5,IF(F37/G37&lt;1.5," ","NOT OK"),"NOT OK"))</f>
        <v xml:space="preserve"> </v>
      </c>
      <c r="B37" s="111" t="s">
        <v>15</v>
      </c>
      <c r="C37" s="125">
        <f>Lcc_BKK!C37+Lcc_DMK!C37</f>
        <v>6098</v>
      </c>
      <c r="D37" s="126">
        <f>Lcc_BKK!D37+Lcc_DMK!D37</f>
        <v>6096</v>
      </c>
      <c r="E37" s="361">
        <f>SUM(C37:D37)</f>
        <v>12194</v>
      </c>
      <c r="F37" s="125">
        <f>Lcc_BKK!F37+Lcc_DMK!F37</f>
        <v>4427</v>
      </c>
      <c r="G37" s="127">
        <f>Lcc_BKK!G37+Lcc_DMK!G37</f>
        <v>5856</v>
      </c>
      <c r="H37" s="357">
        <f>SUM(F37:G37)</f>
        <v>10283</v>
      </c>
      <c r="I37" s="128">
        <f>IF(E37=0,0,((H37/E37)-1)*100)</f>
        <v>-15.671641791044777</v>
      </c>
      <c r="J37" s="4"/>
      <c r="L37" s="14" t="s">
        <v>15</v>
      </c>
      <c r="M37" s="37">
        <f>Lcc_BKK!M37+Lcc_DMK!M37</f>
        <v>897004</v>
      </c>
      <c r="N37" s="38">
        <f>Lcc_BKK!N37+Lcc_DMK!N37</f>
        <v>869075</v>
      </c>
      <c r="O37" s="365">
        <f>SUM(M37:N37)</f>
        <v>1766079</v>
      </c>
      <c r="P37" s="39">
        <f>Lcc_BKK!P37+Lcc_DMK!P37</f>
        <v>237</v>
      </c>
      <c r="Q37" s="365">
        <f>O37+P37</f>
        <v>1766316</v>
      </c>
      <c r="R37" s="40">
        <f>Lcc_BKK!R37+Lcc_DMK!R37</f>
        <v>919690</v>
      </c>
      <c r="S37" s="38">
        <f>Lcc_BKK!S37+Lcc_DMK!S37</f>
        <v>908843</v>
      </c>
      <c r="T37" s="365">
        <f>SUM(R37:S37)</f>
        <v>1828533</v>
      </c>
      <c r="U37" s="39">
        <f>Lcc_BKK!U37+Lcc_DMK!U37</f>
        <v>512</v>
      </c>
      <c r="V37" s="367">
        <f>T37+U37</f>
        <v>1829045</v>
      </c>
      <c r="W37" s="41">
        <f>IF(Q37=0,0,((V37/Q37)-1)*100)</f>
        <v>3.5514030332058466</v>
      </c>
    </row>
    <row r="38" spans="1:28" ht="14.25" thickTop="1" thickBot="1">
      <c r="A38" s="4" t="str">
        <f t="shared" si="0"/>
        <v xml:space="preserve"> </v>
      </c>
      <c r="B38" s="132" t="s">
        <v>61</v>
      </c>
      <c r="C38" s="133">
        <f t="shared" ref="C38:H38" si="43">+C35+C36+C37</f>
        <v>17419</v>
      </c>
      <c r="D38" s="135">
        <f t="shared" si="43"/>
        <v>17418</v>
      </c>
      <c r="E38" s="364">
        <f t="shared" si="43"/>
        <v>34837</v>
      </c>
      <c r="F38" s="133">
        <f t="shared" si="43"/>
        <v>16722</v>
      </c>
      <c r="G38" s="135">
        <f t="shared" si="43"/>
        <v>18153</v>
      </c>
      <c r="H38" s="358">
        <f t="shared" si="43"/>
        <v>34875</v>
      </c>
      <c r="I38" s="137">
        <f>IF(E38=0,0,((H38/E38)-1)*100)</f>
        <v>0.10907942704596607</v>
      </c>
      <c r="J38" s="8"/>
      <c r="L38" s="42" t="s">
        <v>61</v>
      </c>
      <c r="M38" s="46">
        <f t="shared" ref="M38:V38" si="44">+M35+M36+M37</f>
        <v>2516889</v>
      </c>
      <c r="N38" s="44">
        <f t="shared" si="44"/>
        <v>2421116</v>
      </c>
      <c r="O38" s="366">
        <f t="shared" si="44"/>
        <v>4938005</v>
      </c>
      <c r="P38" s="44">
        <f t="shared" si="44"/>
        <v>953</v>
      </c>
      <c r="Q38" s="366">
        <f t="shared" si="44"/>
        <v>4938958</v>
      </c>
      <c r="R38" s="46">
        <f t="shared" si="44"/>
        <v>2820734</v>
      </c>
      <c r="S38" s="44">
        <f t="shared" si="44"/>
        <v>2746369</v>
      </c>
      <c r="T38" s="366">
        <f t="shared" si="44"/>
        <v>5567103</v>
      </c>
      <c r="U38" s="44">
        <f t="shared" si="44"/>
        <v>654</v>
      </c>
      <c r="V38" s="366">
        <f t="shared" si="44"/>
        <v>5567757</v>
      </c>
      <c r="W38" s="47">
        <f>IF(Q38=0,0,((V38/Q38)-1)*100)</f>
        <v>12.731410147646539</v>
      </c>
      <c r="AB38" s="336"/>
    </row>
    <row r="39" spans="1:28" ht="13.5" thickTop="1">
      <c r="A39" s="4" t="str">
        <f t="shared" si="0"/>
        <v xml:space="preserve"> </v>
      </c>
      <c r="B39" s="111" t="s">
        <v>16</v>
      </c>
      <c r="C39" s="138">
        <f>Lcc_BKK!C39+Lcc_DMK!C39</f>
        <v>5965</v>
      </c>
      <c r="D39" s="139">
        <f>Lcc_BKK!D39+Lcc_DMK!D39</f>
        <v>5965</v>
      </c>
      <c r="E39" s="179">
        <f t="shared" ref="E39:E41" si="45">SUM(C39:D39)</f>
        <v>11930</v>
      </c>
      <c r="F39" s="138">
        <f>Lcc_BKK!F39+Lcc_DMK!F39</f>
        <v>6172</v>
      </c>
      <c r="G39" s="140">
        <f>Lcc_BKK!G39+Lcc_DMK!G39</f>
        <v>6173</v>
      </c>
      <c r="H39" s="357">
        <f t="shared" ref="H39:H41" si="46">SUM(F39:G39)</f>
        <v>12345</v>
      </c>
      <c r="I39" s="128">
        <f t="shared" si="38"/>
        <v>3.4786253143336054</v>
      </c>
      <c r="J39" s="4"/>
      <c r="L39" s="14" t="s">
        <v>16</v>
      </c>
      <c r="M39" s="37">
        <f>Lcc_BKK!M39+Lcc_DMK!M39</f>
        <v>844892</v>
      </c>
      <c r="N39" s="38">
        <f>Lcc_BKK!N39+Lcc_DMK!N39</f>
        <v>844779</v>
      </c>
      <c r="O39" s="201">
        <f t="shared" ref="O39:O41" si="47">SUM(M39:N39)</f>
        <v>1689671</v>
      </c>
      <c r="P39" s="39">
        <f>Lcc_BKK!P39+Lcc_DMK!P39</f>
        <v>410</v>
      </c>
      <c r="Q39" s="201">
        <f t="shared" ref="Q39:Q41" si="48">O39+P39</f>
        <v>1690081</v>
      </c>
      <c r="R39" s="40">
        <f>Lcc_BKK!R39+Lcc_DMK!R39</f>
        <v>937995</v>
      </c>
      <c r="S39" s="38">
        <f>Lcc_BKK!S39+Lcc_DMK!S39</f>
        <v>930206</v>
      </c>
      <c r="T39" s="201">
        <f t="shared" ref="T39:T41" si="49">SUM(R39:S39)</f>
        <v>1868201</v>
      </c>
      <c r="U39" s="39">
        <f>Lcc_BKK!U39+Lcc_DMK!U39</f>
        <v>337</v>
      </c>
      <c r="V39" s="324">
        <f>T39+U39</f>
        <v>1868538</v>
      </c>
      <c r="W39" s="41">
        <f t="shared" si="42"/>
        <v>10.559079712747499</v>
      </c>
    </row>
    <row r="40" spans="1:28">
      <c r="A40" s="4" t="str">
        <f>IF(ISERROR(F40/G40)," ",IF(F40/G40&gt;0.5,IF(F40/G40&lt;1.5," ","NOT OK"),"NOT OK"))</f>
        <v xml:space="preserve"> </v>
      </c>
      <c r="B40" s="111" t="s">
        <v>17</v>
      </c>
      <c r="C40" s="138">
        <f>Lcc_BKK!C40+Lcc_DMK!C40</f>
        <v>6060</v>
      </c>
      <c r="D40" s="139">
        <f>Lcc_BKK!D40+Lcc_DMK!D40</f>
        <v>6059</v>
      </c>
      <c r="E40" s="179">
        <f>SUM(C40:D40)</f>
        <v>12119</v>
      </c>
      <c r="F40" s="138">
        <f>Lcc_BKK!F40+Lcc_DMK!F40</f>
        <v>6439</v>
      </c>
      <c r="G40" s="140">
        <f>Lcc_BKK!G40+Lcc_DMK!G40</f>
        <v>6434</v>
      </c>
      <c r="H40" s="357">
        <f>SUM(F40:G40)</f>
        <v>12873</v>
      </c>
      <c r="I40" s="128">
        <f>IF(E40=0,0,((H40/E40)-1)*100)</f>
        <v>6.2216354484693426</v>
      </c>
      <c r="J40" s="4"/>
      <c r="L40" s="14" t="s">
        <v>17</v>
      </c>
      <c r="M40" s="37">
        <f>Lcc_BKK!M40+Lcc_DMK!M40</f>
        <v>822144</v>
      </c>
      <c r="N40" s="38">
        <f>Lcc_BKK!N40+Lcc_DMK!N40</f>
        <v>821956</v>
      </c>
      <c r="O40" s="201">
        <f>SUM(M40:N40)</f>
        <v>1644100</v>
      </c>
      <c r="P40" s="39">
        <f>Lcc_BKK!P40+Lcc_DMK!P40</f>
        <v>528</v>
      </c>
      <c r="Q40" s="201">
        <f>O40+P40</f>
        <v>1644628</v>
      </c>
      <c r="R40" s="40">
        <f>Lcc_BKK!R40+Lcc_DMK!R40</f>
        <v>934372</v>
      </c>
      <c r="S40" s="38">
        <f>Lcc_BKK!S40+Lcc_DMK!S40</f>
        <v>931110</v>
      </c>
      <c r="T40" s="201">
        <f>SUM(R40:S40)</f>
        <v>1865482</v>
      </c>
      <c r="U40" s="150">
        <f>Lcc_BKK!U40+Lcc_DMK!U40</f>
        <v>263</v>
      </c>
      <c r="V40" s="201">
        <f>T40+U40</f>
        <v>1865745</v>
      </c>
      <c r="W40" s="41">
        <f>IF(Q40=0,0,((V40/Q40)-1)*100)</f>
        <v>13.444803323304733</v>
      </c>
    </row>
    <row r="41" spans="1:28" ht="13.5" thickBot="1">
      <c r="A41" s="4" t="str">
        <f t="shared" si="0"/>
        <v xml:space="preserve"> </v>
      </c>
      <c r="B41" s="111" t="s">
        <v>18</v>
      </c>
      <c r="C41" s="138">
        <f>Lcc_BKK!C41+Lcc_DMK!C41</f>
        <v>5533</v>
      </c>
      <c r="D41" s="139">
        <f>Lcc_BKK!D41+Lcc_DMK!D41</f>
        <v>5534</v>
      </c>
      <c r="E41" s="179">
        <f t="shared" si="45"/>
        <v>11067</v>
      </c>
      <c r="F41" s="138">
        <f>Lcc_BKK!F41+Lcc_DMK!F41</f>
        <v>6157</v>
      </c>
      <c r="G41" s="140">
        <f>Lcc_BKK!G41+Lcc_DMK!G41</f>
        <v>6159</v>
      </c>
      <c r="H41" s="357">
        <f t="shared" si="46"/>
        <v>12316</v>
      </c>
      <c r="I41" s="128">
        <f t="shared" si="38"/>
        <v>11.285804644438425</v>
      </c>
      <c r="J41" s="4"/>
      <c r="L41" s="14" t="s">
        <v>18</v>
      </c>
      <c r="M41" s="37">
        <f>Lcc_BKK!M41+Lcc_DMK!M41</f>
        <v>757218</v>
      </c>
      <c r="N41" s="38">
        <f>Lcc_BKK!N41+Lcc_DMK!N41</f>
        <v>752299</v>
      </c>
      <c r="O41" s="201">
        <f t="shared" si="47"/>
        <v>1509517</v>
      </c>
      <c r="P41" s="39">
        <f>Lcc_BKK!P41+Lcc_DMK!P41</f>
        <v>27</v>
      </c>
      <c r="Q41" s="201">
        <f t="shared" si="48"/>
        <v>1509544</v>
      </c>
      <c r="R41" s="40">
        <f>Lcc_BKK!R41+Lcc_DMK!R41</f>
        <v>853561</v>
      </c>
      <c r="S41" s="38">
        <f>Lcc_BKK!S41+Lcc_DMK!S41</f>
        <v>859185</v>
      </c>
      <c r="T41" s="201">
        <f t="shared" si="49"/>
        <v>1712746</v>
      </c>
      <c r="U41" s="150">
        <f>Lcc_BKK!U41+Lcc_DMK!U41</f>
        <v>0</v>
      </c>
      <c r="V41" s="392">
        <f>T41+U41</f>
        <v>1712746</v>
      </c>
      <c r="W41" s="41">
        <f t="shared" si="42"/>
        <v>13.461151182078822</v>
      </c>
    </row>
    <row r="42" spans="1:28" ht="16.5" thickTop="1" thickBot="1">
      <c r="A42" s="10" t="str">
        <f t="shared" si="0"/>
        <v xml:space="preserve"> </v>
      </c>
      <c r="B42" s="141" t="s">
        <v>19</v>
      </c>
      <c r="C42" s="142">
        <f>+C39+C40+C41</f>
        <v>17558</v>
      </c>
      <c r="D42" s="143">
        <f t="shared" ref="D42" si="50">+D39+D40+D41</f>
        <v>17558</v>
      </c>
      <c r="E42" s="181">
        <f t="shared" ref="E42" si="51">+E39+E40+E41</f>
        <v>35116</v>
      </c>
      <c r="F42" s="133">
        <f t="shared" ref="F42" si="52">+F39+F40+F41</f>
        <v>18768</v>
      </c>
      <c r="G42" s="144">
        <f t="shared" ref="G42" si="53">+G39+G40+G41</f>
        <v>18766</v>
      </c>
      <c r="H42" s="359">
        <f t="shared" ref="H42" si="54">+H39+H40+H41</f>
        <v>37534</v>
      </c>
      <c r="I42" s="136">
        <f t="shared" si="38"/>
        <v>6.8857500854311526</v>
      </c>
      <c r="J42" s="10"/>
      <c r="K42" s="11"/>
      <c r="L42" s="48" t="s">
        <v>19</v>
      </c>
      <c r="M42" s="49">
        <f>+M39+M40+M41</f>
        <v>2424254</v>
      </c>
      <c r="N42" s="50">
        <f t="shared" ref="N42" si="55">+N39+N40+N41</f>
        <v>2419034</v>
      </c>
      <c r="O42" s="203">
        <f t="shared" ref="O42" si="56">+O39+O40+O41</f>
        <v>4843288</v>
      </c>
      <c r="P42" s="50">
        <f t="shared" ref="P42" si="57">+P39+P40+P41</f>
        <v>965</v>
      </c>
      <c r="Q42" s="203">
        <f t="shared" ref="Q42" si="58">+Q39+Q40+Q41</f>
        <v>4844253</v>
      </c>
      <c r="R42" s="49">
        <f t="shared" ref="R42" si="59">+R39+R40+R41</f>
        <v>2725928</v>
      </c>
      <c r="S42" s="50">
        <f t="shared" ref="S42" si="60">+S39+S40+S41</f>
        <v>2720501</v>
      </c>
      <c r="T42" s="203">
        <f t="shared" ref="T42" si="61">+T39+T40+T41</f>
        <v>5446429</v>
      </c>
      <c r="U42" s="50">
        <f t="shared" ref="U42" si="62">+U39+U40+U41</f>
        <v>600</v>
      </c>
      <c r="V42" s="203">
        <f t="shared" ref="V42" si="63">+V39+V40+V41</f>
        <v>5447029</v>
      </c>
      <c r="W42" s="51">
        <f t="shared" si="42"/>
        <v>12.443115584590657</v>
      </c>
    </row>
    <row r="43" spans="1:28" ht="13.5" thickTop="1">
      <c r="A43" s="4" t="str">
        <f t="shared" si="0"/>
        <v xml:space="preserve"> </v>
      </c>
      <c r="B43" s="111" t="s">
        <v>20</v>
      </c>
      <c r="C43" s="125">
        <f>Lcc_BKK!C43+Lcc_DMK!C43</f>
        <v>5815</v>
      </c>
      <c r="D43" s="126">
        <f>Lcc_BKK!D43+Lcc_DMK!D43</f>
        <v>5818</v>
      </c>
      <c r="E43" s="182">
        <f t="shared" ref="E43:E45" si="64">SUM(C43:D43)</f>
        <v>11633</v>
      </c>
      <c r="F43" s="125">
        <f>Lcc_BKK!F43+Lcc_DMK!F43</f>
        <v>6422</v>
      </c>
      <c r="G43" s="127">
        <f>Lcc_BKK!G43+Lcc_DMK!G43</f>
        <v>6422</v>
      </c>
      <c r="H43" s="360">
        <f t="shared" ref="H43:H45" si="65">SUM(F43:G43)</f>
        <v>12844</v>
      </c>
      <c r="I43" s="128">
        <f t="shared" si="38"/>
        <v>10.4100404023038</v>
      </c>
      <c r="J43" s="4"/>
      <c r="L43" s="14" t="s">
        <v>21</v>
      </c>
      <c r="M43" s="37">
        <f>Lcc_BKK!M43+Lcc_DMK!M43</f>
        <v>836759</v>
      </c>
      <c r="N43" s="38">
        <f>Lcc_BKK!N43+Lcc_DMK!N43</f>
        <v>862031</v>
      </c>
      <c r="O43" s="201">
        <f t="shared" ref="O43:O45" si="66">SUM(M43:N43)</f>
        <v>1698790</v>
      </c>
      <c r="P43" s="39">
        <f>Lcc_BKK!P43+Lcc_DMK!P43</f>
        <v>536</v>
      </c>
      <c r="Q43" s="201">
        <f t="shared" ref="Q43:Q45" si="67">O43+P43</f>
        <v>1699326</v>
      </c>
      <c r="R43" s="40">
        <f>Lcc_BKK!R43+Lcc_DMK!R43</f>
        <v>960132</v>
      </c>
      <c r="S43" s="38">
        <f>Lcc_BKK!S43+Lcc_DMK!S43</f>
        <v>962460</v>
      </c>
      <c r="T43" s="201">
        <f t="shared" ref="T43:T45" si="68">SUM(R43:S43)</f>
        <v>1922592</v>
      </c>
      <c r="U43" s="39">
        <f>Lcc_BKK!U43+Lcc_DMK!U43</f>
        <v>419</v>
      </c>
      <c r="V43" s="201">
        <f>T43+U43</f>
        <v>1923011</v>
      </c>
      <c r="W43" s="41">
        <f t="shared" si="42"/>
        <v>13.163159982251793</v>
      </c>
    </row>
    <row r="44" spans="1:28">
      <c r="A44" s="4" t="str">
        <f t="shared" si="0"/>
        <v xml:space="preserve"> </v>
      </c>
      <c r="B44" s="111" t="s">
        <v>22</v>
      </c>
      <c r="C44" s="125">
        <f>Lcc_BKK!C44+Lcc_DMK!C44</f>
        <v>5964</v>
      </c>
      <c r="D44" s="126">
        <f>Lcc_BKK!D44+Lcc_DMK!D44</f>
        <v>5962</v>
      </c>
      <c r="E44" s="179">
        <f t="shared" si="64"/>
        <v>11926</v>
      </c>
      <c r="F44" s="125">
        <f>Lcc_BKK!F44+Lcc_DMK!F44</f>
        <v>6358</v>
      </c>
      <c r="G44" s="127">
        <f>Lcc_BKK!G44+Lcc_DMK!G44</f>
        <v>6363</v>
      </c>
      <c r="H44" s="361">
        <f t="shared" si="65"/>
        <v>12721</v>
      </c>
      <c r="I44" s="128">
        <f t="shared" si="38"/>
        <v>6.6661076639275452</v>
      </c>
      <c r="J44" s="4"/>
      <c r="L44" s="14" t="s">
        <v>22</v>
      </c>
      <c r="M44" s="37">
        <f>Lcc_BKK!M44+Lcc_DMK!M44</f>
        <v>883046</v>
      </c>
      <c r="N44" s="38">
        <f>Lcc_BKK!N44+Lcc_DMK!N44</f>
        <v>842646</v>
      </c>
      <c r="O44" s="201">
        <f t="shared" si="66"/>
        <v>1725692</v>
      </c>
      <c r="P44" s="39">
        <f>Lcc_BKK!P44+Lcc_DMK!P44</f>
        <v>243</v>
      </c>
      <c r="Q44" s="201">
        <f t="shared" si="67"/>
        <v>1725935</v>
      </c>
      <c r="R44" s="40">
        <f>Lcc_BKK!R44+Lcc_DMK!R44</f>
        <v>951227</v>
      </c>
      <c r="S44" s="38">
        <f>Lcc_BKK!S44+Lcc_DMK!S44</f>
        <v>927712</v>
      </c>
      <c r="T44" s="201">
        <f t="shared" si="68"/>
        <v>1878939</v>
      </c>
      <c r="U44" s="39">
        <f>Lcc_BKK!U44+Lcc_DMK!U44</f>
        <v>733</v>
      </c>
      <c r="V44" s="201">
        <f>T44+U44</f>
        <v>1879672</v>
      </c>
      <c r="W44" s="41">
        <f t="shared" si="42"/>
        <v>8.9074617526152533</v>
      </c>
    </row>
    <row r="45" spans="1:28" ht="13.5" thickBot="1">
      <c r="A45" s="4" t="str">
        <f t="shared" si="0"/>
        <v xml:space="preserve"> </v>
      </c>
      <c r="B45" s="111" t="s">
        <v>23</v>
      </c>
      <c r="C45" s="125">
        <f>Lcc_BKK!C45+Lcc_DMK!C45</f>
        <v>5723</v>
      </c>
      <c r="D45" s="145">
        <f>Lcc_BKK!D45+Lcc_DMK!D45</f>
        <v>5724</v>
      </c>
      <c r="E45" s="362">
        <f t="shared" si="64"/>
        <v>11447</v>
      </c>
      <c r="F45" s="125">
        <f>Lcc_BKK!F45+Lcc_DMK!F45</f>
        <v>6155</v>
      </c>
      <c r="G45" s="146">
        <f>Lcc_BKK!G45+Lcc_DMK!G45</f>
        <v>6158</v>
      </c>
      <c r="H45" s="362">
        <f t="shared" si="65"/>
        <v>12313</v>
      </c>
      <c r="I45" s="147">
        <f t="shared" si="38"/>
        <v>7.5653009522145487</v>
      </c>
      <c r="J45" s="4"/>
      <c r="L45" s="14" t="s">
        <v>23</v>
      </c>
      <c r="M45" s="37">
        <f>Lcc_BKK!M45+Lcc_DMK!M45</f>
        <v>775231</v>
      </c>
      <c r="N45" s="38">
        <f>Lcc_BKK!N45+Lcc_DMK!N45</f>
        <v>775526</v>
      </c>
      <c r="O45" s="201">
        <f t="shared" si="66"/>
        <v>1550757</v>
      </c>
      <c r="P45" s="39">
        <f>Lcc_BKK!P45+Lcc_DMK!P45</f>
        <v>541</v>
      </c>
      <c r="Q45" s="201">
        <f t="shared" si="67"/>
        <v>1551298</v>
      </c>
      <c r="R45" s="40">
        <f>Lcc_BKK!R45+Lcc_DMK!R45</f>
        <v>848943</v>
      </c>
      <c r="S45" s="38">
        <f>Lcc_BKK!S45+Lcc_DMK!S45</f>
        <v>863887</v>
      </c>
      <c r="T45" s="201">
        <f t="shared" si="68"/>
        <v>1712830</v>
      </c>
      <c r="U45" s="39">
        <f>Lcc_BKK!U45+Lcc_DMK!U45</f>
        <v>540</v>
      </c>
      <c r="V45" s="321">
        <f>T45+U45</f>
        <v>1713370</v>
      </c>
      <c r="W45" s="41">
        <f t="shared" si="42"/>
        <v>10.447509118170718</v>
      </c>
    </row>
    <row r="46" spans="1:28" ht="14.25" thickTop="1" thickBot="1">
      <c r="A46" s="4" t="str">
        <f t="shared" si="0"/>
        <v xml:space="preserve"> </v>
      </c>
      <c r="B46" s="132" t="s">
        <v>24</v>
      </c>
      <c r="C46" s="133">
        <f t="shared" ref="C46:H46" si="69">+C43+C44+C45</f>
        <v>17502</v>
      </c>
      <c r="D46" s="134">
        <f t="shared" si="69"/>
        <v>17504</v>
      </c>
      <c r="E46" s="364">
        <f t="shared" si="69"/>
        <v>35006</v>
      </c>
      <c r="F46" s="133">
        <f t="shared" si="69"/>
        <v>18935</v>
      </c>
      <c r="G46" s="135">
        <f t="shared" si="69"/>
        <v>18943</v>
      </c>
      <c r="H46" s="363">
        <f t="shared" si="69"/>
        <v>37878</v>
      </c>
      <c r="I46" s="136">
        <f t="shared" si="38"/>
        <v>8.2043078329429253</v>
      </c>
      <c r="J46" s="4"/>
      <c r="L46" s="42" t="s">
        <v>24</v>
      </c>
      <c r="M46" s="43">
        <f t="shared" ref="M46:V46" si="70">+M43+M44+M45</f>
        <v>2495036</v>
      </c>
      <c r="N46" s="44">
        <f t="shared" si="70"/>
        <v>2480203</v>
      </c>
      <c r="O46" s="202">
        <f t="shared" si="70"/>
        <v>4975239</v>
      </c>
      <c r="P46" s="45">
        <f t="shared" si="70"/>
        <v>1320</v>
      </c>
      <c r="Q46" s="202">
        <f t="shared" si="70"/>
        <v>4976559</v>
      </c>
      <c r="R46" s="46">
        <f t="shared" si="70"/>
        <v>2760302</v>
      </c>
      <c r="S46" s="44">
        <f t="shared" si="70"/>
        <v>2754059</v>
      </c>
      <c r="T46" s="202">
        <f t="shared" si="70"/>
        <v>5514361</v>
      </c>
      <c r="U46" s="45">
        <f t="shared" si="70"/>
        <v>1692</v>
      </c>
      <c r="V46" s="205">
        <f t="shared" si="70"/>
        <v>5516053</v>
      </c>
      <c r="W46" s="47">
        <f t="shared" si="42"/>
        <v>10.840703385612427</v>
      </c>
    </row>
    <row r="47" spans="1:28" ht="14.25" thickTop="1" thickBot="1">
      <c r="A47" s="4" t="str">
        <f t="shared" ref="A47:A48" si="71">IF(ISERROR(F47/G47)," ",IF(F47/G47&gt;0.5,IF(F47/G47&lt;1.5," ","NOT OK"),"NOT OK"))</f>
        <v xml:space="preserve"> </v>
      </c>
      <c r="B47" s="111" t="s">
        <v>10</v>
      </c>
      <c r="C47" s="125">
        <v>5253</v>
      </c>
      <c r="D47" s="126">
        <v>5250</v>
      </c>
      <c r="E47" s="361">
        <f t="shared" ref="E47" si="72">SUM(C47:D47)</f>
        <v>10503</v>
      </c>
      <c r="F47" s="125">
        <f>Lcc_BKK!F47+Lcc_DMK!F47</f>
        <v>6708</v>
      </c>
      <c r="G47" s="127">
        <f>Lcc_BKK!G47+Lcc_DMK!G47</f>
        <v>6707</v>
      </c>
      <c r="H47" s="357">
        <f t="shared" ref="H47" si="73">SUM(F47:G47)</f>
        <v>13415</v>
      </c>
      <c r="I47" s="128">
        <f t="shared" ref="I47" si="74">IF(E47=0,0,((H47/E47)-1)*100)</f>
        <v>27.725411787108456</v>
      </c>
      <c r="J47" s="4"/>
      <c r="K47" s="7"/>
      <c r="L47" s="14" t="s">
        <v>10</v>
      </c>
      <c r="M47" s="37">
        <v>755395</v>
      </c>
      <c r="N47" s="38">
        <v>762682</v>
      </c>
      <c r="O47" s="365">
        <f>SUM(M47:N47)</f>
        <v>1518077</v>
      </c>
      <c r="P47" s="39">
        <v>0</v>
      </c>
      <c r="Q47" s="365">
        <f>O47+P47</f>
        <v>1518077</v>
      </c>
      <c r="R47" s="40">
        <f>Lcc_BKK!R47+Lcc_DMK!R47</f>
        <v>989037</v>
      </c>
      <c r="S47" s="38">
        <f>Lcc_BKK!S47+Lcc_DMK!S47</f>
        <v>978118</v>
      </c>
      <c r="T47" s="201">
        <f t="shared" ref="T47" si="75">SUM(R47:S47)</f>
        <v>1967155</v>
      </c>
      <c r="U47" s="39">
        <f>Lcc_BKK!U47+Lcc_DMK!U47</f>
        <v>300</v>
      </c>
      <c r="V47" s="204">
        <f>T47+U47</f>
        <v>1967455</v>
      </c>
      <c r="W47" s="41">
        <f t="shared" ref="W47" si="76">IF(Q47=0,0,((V47/Q47)-1)*100)</f>
        <v>29.601792267454165</v>
      </c>
    </row>
    <row r="48" spans="1:28" ht="14.25" thickTop="1" thickBot="1">
      <c r="A48" s="410" t="str">
        <f t="shared" si="71"/>
        <v xml:space="preserve"> </v>
      </c>
      <c r="B48" s="132" t="s">
        <v>66</v>
      </c>
      <c r="C48" s="133">
        <f>+C38+C42+C46+C47</f>
        <v>57732</v>
      </c>
      <c r="D48" s="135">
        <f t="shared" ref="D48:H48" si="77">+D38+D42+D46+D47</f>
        <v>57730</v>
      </c>
      <c r="E48" s="364">
        <f t="shared" si="77"/>
        <v>115462</v>
      </c>
      <c r="F48" s="133">
        <f t="shared" si="77"/>
        <v>61133</v>
      </c>
      <c r="G48" s="135">
        <f t="shared" si="77"/>
        <v>62569</v>
      </c>
      <c r="H48" s="358">
        <f t="shared" si="77"/>
        <v>123702</v>
      </c>
      <c r="I48" s="137">
        <f>IF(E48=0,0,((H48/E48)-1)*100)</f>
        <v>7.1365470890855764</v>
      </c>
      <c r="J48" s="4"/>
      <c r="L48" s="42" t="s">
        <v>66</v>
      </c>
      <c r="M48" s="46">
        <f t="shared" ref="M48:V48" si="78">+M38+M42+M46+M47</f>
        <v>8191574</v>
      </c>
      <c r="N48" s="44">
        <f t="shared" si="78"/>
        <v>8083035</v>
      </c>
      <c r="O48" s="366">
        <f t="shared" si="78"/>
        <v>16274609</v>
      </c>
      <c r="P48" s="44">
        <f t="shared" si="78"/>
        <v>3238</v>
      </c>
      <c r="Q48" s="366">
        <f t="shared" si="78"/>
        <v>16277847</v>
      </c>
      <c r="R48" s="46">
        <f t="shared" si="78"/>
        <v>9296001</v>
      </c>
      <c r="S48" s="44">
        <f t="shared" si="78"/>
        <v>9199047</v>
      </c>
      <c r="T48" s="366">
        <f t="shared" si="78"/>
        <v>18495048</v>
      </c>
      <c r="U48" s="44">
        <f t="shared" si="78"/>
        <v>3246</v>
      </c>
      <c r="V48" s="366">
        <f t="shared" si="78"/>
        <v>18498294</v>
      </c>
      <c r="W48" s="47">
        <f>IF(Q48=0,0,((V48/Q48)-1)*100)</f>
        <v>13.640913322259385</v>
      </c>
    </row>
    <row r="49" spans="1:28" ht="13.5" thickTop="1">
      <c r="A49" s="4" t="str">
        <f>IF(ISERROR(F49/G49)," ",IF(F49/G49&gt;0.5,IF(F49/G49&lt;1.5," ","NOT OK"),"NOT OK"))</f>
        <v xml:space="preserve"> </v>
      </c>
      <c r="B49" s="111" t="s">
        <v>11</v>
      </c>
      <c r="C49" s="125">
        <v>5360</v>
      </c>
      <c r="D49" s="126">
        <v>5360</v>
      </c>
      <c r="E49" s="361">
        <f>SUM(C49:D49)</f>
        <v>10720</v>
      </c>
      <c r="F49" s="125"/>
      <c r="G49" s="127"/>
      <c r="H49" s="357"/>
      <c r="I49" s="128"/>
      <c r="J49" s="4"/>
      <c r="K49" s="7"/>
      <c r="L49" s="14" t="s">
        <v>11</v>
      </c>
      <c r="M49" s="37">
        <v>712457</v>
      </c>
      <c r="N49" s="38">
        <v>712080</v>
      </c>
      <c r="O49" s="365">
        <f>SUM(M49:N49)</f>
        <v>1424537</v>
      </c>
      <c r="P49" s="39">
        <v>398</v>
      </c>
      <c r="Q49" s="365">
        <f>O49+P49</f>
        <v>1424935</v>
      </c>
      <c r="R49" s="40"/>
      <c r="S49" s="38"/>
      <c r="T49" s="201"/>
      <c r="U49" s="39"/>
      <c r="V49" s="367"/>
      <c r="W49" s="41"/>
    </row>
    <row r="50" spans="1:28" ht="13.5" thickBot="1">
      <c r="A50" s="4" t="str">
        <f>IF(ISERROR(F50/G50)," ",IF(F50/G50&gt;0.5,IF(F50/G50&lt;1.5," ","NOT OK"),"NOT OK"))</f>
        <v xml:space="preserve"> </v>
      </c>
      <c r="B50" s="116" t="s">
        <v>12</v>
      </c>
      <c r="C50" s="129">
        <v>5856</v>
      </c>
      <c r="D50" s="131">
        <v>5852</v>
      </c>
      <c r="E50" s="357">
        <f>SUM(C50:D50)</f>
        <v>11708</v>
      </c>
      <c r="F50" s="129"/>
      <c r="G50" s="131"/>
      <c r="H50" s="357"/>
      <c r="I50" s="128"/>
      <c r="J50" s="4"/>
      <c r="K50" s="7"/>
      <c r="L50" s="23" t="s">
        <v>12</v>
      </c>
      <c r="M50" s="37">
        <v>745268</v>
      </c>
      <c r="N50" s="38">
        <v>837586</v>
      </c>
      <c r="O50" s="365">
        <f t="shared" ref="O50" si="79">SUM(M50:N50)</f>
        <v>1582854</v>
      </c>
      <c r="P50" s="39">
        <v>475</v>
      </c>
      <c r="Q50" s="365">
        <f t="shared" ref="Q50" si="80">O50+P50</f>
        <v>1583329</v>
      </c>
      <c r="R50" s="40"/>
      <c r="S50" s="38"/>
      <c r="T50" s="201"/>
      <c r="U50" s="39"/>
      <c r="V50" s="367"/>
      <c r="W50" s="41"/>
    </row>
    <row r="51" spans="1:28" ht="14.25" thickTop="1" thickBot="1">
      <c r="A51" s="1"/>
      <c r="B51" s="132" t="s">
        <v>38</v>
      </c>
      <c r="C51" s="431">
        <f>+C47+C49+C50</f>
        <v>16469</v>
      </c>
      <c r="D51" s="432">
        <f t="shared" ref="D51" si="81">+D47+D49+D50</f>
        <v>16462</v>
      </c>
      <c r="E51" s="433">
        <f t="shared" ref="E51" si="82">+E47+E49+E50</f>
        <v>32931</v>
      </c>
      <c r="F51" s="431"/>
      <c r="G51" s="432"/>
      <c r="H51" s="433"/>
      <c r="I51" s="136"/>
      <c r="J51" s="4"/>
      <c r="L51" s="42" t="s">
        <v>38</v>
      </c>
      <c r="M51" s="43">
        <f t="shared" ref="M51" si="83">+M47+M49+M50</f>
        <v>2213120</v>
      </c>
      <c r="N51" s="46">
        <f t="shared" ref="N51" si="84">+N47+N49+N50</f>
        <v>2312348</v>
      </c>
      <c r="O51" s="434">
        <f t="shared" ref="O51" si="85">+O47+O49+O50</f>
        <v>4525468</v>
      </c>
      <c r="P51" s="43">
        <f t="shared" ref="P51" si="86">+P47+P49+P50</f>
        <v>873</v>
      </c>
      <c r="Q51" s="434">
        <f t="shared" ref="Q51" si="87">+Q47+Q49+Q50</f>
        <v>4526341</v>
      </c>
      <c r="R51" s="43"/>
      <c r="S51" s="46"/>
      <c r="T51" s="434"/>
      <c r="U51" s="43"/>
      <c r="V51" s="434"/>
      <c r="W51" s="435"/>
      <c r="X51" s="1"/>
      <c r="Y51" s="1"/>
      <c r="Z51" s="1"/>
      <c r="AA51" s="1"/>
    </row>
    <row r="52" spans="1:28" ht="14.25" thickTop="1" thickBot="1">
      <c r="A52" s="410" t="str">
        <f t="shared" ref="A52" si="88">IF(ISERROR(F52/G52)," ",IF(F52/G52&gt;0.5,IF(F52/G52&lt;1.5," ","NOT OK"),"NOT OK"))</f>
        <v xml:space="preserve"> </v>
      </c>
      <c r="B52" s="132" t="s">
        <v>63</v>
      </c>
      <c r="C52" s="133">
        <f>+C38+C42+C46+C51</f>
        <v>68948</v>
      </c>
      <c r="D52" s="135">
        <f t="shared" ref="D52" si="89">+D38+D42+D46+D51</f>
        <v>68942</v>
      </c>
      <c r="E52" s="364">
        <f t="shared" ref="E52" si="90">+E38+E42+E46+E51</f>
        <v>137890</v>
      </c>
      <c r="F52" s="133"/>
      <c r="G52" s="135"/>
      <c r="H52" s="358"/>
      <c r="I52" s="137"/>
      <c r="J52" s="4"/>
      <c r="L52" s="42" t="s">
        <v>63</v>
      </c>
      <c r="M52" s="46">
        <f t="shared" ref="M52" si="91">+M38+M42+M46+M51</f>
        <v>9649299</v>
      </c>
      <c r="N52" s="44">
        <f t="shared" ref="N52" si="92">+N38+N42+N46+N51</f>
        <v>9632701</v>
      </c>
      <c r="O52" s="366">
        <f t="shared" ref="O52" si="93">+O38+O42+O46+O51</f>
        <v>19282000</v>
      </c>
      <c r="P52" s="44">
        <f t="shared" ref="P52" si="94">+P38+P42+P46+P51</f>
        <v>4111</v>
      </c>
      <c r="Q52" s="366">
        <f t="shared" ref="Q52" si="95">+Q38+Q42+Q46+Q51</f>
        <v>19286111</v>
      </c>
      <c r="R52" s="46"/>
      <c r="S52" s="44"/>
      <c r="T52" s="366"/>
      <c r="U52" s="44"/>
      <c r="V52" s="366"/>
      <c r="W52" s="47"/>
    </row>
    <row r="53" spans="1:28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8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1:28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1:28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8" ht="14.25" thickTop="1" thickBot="1">
      <c r="B57" s="109"/>
      <c r="C57" s="486" t="s">
        <v>64</v>
      </c>
      <c r="D57" s="487"/>
      <c r="E57" s="488"/>
      <c r="F57" s="486" t="s">
        <v>65</v>
      </c>
      <c r="G57" s="487"/>
      <c r="H57" s="488"/>
      <c r="I57" s="110" t="s">
        <v>2</v>
      </c>
      <c r="J57" s="4"/>
      <c r="L57" s="12"/>
      <c r="M57" s="489" t="s">
        <v>64</v>
      </c>
      <c r="N57" s="490"/>
      <c r="O57" s="490"/>
      <c r="P57" s="490"/>
      <c r="Q57" s="491"/>
      <c r="R57" s="489" t="s">
        <v>65</v>
      </c>
      <c r="S57" s="490"/>
      <c r="T57" s="490"/>
      <c r="U57" s="490"/>
      <c r="V57" s="491"/>
      <c r="W57" s="13" t="s">
        <v>2</v>
      </c>
    </row>
    <row r="58" spans="1:28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1:28" ht="13.5" thickBot="1">
      <c r="B59" s="116" t="s">
        <v>29</v>
      </c>
      <c r="C59" s="117" t="s">
        <v>5</v>
      </c>
      <c r="D59" s="118" t="s">
        <v>6</v>
      </c>
      <c r="E59" s="226" t="s">
        <v>7</v>
      </c>
      <c r="F59" s="117" t="s">
        <v>5</v>
      </c>
      <c r="G59" s="118" t="s">
        <v>6</v>
      </c>
      <c r="H59" s="226" t="s">
        <v>7</v>
      </c>
      <c r="I59" s="120"/>
      <c r="J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1:28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1:28">
      <c r="A61" s="4" t="str">
        <f t="shared" si="0"/>
        <v xml:space="preserve"> </v>
      </c>
      <c r="B61" s="111" t="s">
        <v>13</v>
      </c>
      <c r="C61" s="125">
        <f t="shared" ref="C61:H63" si="96">+C9+C35</f>
        <v>8949</v>
      </c>
      <c r="D61" s="127">
        <f t="shared" si="96"/>
        <v>8951</v>
      </c>
      <c r="E61" s="357">
        <f t="shared" si="96"/>
        <v>17900</v>
      </c>
      <c r="F61" s="125">
        <f t="shared" si="96"/>
        <v>10322</v>
      </c>
      <c r="G61" s="127">
        <f t="shared" si="96"/>
        <v>10329</v>
      </c>
      <c r="H61" s="357">
        <f t="shared" si="96"/>
        <v>20651</v>
      </c>
      <c r="I61" s="128">
        <f t="shared" ref="I61:I72" si="97">IF(E61=0,0,((H61/E61)-1)*100)</f>
        <v>15.36871508379889</v>
      </c>
      <c r="J61" s="4"/>
      <c r="L61" s="14" t="s">
        <v>13</v>
      </c>
      <c r="M61" s="37">
        <f t="shared" ref="M61:N63" si="98">+M9+M35</f>
        <v>1287439</v>
      </c>
      <c r="N61" s="38">
        <f t="shared" si="98"/>
        <v>1218195</v>
      </c>
      <c r="O61" s="365">
        <f t="shared" ref="O61" si="99">SUM(M61:N61)</f>
        <v>2505634</v>
      </c>
      <c r="P61" s="39">
        <f t="shared" ref="P61:S63" si="100">+P9+P35</f>
        <v>903</v>
      </c>
      <c r="Q61" s="365">
        <f t="shared" si="100"/>
        <v>2506537</v>
      </c>
      <c r="R61" s="40">
        <f t="shared" si="100"/>
        <v>1629997</v>
      </c>
      <c r="S61" s="38">
        <f t="shared" si="100"/>
        <v>1569949</v>
      </c>
      <c r="T61" s="365">
        <f t="shared" ref="T61" si="101">SUM(R61:S61)</f>
        <v>3199946</v>
      </c>
      <c r="U61" s="39">
        <f>U9+U35</f>
        <v>961</v>
      </c>
      <c r="V61" s="367">
        <f>+T61+U61</f>
        <v>3200907</v>
      </c>
      <c r="W61" s="41">
        <f t="shared" ref="W61:W72" si="102">IF(Q61=0,0,((V61/Q61)-1)*100)</f>
        <v>27.702363858981528</v>
      </c>
    </row>
    <row r="62" spans="1:28">
      <c r="A62" s="4" t="str">
        <f t="shared" si="0"/>
        <v xml:space="preserve"> </v>
      </c>
      <c r="B62" s="111" t="s">
        <v>14</v>
      </c>
      <c r="C62" s="125">
        <f t="shared" si="96"/>
        <v>8364</v>
      </c>
      <c r="D62" s="127">
        <f t="shared" si="96"/>
        <v>8364</v>
      </c>
      <c r="E62" s="357">
        <f t="shared" si="96"/>
        <v>16728</v>
      </c>
      <c r="F62" s="125">
        <f t="shared" si="96"/>
        <v>9573</v>
      </c>
      <c r="G62" s="127">
        <f t="shared" si="96"/>
        <v>9572</v>
      </c>
      <c r="H62" s="357">
        <f t="shared" si="96"/>
        <v>19145</v>
      </c>
      <c r="I62" s="128">
        <f t="shared" si="97"/>
        <v>14.448828311812534</v>
      </c>
      <c r="J62" s="4"/>
      <c r="L62" s="14" t="s">
        <v>14</v>
      </c>
      <c r="M62" s="37">
        <f t="shared" si="98"/>
        <v>1207240</v>
      </c>
      <c r="N62" s="38">
        <f t="shared" si="98"/>
        <v>1206776</v>
      </c>
      <c r="O62" s="365">
        <f>+O10+O36</f>
        <v>2414016</v>
      </c>
      <c r="P62" s="39">
        <f t="shared" si="100"/>
        <v>698</v>
      </c>
      <c r="Q62" s="365">
        <f t="shared" si="100"/>
        <v>2414714</v>
      </c>
      <c r="R62" s="40">
        <f t="shared" si="100"/>
        <v>1507410</v>
      </c>
      <c r="S62" s="38">
        <f t="shared" si="100"/>
        <v>1516002</v>
      </c>
      <c r="T62" s="365">
        <f>+T10+T36</f>
        <v>3023412</v>
      </c>
      <c r="U62" s="39">
        <f>+U10+U36</f>
        <v>1215</v>
      </c>
      <c r="V62" s="367">
        <f>+T62+U62</f>
        <v>3024627</v>
      </c>
      <c r="W62" s="41">
        <f t="shared" si="102"/>
        <v>25.258187926189191</v>
      </c>
    </row>
    <row r="63" spans="1:28" ht="13.5" thickBot="1">
      <c r="A63" s="4" t="str">
        <f>IF(ISERROR(F63/G63)," ",IF(F63/G63&gt;0.5,IF(F63/G63&lt;1.5," ","NOT OK"),"NOT OK"))</f>
        <v xml:space="preserve"> </v>
      </c>
      <c r="B63" s="111" t="s">
        <v>15</v>
      </c>
      <c r="C63" s="125">
        <f t="shared" si="96"/>
        <v>9309</v>
      </c>
      <c r="D63" s="127">
        <f t="shared" si="96"/>
        <v>9311</v>
      </c>
      <c r="E63" s="357">
        <f t="shared" si="96"/>
        <v>18620</v>
      </c>
      <c r="F63" s="125">
        <f t="shared" si="96"/>
        <v>8307</v>
      </c>
      <c r="G63" s="127">
        <f t="shared" si="96"/>
        <v>9741</v>
      </c>
      <c r="H63" s="357">
        <f t="shared" si="96"/>
        <v>18048</v>
      </c>
      <c r="I63" s="128">
        <f>IF(E63=0,0,((H63/E63)-1)*100)</f>
        <v>-3.0719656283566099</v>
      </c>
      <c r="J63" s="4"/>
      <c r="L63" s="14" t="s">
        <v>15</v>
      </c>
      <c r="M63" s="37">
        <f t="shared" si="98"/>
        <v>1379357</v>
      </c>
      <c r="N63" s="38">
        <f t="shared" si="98"/>
        <v>1370777</v>
      </c>
      <c r="O63" s="365">
        <f>SUM(M63:N63)</f>
        <v>2750134</v>
      </c>
      <c r="P63" s="39">
        <f t="shared" si="100"/>
        <v>495</v>
      </c>
      <c r="Q63" s="365">
        <f t="shared" si="100"/>
        <v>2750629</v>
      </c>
      <c r="R63" s="40">
        <f t="shared" si="100"/>
        <v>1565726</v>
      </c>
      <c r="S63" s="38">
        <f t="shared" si="100"/>
        <v>1565512</v>
      </c>
      <c r="T63" s="201">
        <f>SUM(R63:S63)</f>
        <v>3131238</v>
      </c>
      <c r="U63" s="39">
        <f>U11+U37</f>
        <v>1940</v>
      </c>
      <c r="V63" s="204">
        <f>+T63+U63</f>
        <v>3133178</v>
      </c>
      <c r="W63" s="41">
        <f>IF(Q63=0,0,((V63/Q63)-1)*100)</f>
        <v>13.907691658889654</v>
      </c>
    </row>
    <row r="64" spans="1:28" ht="14.25" thickTop="1" thickBot="1">
      <c r="A64" s="4" t="str">
        <f t="shared" si="0"/>
        <v xml:space="preserve"> </v>
      </c>
      <c r="B64" s="132" t="s">
        <v>61</v>
      </c>
      <c r="C64" s="133">
        <f t="shared" ref="C64:H64" si="103">+C61+C62+C63</f>
        <v>26622</v>
      </c>
      <c r="D64" s="135">
        <f t="shared" si="103"/>
        <v>26626</v>
      </c>
      <c r="E64" s="364">
        <f t="shared" si="103"/>
        <v>53248</v>
      </c>
      <c r="F64" s="133">
        <f t="shared" si="103"/>
        <v>28202</v>
      </c>
      <c r="G64" s="135">
        <f t="shared" si="103"/>
        <v>29642</v>
      </c>
      <c r="H64" s="358">
        <f t="shared" si="103"/>
        <v>57844</v>
      </c>
      <c r="I64" s="137">
        <f>IF(E64=0,0,((H64/E64)-1)*100)</f>
        <v>8.6313100961538538</v>
      </c>
      <c r="J64" s="8"/>
      <c r="L64" s="42" t="s">
        <v>61</v>
      </c>
      <c r="M64" s="46">
        <f t="shared" ref="M64:V64" si="104">+M61+M62+M63</f>
        <v>3874036</v>
      </c>
      <c r="N64" s="44">
        <f t="shared" si="104"/>
        <v>3795748</v>
      </c>
      <c r="O64" s="366">
        <f t="shared" si="104"/>
        <v>7669784</v>
      </c>
      <c r="P64" s="44">
        <f t="shared" si="104"/>
        <v>2096</v>
      </c>
      <c r="Q64" s="366">
        <f t="shared" si="104"/>
        <v>7671880</v>
      </c>
      <c r="R64" s="46">
        <f t="shared" si="104"/>
        <v>4703133</v>
      </c>
      <c r="S64" s="44">
        <f t="shared" si="104"/>
        <v>4651463</v>
      </c>
      <c r="T64" s="366">
        <f t="shared" si="104"/>
        <v>9354596</v>
      </c>
      <c r="U64" s="44">
        <f t="shared" si="104"/>
        <v>4116</v>
      </c>
      <c r="V64" s="366">
        <f t="shared" si="104"/>
        <v>9358712</v>
      </c>
      <c r="W64" s="47">
        <f>IF(Q64=0,0,((V64/Q64)-1)*100)</f>
        <v>21.987205222188045</v>
      </c>
      <c r="AB64" s="336"/>
    </row>
    <row r="65" spans="1:27" ht="13.5" thickTop="1">
      <c r="A65" s="4" t="str">
        <f t="shared" si="0"/>
        <v xml:space="preserve"> </v>
      </c>
      <c r="B65" s="111" t="s">
        <v>16</v>
      </c>
      <c r="C65" s="138">
        <f t="shared" ref="C65:H67" si="105">+C13+C39</f>
        <v>9084</v>
      </c>
      <c r="D65" s="140">
        <f t="shared" si="105"/>
        <v>9082</v>
      </c>
      <c r="E65" s="357">
        <f t="shared" si="105"/>
        <v>18166</v>
      </c>
      <c r="F65" s="138">
        <f t="shared" si="105"/>
        <v>9958</v>
      </c>
      <c r="G65" s="140">
        <f t="shared" si="105"/>
        <v>9957</v>
      </c>
      <c r="H65" s="357">
        <f t="shared" si="105"/>
        <v>19915</v>
      </c>
      <c r="I65" s="128">
        <f t="shared" si="97"/>
        <v>9.62787625233954</v>
      </c>
      <c r="J65" s="4"/>
      <c r="L65" s="14" t="s">
        <v>16</v>
      </c>
      <c r="M65" s="37">
        <f t="shared" ref="M65:N67" si="106">+M13+M39</f>
        <v>1318134</v>
      </c>
      <c r="N65" s="38">
        <f t="shared" si="106"/>
        <v>1307507</v>
      </c>
      <c r="O65" s="365">
        <f t="shared" ref="O65:O67" si="107">SUM(M65:N65)</f>
        <v>2625641</v>
      </c>
      <c r="P65" s="39">
        <f t="shared" ref="P65:S67" si="108">+P13+P39</f>
        <v>571</v>
      </c>
      <c r="Q65" s="201">
        <f t="shared" si="108"/>
        <v>2626212</v>
      </c>
      <c r="R65" s="40">
        <f t="shared" si="108"/>
        <v>1572633</v>
      </c>
      <c r="S65" s="38">
        <f t="shared" si="108"/>
        <v>1562425</v>
      </c>
      <c r="T65" s="201">
        <f t="shared" ref="T65:T67" si="109">SUM(R65:S65)</f>
        <v>3135058</v>
      </c>
      <c r="U65" s="39">
        <f>U13+U39</f>
        <v>1357</v>
      </c>
      <c r="V65" s="204">
        <f>+T65+U65</f>
        <v>3136415</v>
      </c>
      <c r="W65" s="41">
        <f t="shared" si="102"/>
        <v>19.427334883855529</v>
      </c>
    </row>
    <row r="66" spans="1:27">
      <c r="A66" s="4" t="str">
        <f>IF(ISERROR(F66/G66)," ",IF(F66/G66&gt;0.5,IF(F66/G66&lt;1.5," ","NOT OK"),"NOT OK"))</f>
        <v xml:space="preserve"> </v>
      </c>
      <c r="B66" s="111" t="s">
        <v>17</v>
      </c>
      <c r="C66" s="138">
        <f t="shared" si="105"/>
        <v>9136</v>
      </c>
      <c r="D66" s="140">
        <f t="shared" si="105"/>
        <v>9135</v>
      </c>
      <c r="E66" s="185">
        <f t="shared" si="105"/>
        <v>18271</v>
      </c>
      <c r="F66" s="138">
        <f t="shared" si="105"/>
        <v>10282</v>
      </c>
      <c r="G66" s="140">
        <f t="shared" si="105"/>
        <v>10274</v>
      </c>
      <c r="H66" s="185">
        <f t="shared" si="105"/>
        <v>20556</v>
      </c>
      <c r="I66" s="128">
        <f>IF(E66=0,0,((H66/E66)-1)*100)</f>
        <v>12.506157298451104</v>
      </c>
      <c r="J66" s="4"/>
      <c r="L66" s="14" t="s">
        <v>17</v>
      </c>
      <c r="M66" s="37">
        <f t="shared" si="106"/>
        <v>1280535</v>
      </c>
      <c r="N66" s="38">
        <f t="shared" si="106"/>
        <v>1285049</v>
      </c>
      <c r="O66" s="201">
        <f>SUM(M66:N66)</f>
        <v>2565584</v>
      </c>
      <c r="P66" s="39">
        <f t="shared" si="108"/>
        <v>873</v>
      </c>
      <c r="Q66" s="201">
        <f t="shared" si="108"/>
        <v>2566457</v>
      </c>
      <c r="R66" s="40">
        <f t="shared" si="108"/>
        <v>1553573</v>
      </c>
      <c r="S66" s="38">
        <f t="shared" si="108"/>
        <v>1554872</v>
      </c>
      <c r="T66" s="201">
        <f>SUM(R66:S66)</f>
        <v>3108445</v>
      </c>
      <c r="U66" s="39">
        <f>U14+U40</f>
        <v>1110</v>
      </c>
      <c r="V66" s="204">
        <f>+T66+U66</f>
        <v>3109555</v>
      </c>
      <c r="W66" s="41">
        <f>IF(Q66=0,0,((V66/Q66)-1)*100)</f>
        <v>21.161390975964146</v>
      </c>
    </row>
    <row r="67" spans="1:27" ht="13.5" thickBot="1">
      <c r="A67" s="4" t="str">
        <f t="shared" ref="A67:A72" si="110">IF(ISERROR(F67/G67)," ",IF(F67/G67&gt;0.5,IF(F67/G67&lt;1.5," ","NOT OK"),"NOT OK"))</f>
        <v xml:space="preserve"> </v>
      </c>
      <c r="B67" s="111" t="s">
        <v>18</v>
      </c>
      <c r="C67" s="138">
        <f t="shared" si="105"/>
        <v>8567</v>
      </c>
      <c r="D67" s="140">
        <f t="shared" si="105"/>
        <v>8565</v>
      </c>
      <c r="E67" s="185">
        <f t="shared" si="105"/>
        <v>17132</v>
      </c>
      <c r="F67" s="138">
        <f t="shared" si="105"/>
        <v>9791</v>
      </c>
      <c r="G67" s="140">
        <f t="shared" si="105"/>
        <v>9804</v>
      </c>
      <c r="H67" s="185">
        <f t="shared" si="105"/>
        <v>19595</v>
      </c>
      <c r="I67" s="128">
        <f t="shared" si="97"/>
        <v>14.376605183282742</v>
      </c>
      <c r="J67" s="4"/>
      <c r="L67" s="14" t="s">
        <v>18</v>
      </c>
      <c r="M67" s="37">
        <f t="shared" si="106"/>
        <v>1225233</v>
      </c>
      <c r="N67" s="38">
        <f t="shared" si="106"/>
        <v>1208986</v>
      </c>
      <c r="O67" s="201">
        <f t="shared" si="107"/>
        <v>2434219</v>
      </c>
      <c r="P67" s="39">
        <f t="shared" si="108"/>
        <v>281</v>
      </c>
      <c r="Q67" s="201">
        <f t="shared" si="108"/>
        <v>2434500</v>
      </c>
      <c r="R67" s="40">
        <f t="shared" si="108"/>
        <v>1444662</v>
      </c>
      <c r="S67" s="38">
        <f t="shared" si="108"/>
        <v>1442396</v>
      </c>
      <c r="T67" s="201">
        <f t="shared" si="109"/>
        <v>2887058</v>
      </c>
      <c r="U67" s="39">
        <f>U15+U41</f>
        <v>822</v>
      </c>
      <c r="V67" s="201">
        <f>+T67+U67</f>
        <v>2887880</v>
      </c>
      <c r="W67" s="41">
        <f t="shared" si="102"/>
        <v>18.623125898541804</v>
      </c>
    </row>
    <row r="68" spans="1:27" ht="16.5" thickTop="1" thickBot="1">
      <c r="A68" s="10" t="str">
        <f t="shared" si="110"/>
        <v xml:space="preserve"> </v>
      </c>
      <c r="B68" s="141" t="s">
        <v>19</v>
      </c>
      <c r="C68" s="142">
        <f>+C65+C66+C67</f>
        <v>26787</v>
      </c>
      <c r="D68" s="149">
        <f t="shared" ref="D68" si="111">+D65+D66+D67</f>
        <v>26782</v>
      </c>
      <c r="E68" s="194">
        <f t="shared" ref="E68" si="112">+E65+E66+E67</f>
        <v>53569</v>
      </c>
      <c r="F68" s="133">
        <f t="shared" ref="F68" si="113">+F65+F66+F67</f>
        <v>30031</v>
      </c>
      <c r="G68" s="144">
        <f t="shared" ref="G68" si="114">+G65+G66+G67</f>
        <v>30035</v>
      </c>
      <c r="H68" s="187">
        <f t="shared" ref="H68" si="115">+H65+H66+H67</f>
        <v>60066</v>
      </c>
      <c r="I68" s="136">
        <f t="shared" si="97"/>
        <v>12.128283148836072</v>
      </c>
      <c r="J68" s="10"/>
      <c r="K68" s="11"/>
      <c r="L68" s="48" t="s">
        <v>19</v>
      </c>
      <c r="M68" s="49">
        <f>+M65+M66+M67</f>
        <v>3823902</v>
      </c>
      <c r="N68" s="50">
        <f t="shared" ref="N68" si="116">+N65+N66+N67</f>
        <v>3801542</v>
      </c>
      <c r="O68" s="203">
        <f t="shared" ref="O68" si="117">+O65+O66+O67</f>
        <v>7625444</v>
      </c>
      <c r="P68" s="50">
        <f t="shared" ref="P68" si="118">+P65+P66+P67</f>
        <v>1725</v>
      </c>
      <c r="Q68" s="203">
        <f t="shared" ref="Q68" si="119">+Q65+Q66+Q67</f>
        <v>7627169</v>
      </c>
      <c r="R68" s="49">
        <f t="shared" ref="R68" si="120">+R65+R66+R67</f>
        <v>4570868</v>
      </c>
      <c r="S68" s="50">
        <f t="shared" ref="S68" si="121">+S65+S66+S67</f>
        <v>4559693</v>
      </c>
      <c r="T68" s="203">
        <f t="shared" ref="T68" si="122">+T65+T66+T67</f>
        <v>9130561</v>
      </c>
      <c r="U68" s="224">
        <f t="shared" ref="U68" si="123">+U65+U66+U67</f>
        <v>3289</v>
      </c>
      <c r="V68" s="203">
        <f t="shared" ref="V68" si="124">+V65+V66+V67</f>
        <v>9133850</v>
      </c>
      <c r="W68" s="51">
        <f t="shared" si="102"/>
        <v>19.754131578833501</v>
      </c>
    </row>
    <row r="69" spans="1:27" ht="13.5" thickTop="1">
      <c r="A69" s="4" t="str">
        <f t="shared" si="110"/>
        <v xml:space="preserve"> </v>
      </c>
      <c r="B69" s="111" t="s">
        <v>21</v>
      </c>
      <c r="C69" s="125">
        <f t="shared" ref="C69:H71" si="125">+C17+C43</f>
        <v>9166</v>
      </c>
      <c r="D69" s="127">
        <f t="shared" si="125"/>
        <v>9172</v>
      </c>
      <c r="E69" s="195">
        <f t="shared" si="125"/>
        <v>18338</v>
      </c>
      <c r="F69" s="125">
        <f t="shared" si="125"/>
        <v>10535</v>
      </c>
      <c r="G69" s="127">
        <f t="shared" si="125"/>
        <v>10527</v>
      </c>
      <c r="H69" s="188">
        <f t="shared" si="125"/>
        <v>21062</v>
      </c>
      <c r="I69" s="128">
        <f t="shared" si="97"/>
        <v>14.854400698004145</v>
      </c>
      <c r="J69" s="4"/>
      <c r="L69" s="14" t="s">
        <v>21</v>
      </c>
      <c r="M69" s="37">
        <f t="shared" ref="M69:N71" si="126">+M17+M43</f>
        <v>1345889</v>
      </c>
      <c r="N69" s="38">
        <f t="shared" si="126"/>
        <v>1371562</v>
      </c>
      <c r="O69" s="201">
        <f t="shared" ref="O69:O71" si="127">SUM(M69:N69)</f>
        <v>2717451</v>
      </c>
      <c r="P69" s="39">
        <f t="shared" ref="P69:S71" si="128">+P17+P43</f>
        <v>1564</v>
      </c>
      <c r="Q69" s="201">
        <f t="shared" si="128"/>
        <v>2719015</v>
      </c>
      <c r="R69" s="40">
        <f t="shared" si="128"/>
        <v>1641519</v>
      </c>
      <c r="S69" s="38">
        <f t="shared" si="128"/>
        <v>1633216</v>
      </c>
      <c r="T69" s="201">
        <f t="shared" ref="T69:T71" si="129">SUM(R69:S69)</f>
        <v>3274735</v>
      </c>
      <c r="U69" s="39">
        <f>U17+U43</f>
        <v>1497</v>
      </c>
      <c r="V69" s="201">
        <f>+T69+U69</f>
        <v>3276232</v>
      </c>
      <c r="W69" s="41">
        <f t="shared" si="102"/>
        <v>20.493340419232698</v>
      </c>
    </row>
    <row r="70" spans="1:27">
      <c r="A70" s="4" t="str">
        <f t="shared" si="110"/>
        <v xml:space="preserve"> </v>
      </c>
      <c r="B70" s="111" t="s">
        <v>22</v>
      </c>
      <c r="C70" s="125">
        <f t="shared" si="125"/>
        <v>9333</v>
      </c>
      <c r="D70" s="127">
        <f t="shared" si="125"/>
        <v>9327</v>
      </c>
      <c r="E70" s="179">
        <f t="shared" si="125"/>
        <v>18660</v>
      </c>
      <c r="F70" s="125">
        <f t="shared" si="125"/>
        <v>10554</v>
      </c>
      <c r="G70" s="127">
        <f t="shared" si="125"/>
        <v>10568</v>
      </c>
      <c r="H70" s="179">
        <f t="shared" si="125"/>
        <v>21122</v>
      </c>
      <c r="I70" s="128">
        <f t="shared" si="97"/>
        <v>13.193997856377271</v>
      </c>
      <c r="J70" s="4"/>
      <c r="L70" s="14" t="s">
        <v>22</v>
      </c>
      <c r="M70" s="37">
        <f t="shared" si="126"/>
        <v>1383284</v>
      </c>
      <c r="N70" s="38">
        <f t="shared" si="126"/>
        <v>1348627</v>
      </c>
      <c r="O70" s="201">
        <f t="shared" si="127"/>
        <v>2731911</v>
      </c>
      <c r="P70" s="39">
        <f t="shared" si="128"/>
        <v>1603</v>
      </c>
      <c r="Q70" s="201">
        <f t="shared" si="128"/>
        <v>2733514</v>
      </c>
      <c r="R70" s="40">
        <f t="shared" si="128"/>
        <v>1623267</v>
      </c>
      <c r="S70" s="38">
        <f t="shared" si="128"/>
        <v>1609183</v>
      </c>
      <c r="T70" s="201">
        <f t="shared" si="129"/>
        <v>3232450</v>
      </c>
      <c r="U70" s="39">
        <f>U18+U44</f>
        <v>3200</v>
      </c>
      <c r="V70" s="201">
        <f>+T70+U70</f>
        <v>3235650</v>
      </c>
      <c r="W70" s="41">
        <f t="shared" si="102"/>
        <v>18.369615081539735</v>
      </c>
    </row>
    <row r="71" spans="1:27" ht="13.5" thickBot="1">
      <c r="A71" s="4" t="str">
        <f t="shared" si="110"/>
        <v xml:space="preserve"> </v>
      </c>
      <c r="B71" s="111" t="s">
        <v>23</v>
      </c>
      <c r="C71" s="125">
        <f t="shared" si="125"/>
        <v>8816</v>
      </c>
      <c r="D71" s="146">
        <f t="shared" si="125"/>
        <v>8815</v>
      </c>
      <c r="E71" s="183">
        <f t="shared" si="125"/>
        <v>17631</v>
      </c>
      <c r="F71" s="125">
        <f t="shared" si="125"/>
        <v>9980</v>
      </c>
      <c r="G71" s="146">
        <f t="shared" si="125"/>
        <v>9980</v>
      </c>
      <c r="H71" s="183">
        <f t="shared" si="125"/>
        <v>19960</v>
      </c>
      <c r="I71" s="147">
        <f t="shared" si="97"/>
        <v>13.209687482275534</v>
      </c>
      <c r="J71" s="4"/>
      <c r="L71" s="14" t="s">
        <v>23</v>
      </c>
      <c r="M71" s="37">
        <f t="shared" si="126"/>
        <v>1197375</v>
      </c>
      <c r="N71" s="38">
        <f t="shared" si="126"/>
        <v>1192251</v>
      </c>
      <c r="O71" s="201">
        <f t="shared" si="127"/>
        <v>2389626</v>
      </c>
      <c r="P71" s="39">
        <f t="shared" si="128"/>
        <v>2444</v>
      </c>
      <c r="Q71" s="201">
        <f t="shared" si="128"/>
        <v>2392070</v>
      </c>
      <c r="R71" s="40">
        <f t="shared" si="128"/>
        <v>1428975</v>
      </c>
      <c r="S71" s="38">
        <f t="shared" si="128"/>
        <v>1452096</v>
      </c>
      <c r="T71" s="201">
        <f t="shared" si="129"/>
        <v>2881071</v>
      </c>
      <c r="U71" s="39">
        <f>U19+U45</f>
        <v>2580</v>
      </c>
      <c r="V71" s="204">
        <f>+T71+U71</f>
        <v>2883651</v>
      </c>
      <c r="W71" s="41">
        <f t="shared" si="102"/>
        <v>20.550443757916792</v>
      </c>
    </row>
    <row r="72" spans="1:27" ht="14.25" thickTop="1" thickBot="1">
      <c r="A72" s="4" t="str">
        <f t="shared" si="110"/>
        <v xml:space="preserve"> </v>
      </c>
      <c r="B72" s="132" t="s">
        <v>24</v>
      </c>
      <c r="C72" s="133">
        <f t="shared" ref="C72:H72" si="130">+C69+C70+C71</f>
        <v>27315</v>
      </c>
      <c r="D72" s="135">
        <f t="shared" si="130"/>
        <v>27314</v>
      </c>
      <c r="E72" s="189">
        <f t="shared" si="130"/>
        <v>54629</v>
      </c>
      <c r="F72" s="133">
        <f t="shared" si="130"/>
        <v>31069</v>
      </c>
      <c r="G72" s="135">
        <f t="shared" si="130"/>
        <v>31075</v>
      </c>
      <c r="H72" s="189">
        <f t="shared" si="130"/>
        <v>62144</v>
      </c>
      <c r="I72" s="136">
        <f t="shared" si="97"/>
        <v>13.756429735122367</v>
      </c>
      <c r="J72" s="4"/>
      <c r="L72" s="42" t="s">
        <v>24</v>
      </c>
      <c r="M72" s="43">
        <f t="shared" ref="M72:V72" si="131">+M69+M70+M71</f>
        <v>3926548</v>
      </c>
      <c r="N72" s="44">
        <f t="shared" si="131"/>
        <v>3912440</v>
      </c>
      <c r="O72" s="202">
        <f t="shared" si="131"/>
        <v>7838988</v>
      </c>
      <c r="P72" s="45">
        <f t="shared" si="131"/>
        <v>5611</v>
      </c>
      <c r="Q72" s="202">
        <f t="shared" si="131"/>
        <v>7844599</v>
      </c>
      <c r="R72" s="46">
        <f t="shared" si="131"/>
        <v>4693761</v>
      </c>
      <c r="S72" s="44">
        <f t="shared" si="131"/>
        <v>4694495</v>
      </c>
      <c r="T72" s="202">
        <f t="shared" si="131"/>
        <v>9388256</v>
      </c>
      <c r="U72" s="45">
        <f t="shared" si="131"/>
        <v>7277</v>
      </c>
      <c r="V72" s="205">
        <f t="shared" si="131"/>
        <v>9395533</v>
      </c>
      <c r="W72" s="47">
        <f t="shared" si="102"/>
        <v>19.770723780782173</v>
      </c>
    </row>
    <row r="73" spans="1:27" ht="14.25" thickTop="1" thickBot="1">
      <c r="A73" s="4" t="str">
        <f t="shared" ref="A73:A74" si="132">IF(ISERROR(F73/G73)," ",IF(F73/G73&gt;0.5,IF(F73/G73&lt;1.5," ","NOT OK"),"NOT OK"))</f>
        <v xml:space="preserve"> </v>
      </c>
      <c r="B73" s="111" t="s">
        <v>10</v>
      </c>
      <c r="C73" s="125">
        <f t="shared" ref="C73:H73" si="133">+C21+C47</f>
        <v>7960</v>
      </c>
      <c r="D73" s="127">
        <f t="shared" si="133"/>
        <v>7961</v>
      </c>
      <c r="E73" s="357">
        <f t="shared" si="133"/>
        <v>15921</v>
      </c>
      <c r="F73" s="125">
        <f t="shared" si="133"/>
        <v>10658</v>
      </c>
      <c r="G73" s="127">
        <f t="shared" si="133"/>
        <v>10651</v>
      </c>
      <c r="H73" s="357">
        <f t="shared" si="133"/>
        <v>21309</v>
      </c>
      <c r="I73" s="128">
        <f t="shared" ref="I73" si="134">IF(E73=0,0,((H73/E73)-1)*100)</f>
        <v>33.842095345769742</v>
      </c>
      <c r="J73" s="4"/>
      <c r="K73" s="7"/>
      <c r="L73" s="14" t="s">
        <v>10</v>
      </c>
      <c r="M73" s="37">
        <f>+M21+M47</f>
        <v>1165769</v>
      </c>
      <c r="N73" s="38">
        <f>+N21+N47</f>
        <v>1179517</v>
      </c>
      <c r="O73" s="201">
        <f>SUM(M73:N73)</f>
        <v>2345286</v>
      </c>
      <c r="P73" s="39">
        <f>+P21+P47</f>
        <v>396</v>
      </c>
      <c r="Q73" s="201">
        <f>+Q21+Q47</f>
        <v>2345682</v>
      </c>
      <c r="R73" s="40">
        <f>+R21+R47</f>
        <v>1568828</v>
      </c>
      <c r="S73" s="38">
        <f>+S21+S47</f>
        <v>1581836</v>
      </c>
      <c r="T73" s="201">
        <f>SUM(R73:S73)</f>
        <v>3150664</v>
      </c>
      <c r="U73" s="39">
        <f>U21+U47</f>
        <v>1862</v>
      </c>
      <c r="V73" s="367">
        <f>+T73+U73</f>
        <v>3152526</v>
      </c>
      <c r="W73" s="41">
        <f t="shared" ref="W73" si="135">IF(Q73=0,0,((V73/Q73)-1)*100)</f>
        <v>34.396989873307639</v>
      </c>
    </row>
    <row r="74" spans="1:27" ht="14.25" thickTop="1" thickBot="1">
      <c r="A74" s="410" t="str">
        <f t="shared" si="132"/>
        <v xml:space="preserve"> </v>
      </c>
      <c r="B74" s="132" t="s">
        <v>66</v>
      </c>
      <c r="C74" s="133">
        <f>+C64+C68+C72+C73</f>
        <v>88684</v>
      </c>
      <c r="D74" s="135">
        <f t="shared" ref="D74:H74" si="136">+D64+D68+D72+D73</f>
        <v>88683</v>
      </c>
      <c r="E74" s="364">
        <f t="shared" si="136"/>
        <v>177367</v>
      </c>
      <c r="F74" s="133">
        <f t="shared" si="136"/>
        <v>99960</v>
      </c>
      <c r="G74" s="135">
        <f t="shared" si="136"/>
        <v>101403</v>
      </c>
      <c r="H74" s="358">
        <f t="shared" si="136"/>
        <v>201363</v>
      </c>
      <c r="I74" s="137">
        <f>IF(E74=0,0,((H74/E74)-1)*100)</f>
        <v>13.529010469816827</v>
      </c>
      <c r="J74" s="4"/>
      <c r="L74" s="42" t="s">
        <v>66</v>
      </c>
      <c r="M74" s="46">
        <f t="shared" ref="M74:V74" si="137">+M64+M68+M72+M73</f>
        <v>12790255</v>
      </c>
      <c r="N74" s="44">
        <f t="shared" si="137"/>
        <v>12689247</v>
      </c>
      <c r="O74" s="366">
        <f t="shared" si="137"/>
        <v>25479502</v>
      </c>
      <c r="P74" s="44">
        <f t="shared" si="137"/>
        <v>9828</v>
      </c>
      <c r="Q74" s="366">
        <f t="shared" si="137"/>
        <v>25489330</v>
      </c>
      <c r="R74" s="46">
        <f t="shared" si="137"/>
        <v>15536590</v>
      </c>
      <c r="S74" s="44">
        <f t="shared" si="137"/>
        <v>15487487</v>
      </c>
      <c r="T74" s="366">
        <f t="shared" si="137"/>
        <v>31024077</v>
      </c>
      <c r="U74" s="44">
        <f t="shared" si="137"/>
        <v>16544</v>
      </c>
      <c r="V74" s="366">
        <f t="shared" si="137"/>
        <v>31040621</v>
      </c>
      <c r="W74" s="47">
        <f>IF(Q74=0,0,((V74/Q74)-1)*100)</f>
        <v>21.77888159476926</v>
      </c>
    </row>
    <row r="75" spans="1:27" ht="13.5" thickTop="1">
      <c r="A75" s="4" t="str">
        <f>IF(ISERROR(F75/G75)," ",IF(F75/G75&gt;0.5,IF(F75/G75&lt;1.5," ","NOT OK"),"NOT OK"))</f>
        <v xml:space="preserve"> </v>
      </c>
      <c r="B75" s="111" t="s">
        <v>11</v>
      </c>
      <c r="C75" s="125">
        <f t="shared" ref="C75:E76" si="138">+C23+C49</f>
        <v>8128</v>
      </c>
      <c r="D75" s="127">
        <f t="shared" si="138"/>
        <v>8123</v>
      </c>
      <c r="E75" s="357">
        <f t="shared" si="138"/>
        <v>16251</v>
      </c>
      <c r="F75" s="125"/>
      <c r="G75" s="127"/>
      <c r="H75" s="357"/>
      <c r="I75" s="128"/>
      <c r="J75" s="4"/>
      <c r="K75" s="7"/>
      <c r="L75" s="14" t="s">
        <v>11</v>
      </c>
      <c r="M75" s="37">
        <f>+M23+M49</f>
        <v>1148709</v>
      </c>
      <c r="N75" s="38">
        <f>+N23+N49</f>
        <v>1133667</v>
      </c>
      <c r="O75" s="365">
        <f>SUM(M75:N75)</f>
        <v>2282376</v>
      </c>
      <c r="P75" s="39">
        <f t="shared" ref="P75:Q76" si="139">+P23+P49</f>
        <v>935</v>
      </c>
      <c r="Q75" s="365">
        <f t="shared" si="139"/>
        <v>2283311</v>
      </c>
      <c r="R75" s="40"/>
      <c r="S75" s="38"/>
      <c r="T75" s="365"/>
      <c r="U75" s="39"/>
      <c r="V75" s="367"/>
      <c r="W75" s="41"/>
    </row>
    <row r="76" spans="1:27" ht="13.5" thickBot="1">
      <c r="A76" s="4" t="str">
        <f>IF(ISERROR(F76/G76)," ",IF(F76/G76&gt;0.5,IF(F76/G76&lt;1.5," ","NOT OK"),"NOT OK"))</f>
        <v xml:space="preserve"> </v>
      </c>
      <c r="B76" s="116" t="s">
        <v>12</v>
      </c>
      <c r="C76" s="129">
        <f t="shared" si="138"/>
        <v>8857</v>
      </c>
      <c r="D76" s="131">
        <f t="shared" si="138"/>
        <v>8852</v>
      </c>
      <c r="E76" s="357">
        <f t="shared" si="138"/>
        <v>17709</v>
      </c>
      <c r="F76" s="129"/>
      <c r="G76" s="131"/>
      <c r="H76" s="357"/>
      <c r="I76" s="128"/>
      <c r="J76" s="4"/>
      <c r="K76" s="7"/>
      <c r="L76" s="23" t="s">
        <v>12</v>
      </c>
      <c r="M76" s="37">
        <f>+M24+M50</f>
        <v>1211985</v>
      </c>
      <c r="N76" s="38">
        <f>+N24+N50</f>
        <v>1296856</v>
      </c>
      <c r="O76" s="365">
        <f t="shared" ref="O76" si="140">SUM(M76:N76)</f>
        <v>2508841</v>
      </c>
      <c r="P76" s="39">
        <f t="shared" si="139"/>
        <v>1399</v>
      </c>
      <c r="Q76" s="365">
        <f t="shared" si="139"/>
        <v>2510240</v>
      </c>
      <c r="R76" s="40"/>
      <c r="S76" s="38"/>
      <c r="T76" s="365"/>
      <c r="U76" s="39"/>
      <c r="V76" s="367"/>
      <c r="W76" s="41"/>
    </row>
    <row r="77" spans="1:27" ht="14.25" thickTop="1" thickBot="1">
      <c r="A77" s="1"/>
      <c r="B77" s="132" t="s">
        <v>38</v>
      </c>
      <c r="C77" s="431">
        <f>+C73+C75+C76</f>
        <v>24945</v>
      </c>
      <c r="D77" s="432">
        <f t="shared" ref="D77" si="141">+D73+D75+D76</f>
        <v>24936</v>
      </c>
      <c r="E77" s="433">
        <f t="shared" ref="E77" si="142">+E73+E75+E76</f>
        <v>49881</v>
      </c>
      <c r="F77" s="431"/>
      <c r="G77" s="432"/>
      <c r="H77" s="433"/>
      <c r="I77" s="136"/>
      <c r="J77" s="4"/>
      <c r="L77" s="42" t="s">
        <v>38</v>
      </c>
      <c r="M77" s="43">
        <f t="shared" ref="M77" si="143">+M73+M75+M76</f>
        <v>3526463</v>
      </c>
      <c r="N77" s="46">
        <f t="shared" ref="N77" si="144">+N73+N75+N76</f>
        <v>3610040</v>
      </c>
      <c r="O77" s="434">
        <f t="shared" ref="O77" si="145">+O73+O75+O76</f>
        <v>7136503</v>
      </c>
      <c r="P77" s="43">
        <f t="shared" ref="P77" si="146">+P73+P75+P76</f>
        <v>2730</v>
      </c>
      <c r="Q77" s="434">
        <f t="shared" ref="Q77" si="147">+Q73+Q75+Q76</f>
        <v>7139233</v>
      </c>
      <c r="R77" s="43"/>
      <c r="S77" s="46"/>
      <c r="T77" s="434"/>
      <c r="U77" s="43"/>
      <c r="V77" s="434"/>
      <c r="W77" s="435"/>
      <c r="X77" s="1"/>
      <c r="Y77" s="1"/>
      <c r="Z77" s="1"/>
      <c r="AA77" s="1"/>
    </row>
    <row r="78" spans="1:27" ht="14.25" thickTop="1" thickBot="1">
      <c r="A78" s="410" t="str">
        <f t="shared" ref="A78" si="148">IF(ISERROR(F78/G78)," ",IF(F78/G78&gt;0.5,IF(F78/G78&lt;1.5," ","NOT OK"),"NOT OK"))</f>
        <v xml:space="preserve"> </v>
      </c>
      <c r="B78" s="132" t="s">
        <v>63</v>
      </c>
      <c r="C78" s="133">
        <f>+C64+C68+C72+C77</f>
        <v>105669</v>
      </c>
      <c r="D78" s="135">
        <f t="shared" ref="D78" si="149">+D64+D68+D72+D77</f>
        <v>105658</v>
      </c>
      <c r="E78" s="364">
        <f t="shared" ref="E78" si="150">+E64+E68+E72+E77</f>
        <v>211327</v>
      </c>
      <c r="F78" s="133"/>
      <c r="G78" s="135"/>
      <c r="H78" s="358"/>
      <c r="I78" s="137"/>
      <c r="J78" s="4"/>
      <c r="L78" s="42" t="s">
        <v>63</v>
      </c>
      <c r="M78" s="46">
        <f t="shared" ref="M78" si="151">+M64+M68+M72+M77</f>
        <v>15150949</v>
      </c>
      <c r="N78" s="44">
        <f t="shared" ref="N78" si="152">+N64+N68+N72+N77</f>
        <v>15119770</v>
      </c>
      <c r="O78" s="366">
        <f t="shared" ref="O78" si="153">+O64+O68+O72+O77</f>
        <v>30270719</v>
      </c>
      <c r="P78" s="44">
        <f t="shared" ref="P78" si="154">+P64+P68+P72+P77</f>
        <v>12162</v>
      </c>
      <c r="Q78" s="366">
        <f t="shared" ref="Q78" si="155">+Q64+Q68+Q72+Q77</f>
        <v>30282881</v>
      </c>
      <c r="R78" s="46"/>
      <c r="S78" s="44"/>
      <c r="T78" s="366"/>
      <c r="U78" s="44"/>
      <c r="V78" s="366"/>
      <c r="W78" s="47"/>
    </row>
    <row r="79" spans="1:27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1:27" ht="13.5" thickTop="1"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:29" ht="13.5" thickBot="1"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:29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:29" ht="14.25" customHeight="1" thickTop="1" thickBot="1">
      <c r="L83" s="59"/>
      <c r="M83" s="459" t="s">
        <v>64</v>
      </c>
      <c r="N83" s="460"/>
      <c r="O83" s="460"/>
      <c r="P83" s="460"/>
      <c r="Q83" s="461"/>
      <c r="R83" s="227" t="s">
        <v>65</v>
      </c>
      <c r="S83" s="228"/>
      <c r="T83" s="229"/>
      <c r="U83" s="227"/>
      <c r="V83" s="227"/>
      <c r="W83" s="385" t="s">
        <v>2</v>
      </c>
    </row>
    <row r="84" spans="1:29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382"/>
      <c r="W84" s="383" t="s">
        <v>4</v>
      </c>
    </row>
    <row r="85" spans="1:29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381" t="s">
        <v>7</v>
      </c>
      <c r="W85" s="384"/>
    </row>
    <row r="86" spans="1:29" ht="4.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:29">
      <c r="A87" s="413"/>
      <c r="L87" s="61" t="s">
        <v>13</v>
      </c>
      <c r="M87" s="78">
        <f>Lcc_BKK!M87+Lcc_DMK!M87</f>
        <v>789</v>
      </c>
      <c r="N87" s="79">
        <f>Lcc_BKK!N87+Lcc_DMK!N87</f>
        <v>1891</v>
      </c>
      <c r="O87" s="215">
        <f>M87+N87</f>
        <v>2680</v>
      </c>
      <c r="P87" s="80">
        <f>+Lcc_BKK!P87+Lcc_DMK!P87</f>
        <v>1</v>
      </c>
      <c r="Q87" s="215">
        <f t="shared" ref="Q87:Q88" si="156">O87+P87</f>
        <v>2681</v>
      </c>
      <c r="R87" s="78">
        <f>+Lcc_BKK!R87+Lcc_DMK!R87</f>
        <v>1300</v>
      </c>
      <c r="S87" s="79">
        <f>+Lcc_BKK!S87+Lcc_DMK!S87</f>
        <v>2869</v>
      </c>
      <c r="T87" s="215">
        <f>R87+S87</f>
        <v>4169</v>
      </c>
      <c r="U87" s="80">
        <f>Lcc_BKK!U87+Lcc_DMK!U87</f>
        <v>3</v>
      </c>
      <c r="V87" s="215">
        <f>T87+U87</f>
        <v>4172</v>
      </c>
      <c r="W87" s="81">
        <f t="shared" ref="W87:W98" si="157">IF(Q87=0,0,((V87/Q87)-1)*100)</f>
        <v>55.613577023498692</v>
      </c>
      <c r="Y87" s="8"/>
      <c r="Z87" s="8"/>
    </row>
    <row r="88" spans="1:29">
      <c r="A88" s="413"/>
      <c r="L88" s="61" t="s">
        <v>14</v>
      </c>
      <c r="M88" s="78">
        <f>Lcc_BKK!M88+Lcc_DMK!M88</f>
        <v>740</v>
      </c>
      <c r="N88" s="79">
        <f>Lcc_BKK!N88+Lcc_DMK!N88</f>
        <v>1872</v>
      </c>
      <c r="O88" s="215">
        <f>M88+N88</f>
        <v>2612</v>
      </c>
      <c r="P88" s="80">
        <f>+Lcc_BKK!P88+Lcc_DMK!P88</f>
        <v>0</v>
      </c>
      <c r="Q88" s="215">
        <f t="shared" si="156"/>
        <v>2612</v>
      </c>
      <c r="R88" s="78">
        <f>+Lcc_BKK!R88+Lcc_DMK!R88</f>
        <v>907</v>
      </c>
      <c r="S88" s="79">
        <f>+Lcc_BKK!S88+Lcc_DMK!S88</f>
        <v>2499</v>
      </c>
      <c r="T88" s="215">
        <f>R88+S88</f>
        <v>3406</v>
      </c>
      <c r="U88" s="80">
        <f>Lcc_BKK!U88+Lcc_DMK!U88</f>
        <v>9</v>
      </c>
      <c r="V88" s="215">
        <f>T88+U88</f>
        <v>3415</v>
      </c>
      <c r="W88" s="81">
        <f t="shared" si="157"/>
        <v>30.742725880551291</v>
      </c>
      <c r="Y88" s="8"/>
      <c r="Z88" s="8"/>
    </row>
    <row r="89" spans="1:29" ht="13.5" thickBot="1">
      <c r="A89" s="413"/>
      <c r="L89" s="61" t="s">
        <v>15</v>
      </c>
      <c r="M89" s="78">
        <f>Lcc_BKK!M89+Lcc_DMK!M89</f>
        <v>1004</v>
      </c>
      <c r="N89" s="79">
        <f>Lcc_BKK!N89+Lcc_DMK!N89</f>
        <v>2312</v>
      </c>
      <c r="O89" s="215">
        <f>M89+N89</f>
        <v>3316</v>
      </c>
      <c r="P89" s="80">
        <f>+Lcc_BKK!P89+Lcc_DMK!P89</f>
        <v>0</v>
      </c>
      <c r="Q89" s="215">
        <f>O89+P89</f>
        <v>3316</v>
      </c>
      <c r="R89" s="78">
        <f>+Lcc_BKK!R89+Lcc_DMK!R89</f>
        <v>1701</v>
      </c>
      <c r="S89" s="79">
        <f>+Lcc_BKK!S89+Lcc_DMK!S89</f>
        <v>3532</v>
      </c>
      <c r="T89" s="215">
        <f>R89+S89</f>
        <v>5233</v>
      </c>
      <c r="U89" s="80">
        <f>Lcc_BKK!U89+Lcc_DMK!U89</f>
        <v>0</v>
      </c>
      <c r="V89" s="215">
        <f>T89+U89</f>
        <v>5233</v>
      </c>
      <c r="W89" s="81">
        <f>IF(Q89=0,0,((V89/Q89)-1)*100)</f>
        <v>57.810615199034984</v>
      </c>
      <c r="Y89" s="8"/>
      <c r="Z89" s="8"/>
    </row>
    <row r="90" spans="1:29" ht="14.25" thickTop="1" thickBot="1">
      <c r="A90" s="413"/>
      <c r="L90" s="82" t="s">
        <v>61</v>
      </c>
      <c r="M90" s="83">
        <f t="shared" ref="M90" si="158">+M87+M88+M89</f>
        <v>2533</v>
      </c>
      <c r="N90" s="84">
        <f t="shared" ref="N90" si="159">+N87+N88+N89</f>
        <v>6075</v>
      </c>
      <c r="O90" s="208">
        <f t="shared" ref="O90" si="160">+O87+O88+O89</f>
        <v>8608</v>
      </c>
      <c r="P90" s="83">
        <f t="shared" ref="P90" si="161">+P87+P88+P89</f>
        <v>1</v>
      </c>
      <c r="Q90" s="208">
        <f t="shared" ref="Q90" si="162">+Q87+Q88+Q89</f>
        <v>8609</v>
      </c>
      <c r="R90" s="83">
        <f t="shared" ref="R90" si="163">+R87+R88+R89</f>
        <v>3908</v>
      </c>
      <c r="S90" s="84">
        <f t="shared" ref="S90" si="164">+S87+S88+S89</f>
        <v>8900</v>
      </c>
      <c r="T90" s="208">
        <f t="shared" ref="T90" si="165">+T87+T88+T89</f>
        <v>12808</v>
      </c>
      <c r="U90" s="83">
        <f t="shared" ref="U90" si="166">+U87+U88+U89</f>
        <v>12</v>
      </c>
      <c r="V90" s="208">
        <f t="shared" ref="V90" si="167">+V87+V88+V89</f>
        <v>12820</v>
      </c>
      <c r="W90" s="85">
        <f>IF(Q90=0,0,((V90/Q90)-1)*100)</f>
        <v>48.913927285399005</v>
      </c>
      <c r="Y90" s="8"/>
      <c r="Z90" s="8"/>
      <c r="AB90" s="336"/>
      <c r="AC90" s="336"/>
    </row>
    <row r="91" spans="1:29" ht="13.5" thickTop="1">
      <c r="A91" s="413"/>
      <c r="L91" s="61" t="s">
        <v>16</v>
      </c>
      <c r="M91" s="78">
        <f>Lcc_BKK!M91+Lcc_DMK!M91</f>
        <v>836</v>
      </c>
      <c r="N91" s="79">
        <f>Lcc_BKK!N91+Lcc_DMK!N91</f>
        <v>2143</v>
      </c>
      <c r="O91" s="215">
        <f>SUM(M91:N91)</f>
        <v>2979</v>
      </c>
      <c r="P91" s="80">
        <f>+Lcc_BKK!P91+Lcc_DMK!P91</f>
        <v>0</v>
      </c>
      <c r="Q91" s="215">
        <f t="shared" ref="Q91:Q93" si="168">O91+P91</f>
        <v>2979</v>
      </c>
      <c r="R91" s="78">
        <f>+Lcc_BKK!R91+Lcc_DMK!R91</f>
        <v>1425</v>
      </c>
      <c r="S91" s="79">
        <f>+Lcc_BKK!S91+Lcc_DMK!S91</f>
        <v>3370</v>
      </c>
      <c r="T91" s="215">
        <f>SUM(R91:S91)</f>
        <v>4795</v>
      </c>
      <c r="U91" s="80">
        <f>Lcc_BKK!U91+Lcc_DMK!U91</f>
        <v>17</v>
      </c>
      <c r="V91" s="215">
        <f>T91+U91</f>
        <v>4812</v>
      </c>
      <c r="W91" s="81">
        <f t="shared" si="157"/>
        <v>61.53071500503524</v>
      </c>
      <c r="Y91" s="8"/>
      <c r="Z91" s="8"/>
    </row>
    <row r="92" spans="1:29">
      <c r="A92" s="413"/>
      <c r="L92" s="61" t="s">
        <v>17</v>
      </c>
      <c r="M92" s="78">
        <f>Lcc_BKK!M92+Lcc_DMK!M92</f>
        <v>716</v>
      </c>
      <c r="N92" s="79">
        <f>Lcc_BKK!N92+Lcc_DMK!N92</f>
        <v>2497</v>
      </c>
      <c r="O92" s="215">
        <f>SUM(M92:N92)</f>
        <v>3213</v>
      </c>
      <c r="P92" s="80">
        <f>+Lcc_BKK!P92+Lcc_DMK!P92</f>
        <v>0</v>
      </c>
      <c r="Q92" s="215">
        <f>O92+P92</f>
        <v>3213</v>
      </c>
      <c r="R92" s="78">
        <f>+Lcc_BKK!R92+Lcc_DMK!R92</f>
        <v>1355</v>
      </c>
      <c r="S92" s="79">
        <f>+Lcc_BKK!S92+Lcc_DMK!S92</f>
        <v>3487</v>
      </c>
      <c r="T92" s="215">
        <f>SUM(R92:S92)</f>
        <v>4842</v>
      </c>
      <c r="U92" s="80">
        <f>Lcc_BKK!U92+Lcc_DMK!U92</f>
        <v>16</v>
      </c>
      <c r="V92" s="215">
        <f>T92+U92</f>
        <v>4858</v>
      </c>
      <c r="W92" s="81">
        <f>IF(Q92=0,0,((V92/Q92)-1)*100)</f>
        <v>51.198257080610034</v>
      </c>
      <c r="Y92" s="8"/>
      <c r="Z92" s="8"/>
    </row>
    <row r="93" spans="1:29" ht="13.5" thickBot="1">
      <c r="A93" s="413"/>
      <c r="L93" s="61" t="s">
        <v>18</v>
      </c>
      <c r="M93" s="78">
        <f>Lcc_BKK!M93+Lcc_DMK!M93</f>
        <v>807</v>
      </c>
      <c r="N93" s="79">
        <f>Lcc_BKK!N93+Lcc_DMK!N93</f>
        <v>2079</v>
      </c>
      <c r="O93" s="217">
        <f>SUM(M93:N93)</f>
        <v>2886</v>
      </c>
      <c r="P93" s="86">
        <f>+Lcc_BKK!P93+Lcc_DMK!P93</f>
        <v>0</v>
      </c>
      <c r="Q93" s="217">
        <f t="shared" si="168"/>
        <v>2886</v>
      </c>
      <c r="R93" s="78">
        <f>+Lcc_BKK!R93+Lcc_DMK!R93</f>
        <v>1516</v>
      </c>
      <c r="S93" s="79">
        <f>+Lcc_BKK!S93+Lcc_DMK!S93</f>
        <v>2995</v>
      </c>
      <c r="T93" s="217">
        <f>SUM(R93:S93)</f>
        <v>4511</v>
      </c>
      <c r="U93" s="86">
        <f>Lcc_BKK!U93+Lcc_DMK!U93</f>
        <v>9</v>
      </c>
      <c r="V93" s="217">
        <f>T93+U93</f>
        <v>4520</v>
      </c>
      <c r="W93" s="81">
        <f t="shared" si="157"/>
        <v>56.618156618156611</v>
      </c>
      <c r="Y93" s="8"/>
      <c r="Z93" s="8"/>
    </row>
    <row r="94" spans="1:29" ht="14.25" thickTop="1" thickBot="1">
      <c r="A94" s="413"/>
      <c r="L94" s="87" t="s">
        <v>39</v>
      </c>
      <c r="M94" s="88">
        <f>+M91+M92+M93</f>
        <v>2359</v>
      </c>
      <c r="N94" s="88">
        <f t="shared" ref="N94" si="169">+N91+N92+N93</f>
        <v>6719</v>
      </c>
      <c r="O94" s="218">
        <f t="shared" ref="O94" si="170">+O91+O92+O93</f>
        <v>9078</v>
      </c>
      <c r="P94" s="89">
        <f t="shared" ref="P94" si="171">+P91+P92+P93</f>
        <v>0</v>
      </c>
      <c r="Q94" s="218">
        <f t="shared" ref="Q94" si="172">+Q91+Q92+Q93</f>
        <v>9078</v>
      </c>
      <c r="R94" s="88">
        <f t="shared" ref="R94" si="173">+R91+R92+R93</f>
        <v>4296</v>
      </c>
      <c r="S94" s="88">
        <f t="shared" ref="S94" si="174">+S91+S92+S93</f>
        <v>9852</v>
      </c>
      <c r="T94" s="218">
        <f t="shared" ref="T94" si="175">+T91+T92+T93</f>
        <v>14148</v>
      </c>
      <c r="U94" s="89">
        <f t="shared" ref="U94" si="176">+U91+U92+U93</f>
        <v>42</v>
      </c>
      <c r="V94" s="218">
        <f t="shared" ref="V94" si="177">+V91+V92+V93</f>
        <v>14190</v>
      </c>
      <c r="W94" s="90">
        <f t="shared" si="157"/>
        <v>56.311962987442165</v>
      </c>
    </row>
    <row r="95" spans="1:29" ht="13.5" thickTop="1">
      <c r="A95" s="413"/>
      <c r="L95" s="61" t="s">
        <v>21</v>
      </c>
      <c r="M95" s="78">
        <f>Lcc_BKK!M95+Lcc_DMK!M95</f>
        <v>825</v>
      </c>
      <c r="N95" s="79">
        <f>Lcc_BKK!N95+Lcc_DMK!N95</f>
        <v>1972</v>
      </c>
      <c r="O95" s="217">
        <f>SUM(M95:N95)</f>
        <v>2797</v>
      </c>
      <c r="P95" s="91">
        <f>+Lcc_BKK!P95+Lcc_DMK!P95</f>
        <v>0</v>
      </c>
      <c r="Q95" s="217">
        <f t="shared" ref="Q95:Q97" si="178">O95+P95</f>
        <v>2797</v>
      </c>
      <c r="R95" s="78">
        <f>+Lcc_BKK!R95+Lcc_DMK!R95</f>
        <v>1584</v>
      </c>
      <c r="S95" s="79">
        <f>+Lcc_BKK!S95+Lcc_DMK!S95</f>
        <v>3082</v>
      </c>
      <c r="T95" s="217">
        <f>SUM(R95:S95)</f>
        <v>4666</v>
      </c>
      <c r="U95" s="91">
        <f>Lcc_BKK!U95+Lcc_DMK!U95</f>
        <v>12</v>
      </c>
      <c r="V95" s="217">
        <f>T95+U95</f>
        <v>4678</v>
      </c>
      <c r="W95" s="81">
        <f t="shared" si="157"/>
        <v>67.250625670361103</v>
      </c>
      <c r="Y95" s="8"/>
      <c r="Z95" s="8"/>
    </row>
    <row r="96" spans="1:29">
      <c r="A96" s="413"/>
      <c r="L96" s="61" t="s">
        <v>22</v>
      </c>
      <c r="M96" s="78">
        <f>Lcc_BKK!M96+Lcc_DMK!M96</f>
        <v>918</v>
      </c>
      <c r="N96" s="79">
        <f>Lcc_BKK!N96+Lcc_DMK!N96</f>
        <v>1979</v>
      </c>
      <c r="O96" s="217">
        <f>SUM(M96:N96)</f>
        <v>2897</v>
      </c>
      <c r="P96" s="80">
        <f>+Lcc_BKK!P96+Lcc_DMK!P96</f>
        <v>2</v>
      </c>
      <c r="Q96" s="217">
        <f t="shared" si="178"/>
        <v>2899</v>
      </c>
      <c r="R96" s="78">
        <f>+Lcc_BKK!R96+Lcc_DMK!R96</f>
        <v>1560</v>
      </c>
      <c r="S96" s="79">
        <f>+Lcc_BKK!S96+Lcc_DMK!S96</f>
        <v>3362</v>
      </c>
      <c r="T96" s="217">
        <f>SUM(R96:S96)</f>
        <v>4922</v>
      </c>
      <c r="U96" s="80">
        <f>Lcc_BKK!U96+Lcc_DMK!U96</f>
        <v>16</v>
      </c>
      <c r="V96" s="217">
        <f>T96+U96</f>
        <v>4938</v>
      </c>
      <c r="W96" s="81">
        <f t="shared" si="157"/>
        <v>70.334598137288722</v>
      </c>
    </row>
    <row r="97" spans="1:29" ht="13.5" thickBot="1">
      <c r="A97" s="414"/>
      <c r="L97" s="61" t="s">
        <v>23</v>
      </c>
      <c r="M97" s="78">
        <f>Lcc_BKK!M97+Lcc_DMK!M97</f>
        <v>929</v>
      </c>
      <c r="N97" s="79">
        <f>Lcc_BKK!N97+Lcc_DMK!N97</f>
        <v>3583</v>
      </c>
      <c r="O97" s="217">
        <f>SUM(M97:N97)</f>
        <v>4512</v>
      </c>
      <c r="P97" s="80">
        <f>+Lcc_BKK!P97+Lcc_DMK!P97</f>
        <v>12</v>
      </c>
      <c r="Q97" s="217">
        <f t="shared" si="178"/>
        <v>4524</v>
      </c>
      <c r="R97" s="78">
        <f>+Lcc_BKK!R97+Lcc_DMK!R97</f>
        <v>2100</v>
      </c>
      <c r="S97" s="79">
        <f>+Lcc_BKK!S97+Lcc_DMK!S97</f>
        <v>3637</v>
      </c>
      <c r="T97" s="217">
        <f>SUM(R97:S97)</f>
        <v>5737</v>
      </c>
      <c r="U97" s="80">
        <f>Lcc_BKK!U97+Lcc_DMK!U97</f>
        <v>2</v>
      </c>
      <c r="V97" s="217">
        <f>T97+U97</f>
        <v>5739</v>
      </c>
      <c r="W97" s="81">
        <f t="shared" si="157"/>
        <v>26.856763925729442</v>
      </c>
    </row>
    <row r="98" spans="1:29" ht="14.25" thickTop="1" thickBot="1">
      <c r="A98" s="413"/>
      <c r="L98" s="82" t="s">
        <v>40</v>
      </c>
      <c r="M98" s="83">
        <f t="shared" ref="M98:V98" si="179">+M95+M96+M97</f>
        <v>2672</v>
      </c>
      <c r="N98" s="84">
        <f t="shared" si="179"/>
        <v>7534</v>
      </c>
      <c r="O98" s="216">
        <f t="shared" si="179"/>
        <v>10206</v>
      </c>
      <c r="P98" s="83">
        <f t="shared" si="179"/>
        <v>14</v>
      </c>
      <c r="Q98" s="216">
        <f t="shared" si="179"/>
        <v>10220</v>
      </c>
      <c r="R98" s="83">
        <f t="shared" si="179"/>
        <v>5244</v>
      </c>
      <c r="S98" s="84">
        <f t="shared" si="179"/>
        <v>10081</v>
      </c>
      <c r="T98" s="216">
        <f t="shared" si="179"/>
        <v>15325</v>
      </c>
      <c r="U98" s="83">
        <f t="shared" si="179"/>
        <v>30</v>
      </c>
      <c r="V98" s="216">
        <f t="shared" si="179"/>
        <v>15355</v>
      </c>
      <c r="W98" s="85">
        <f t="shared" si="157"/>
        <v>50.24461839530332</v>
      </c>
    </row>
    <row r="99" spans="1:29" ht="14.25" thickTop="1" thickBot="1">
      <c r="A99" s="413"/>
      <c r="L99" s="61" t="s">
        <v>10</v>
      </c>
      <c r="M99" s="78">
        <v>793</v>
      </c>
      <c r="N99" s="79">
        <v>1945</v>
      </c>
      <c r="O99" s="215">
        <f>M99+N99</f>
        <v>2738</v>
      </c>
      <c r="P99" s="80">
        <v>0</v>
      </c>
      <c r="Q99" s="215">
        <f>O99+P99</f>
        <v>2738</v>
      </c>
      <c r="R99" s="78">
        <f>+Lcc_BKK!R99+Lcc_DMK!R99</f>
        <v>1667</v>
      </c>
      <c r="S99" s="79">
        <f>+Lcc_BKK!S99+Lcc_DMK!S99</f>
        <v>3942</v>
      </c>
      <c r="T99" s="217">
        <f>SUM(R99:S99)</f>
        <v>5609</v>
      </c>
      <c r="U99" s="80">
        <f>Lcc_BKK!U99+Lcc_DMK!U99</f>
        <v>8</v>
      </c>
      <c r="V99" s="215">
        <f>T99+U99</f>
        <v>5617</v>
      </c>
      <c r="W99" s="81">
        <f>IF(Q99=0,0,((V99/Q99)-1)*100)</f>
        <v>105.14974433893354</v>
      </c>
      <c r="Y99" s="8"/>
      <c r="Z99" s="8"/>
    </row>
    <row r="100" spans="1:29" ht="14.25" thickTop="1" thickBot="1">
      <c r="A100" s="413"/>
      <c r="L100" s="82" t="s">
        <v>66</v>
      </c>
      <c r="M100" s="83">
        <f>+M90+M94+M98+M99</f>
        <v>8357</v>
      </c>
      <c r="N100" s="84">
        <f t="shared" ref="N100:V100" si="180">+N90+N94+N98+N99</f>
        <v>22273</v>
      </c>
      <c r="O100" s="208">
        <f t="shared" si="180"/>
        <v>30630</v>
      </c>
      <c r="P100" s="83">
        <f t="shared" si="180"/>
        <v>15</v>
      </c>
      <c r="Q100" s="208">
        <f t="shared" si="180"/>
        <v>30645</v>
      </c>
      <c r="R100" s="83">
        <f t="shared" si="180"/>
        <v>15115</v>
      </c>
      <c r="S100" s="84">
        <f t="shared" si="180"/>
        <v>32775</v>
      </c>
      <c r="T100" s="208">
        <f t="shared" si="180"/>
        <v>47890</v>
      </c>
      <c r="U100" s="83">
        <f t="shared" si="180"/>
        <v>92</v>
      </c>
      <c r="V100" s="208">
        <f t="shared" si="180"/>
        <v>47982</v>
      </c>
      <c r="W100" s="85">
        <f>IF(Q100=0,0,((V100/Q100)-1)*100)</f>
        <v>56.573666177190397</v>
      </c>
      <c r="Y100" s="8"/>
      <c r="Z100" s="8"/>
      <c r="AB100" s="336"/>
      <c r="AC100" s="336"/>
    </row>
    <row r="101" spans="1:29" ht="13.5" thickTop="1">
      <c r="A101" s="413"/>
      <c r="L101" s="61" t="s">
        <v>11</v>
      </c>
      <c r="M101" s="78">
        <v>983</v>
      </c>
      <c r="N101" s="79">
        <v>2370</v>
      </c>
      <c r="O101" s="215">
        <f>M101+N101</f>
        <v>3353</v>
      </c>
      <c r="P101" s="80">
        <v>0</v>
      </c>
      <c r="Q101" s="215">
        <f>O101+P101</f>
        <v>3353</v>
      </c>
      <c r="R101" s="78"/>
      <c r="S101" s="79"/>
      <c r="T101" s="217"/>
      <c r="U101" s="80"/>
      <c r="V101" s="215"/>
      <c r="W101" s="81"/>
      <c r="Y101" s="8"/>
      <c r="Z101" s="8"/>
    </row>
    <row r="102" spans="1:29" ht="13.5" thickBot="1">
      <c r="A102" s="413"/>
      <c r="L102" s="67" t="s">
        <v>12</v>
      </c>
      <c r="M102" s="78">
        <v>801</v>
      </c>
      <c r="N102" s="79">
        <v>2213</v>
      </c>
      <c r="O102" s="215">
        <f>M102+N102</f>
        <v>3014</v>
      </c>
      <c r="P102" s="80">
        <v>1</v>
      </c>
      <c r="Q102" s="215">
        <f t="shared" ref="Q102" si="181">O102+P102</f>
        <v>3015</v>
      </c>
      <c r="R102" s="78"/>
      <c r="S102" s="79"/>
      <c r="T102" s="217"/>
      <c r="U102" s="80"/>
      <c r="V102" s="215"/>
      <c r="W102" s="81"/>
      <c r="Y102" s="8"/>
      <c r="Z102" s="8"/>
    </row>
    <row r="103" spans="1:29" ht="14.25" thickTop="1" thickBot="1">
      <c r="A103" s="436"/>
      <c r="B103" s="437"/>
      <c r="C103" s="413"/>
      <c r="D103" s="413"/>
      <c r="E103" s="413"/>
      <c r="F103" s="413"/>
      <c r="G103" s="413"/>
      <c r="H103" s="413"/>
      <c r="I103" s="438"/>
      <c r="J103" s="413"/>
      <c r="L103" s="82" t="s">
        <v>38</v>
      </c>
      <c r="M103" s="83">
        <f t="shared" ref="M103" si="182">+M99+M101+M102</f>
        <v>2577</v>
      </c>
      <c r="N103" s="84">
        <f t="shared" ref="N103" si="183">+N99+N101+N102</f>
        <v>6528</v>
      </c>
      <c r="O103" s="208">
        <f t="shared" ref="O103" si="184">+O99+O101+O102</f>
        <v>9105</v>
      </c>
      <c r="P103" s="83">
        <f t="shared" ref="P103" si="185">+P99+P101+P102</f>
        <v>1</v>
      </c>
      <c r="Q103" s="208">
        <f t="shared" ref="Q103" si="186">+Q99+Q101+Q102</f>
        <v>9106</v>
      </c>
      <c r="R103" s="83"/>
      <c r="S103" s="84"/>
      <c r="T103" s="208"/>
      <c r="U103" s="83"/>
      <c r="V103" s="208"/>
      <c r="W103" s="85"/>
      <c r="Y103" s="8"/>
      <c r="Z103" s="8"/>
    </row>
    <row r="104" spans="1:29" ht="14.25" thickTop="1" thickBot="1">
      <c r="A104" s="413"/>
      <c r="L104" s="82" t="s">
        <v>63</v>
      </c>
      <c r="M104" s="83">
        <f t="shared" ref="M104" si="187">+M90+M94+M98+M103</f>
        <v>10141</v>
      </c>
      <c r="N104" s="84">
        <f t="shared" ref="N104" si="188">+N90+N94+N98+N103</f>
        <v>26856</v>
      </c>
      <c r="O104" s="208">
        <f t="shared" ref="O104" si="189">+O90+O94+O98+O103</f>
        <v>36997</v>
      </c>
      <c r="P104" s="83">
        <f t="shared" ref="P104" si="190">+P90+P94+P98+P103</f>
        <v>16</v>
      </c>
      <c r="Q104" s="208">
        <f t="shared" ref="Q104" si="191">+Q90+Q94+Q98+Q103</f>
        <v>37013</v>
      </c>
      <c r="R104" s="83"/>
      <c r="S104" s="84"/>
      <c r="T104" s="208"/>
      <c r="U104" s="83"/>
      <c r="V104" s="208"/>
      <c r="W104" s="85"/>
      <c r="Y104" s="8"/>
      <c r="Z104" s="8"/>
      <c r="AB104" s="336"/>
      <c r="AC104" s="336"/>
    </row>
    <row r="105" spans="1:29" ht="14.25" thickTop="1" thickBot="1">
      <c r="A105" s="413"/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9" ht="13.5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:29" ht="13.5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:29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:29" ht="14.25" thickTop="1" thickBot="1">
      <c r="L109" s="59"/>
      <c r="M109" s="459" t="s">
        <v>64</v>
      </c>
      <c r="N109" s="460"/>
      <c r="O109" s="460"/>
      <c r="P109" s="460"/>
      <c r="Q109" s="461"/>
      <c r="R109" s="227" t="s">
        <v>65</v>
      </c>
      <c r="S109" s="228"/>
      <c r="T109" s="229"/>
      <c r="U109" s="227"/>
      <c r="V109" s="227"/>
      <c r="W109" s="385" t="s">
        <v>2</v>
      </c>
    </row>
    <row r="110" spans="1:29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382"/>
      <c r="W110" s="383" t="s">
        <v>4</v>
      </c>
    </row>
    <row r="111" spans="1:29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381" t="s">
        <v>7</v>
      </c>
      <c r="W111" s="384"/>
    </row>
    <row r="112" spans="1:29" ht="4.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:29">
      <c r="L113" s="61" t="s">
        <v>13</v>
      </c>
      <c r="M113" s="78">
        <f>Lcc_BKK!M113+Lcc_DMK!M113</f>
        <v>267</v>
      </c>
      <c r="N113" s="79">
        <f>Lcc_BKK!N113+Lcc_DMK!N113</f>
        <v>907</v>
      </c>
      <c r="O113" s="215">
        <f>M113+N113</f>
        <v>1174</v>
      </c>
      <c r="P113" s="80">
        <f>+Lcc_BKK!P113+Lcc_DMK!P113</f>
        <v>2</v>
      </c>
      <c r="Q113" s="215">
        <f t="shared" ref="Q113:Q114" si="192">O113+P113</f>
        <v>1176</v>
      </c>
      <c r="R113" s="78">
        <f>+Lcc_BKK!R113+Lcc_DMK!R113</f>
        <v>350</v>
      </c>
      <c r="S113" s="79">
        <f>+Lcc_BKK!S113+Lcc_DMK!S113</f>
        <v>987</v>
      </c>
      <c r="T113" s="215">
        <f>R113+S113</f>
        <v>1337</v>
      </c>
      <c r="U113" s="80">
        <f>+Lcc_BKK!U113+Lcc_DMK!U113</f>
        <v>0</v>
      </c>
      <c r="V113" s="215">
        <f>T113+U113</f>
        <v>1337</v>
      </c>
      <c r="W113" s="81">
        <f t="shared" ref="W113:W124" si="193">IF(Q113=0,0,((V113/Q113)-1)*100)</f>
        <v>13.690476190476186</v>
      </c>
      <c r="Y113" s="8"/>
      <c r="Z113" s="8"/>
    </row>
    <row r="114" spans="1:29">
      <c r="L114" s="61" t="s">
        <v>14</v>
      </c>
      <c r="M114" s="78">
        <f>Lcc_BKK!M114+Lcc_DMK!M114</f>
        <v>269</v>
      </c>
      <c r="N114" s="79">
        <f>Lcc_BKK!N114+Lcc_DMK!N114</f>
        <v>941</v>
      </c>
      <c r="O114" s="215">
        <f>M114+N114</f>
        <v>1210</v>
      </c>
      <c r="P114" s="80">
        <f>+Lcc_BKK!P114+Lcc_DMK!P114</f>
        <v>0</v>
      </c>
      <c r="Q114" s="215">
        <f t="shared" si="192"/>
        <v>1210</v>
      </c>
      <c r="R114" s="78">
        <f>+Lcc_BKK!R114+Lcc_DMK!R114</f>
        <v>437</v>
      </c>
      <c r="S114" s="79">
        <f>+Lcc_BKK!S114+Lcc_DMK!S114</f>
        <v>1030</v>
      </c>
      <c r="T114" s="215">
        <f>R114+S114</f>
        <v>1467</v>
      </c>
      <c r="U114" s="80">
        <f>+Lcc_BKK!U114+Lcc_DMK!U114</f>
        <v>0</v>
      </c>
      <c r="V114" s="215">
        <f>T114+U114</f>
        <v>1467</v>
      </c>
      <c r="W114" s="81">
        <f t="shared" si="193"/>
        <v>21.239669421487605</v>
      </c>
      <c r="Y114" s="8"/>
      <c r="Z114" s="8"/>
    </row>
    <row r="115" spans="1:29" ht="13.5" thickBot="1">
      <c r="L115" s="61" t="s">
        <v>15</v>
      </c>
      <c r="M115" s="78">
        <f>Lcc_BKK!M115+Lcc_DMK!M115</f>
        <v>248</v>
      </c>
      <c r="N115" s="79">
        <f>Lcc_BKK!N115+Lcc_DMK!N115</f>
        <v>961</v>
      </c>
      <c r="O115" s="215">
        <f>M115+N115</f>
        <v>1209</v>
      </c>
      <c r="P115" s="80">
        <f>+Lcc_BKK!P115+Lcc_DMK!P115</f>
        <v>0</v>
      </c>
      <c r="Q115" s="215">
        <f>O115+P115</f>
        <v>1209</v>
      </c>
      <c r="R115" s="78">
        <f>+Lcc_BKK!R115+Lcc_DMK!R115</f>
        <v>335</v>
      </c>
      <c r="S115" s="79">
        <f>+Lcc_BKK!S115+Lcc_DMK!S115</f>
        <v>874</v>
      </c>
      <c r="T115" s="215">
        <f>R115+S115</f>
        <v>1209</v>
      </c>
      <c r="U115" s="80">
        <f>+Lcc_BKK!U115+Lcc_DMK!U115</f>
        <v>0</v>
      </c>
      <c r="V115" s="215">
        <f>T115+U115</f>
        <v>1209</v>
      </c>
      <c r="W115" s="81">
        <f>IF(Q115=0,0,((V115/Q115)-1)*100)</f>
        <v>0</v>
      </c>
      <c r="Y115" s="8"/>
      <c r="Z115" s="8"/>
    </row>
    <row r="116" spans="1:29" ht="14.25" thickTop="1" thickBot="1">
      <c r="L116" s="82" t="s">
        <v>61</v>
      </c>
      <c r="M116" s="83">
        <f t="shared" ref="M116" si="194">+M113+M114+M115</f>
        <v>784</v>
      </c>
      <c r="N116" s="84">
        <f t="shared" ref="N116" si="195">+N113+N114+N115</f>
        <v>2809</v>
      </c>
      <c r="O116" s="208">
        <f t="shared" ref="O116" si="196">+O113+O114+O115</f>
        <v>3593</v>
      </c>
      <c r="P116" s="83">
        <f t="shared" ref="P116" si="197">+P113+P114+P115</f>
        <v>2</v>
      </c>
      <c r="Q116" s="208">
        <f t="shared" ref="Q116" si="198">+Q113+Q114+Q115</f>
        <v>3595</v>
      </c>
      <c r="R116" s="83">
        <f t="shared" ref="R116" si="199">+R113+R114+R115</f>
        <v>1122</v>
      </c>
      <c r="S116" s="84">
        <f t="shared" ref="S116" si="200">+S113+S114+S115</f>
        <v>2891</v>
      </c>
      <c r="T116" s="208">
        <f t="shared" ref="T116" si="201">+T113+T114+T115</f>
        <v>4013</v>
      </c>
      <c r="U116" s="83">
        <f t="shared" ref="U116" si="202">+U113+U114+U115</f>
        <v>0</v>
      </c>
      <c r="V116" s="208">
        <f t="shared" ref="V116" si="203">+V113+V114+V115</f>
        <v>4013</v>
      </c>
      <c r="W116" s="85">
        <f>IF(Q116=0,0,((V116/Q116)-1)*100)</f>
        <v>11.627260083449231</v>
      </c>
      <c r="Y116" s="8"/>
      <c r="Z116" s="8"/>
      <c r="AB116" s="336"/>
      <c r="AC116" s="336"/>
    </row>
    <row r="117" spans="1:29" ht="13.5" thickTop="1">
      <c r="L117" s="61" t="s">
        <v>16</v>
      </c>
      <c r="M117" s="78">
        <f>Lcc_BKK!M117+Lcc_DMK!M117</f>
        <v>202</v>
      </c>
      <c r="N117" s="79">
        <f>Lcc_BKK!N117+Lcc_DMK!N117</f>
        <v>851</v>
      </c>
      <c r="O117" s="215">
        <f>SUM(M117:N117)</f>
        <v>1053</v>
      </c>
      <c r="P117" s="80">
        <f>+Lcc_BKK!P117+Lcc_DMK!P117</f>
        <v>0</v>
      </c>
      <c r="Q117" s="215">
        <f t="shared" ref="Q117:Q119" si="204">O117+P117</f>
        <v>1053</v>
      </c>
      <c r="R117" s="78">
        <f>+Lcc_BKK!R117+Lcc_DMK!R117</f>
        <v>266</v>
      </c>
      <c r="S117" s="79">
        <f>+Lcc_BKK!S117+Lcc_DMK!S117</f>
        <v>806</v>
      </c>
      <c r="T117" s="215">
        <f>SUM(R117:S117)</f>
        <v>1072</v>
      </c>
      <c r="U117" s="80">
        <f>+Lcc_BKK!U117+Lcc_DMK!U117</f>
        <v>0</v>
      </c>
      <c r="V117" s="215">
        <f>T117+U117</f>
        <v>1072</v>
      </c>
      <c r="W117" s="81">
        <f t="shared" si="193"/>
        <v>1.8043684710351338</v>
      </c>
      <c r="Y117" s="8"/>
      <c r="Z117" s="8"/>
    </row>
    <row r="118" spans="1:29">
      <c r="L118" s="61" t="s">
        <v>17</v>
      </c>
      <c r="M118" s="78">
        <f>Lcc_BKK!M118+Lcc_DMK!M118</f>
        <v>219</v>
      </c>
      <c r="N118" s="79">
        <f>Lcc_BKK!N118+Lcc_DMK!N118</f>
        <v>805</v>
      </c>
      <c r="O118" s="215">
        <f>SUM(M118:N118)</f>
        <v>1024</v>
      </c>
      <c r="P118" s="80">
        <f>+Lcc_BKK!P118+Lcc_DMK!P118</f>
        <v>0</v>
      </c>
      <c r="Q118" s="215">
        <f>O118+P118</f>
        <v>1024</v>
      </c>
      <c r="R118" s="78">
        <f>+Lcc_BKK!R118+Lcc_DMK!R118</f>
        <v>261</v>
      </c>
      <c r="S118" s="79">
        <f>+Lcc_BKK!S118+Lcc_DMK!S118</f>
        <v>732</v>
      </c>
      <c r="T118" s="215">
        <f>SUM(R118:S118)</f>
        <v>993</v>
      </c>
      <c r="U118" s="80">
        <f>+Lcc_BKK!U118+Lcc_DMK!U118</f>
        <v>0</v>
      </c>
      <c r="V118" s="215">
        <f>T118+U118</f>
        <v>993</v>
      </c>
      <c r="W118" s="81">
        <f>IF(Q118=0,0,((V118/Q118)-1)*100)</f>
        <v>-3.02734375</v>
      </c>
      <c r="Y118" s="8"/>
      <c r="Z118" s="8"/>
    </row>
    <row r="119" spans="1:29" ht="13.5" thickBot="1">
      <c r="L119" s="61" t="s">
        <v>18</v>
      </c>
      <c r="M119" s="78">
        <f>Lcc_BKK!M119+Lcc_DMK!M119</f>
        <v>212</v>
      </c>
      <c r="N119" s="79">
        <f>Lcc_BKK!N119+Lcc_DMK!N119</f>
        <v>818</v>
      </c>
      <c r="O119" s="217">
        <f>SUM(M119:N119)</f>
        <v>1030</v>
      </c>
      <c r="P119" s="86">
        <f>+Lcc_BKK!P119+Lcc_DMK!P119</f>
        <v>0</v>
      </c>
      <c r="Q119" s="217">
        <f t="shared" si="204"/>
        <v>1030</v>
      </c>
      <c r="R119" s="78">
        <f>+Lcc_BKK!R119+Lcc_DMK!R119</f>
        <v>267</v>
      </c>
      <c r="S119" s="79">
        <f>+Lcc_BKK!S119+Lcc_DMK!S119</f>
        <v>741</v>
      </c>
      <c r="T119" s="217">
        <f>SUM(R119:S119)</f>
        <v>1008</v>
      </c>
      <c r="U119" s="86">
        <f>+Lcc_BKK!U119+Lcc_DMK!U119</f>
        <v>0</v>
      </c>
      <c r="V119" s="217">
        <f>T119+U119</f>
        <v>1008</v>
      </c>
      <c r="W119" s="81">
        <f t="shared" si="193"/>
        <v>-2.1359223300970842</v>
      </c>
      <c r="Y119" s="8"/>
      <c r="Z119" s="8"/>
    </row>
    <row r="120" spans="1:29" ht="14.25" thickTop="1" thickBot="1">
      <c r="L120" s="87" t="s">
        <v>39</v>
      </c>
      <c r="M120" s="88">
        <f>+M117+M118+M119</f>
        <v>633</v>
      </c>
      <c r="N120" s="88">
        <f t="shared" ref="N120" si="205">+N117+N118+N119</f>
        <v>2474</v>
      </c>
      <c r="O120" s="218">
        <f t="shared" ref="O120" si="206">+O117+O118+O119</f>
        <v>3107</v>
      </c>
      <c r="P120" s="89">
        <f t="shared" ref="P120" si="207">+P117+P118+P119</f>
        <v>0</v>
      </c>
      <c r="Q120" s="218">
        <f t="shared" ref="Q120" si="208">+Q117+Q118+Q119</f>
        <v>3107</v>
      </c>
      <c r="R120" s="88">
        <f t="shared" ref="R120" si="209">+R117+R118+R119</f>
        <v>794</v>
      </c>
      <c r="S120" s="88">
        <f t="shared" ref="S120" si="210">+S117+S118+S119</f>
        <v>2279</v>
      </c>
      <c r="T120" s="218">
        <f t="shared" ref="T120" si="211">+T117+T118+T119</f>
        <v>3073</v>
      </c>
      <c r="U120" s="89">
        <f t="shared" ref="U120" si="212">+U117+U118+U119</f>
        <v>0</v>
      </c>
      <c r="V120" s="218">
        <f t="shared" ref="V120" si="213">+V117+V118+V119</f>
        <v>3073</v>
      </c>
      <c r="W120" s="90">
        <f t="shared" si="193"/>
        <v>-1.0943031863533959</v>
      </c>
    </row>
    <row r="121" spans="1:29" ht="13.5" thickTop="1">
      <c r="A121" s="415"/>
      <c r="K121" s="415"/>
      <c r="L121" s="61" t="s">
        <v>21</v>
      </c>
      <c r="M121" s="78">
        <f>Lcc_BKK!M121+Lcc_DMK!M121</f>
        <v>212</v>
      </c>
      <c r="N121" s="79">
        <f>Lcc_BKK!N121+Lcc_DMK!N121</f>
        <v>905</v>
      </c>
      <c r="O121" s="217">
        <f>SUM(M121:N121)</f>
        <v>1117</v>
      </c>
      <c r="P121" s="91">
        <f>+Lcc_BKK!P121+Lcc_DMK!P121</f>
        <v>0</v>
      </c>
      <c r="Q121" s="217">
        <f t="shared" ref="Q121:Q123" si="214">O121+P121</f>
        <v>1117</v>
      </c>
      <c r="R121" s="78">
        <f>+Lcc_BKK!R121+Lcc_DMK!R121</f>
        <v>315</v>
      </c>
      <c r="S121" s="79">
        <f>+Lcc_BKK!S121+Lcc_DMK!S121</f>
        <v>760</v>
      </c>
      <c r="T121" s="217">
        <f>SUM(R121:S121)</f>
        <v>1075</v>
      </c>
      <c r="U121" s="91">
        <f>+Lcc_BKK!U121+Lcc_DMK!U121</f>
        <v>0</v>
      </c>
      <c r="V121" s="217">
        <f>T121+U121</f>
        <v>1075</v>
      </c>
      <c r="W121" s="81">
        <f t="shared" si="193"/>
        <v>-3.7600716204118201</v>
      </c>
      <c r="Y121" s="8"/>
      <c r="Z121" s="8"/>
    </row>
    <row r="122" spans="1:29">
      <c r="A122" s="415"/>
      <c r="K122" s="415"/>
      <c r="L122" s="61" t="s">
        <v>22</v>
      </c>
      <c r="M122" s="78">
        <f>Lcc_BKK!M122+Lcc_DMK!M122</f>
        <v>244</v>
      </c>
      <c r="N122" s="79">
        <f>Lcc_BKK!N122+Lcc_DMK!N122</f>
        <v>861</v>
      </c>
      <c r="O122" s="217">
        <f>SUM(M122:N122)</f>
        <v>1105</v>
      </c>
      <c r="P122" s="80">
        <f>+Lcc_BKK!P122+Lcc_DMK!P122</f>
        <v>10</v>
      </c>
      <c r="Q122" s="217">
        <f t="shared" si="214"/>
        <v>1115</v>
      </c>
      <c r="R122" s="78">
        <f>+Lcc_BKK!R122+Lcc_DMK!R122</f>
        <v>303</v>
      </c>
      <c r="S122" s="79">
        <f>+Lcc_BKK!S122+Lcc_DMK!S122</f>
        <v>717</v>
      </c>
      <c r="T122" s="217">
        <f>SUM(R122:S122)</f>
        <v>1020</v>
      </c>
      <c r="U122" s="80">
        <f>+Lcc_BKK!U122+Lcc_DMK!U122</f>
        <v>1</v>
      </c>
      <c r="V122" s="217">
        <f>T122+U122</f>
        <v>1021</v>
      </c>
      <c r="W122" s="81">
        <f t="shared" si="193"/>
        <v>-8.4304932735426057</v>
      </c>
      <c r="Y122" s="415"/>
      <c r="Z122" s="415"/>
      <c r="AA122" s="418"/>
    </row>
    <row r="123" spans="1:29" ht="13.5" thickBot="1">
      <c r="A123" s="415"/>
      <c r="K123" s="415"/>
      <c r="L123" s="61" t="s">
        <v>23</v>
      </c>
      <c r="M123" s="78">
        <f>Lcc_BKK!M123+Lcc_DMK!M123</f>
        <v>257</v>
      </c>
      <c r="N123" s="79">
        <f>Lcc_BKK!N123+Lcc_DMK!N123</f>
        <v>900</v>
      </c>
      <c r="O123" s="217">
        <f>SUM(M123:N123)</f>
        <v>1157</v>
      </c>
      <c r="P123" s="80">
        <f>+Lcc_BKK!P123+Lcc_DMK!P123</f>
        <v>2</v>
      </c>
      <c r="Q123" s="217">
        <f t="shared" si="214"/>
        <v>1159</v>
      </c>
      <c r="R123" s="78">
        <f>+Lcc_BKK!R123+Lcc_DMK!R123</f>
        <v>285</v>
      </c>
      <c r="S123" s="79">
        <f>+Lcc_BKK!S123+Lcc_DMK!S123</f>
        <v>693</v>
      </c>
      <c r="T123" s="217">
        <f>SUM(R123:S123)</f>
        <v>978</v>
      </c>
      <c r="U123" s="80">
        <f>+Lcc_BKK!U123+Lcc_DMK!U123</f>
        <v>0</v>
      </c>
      <c r="V123" s="217">
        <f>T123+U123</f>
        <v>978</v>
      </c>
      <c r="W123" s="81">
        <f t="shared" si="193"/>
        <v>-15.616911130284727</v>
      </c>
      <c r="Y123" s="415"/>
      <c r="Z123" s="415"/>
      <c r="AA123" s="418"/>
    </row>
    <row r="124" spans="1:29" ht="14.25" thickTop="1" thickBot="1">
      <c r="L124" s="82" t="s">
        <v>40</v>
      </c>
      <c r="M124" s="83">
        <f t="shared" ref="M124:V124" si="215">+M121+M122+M123</f>
        <v>713</v>
      </c>
      <c r="N124" s="84">
        <f t="shared" si="215"/>
        <v>2666</v>
      </c>
      <c r="O124" s="216">
        <f t="shared" si="215"/>
        <v>3379</v>
      </c>
      <c r="P124" s="83">
        <f t="shared" si="215"/>
        <v>12</v>
      </c>
      <c r="Q124" s="216">
        <f t="shared" si="215"/>
        <v>3391</v>
      </c>
      <c r="R124" s="83">
        <f t="shared" si="215"/>
        <v>903</v>
      </c>
      <c r="S124" s="84">
        <f t="shared" si="215"/>
        <v>2170</v>
      </c>
      <c r="T124" s="216">
        <f t="shared" si="215"/>
        <v>3073</v>
      </c>
      <c r="U124" s="83">
        <f t="shared" si="215"/>
        <v>1</v>
      </c>
      <c r="V124" s="216">
        <f t="shared" si="215"/>
        <v>3074</v>
      </c>
      <c r="W124" s="85">
        <f t="shared" si="193"/>
        <v>-9.3482748451784161</v>
      </c>
    </row>
    <row r="125" spans="1:29" ht="14.25" thickTop="1" thickBot="1">
      <c r="L125" s="61" t="s">
        <v>10</v>
      </c>
      <c r="M125" s="78">
        <v>221</v>
      </c>
      <c r="N125" s="79">
        <v>914</v>
      </c>
      <c r="O125" s="215">
        <f>M125+N125</f>
        <v>1135</v>
      </c>
      <c r="P125" s="80">
        <v>0</v>
      </c>
      <c r="Q125" s="215">
        <f t="shared" ref="Q125" si="216">O125+P125</f>
        <v>1135</v>
      </c>
      <c r="R125" s="78">
        <f>+Lcc_BKK!R125+Lcc_DMK!R125</f>
        <v>272</v>
      </c>
      <c r="S125" s="79">
        <f>+Lcc_BKK!S125+Lcc_DMK!S125</f>
        <v>560</v>
      </c>
      <c r="T125" s="217">
        <f>SUM(R125:S125)</f>
        <v>832</v>
      </c>
      <c r="U125" s="80">
        <f>+Lcc_BKK!U125+Lcc_DMK!U125</f>
        <v>1</v>
      </c>
      <c r="V125" s="215">
        <f>T125+U125</f>
        <v>833</v>
      </c>
      <c r="W125" s="81">
        <f>IF(Q125=0,0,((V125/Q125)-1)*100)</f>
        <v>-26.607929515418505</v>
      </c>
      <c r="Y125" s="8"/>
      <c r="Z125" s="8"/>
    </row>
    <row r="126" spans="1:29" ht="14.25" thickTop="1" thickBot="1">
      <c r="L126" s="82" t="s">
        <v>66</v>
      </c>
      <c r="M126" s="83">
        <f>+M116+M120+M124+M125</f>
        <v>2351</v>
      </c>
      <c r="N126" s="84">
        <f t="shared" ref="N126:V126" si="217">+N116+N120+N124+N125</f>
        <v>8863</v>
      </c>
      <c r="O126" s="208">
        <f t="shared" si="217"/>
        <v>11214</v>
      </c>
      <c r="P126" s="83">
        <f t="shared" si="217"/>
        <v>14</v>
      </c>
      <c r="Q126" s="208">
        <f t="shared" si="217"/>
        <v>11228</v>
      </c>
      <c r="R126" s="83">
        <f t="shared" si="217"/>
        <v>3091</v>
      </c>
      <c r="S126" s="84">
        <f t="shared" si="217"/>
        <v>7900</v>
      </c>
      <c r="T126" s="208">
        <f t="shared" si="217"/>
        <v>10991</v>
      </c>
      <c r="U126" s="83">
        <f t="shared" si="217"/>
        <v>2</v>
      </c>
      <c r="V126" s="208">
        <f t="shared" si="217"/>
        <v>10993</v>
      </c>
      <c r="W126" s="85">
        <f>IF(Q126=0,0,((V126/Q126)-1)*100)</f>
        <v>-2.0929818311364423</v>
      </c>
      <c r="Y126" s="8"/>
      <c r="Z126" s="8"/>
      <c r="AB126" s="336"/>
      <c r="AC126" s="336"/>
    </row>
    <row r="127" spans="1:29" ht="13.5" thickTop="1">
      <c r="L127" s="61" t="s">
        <v>11</v>
      </c>
      <c r="M127" s="78">
        <v>237</v>
      </c>
      <c r="N127" s="79">
        <v>888</v>
      </c>
      <c r="O127" s="215">
        <f>M127+N127</f>
        <v>1125</v>
      </c>
      <c r="P127" s="80">
        <v>0</v>
      </c>
      <c r="Q127" s="215">
        <f>O127+P127</f>
        <v>1125</v>
      </c>
      <c r="R127" s="78"/>
      <c r="S127" s="79"/>
      <c r="T127" s="217"/>
      <c r="U127" s="80"/>
      <c r="V127" s="215"/>
      <c r="W127" s="81"/>
      <c r="Y127" s="8"/>
      <c r="Z127" s="8"/>
    </row>
    <row r="128" spans="1:29" ht="13.5" thickBot="1">
      <c r="L128" s="67" t="s">
        <v>12</v>
      </c>
      <c r="M128" s="78">
        <v>260</v>
      </c>
      <c r="N128" s="79">
        <v>957</v>
      </c>
      <c r="O128" s="215">
        <f>M128+N128</f>
        <v>1217</v>
      </c>
      <c r="P128" s="80">
        <v>0</v>
      </c>
      <c r="Q128" s="215">
        <f>O128+P128</f>
        <v>1217</v>
      </c>
      <c r="R128" s="78"/>
      <c r="S128" s="79"/>
      <c r="T128" s="217"/>
      <c r="U128" s="80"/>
      <c r="V128" s="215"/>
      <c r="W128" s="81"/>
    </row>
    <row r="129" spans="12:29" ht="14.25" thickTop="1" thickBot="1">
      <c r="L129" s="82" t="s">
        <v>38</v>
      </c>
      <c r="M129" s="83">
        <f t="shared" ref="M129" si="218">+M125+M127+M128</f>
        <v>718</v>
      </c>
      <c r="N129" s="84">
        <f t="shared" ref="N129" si="219">+N125+N127+N128</f>
        <v>2759</v>
      </c>
      <c r="O129" s="208">
        <f t="shared" ref="O129" si="220">+O125+O127+O128</f>
        <v>3477</v>
      </c>
      <c r="P129" s="83">
        <f t="shared" ref="P129" si="221">+P125+P127+P128</f>
        <v>0</v>
      </c>
      <c r="Q129" s="208">
        <f t="shared" ref="Q129" si="222">+Q125+Q127+Q128</f>
        <v>3477</v>
      </c>
      <c r="R129" s="83"/>
      <c r="S129" s="84"/>
      <c r="T129" s="208"/>
      <c r="U129" s="83"/>
      <c r="V129" s="208"/>
      <c r="W129" s="85"/>
      <c r="Y129" s="8"/>
      <c r="Z129" s="8"/>
    </row>
    <row r="130" spans="12:29" ht="14.25" thickTop="1" thickBot="1">
      <c r="L130" s="82" t="s">
        <v>63</v>
      </c>
      <c r="M130" s="83">
        <f t="shared" ref="M130" si="223">+M116+M120+M124+M129</f>
        <v>2848</v>
      </c>
      <c r="N130" s="84">
        <f t="shared" ref="N130" si="224">+N116+N120+N124+N129</f>
        <v>10708</v>
      </c>
      <c r="O130" s="208">
        <f t="shared" ref="O130" si="225">+O116+O120+O124+O129</f>
        <v>13556</v>
      </c>
      <c r="P130" s="83">
        <f t="shared" ref="P130" si="226">+P116+P120+P124+P129</f>
        <v>14</v>
      </c>
      <c r="Q130" s="208">
        <f t="shared" ref="Q130" si="227">+Q116+Q120+Q124+Q129</f>
        <v>13570</v>
      </c>
      <c r="R130" s="83"/>
      <c r="S130" s="84"/>
      <c r="T130" s="208"/>
      <c r="U130" s="83"/>
      <c r="V130" s="208"/>
      <c r="W130" s="85"/>
      <c r="Y130" s="8"/>
      <c r="Z130" s="8"/>
      <c r="AB130" s="336"/>
      <c r="AC130" s="336"/>
    </row>
    <row r="131" spans="12:29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9" ht="13.5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9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9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9" ht="14.25" thickTop="1" thickBot="1">
      <c r="L135" s="59"/>
      <c r="M135" s="459" t="s">
        <v>64</v>
      </c>
      <c r="N135" s="460"/>
      <c r="O135" s="460"/>
      <c r="P135" s="460"/>
      <c r="Q135" s="461"/>
      <c r="R135" s="227" t="s">
        <v>65</v>
      </c>
      <c r="S135" s="228"/>
      <c r="T135" s="229"/>
      <c r="U135" s="227"/>
      <c r="V135" s="227"/>
      <c r="W135" s="385" t="s">
        <v>2</v>
      </c>
    </row>
    <row r="136" spans="12:29" ht="13.5" thickTop="1">
      <c r="L136" s="61" t="s">
        <v>3</v>
      </c>
      <c r="M136" s="62"/>
      <c r="N136" s="63"/>
      <c r="O136" s="64"/>
      <c r="P136" s="65"/>
      <c r="Q136" s="64"/>
      <c r="R136" s="62"/>
      <c r="S136" s="63"/>
      <c r="T136" s="64"/>
      <c r="U136" s="65"/>
      <c r="V136" s="382"/>
      <c r="W136" s="383" t="s">
        <v>4</v>
      </c>
    </row>
    <row r="137" spans="12:29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70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381" t="s">
        <v>7</v>
      </c>
      <c r="W137" s="384"/>
    </row>
    <row r="138" spans="12:29" ht="5.25" customHeight="1" thickTop="1">
      <c r="L138" s="61"/>
      <c r="M138" s="73"/>
      <c r="N138" s="74"/>
      <c r="O138" s="75"/>
      <c r="P138" s="76"/>
      <c r="Q138" s="105"/>
      <c r="R138" s="73"/>
      <c r="S138" s="74"/>
      <c r="T138" s="75"/>
      <c r="U138" s="76"/>
      <c r="V138" s="153"/>
      <c r="W138" s="77"/>
    </row>
    <row r="139" spans="12:29">
      <c r="L139" s="61" t="s">
        <v>13</v>
      </c>
      <c r="M139" s="78">
        <f t="shared" ref="M139:N141" si="228">+M87+M113</f>
        <v>1056</v>
      </c>
      <c r="N139" s="79">
        <f t="shared" si="228"/>
        <v>2798</v>
      </c>
      <c r="O139" s="215">
        <f t="shared" ref="O139:O149" si="229">M139+N139</f>
        <v>3854</v>
      </c>
      <c r="P139" s="80">
        <f>+P87+P113</f>
        <v>3</v>
      </c>
      <c r="Q139" s="222">
        <f t="shared" ref="Q139:Q140" si="230">O139+P139</f>
        <v>3857</v>
      </c>
      <c r="R139" s="78">
        <f t="shared" ref="R139:S141" si="231">+R87+R113</f>
        <v>1650</v>
      </c>
      <c r="S139" s="79">
        <f t="shared" si="231"/>
        <v>3856</v>
      </c>
      <c r="T139" s="215">
        <f t="shared" ref="T139:T149" si="232">R139+S139</f>
        <v>5506</v>
      </c>
      <c r="U139" s="80">
        <f>+U87+U113</f>
        <v>3</v>
      </c>
      <c r="V139" s="223">
        <f>T139+U139</f>
        <v>5509</v>
      </c>
      <c r="W139" s="81">
        <f>IF(Q139=0,0,((V139/Q139)-1)*100)</f>
        <v>42.831215970961892</v>
      </c>
      <c r="Y139" s="8"/>
      <c r="Z139" s="8"/>
    </row>
    <row r="140" spans="12:29">
      <c r="L140" s="61" t="s">
        <v>14</v>
      </c>
      <c r="M140" s="78">
        <f t="shared" si="228"/>
        <v>1009</v>
      </c>
      <c r="N140" s="79">
        <f t="shared" si="228"/>
        <v>2813</v>
      </c>
      <c r="O140" s="215">
        <f t="shared" si="229"/>
        <v>3822</v>
      </c>
      <c r="P140" s="80">
        <f>+P88+P114</f>
        <v>0</v>
      </c>
      <c r="Q140" s="222">
        <f t="shared" si="230"/>
        <v>3822</v>
      </c>
      <c r="R140" s="78">
        <f t="shared" si="231"/>
        <v>1344</v>
      </c>
      <c r="S140" s="79">
        <f t="shared" si="231"/>
        <v>3529</v>
      </c>
      <c r="T140" s="215">
        <f t="shared" si="232"/>
        <v>4873</v>
      </c>
      <c r="U140" s="80">
        <f>+U88+U114</f>
        <v>9</v>
      </c>
      <c r="V140" s="223">
        <f>T140+U140</f>
        <v>4882</v>
      </c>
      <c r="W140" s="81">
        <f t="shared" ref="W140:W150" si="233">IF(Q140=0,0,((V140/Q140)-1)*100)</f>
        <v>27.734170591313443</v>
      </c>
      <c r="Y140" s="8"/>
      <c r="Z140" s="8"/>
    </row>
    <row r="141" spans="12:29" ht="13.5" thickBot="1">
      <c r="L141" s="61" t="s">
        <v>15</v>
      </c>
      <c r="M141" s="78">
        <f t="shared" si="228"/>
        <v>1252</v>
      </c>
      <c r="N141" s="79">
        <f t="shared" si="228"/>
        <v>3273</v>
      </c>
      <c r="O141" s="215">
        <f>M141+N141</f>
        <v>4525</v>
      </c>
      <c r="P141" s="80">
        <f>+P89+P115</f>
        <v>0</v>
      </c>
      <c r="Q141" s="222">
        <f>O141+P141</f>
        <v>4525</v>
      </c>
      <c r="R141" s="78">
        <f t="shared" si="231"/>
        <v>2036</v>
      </c>
      <c r="S141" s="79">
        <f t="shared" si="231"/>
        <v>4406</v>
      </c>
      <c r="T141" s="215">
        <f>R141+S141</f>
        <v>6442</v>
      </c>
      <c r="U141" s="80">
        <f>+U89+U115</f>
        <v>0</v>
      </c>
      <c r="V141" s="223">
        <f>T141+U141</f>
        <v>6442</v>
      </c>
      <c r="W141" s="81">
        <f>IF(Q141=0,0,((V141/Q141)-1)*100)</f>
        <v>42.364640883977913</v>
      </c>
      <c r="Y141" s="8"/>
      <c r="Z141" s="8"/>
    </row>
    <row r="142" spans="12:29" ht="14.25" thickTop="1" thickBot="1">
      <c r="L142" s="82" t="s">
        <v>61</v>
      </c>
      <c r="M142" s="83">
        <f t="shared" ref="M142" si="234">+M139+M140+M141</f>
        <v>3317</v>
      </c>
      <c r="N142" s="84">
        <f t="shared" ref="N142" si="235">+N139+N140+N141</f>
        <v>8884</v>
      </c>
      <c r="O142" s="208">
        <f t="shared" ref="O142" si="236">+O139+O140+O141</f>
        <v>12201</v>
      </c>
      <c r="P142" s="83">
        <f t="shared" ref="P142" si="237">+P139+P140+P141</f>
        <v>3</v>
      </c>
      <c r="Q142" s="208">
        <f t="shared" ref="Q142" si="238">+Q139+Q140+Q141</f>
        <v>12204</v>
      </c>
      <c r="R142" s="83">
        <f t="shared" ref="R142" si="239">+R139+R140+R141</f>
        <v>5030</v>
      </c>
      <c r="S142" s="84">
        <f t="shared" ref="S142" si="240">+S139+S140+S141</f>
        <v>11791</v>
      </c>
      <c r="T142" s="208">
        <f t="shared" ref="T142" si="241">+T139+T140+T141</f>
        <v>16821</v>
      </c>
      <c r="U142" s="83">
        <f t="shared" ref="U142" si="242">+U139+U140+U141</f>
        <v>12</v>
      </c>
      <c r="V142" s="208">
        <f t="shared" ref="V142" si="243">+V139+V140+V141</f>
        <v>16833</v>
      </c>
      <c r="W142" s="85">
        <f>IF(Q142=0,0,((V142/Q142)-1)*100)</f>
        <v>37.930186823992138</v>
      </c>
      <c r="Y142" s="8"/>
      <c r="Z142" s="8"/>
      <c r="AB142" s="336"/>
      <c r="AC142" s="336"/>
    </row>
    <row r="143" spans="12:29" ht="13.5" thickTop="1">
      <c r="L143" s="61" t="s">
        <v>16</v>
      </c>
      <c r="M143" s="78">
        <f t="shared" ref="M143:N145" si="244">+M91+M117</f>
        <v>1038</v>
      </c>
      <c r="N143" s="79">
        <f t="shared" si="244"/>
        <v>2994</v>
      </c>
      <c r="O143" s="215">
        <f t="shared" si="229"/>
        <v>4032</v>
      </c>
      <c r="P143" s="80">
        <f>+P91+P117</f>
        <v>0</v>
      </c>
      <c r="Q143" s="222">
        <f t="shared" ref="Q143:Q149" si="245">O143+P143</f>
        <v>4032</v>
      </c>
      <c r="R143" s="78">
        <f t="shared" ref="R143:S145" si="246">+R91+R117</f>
        <v>1691</v>
      </c>
      <c r="S143" s="79">
        <f t="shared" si="246"/>
        <v>4176</v>
      </c>
      <c r="T143" s="215">
        <f t="shared" si="232"/>
        <v>5867</v>
      </c>
      <c r="U143" s="80">
        <f>+U91+U117</f>
        <v>17</v>
      </c>
      <c r="V143" s="223">
        <f>T143+U143</f>
        <v>5884</v>
      </c>
      <c r="W143" s="81">
        <f t="shared" si="233"/>
        <v>45.932539682539677</v>
      </c>
      <c r="Y143" s="8"/>
      <c r="Z143" s="8"/>
    </row>
    <row r="144" spans="12:29">
      <c r="L144" s="61" t="s">
        <v>17</v>
      </c>
      <c r="M144" s="78">
        <f t="shared" si="244"/>
        <v>935</v>
      </c>
      <c r="N144" s="79">
        <f t="shared" si="244"/>
        <v>3302</v>
      </c>
      <c r="O144" s="215">
        <f>M144+N144</f>
        <v>4237</v>
      </c>
      <c r="P144" s="80">
        <f>+P92+P118</f>
        <v>0</v>
      </c>
      <c r="Q144" s="222">
        <f>O144+P144</f>
        <v>4237</v>
      </c>
      <c r="R144" s="78">
        <f t="shared" si="246"/>
        <v>1616</v>
      </c>
      <c r="S144" s="79">
        <f t="shared" si="246"/>
        <v>4219</v>
      </c>
      <c r="T144" s="215">
        <f>R144+S144</f>
        <v>5835</v>
      </c>
      <c r="U144" s="80">
        <f>+U92+U118</f>
        <v>16</v>
      </c>
      <c r="V144" s="223">
        <f>T144+U144</f>
        <v>5851</v>
      </c>
      <c r="W144" s="81">
        <f>IF(Q144=0,0,((V144/Q144)-1)*100)</f>
        <v>38.092990323341994</v>
      </c>
      <c r="Y144" s="8"/>
      <c r="Z144" s="8"/>
    </row>
    <row r="145" spans="1:29" ht="13.5" thickBot="1">
      <c r="L145" s="61" t="s">
        <v>18</v>
      </c>
      <c r="M145" s="78">
        <f t="shared" si="244"/>
        <v>1019</v>
      </c>
      <c r="N145" s="79">
        <f t="shared" si="244"/>
        <v>2897</v>
      </c>
      <c r="O145" s="217">
        <f t="shared" si="229"/>
        <v>3916</v>
      </c>
      <c r="P145" s="86">
        <f>+P93+P119</f>
        <v>0</v>
      </c>
      <c r="Q145" s="222">
        <f t="shared" si="245"/>
        <v>3916</v>
      </c>
      <c r="R145" s="78">
        <f t="shared" si="246"/>
        <v>1783</v>
      </c>
      <c r="S145" s="79">
        <f t="shared" si="246"/>
        <v>3736</v>
      </c>
      <c r="T145" s="217">
        <f t="shared" si="232"/>
        <v>5519</v>
      </c>
      <c r="U145" s="86">
        <f>+U93+U119</f>
        <v>9</v>
      </c>
      <c r="V145" s="223">
        <f>T145+U145</f>
        <v>5528</v>
      </c>
      <c r="W145" s="81">
        <f t="shared" si="233"/>
        <v>41.164453524004088</v>
      </c>
      <c r="Y145" s="8"/>
      <c r="Z145" s="8"/>
    </row>
    <row r="146" spans="1:29" ht="14.25" thickTop="1" thickBot="1">
      <c r="A146" s="413"/>
      <c r="L146" s="87" t="s">
        <v>39</v>
      </c>
      <c r="M146" s="83">
        <f>+M143+M144+M145</f>
        <v>2992</v>
      </c>
      <c r="N146" s="84">
        <f t="shared" ref="N146" si="247">+N143+N144+N145</f>
        <v>9193</v>
      </c>
      <c r="O146" s="208">
        <f t="shared" ref="O146" si="248">+O143+O144+O145</f>
        <v>12185</v>
      </c>
      <c r="P146" s="83">
        <f t="shared" ref="P146" si="249">+P143+P144+P145</f>
        <v>0</v>
      </c>
      <c r="Q146" s="208">
        <f t="shared" ref="Q146" si="250">+Q143+Q144+Q145</f>
        <v>12185</v>
      </c>
      <c r="R146" s="83">
        <f t="shared" ref="R146" si="251">+R143+R144+R145</f>
        <v>5090</v>
      </c>
      <c r="S146" s="84">
        <f t="shared" ref="S146" si="252">+S143+S144+S145</f>
        <v>12131</v>
      </c>
      <c r="T146" s="208">
        <f t="shared" ref="T146" si="253">+T143+T144+T145</f>
        <v>17221</v>
      </c>
      <c r="U146" s="83">
        <f t="shared" ref="U146" si="254">+U143+U144+U145</f>
        <v>42</v>
      </c>
      <c r="V146" s="208">
        <f t="shared" ref="V146" si="255">+V143+V144+V145</f>
        <v>17263</v>
      </c>
      <c r="W146" s="90">
        <f t="shared" si="233"/>
        <v>41.67418957734921</v>
      </c>
      <c r="Y146" s="8"/>
      <c r="Z146" s="8"/>
    </row>
    <row r="147" spans="1:29" ht="13.5" thickTop="1">
      <c r="A147" s="413"/>
      <c r="L147" s="61" t="s">
        <v>21</v>
      </c>
      <c r="M147" s="78">
        <f t="shared" ref="M147:N149" si="256">+M95+M121</f>
        <v>1037</v>
      </c>
      <c r="N147" s="79">
        <f t="shared" si="256"/>
        <v>2877</v>
      </c>
      <c r="O147" s="217">
        <f t="shared" si="229"/>
        <v>3914</v>
      </c>
      <c r="P147" s="91">
        <f>+P95+P121</f>
        <v>0</v>
      </c>
      <c r="Q147" s="222">
        <f t="shared" si="245"/>
        <v>3914</v>
      </c>
      <c r="R147" s="78">
        <f t="shared" ref="R147:S149" si="257">+R95+R121</f>
        <v>1899</v>
      </c>
      <c r="S147" s="79">
        <f t="shared" si="257"/>
        <v>3842</v>
      </c>
      <c r="T147" s="217">
        <f t="shared" si="232"/>
        <v>5741</v>
      </c>
      <c r="U147" s="91">
        <f>+U95+U121</f>
        <v>12</v>
      </c>
      <c r="V147" s="223">
        <f>T147+U147</f>
        <v>5753</v>
      </c>
      <c r="W147" s="81">
        <f t="shared" si="233"/>
        <v>46.985181400102192</v>
      </c>
      <c r="Y147" s="8"/>
      <c r="Z147" s="8"/>
    </row>
    <row r="148" spans="1:29">
      <c r="A148" s="413"/>
      <c r="L148" s="61" t="s">
        <v>22</v>
      </c>
      <c r="M148" s="78">
        <f t="shared" si="256"/>
        <v>1162</v>
      </c>
      <c r="N148" s="79">
        <f t="shared" si="256"/>
        <v>2840</v>
      </c>
      <c r="O148" s="217">
        <f t="shared" si="229"/>
        <v>4002</v>
      </c>
      <c r="P148" s="80">
        <f>+P96+P122</f>
        <v>12</v>
      </c>
      <c r="Q148" s="222">
        <f t="shared" si="245"/>
        <v>4014</v>
      </c>
      <c r="R148" s="78">
        <f t="shared" si="257"/>
        <v>1863</v>
      </c>
      <c r="S148" s="79">
        <f t="shared" si="257"/>
        <v>4079</v>
      </c>
      <c r="T148" s="217">
        <f t="shared" si="232"/>
        <v>5942</v>
      </c>
      <c r="U148" s="80">
        <f>+U96+U122</f>
        <v>17</v>
      </c>
      <c r="V148" s="223">
        <f>T148+U148</f>
        <v>5959</v>
      </c>
      <c r="W148" s="81">
        <f t="shared" si="233"/>
        <v>48.455406078724472</v>
      </c>
      <c r="Y148" s="8"/>
      <c r="Z148" s="8"/>
    </row>
    <row r="149" spans="1:29" ht="13.5" thickBot="1">
      <c r="A149" s="415"/>
      <c r="K149" s="415"/>
      <c r="L149" s="61" t="s">
        <v>23</v>
      </c>
      <c r="M149" s="78">
        <f t="shared" si="256"/>
        <v>1186</v>
      </c>
      <c r="N149" s="79">
        <f t="shared" si="256"/>
        <v>4483</v>
      </c>
      <c r="O149" s="217">
        <f t="shared" si="229"/>
        <v>5669</v>
      </c>
      <c r="P149" s="80">
        <f>+P97+P123</f>
        <v>14</v>
      </c>
      <c r="Q149" s="222">
        <f t="shared" si="245"/>
        <v>5683</v>
      </c>
      <c r="R149" s="78">
        <f t="shared" si="257"/>
        <v>2385</v>
      </c>
      <c r="S149" s="79">
        <f t="shared" si="257"/>
        <v>4330</v>
      </c>
      <c r="T149" s="217">
        <f t="shared" si="232"/>
        <v>6715</v>
      </c>
      <c r="U149" s="80">
        <f>+U97+U123</f>
        <v>2</v>
      </c>
      <c r="V149" s="223">
        <f>T149+U149</f>
        <v>6717</v>
      </c>
      <c r="W149" s="81">
        <f t="shared" si="233"/>
        <v>18.194615519971833</v>
      </c>
      <c r="Y149" s="8"/>
      <c r="Z149" s="8"/>
    </row>
    <row r="150" spans="1:29" ht="14.25" thickTop="1" thickBot="1">
      <c r="A150" s="415"/>
      <c r="K150" s="415"/>
      <c r="L150" s="82" t="s">
        <v>40</v>
      </c>
      <c r="M150" s="83">
        <f t="shared" ref="M150:V150" si="258">+M147+M148+M149</f>
        <v>3385</v>
      </c>
      <c r="N150" s="84">
        <f t="shared" si="258"/>
        <v>10200</v>
      </c>
      <c r="O150" s="208">
        <f t="shared" si="258"/>
        <v>13585</v>
      </c>
      <c r="P150" s="83">
        <f t="shared" si="258"/>
        <v>26</v>
      </c>
      <c r="Q150" s="208">
        <f t="shared" si="258"/>
        <v>13611</v>
      </c>
      <c r="R150" s="83">
        <f t="shared" si="258"/>
        <v>6147</v>
      </c>
      <c r="S150" s="84">
        <f t="shared" si="258"/>
        <v>12251</v>
      </c>
      <c r="T150" s="208">
        <f t="shared" si="258"/>
        <v>18398</v>
      </c>
      <c r="U150" s="83">
        <f t="shared" si="258"/>
        <v>31</v>
      </c>
      <c r="V150" s="208">
        <f t="shared" si="258"/>
        <v>18429</v>
      </c>
      <c r="W150" s="85">
        <f t="shared" si="233"/>
        <v>35.397839982367209</v>
      </c>
      <c r="Y150" s="415"/>
      <c r="Z150" s="415"/>
      <c r="AA150" s="418"/>
    </row>
    <row r="151" spans="1:29" ht="14.25" thickTop="1" thickBot="1">
      <c r="L151" s="61" t="s">
        <v>10</v>
      </c>
      <c r="M151" s="78">
        <f>+M99+M125</f>
        <v>1014</v>
      </c>
      <c r="N151" s="79">
        <f>+N99+N125</f>
        <v>2859</v>
      </c>
      <c r="O151" s="215">
        <f>M151+N151</f>
        <v>3873</v>
      </c>
      <c r="P151" s="80">
        <f>+P99+P125</f>
        <v>0</v>
      </c>
      <c r="Q151" s="222">
        <f t="shared" ref="Q151" si="259">O151+P151</f>
        <v>3873</v>
      </c>
      <c r="R151" s="78">
        <f>+R99+R125</f>
        <v>1939</v>
      </c>
      <c r="S151" s="79">
        <f>+S99+S125</f>
        <v>4502</v>
      </c>
      <c r="T151" s="215">
        <f>R151+S151</f>
        <v>6441</v>
      </c>
      <c r="U151" s="80">
        <f>+U99+U125</f>
        <v>9</v>
      </c>
      <c r="V151" s="223">
        <f>T151+U151</f>
        <v>6450</v>
      </c>
      <c r="W151" s="81">
        <f>IF(Q151=0,0,((V151/Q151)-1)*100)</f>
        <v>66.537567776917129</v>
      </c>
      <c r="Y151" s="8"/>
      <c r="Z151" s="8"/>
    </row>
    <row r="152" spans="1:29" ht="14.25" thickTop="1" thickBot="1">
      <c r="L152" s="82" t="s">
        <v>66</v>
      </c>
      <c r="M152" s="83">
        <f>+M142+M146+M150+M151</f>
        <v>10708</v>
      </c>
      <c r="N152" s="84">
        <f t="shared" ref="N152:V152" si="260">+N142+N146+N150+N151</f>
        <v>31136</v>
      </c>
      <c r="O152" s="208">
        <f t="shared" si="260"/>
        <v>41844</v>
      </c>
      <c r="P152" s="83">
        <f t="shared" si="260"/>
        <v>29</v>
      </c>
      <c r="Q152" s="208">
        <f t="shared" si="260"/>
        <v>41873</v>
      </c>
      <c r="R152" s="83">
        <f t="shared" si="260"/>
        <v>18206</v>
      </c>
      <c r="S152" s="84">
        <f t="shared" si="260"/>
        <v>40675</v>
      </c>
      <c r="T152" s="208">
        <f t="shared" si="260"/>
        <v>58881</v>
      </c>
      <c r="U152" s="83">
        <f t="shared" si="260"/>
        <v>94</v>
      </c>
      <c r="V152" s="208">
        <f t="shared" si="260"/>
        <v>58975</v>
      </c>
      <c r="W152" s="85">
        <f>IF(Q152=0,0,((V152/Q152)-1)*100)</f>
        <v>40.84254770377094</v>
      </c>
      <c r="Y152" s="8"/>
      <c r="Z152" s="8"/>
      <c r="AB152" s="336"/>
      <c r="AC152" s="336"/>
    </row>
    <row r="153" spans="1:29" ht="13.5" thickTop="1">
      <c r="L153" s="61" t="s">
        <v>11</v>
      </c>
      <c r="M153" s="78">
        <f>+M101+M127</f>
        <v>1220</v>
      </c>
      <c r="N153" s="79">
        <f>+N101+N127</f>
        <v>3258</v>
      </c>
      <c r="O153" s="215">
        <f>M153+N153</f>
        <v>4478</v>
      </c>
      <c r="P153" s="80">
        <f>+P101+P127</f>
        <v>0</v>
      </c>
      <c r="Q153" s="222">
        <f>O153+P153</f>
        <v>4478</v>
      </c>
      <c r="R153" s="78"/>
      <c r="S153" s="79"/>
      <c r="T153" s="215"/>
      <c r="U153" s="80"/>
      <c r="V153" s="223"/>
      <c r="W153" s="81"/>
      <c r="Y153" s="8"/>
      <c r="Z153" s="8"/>
    </row>
    <row r="154" spans="1:29" ht="13.5" thickBot="1">
      <c r="L154" s="67" t="s">
        <v>12</v>
      </c>
      <c r="M154" s="78">
        <f>+M102+M128</f>
        <v>1061</v>
      </c>
      <c r="N154" s="79">
        <f>+N102+N128</f>
        <v>3170</v>
      </c>
      <c r="O154" s="215">
        <f>M154+N154</f>
        <v>4231</v>
      </c>
      <c r="P154" s="80">
        <f>+P102+P128</f>
        <v>1</v>
      </c>
      <c r="Q154" s="222">
        <f>O154+P154</f>
        <v>4232</v>
      </c>
      <c r="R154" s="78"/>
      <c r="S154" s="79"/>
      <c r="T154" s="215"/>
      <c r="U154" s="80"/>
      <c r="V154" s="223"/>
      <c r="W154" s="81"/>
      <c r="Y154" s="8"/>
      <c r="Z154" s="8"/>
    </row>
    <row r="155" spans="1:29" ht="14.25" thickTop="1" thickBot="1">
      <c r="L155" s="82" t="s">
        <v>38</v>
      </c>
      <c r="M155" s="83">
        <f t="shared" ref="M155" si="261">+M151+M153+M154</f>
        <v>3295</v>
      </c>
      <c r="N155" s="84">
        <f t="shared" ref="N155" si="262">+N151+N153+N154</f>
        <v>9287</v>
      </c>
      <c r="O155" s="208">
        <f t="shared" ref="O155" si="263">+O151+O153+O154</f>
        <v>12582</v>
      </c>
      <c r="P155" s="83">
        <f t="shared" ref="P155" si="264">+P151+P153+P154</f>
        <v>1</v>
      </c>
      <c r="Q155" s="208">
        <f t="shared" ref="Q155" si="265">+Q151+Q153+Q154</f>
        <v>12583</v>
      </c>
      <c r="R155" s="83"/>
      <c r="S155" s="84"/>
      <c r="T155" s="208"/>
      <c r="U155" s="83"/>
      <c r="V155" s="208"/>
      <c r="W155" s="85"/>
      <c r="Y155" s="8"/>
      <c r="Z155" s="8"/>
    </row>
    <row r="156" spans="1:29" ht="14.25" thickTop="1" thickBot="1">
      <c r="L156" s="82" t="s">
        <v>63</v>
      </c>
      <c r="M156" s="83">
        <f t="shared" ref="M156" si="266">+M142+M146+M150+M155</f>
        <v>12989</v>
      </c>
      <c r="N156" s="84">
        <f t="shared" ref="N156" si="267">+N142+N146+N150+N155</f>
        <v>37564</v>
      </c>
      <c r="O156" s="208">
        <f t="shared" ref="O156" si="268">+O142+O146+O150+O155</f>
        <v>50553</v>
      </c>
      <c r="P156" s="83">
        <f t="shared" ref="P156" si="269">+P142+P146+P150+P155</f>
        <v>30</v>
      </c>
      <c r="Q156" s="208">
        <f t="shared" ref="Q156" si="270">+Q142+Q146+Q150+Q155</f>
        <v>50583</v>
      </c>
      <c r="R156" s="83"/>
      <c r="S156" s="84"/>
      <c r="T156" s="208"/>
      <c r="U156" s="83"/>
      <c r="V156" s="208"/>
      <c r="W156" s="85"/>
      <c r="Y156" s="8"/>
      <c r="Z156" s="8"/>
      <c r="AB156" s="336"/>
      <c r="AC156" s="336"/>
    </row>
    <row r="157" spans="1:29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9" ht="13.5" thickTop="1">
      <c r="L158" s="462" t="s">
        <v>54</v>
      </c>
      <c r="M158" s="463"/>
      <c r="N158" s="463"/>
      <c r="O158" s="463"/>
      <c r="P158" s="463"/>
      <c r="Q158" s="463"/>
      <c r="R158" s="463"/>
      <c r="S158" s="463"/>
      <c r="T158" s="463"/>
      <c r="U158" s="463"/>
      <c r="V158" s="463"/>
      <c r="W158" s="464"/>
    </row>
    <row r="159" spans="1:29" ht="13.5" thickBot="1">
      <c r="L159" s="465" t="s">
        <v>51</v>
      </c>
      <c r="M159" s="466"/>
      <c r="N159" s="466"/>
      <c r="O159" s="466"/>
      <c r="P159" s="466"/>
      <c r="Q159" s="466"/>
      <c r="R159" s="466"/>
      <c r="S159" s="466"/>
      <c r="T159" s="466"/>
      <c r="U159" s="466"/>
      <c r="V159" s="466"/>
      <c r="W159" s="467"/>
    </row>
    <row r="160" spans="1:29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:28" ht="14.25" customHeight="1" thickTop="1" thickBot="1">
      <c r="L161" s="254"/>
      <c r="M161" s="456" t="s">
        <v>64</v>
      </c>
      <c r="N161" s="457"/>
      <c r="O161" s="457"/>
      <c r="P161" s="457"/>
      <c r="Q161" s="458"/>
      <c r="R161" s="255" t="s">
        <v>65</v>
      </c>
      <c r="S161" s="255"/>
      <c r="T161" s="255"/>
      <c r="U161" s="255"/>
      <c r="V161" s="256"/>
      <c r="W161" s="257" t="s">
        <v>2</v>
      </c>
    </row>
    <row r="162" spans="1:28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263" t="s">
        <v>4</v>
      </c>
    </row>
    <row r="163" spans="1:28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269"/>
    </row>
    <row r="164" spans="1:28" ht="3.75" customHeight="1" thickTop="1">
      <c r="L164" s="258"/>
      <c r="M164" s="270"/>
      <c r="N164" s="271"/>
      <c r="O164" s="350"/>
      <c r="P164" s="273"/>
      <c r="Q164" s="350"/>
      <c r="R164" s="270"/>
      <c r="S164" s="271"/>
      <c r="T164" s="350"/>
      <c r="U164" s="273"/>
      <c r="V164" s="350"/>
      <c r="W164" s="274"/>
    </row>
    <row r="165" spans="1:28">
      <c r="L165" s="258" t="s">
        <v>13</v>
      </c>
      <c r="M165" s="275">
        <f>Lcc_BKK!M165+Lcc_DMK!M165</f>
        <v>0</v>
      </c>
      <c r="N165" s="276">
        <f>Lcc_BKK!N165+Lcc_DMK!N165</f>
        <v>3</v>
      </c>
      <c r="O165" s="351">
        <f>M165+N165</f>
        <v>3</v>
      </c>
      <c r="P165" s="278">
        <f>+Lcc_BKK!P165+Lcc_DMK!P165</f>
        <v>0</v>
      </c>
      <c r="Q165" s="351">
        <f t="shared" ref="Q165:Q166" si="271">O165+P165</f>
        <v>3</v>
      </c>
      <c r="R165" s="275">
        <f>+Lcc_BKK!R165+Lcc_DMK!R165</f>
        <v>0</v>
      </c>
      <c r="S165" s="276">
        <f>+Lcc_BKK!S165+Lcc_DMK!S165</f>
        <v>3</v>
      </c>
      <c r="T165" s="351">
        <f>R165+S165</f>
        <v>3</v>
      </c>
      <c r="U165" s="278">
        <f>Lcc_BKK!U165+Lcc_DMK!U165</f>
        <v>0</v>
      </c>
      <c r="V165" s="351">
        <f>T165+U165</f>
        <v>3</v>
      </c>
      <c r="W165" s="279">
        <f t="shared" ref="W165:W176" si="272">IF(Q165=0,0,((V165/Q165)-1)*100)</f>
        <v>0</v>
      </c>
    </row>
    <row r="166" spans="1:28">
      <c r="L166" s="258" t="s">
        <v>14</v>
      </c>
      <c r="M166" s="275">
        <f>Lcc_BKK!M166+Lcc_DMK!M166</f>
        <v>0</v>
      </c>
      <c r="N166" s="276">
        <f>Lcc_BKK!N166+Lcc_DMK!N166</f>
        <v>2</v>
      </c>
      <c r="O166" s="351">
        <f>M166+N166</f>
        <v>2</v>
      </c>
      <c r="P166" s="278">
        <f>+Lcc_BKK!P166+Lcc_DMK!P166</f>
        <v>0</v>
      </c>
      <c r="Q166" s="351">
        <f t="shared" si="271"/>
        <v>2</v>
      </c>
      <c r="R166" s="275">
        <f>+Lcc_BKK!R166+Lcc_DMK!R166</f>
        <v>0</v>
      </c>
      <c r="S166" s="276">
        <f>+Lcc_BKK!S166+Lcc_DMK!S166</f>
        <v>2</v>
      </c>
      <c r="T166" s="351">
        <f>R166+S166</f>
        <v>2</v>
      </c>
      <c r="U166" s="278">
        <f>Lcc_BKK!U166+Lcc_DMK!U166</f>
        <v>0</v>
      </c>
      <c r="V166" s="351">
        <f>T166+U166</f>
        <v>2</v>
      </c>
      <c r="W166" s="279">
        <f t="shared" si="272"/>
        <v>0</v>
      </c>
    </row>
    <row r="167" spans="1:28" ht="13.5" thickBot="1">
      <c r="L167" s="258" t="s">
        <v>15</v>
      </c>
      <c r="M167" s="275">
        <f>Lcc_BKK!M167+Lcc_DMK!M167</f>
        <v>0</v>
      </c>
      <c r="N167" s="276">
        <f>Lcc_BKK!N167+Lcc_DMK!N167</f>
        <v>2</v>
      </c>
      <c r="O167" s="351">
        <f>M167+N167</f>
        <v>2</v>
      </c>
      <c r="P167" s="278">
        <f>+Lcc_BKK!P167+Lcc_DMK!P167</f>
        <v>0</v>
      </c>
      <c r="Q167" s="351">
        <f>O167+P167</f>
        <v>2</v>
      </c>
      <c r="R167" s="275">
        <f>+Lcc_BKK!R167+Lcc_DMK!R167</f>
        <v>0</v>
      </c>
      <c r="S167" s="276">
        <f>+Lcc_BKK!S167+Lcc_DMK!S167</f>
        <v>1</v>
      </c>
      <c r="T167" s="351">
        <f>R167+S167</f>
        <v>1</v>
      </c>
      <c r="U167" s="278">
        <f>Lcc_BKK!U167+Lcc_DMK!U167</f>
        <v>0</v>
      </c>
      <c r="V167" s="351">
        <f>T167+U167</f>
        <v>1</v>
      </c>
      <c r="W167" s="279">
        <f>IF(Q167=0,0,((V167/Q167)-1)*100)</f>
        <v>-50</v>
      </c>
    </row>
    <row r="168" spans="1:28" ht="14.25" thickTop="1" thickBot="1">
      <c r="L168" s="280" t="s">
        <v>61</v>
      </c>
      <c r="M168" s="281">
        <f t="shared" ref="M168" si="273">+M165+M166+M167</f>
        <v>0</v>
      </c>
      <c r="N168" s="282">
        <f t="shared" ref="N168" si="274">+N165+N166+N167</f>
        <v>7</v>
      </c>
      <c r="O168" s="283">
        <f t="shared" ref="O168" si="275">+O165+O166+O167</f>
        <v>7</v>
      </c>
      <c r="P168" s="281">
        <f t="shared" ref="P168" si="276">+P165+P166+P167</f>
        <v>0</v>
      </c>
      <c r="Q168" s="283">
        <f t="shared" ref="Q168" si="277">+Q165+Q166+Q167</f>
        <v>7</v>
      </c>
      <c r="R168" s="281">
        <f t="shared" ref="R168" si="278">+R165+R166+R167</f>
        <v>0</v>
      </c>
      <c r="S168" s="282">
        <f t="shared" ref="S168" si="279">+S165+S166+S167</f>
        <v>6</v>
      </c>
      <c r="T168" s="283">
        <f t="shared" ref="T168" si="280">+T165+T166+T167</f>
        <v>6</v>
      </c>
      <c r="U168" s="281">
        <f t="shared" ref="U168" si="281">+U165+U166+U167</f>
        <v>0</v>
      </c>
      <c r="V168" s="283">
        <f t="shared" ref="V168" si="282">+V165+V166+V167</f>
        <v>6</v>
      </c>
      <c r="W168" s="284">
        <f>IF(Q168=0,0,((V168/Q168)-1)*100)</f>
        <v>-14.28571428571429</v>
      </c>
      <c r="AB168" s="336"/>
    </row>
    <row r="169" spans="1:28" ht="13.5" thickTop="1">
      <c r="L169" s="258" t="s">
        <v>16</v>
      </c>
      <c r="M169" s="275">
        <f>Lcc_BKK!M169+Lcc_DMK!M169</f>
        <v>0</v>
      </c>
      <c r="N169" s="276">
        <f>Lcc_BKK!N169+Lcc_DMK!N169</f>
        <v>1</v>
      </c>
      <c r="O169" s="351">
        <f>SUM(M169:N169)</f>
        <v>1</v>
      </c>
      <c r="P169" s="278">
        <f>+Lcc_BKK!P169+Lcc_DMK!P169</f>
        <v>0</v>
      </c>
      <c r="Q169" s="351">
        <f t="shared" ref="Q169:Q171" si="283">O169+P169</f>
        <v>1</v>
      </c>
      <c r="R169" s="275">
        <f>+Lcc_BKK!R169+Lcc_DMK!R169</f>
        <v>0</v>
      </c>
      <c r="S169" s="276">
        <f>+Lcc_BKK!S169+Lcc_DMK!S169</f>
        <v>1</v>
      </c>
      <c r="T169" s="351">
        <f>SUM(R169:S169)</f>
        <v>1</v>
      </c>
      <c r="U169" s="278">
        <f>Lcc_BKK!U169+Lcc_DMK!U169</f>
        <v>0</v>
      </c>
      <c r="V169" s="351">
        <f t="shared" ref="V169" si="284">T169+U169</f>
        <v>1</v>
      </c>
      <c r="W169" s="279">
        <f t="shared" si="272"/>
        <v>0</v>
      </c>
    </row>
    <row r="170" spans="1:28">
      <c r="L170" s="258" t="s">
        <v>17</v>
      </c>
      <c r="M170" s="275">
        <f>Lcc_BKK!M170+Lcc_DMK!M170</f>
        <v>0</v>
      </c>
      <c r="N170" s="276">
        <f>Lcc_BKK!N170+Lcc_DMK!N170</f>
        <v>1</v>
      </c>
      <c r="O170" s="351">
        <f>SUM(M170:N170)</f>
        <v>1</v>
      </c>
      <c r="P170" s="278">
        <f>+Lcc_BKK!P170+Lcc_DMK!P170</f>
        <v>0</v>
      </c>
      <c r="Q170" s="351">
        <f>O170+P170</f>
        <v>1</v>
      </c>
      <c r="R170" s="275">
        <f>+Lcc_BKK!R170+Lcc_DMK!R170</f>
        <v>0</v>
      </c>
      <c r="S170" s="276">
        <f>+Lcc_BKK!S170+Lcc_DMK!S170</f>
        <v>1</v>
      </c>
      <c r="T170" s="351">
        <f>SUM(R170:S170)</f>
        <v>1</v>
      </c>
      <c r="U170" s="278">
        <f>Lcc_BKK!U170+Lcc_DMK!U170</f>
        <v>0</v>
      </c>
      <c r="V170" s="351">
        <f>T170+U170</f>
        <v>1</v>
      </c>
      <c r="W170" s="279">
        <f>IF(Q170=0,0,((V170/Q170)-1)*100)</f>
        <v>0</v>
      </c>
    </row>
    <row r="171" spans="1:28" ht="13.5" thickBot="1">
      <c r="L171" s="258" t="s">
        <v>18</v>
      </c>
      <c r="M171" s="275">
        <f>Lcc_BKK!M171+Lcc_DMK!M171</f>
        <v>0</v>
      </c>
      <c r="N171" s="276">
        <f>Lcc_BKK!N171+Lcc_DMK!N171</f>
        <v>1</v>
      </c>
      <c r="O171" s="352">
        <f>SUM(M171:N171)</f>
        <v>1</v>
      </c>
      <c r="P171" s="286">
        <f>+Lcc_BKK!P171+Lcc_DMK!P171</f>
        <v>0</v>
      </c>
      <c r="Q171" s="352">
        <f t="shared" si="283"/>
        <v>1</v>
      </c>
      <c r="R171" s="275">
        <f>+Lcc_BKK!R171+Lcc_DMK!R171</f>
        <v>0</v>
      </c>
      <c r="S171" s="276">
        <f>+Lcc_BKK!S171+Lcc_DMK!S171</f>
        <v>1</v>
      </c>
      <c r="T171" s="352">
        <f>SUM(R171:S171)</f>
        <v>1</v>
      </c>
      <c r="U171" s="286">
        <f>Lcc_BKK!U171+Lcc_DMK!U171</f>
        <v>0</v>
      </c>
      <c r="V171" s="352">
        <f>T171+U171</f>
        <v>1</v>
      </c>
      <c r="W171" s="279">
        <f t="shared" si="272"/>
        <v>0</v>
      </c>
    </row>
    <row r="172" spans="1:28" ht="14.25" thickTop="1" thickBot="1">
      <c r="L172" s="287" t="s">
        <v>39</v>
      </c>
      <c r="M172" s="288">
        <f>+M169+M170+M171</f>
        <v>0</v>
      </c>
      <c r="N172" s="288">
        <f t="shared" ref="N172" si="285">+N169+N170+N171</f>
        <v>3</v>
      </c>
      <c r="O172" s="289">
        <f t="shared" ref="O172" si="286">+O169+O170+O171</f>
        <v>3</v>
      </c>
      <c r="P172" s="290">
        <f t="shared" ref="P172" si="287">+P169+P170+P171</f>
        <v>0</v>
      </c>
      <c r="Q172" s="289">
        <f t="shared" ref="Q172" si="288">+Q169+Q170+Q171</f>
        <v>3</v>
      </c>
      <c r="R172" s="288">
        <f t="shared" ref="R172" si="289">+R169+R170+R171</f>
        <v>0</v>
      </c>
      <c r="S172" s="288">
        <f t="shared" ref="S172" si="290">+S169+S170+S171</f>
        <v>3</v>
      </c>
      <c r="T172" s="289">
        <f t="shared" ref="T172" si="291">+T169+T170+T171</f>
        <v>3</v>
      </c>
      <c r="U172" s="290">
        <f t="shared" ref="U172" si="292">+U169+U170+U171</f>
        <v>0</v>
      </c>
      <c r="V172" s="289">
        <f t="shared" ref="V172" si="293">+V169+V170+V171</f>
        <v>3</v>
      </c>
      <c r="W172" s="291">
        <f t="shared" si="272"/>
        <v>0</v>
      </c>
    </row>
    <row r="173" spans="1:28" ht="13.5" thickTop="1">
      <c r="A173" s="415"/>
      <c r="K173" s="415"/>
      <c r="L173" s="258" t="s">
        <v>21</v>
      </c>
      <c r="M173" s="275">
        <f>Lcc_BKK!M173+Lcc_DMK!M173</f>
        <v>0</v>
      </c>
      <c r="N173" s="276">
        <f>Lcc_BKK!N173+Lcc_DMK!N173</f>
        <v>0</v>
      </c>
      <c r="O173" s="352">
        <f>SUM(M173:N173)</f>
        <v>0</v>
      </c>
      <c r="P173" s="292">
        <f>+Lcc_BKK!P173+Lcc_DMK!P173</f>
        <v>0</v>
      </c>
      <c r="Q173" s="352">
        <f t="shared" ref="Q173:Q175" si="294">O173+P173</f>
        <v>0</v>
      </c>
      <c r="R173" s="275">
        <f>+Lcc_BKK!R173+Lcc_DMK!R173</f>
        <v>0</v>
      </c>
      <c r="S173" s="276">
        <f>+Lcc_BKK!S173+Lcc_DMK!S173</f>
        <v>4</v>
      </c>
      <c r="T173" s="352">
        <f>SUM(R173:S173)</f>
        <v>4</v>
      </c>
      <c r="U173" s="292">
        <f>Lcc_BKK!U173+Lcc_DMK!U173</f>
        <v>0</v>
      </c>
      <c r="V173" s="352">
        <f>T173+U173</f>
        <v>4</v>
      </c>
      <c r="W173" s="279">
        <f t="shared" si="272"/>
        <v>0</v>
      </c>
      <c r="X173" s="419"/>
      <c r="Y173" s="415"/>
      <c r="Z173" s="415"/>
      <c r="AA173" s="418"/>
    </row>
    <row r="174" spans="1:28">
      <c r="A174" s="415"/>
      <c r="K174" s="415"/>
      <c r="L174" s="258" t="s">
        <v>22</v>
      </c>
      <c r="M174" s="275">
        <f>Lcc_BKK!M174+Lcc_DMK!M174</f>
        <v>0</v>
      </c>
      <c r="N174" s="276">
        <f>Lcc_BKK!N174+Lcc_DMK!N174</f>
        <v>2</v>
      </c>
      <c r="O174" s="352">
        <f>SUM(M174:N174)</f>
        <v>2</v>
      </c>
      <c r="P174" s="278">
        <f>+Lcc_BKK!P174+Lcc_DMK!P174</f>
        <v>0</v>
      </c>
      <c r="Q174" s="352">
        <f t="shared" si="294"/>
        <v>2</v>
      </c>
      <c r="R174" s="275">
        <f>+Lcc_BKK!R174+Lcc_DMK!R174</f>
        <v>0</v>
      </c>
      <c r="S174" s="276">
        <f>+Lcc_BKK!S174+Lcc_DMK!S174</f>
        <v>1</v>
      </c>
      <c r="T174" s="352">
        <f>SUM(R174:S174)</f>
        <v>1</v>
      </c>
      <c r="U174" s="278">
        <f>Lcc_BKK!U174+Lcc_DMK!U174</f>
        <v>0</v>
      </c>
      <c r="V174" s="352">
        <f>T174+U174</f>
        <v>1</v>
      </c>
      <c r="W174" s="279">
        <f t="shared" si="272"/>
        <v>-50</v>
      </c>
      <c r="X174" s="419"/>
      <c r="Y174" s="415"/>
      <c r="Z174" s="415"/>
      <c r="AA174" s="418"/>
    </row>
    <row r="175" spans="1:28" ht="13.5" thickBot="1">
      <c r="A175" s="415"/>
      <c r="K175" s="415"/>
      <c r="L175" s="258" t="s">
        <v>23</v>
      </c>
      <c r="M175" s="275">
        <f>Lcc_BKK!M175+Lcc_DMK!M175</f>
        <v>0</v>
      </c>
      <c r="N175" s="276">
        <f>Lcc_BKK!N175+Lcc_DMK!N175</f>
        <v>4</v>
      </c>
      <c r="O175" s="352">
        <f>SUM(M175:N175)</f>
        <v>4</v>
      </c>
      <c r="P175" s="278">
        <f>+Lcc_BKK!P175+Lcc_DMK!P175</f>
        <v>0</v>
      </c>
      <c r="Q175" s="352">
        <f t="shared" si="294"/>
        <v>4</v>
      </c>
      <c r="R175" s="275">
        <f>+Lcc_BKK!R175+Lcc_DMK!R175</f>
        <v>1</v>
      </c>
      <c r="S175" s="276">
        <f>+Lcc_BKK!S175+Lcc_DMK!S175</f>
        <v>1</v>
      </c>
      <c r="T175" s="352">
        <f>SUM(R175:S175)</f>
        <v>2</v>
      </c>
      <c r="U175" s="278">
        <f>Lcc_BKK!U175+Lcc_DMK!U175</f>
        <v>0</v>
      </c>
      <c r="V175" s="352">
        <f>T175+U175</f>
        <v>2</v>
      </c>
      <c r="W175" s="279">
        <f t="shared" si="272"/>
        <v>-50</v>
      </c>
      <c r="Y175" s="415"/>
      <c r="Z175" s="415"/>
      <c r="AA175" s="418"/>
    </row>
    <row r="176" spans="1:28" ht="14.25" thickTop="1" thickBot="1">
      <c r="L176" s="280" t="s">
        <v>40</v>
      </c>
      <c r="M176" s="281">
        <f t="shared" ref="M176:V176" si="295">+M173+M174+M175</f>
        <v>0</v>
      </c>
      <c r="N176" s="282">
        <f t="shared" si="295"/>
        <v>6</v>
      </c>
      <c r="O176" s="283">
        <f t="shared" si="295"/>
        <v>6</v>
      </c>
      <c r="P176" s="281">
        <f t="shared" si="295"/>
        <v>0</v>
      </c>
      <c r="Q176" s="283">
        <f t="shared" si="295"/>
        <v>6</v>
      </c>
      <c r="R176" s="281">
        <f t="shared" si="295"/>
        <v>1</v>
      </c>
      <c r="S176" s="282">
        <f t="shared" si="295"/>
        <v>6</v>
      </c>
      <c r="T176" s="283">
        <f t="shared" si="295"/>
        <v>7</v>
      </c>
      <c r="U176" s="281">
        <f t="shared" si="295"/>
        <v>0</v>
      </c>
      <c r="V176" s="283">
        <f t="shared" si="295"/>
        <v>7</v>
      </c>
      <c r="W176" s="284">
        <f t="shared" si="272"/>
        <v>16.666666666666675</v>
      </c>
    </row>
    <row r="177" spans="12:28" ht="14.25" thickTop="1" thickBot="1">
      <c r="L177" s="258" t="s">
        <v>10</v>
      </c>
      <c r="M177" s="275">
        <v>0</v>
      </c>
      <c r="N177" s="276">
        <v>10</v>
      </c>
      <c r="O177" s="351">
        <f>M177+N177</f>
        <v>10</v>
      </c>
      <c r="P177" s="278">
        <v>0</v>
      </c>
      <c r="Q177" s="351">
        <f>O177+P177</f>
        <v>10</v>
      </c>
      <c r="R177" s="275">
        <f>+Lcc_BKK!R177+Lcc_DMK!R177</f>
        <v>0</v>
      </c>
      <c r="S177" s="276">
        <f>+Lcc_BKK!S177+Lcc_DMK!S177</f>
        <v>1</v>
      </c>
      <c r="T177" s="352">
        <f>SUM(R177:S177)</f>
        <v>1</v>
      </c>
      <c r="U177" s="278">
        <f>Lcc_BKK!U177+Lcc_DMK!U177</f>
        <v>0</v>
      </c>
      <c r="V177" s="351">
        <f>T177+U177</f>
        <v>1</v>
      </c>
      <c r="W177" s="279">
        <f>IF(Q177=0,0,((V177/Q177)-1)*100)</f>
        <v>-90</v>
      </c>
    </row>
    <row r="178" spans="12:28" ht="14.25" thickTop="1" thickBot="1">
      <c r="L178" s="280" t="s">
        <v>66</v>
      </c>
      <c r="M178" s="281">
        <f>+M168+M172+M176+M177</f>
        <v>0</v>
      </c>
      <c r="N178" s="282">
        <f t="shared" ref="N178:V178" si="296">+N168+N172+N176+N177</f>
        <v>26</v>
      </c>
      <c r="O178" s="283">
        <f t="shared" si="296"/>
        <v>26</v>
      </c>
      <c r="P178" s="281">
        <f t="shared" si="296"/>
        <v>0</v>
      </c>
      <c r="Q178" s="283">
        <f t="shared" si="296"/>
        <v>26</v>
      </c>
      <c r="R178" s="281">
        <f t="shared" si="296"/>
        <v>1</v>
      </c>
      <c r="S178" s="282">
        <f t="shared" si="296"/>
        <v>16</v>
      </c>
      <c r="T178" s="283">
        <f t="shared" si="296"/>
        <v>17</v>
      </c>
      <c r="U178" s="281">
        <f t="shared" si="296"/>
        <v>0</v>
      </c>
      <c r="V178" s="283">
        <f t="shared" si="296"/>
        <v>17</v>
      </c>
      <c r="W178" s="284">
        <f>IF(Q178=0,0,((V178/Q178)-1)*100)</f>
        <v>-34.615384615384613</v>
      </c>
      <c r="AB178" s="336"/>
    </row>
    <row r="179" spans="12:28" ht="13.5" thickTop="1">
      <c r="L179" s="258" t="s">
        <v>11</v>
      </c>
      <c r="M179" s="275">
        <v>0</v>
      </c>
      <c r="N179" s="276">
        <v>7</v>
      </c>
      <c r="O179" s="351">
        <f>M179+N179</f>
        <v>7</v>
      </c>
      <c r="P179" s="278">
        <v>0</v>
      </c>
      <c r="Q179" s="351">
        <f>O179+P179</f>
        <v>7</v>
      </c>
      <c r="R179" s="275"/>
      <c r="S179" s="276"/>
      <c r="T179" s="352"/>
      <c r="U179" s="278"/>
      <c r="V179" s="351"/>
      <c r="W179" s="279"/>
    </row>
    <row r="180" spans="12:28" ht="13.5" thickBot="1">
      <c r="L180" s="264" t="s">
        <v>12</v>
      </c>
      <c r="M180" s="275">
        <v>0</v>
      </c>
      <c r="N180" s="276">
        <v>4</v>
      </c>
      <c r="O180" s="351">
        <f>M180+N180</f>
        <v>4</v>
      </c>
      <c r="P180" s="278">
        <v>0</v>
      </c>
      <c r="Q180" s="351">
        <f t="shared" ref="Q180" si="297">O180+P180</f>
        <v>4</v>
      </c>
      <c r="R180" s="275"/>
      <c r="S180" s="276"/>
      <c r="T180" s="352"/>
      <c r="U180" s="278"/>
      <c r="V180" s="351"/>
      <c r="W180" s="279"/>
    </row>
    <row r="181" spans="12:28" ht="14.25" thickTop="1" thickBot="1">
      <c r="L181" s="439" t="s">
        <v>38</v>
      </c>
      <c r="M181" s="440">
        <f t="shared" ref="M181" si="298">+M177+M179+M180</f>
        <v>0</v>
      </c>
      <c r="N181" s="441">
        <f t="shared" ref="N181" si="299">+N177+N179+N180</f>
        <v>21</v>
      </c>
      <c r="O181" s="442">
        <f t="shared" ref="O181" si="300">+O177+O179+O180</f>
        <v>21</v>
      </c>
      <c r="P181" s="440">
        <f t="shared" ref="P181" si="301">+P177+P179+P180</f>
        <v>0</v>
      </c>
      <c r="Q181" s="443">
        <f t="shared" ref="Q181" si="302">+Q177+Q179+Q180</f>
        <v>21</v>
      </c>
      <c r="R181" s="440"/>
      <c r="S181" s="441"/>
      <c r="T181" s="442"/>
      <c r="U181" s="440"/>
      <c r="V181" s="443"/>
      <c r="W181" s="444"/>
    </row>
    <row r="182" spans="12:28" ht="14.25" thickTop="1" thickBot="1">
      <c r="L182" s="280" t="s">
        <v>63</v>
      </c>
      <c r="M182" s="281">
        <f t="shared" ref="M182" si="303">+M168+M172+M176+M181</f>
        <v>0</v>
      </c>
      <c r="N182" s="282">
        <f t="shared" ref="N182" si="304">+N168+N172+N176+N181</f>
        <v>37</v>
      </c>
      <c r="O182" s="283">
        <f t="shared" ref="O182" si="305">+O168+O172+O176+O181</f>
        <v>37</v>
      </c>
      <c r="P182" s="281">
        <f t="shared" ref="P182" si="306">+P168+P172+P176+P181</f>
        <v>0</v>
      </c>
      <c r="Q182" s="283">
        <f t="shared" ref="Q182" si="307">+Q168+Q172+Q176+Q181</f>
        <v>37</v>
      </c>
      <c r="R182" s="281"/>
      <c r="S182" s="282"/>
      <c r="T182" s="283"/>
      <c r="U182" s="281"/>
      <c r="V182" s="283"/>
      <c r="W182" s="284"/>
      <c r="AB182" s="336"/>
    </row>
    <row r="183" spans="12:28" ht="14.25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12:28" ht="13.5" thickTop="1">
      <c r="L184" s="462" t="s">
        <v>55</v>
      </c>
      <c r="M184" s="463"/>
      <c r="N184" s="463"/>
      <c r="O184" s="463"/>
      <c r="P184" s="463"/>
      <c r="Q184" s="463"/>
      <c r="R184" s="463"/>
      <c r="S184" s="463"/>
      <c r="T184" s="463"/>
      <c r="U184" s="463"/>
      <c r="V184" s="463"/>
      <c r="W184" s="464"/>
    </row>
    <row r="185" spans="12:28" ht="13.5" thickBot="1">
      <c r="L185" s="465" t="s">
        <v>52</v>
      </c>
      <c r="M185" s="466"/>
      <c r="N185" s="466"/>
      <c r="O185" s="466"/>
      <c r="P185" s="466"/>
      <c r="Q185" s="466"/>
      <c r="R185" s="466"/>
      <c r="S185" s="466"/>
      <c r="T185" s="466"/>
      <c r="U185" s="466"/>
      <c r="V185" s="466"/>
      <c r="W185" s="467"/>
    </row>
    <row r="186" spans="12:28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12:28" ht="14.25" thickTop="1" thickBot="1">
      <c r="L187" s="254"/>
      <c r="M187" s="456" t="s">
        <v>64</v>
      </c>
      <c r="N187" s="457"/>
      <c r="O187" s="457"/>
      <c r="P187" s="457"/>
      <c r="Q187" s="458"/>
      <c r="R187" s="255" t="s">
        <v>65</v>
      </c>
      <c r="S187" s="255"/>
      <c r="T187" s="255"/>
      <c r="U187" s="255"/>
      <c r="V187" s="256"/>
      <c r="W187" s="257" t="s">
        <v>2</v>
      </c>
    </row>
    <row r="188" spans="12:28" ht="13.5" thickTop="1">
      <c r="L188" s="258" t="s">
        <v>3</v>
      </c>
      <c r="M188" s="259"/>
      <c r="N188" s="260"/>
      <c r="O188" s="261"/>
      <c r="P188" s="262"/>
      <c r="Q188" s="261"/>
      <c r="R188" s="259"/>
      <c r="S188" s="260"/>
      <c r="T188" s="261"/>
      <c r="U188" s="262"/>
      <c r="V188" s="261"/>
      <c r="W188" s="263" t="s">
        <v>4</v>
      </c>
    </row>
    <row r="189" spans="12:28" ht="13.5" thickBot="1">
      <c r="L189" s="264"/>
      <c r="M189" s="265" t="s">
        <v>35</v>
      </c>
      <c r="N189" s="266" t="s">
        <v>36</v>
      </c>
      <c r="O189" s="267" t="s">
        <v>37</v>
      </c>
      <c r="P189" s="268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68" t="s">
        <v>32</v>
      </c>
      <c r="V189" s="267" t="s">
        <v>7</v>
      </c>
      <c r="W189" s="269"/>
    </row>
    <row r="190" spans="12:28" ht="4.5" customHeight="1" thickTop="1">
      <c r="L190" s="258"/>
      <c r="M190" s="270"/>
      <c r="N190" s="271"/>
      <c r="O190" s="350"/>
      <c r="P190" s="273"/>
      <c r="Q190" s="350"/>
      <c r="R190" s="270"/>
      <c r="S190" s="271"/>
      <c r="T190" s="350"/>
      <c r="U190" s="273"/>
      <c r="V190" s="350"/>
      <c r="W190" s="274"/>
    </row>
    <row r="191" spans="12:28">
      <c r="L191" s="258" t="s">
        <v>13</v>
      </c>
      <c r="M191" s="275">
        <f>+Lcc_BKK!M191+Lcc_DMK!M191</f>
        <v>48</v>
      </c>
      <c r="N191" s="276">
        <f>+Lcc_BKK!N191+Lcc_DMK!N191</f>
        <v>432</v>
      </c>
      <c r="O191" s="351">
        <f>M191+N191</f>
        <v>480</v>
      </c>
      <c r="P191" s="278">
        <f>+Lcc_BKK!P191+Lcc_DMK!P191</f>
        <v>0</v>
      </c>
      <c r="Q191" s="351">
        <f t="shared" ref="Q191:Q192" si="308">O191+P191</f>
        <v>480</v>
      </c>
      <c r="R191" s="275">
        <f>+Lcc_BKK!R191+Lcc_DMK!R191</f>
        <v>63</v>
      </c>
      <c r="S191" s="276">
        <f>+Lcc_BKK!S191+Lcc_DMK!S191</f>
        <v>854</v>
      </c>
      <c r="T191" s="351">
        <f>R191+S191</f>
        <v>917</v>
      </c>
      <c r="U191" s="278">
        <f>+Lcc_BKK!U191+Lcc_DMK!U191</f>
        <v>0</v>
      </c>
      <c r="V191" s="351">
        <f>T191+U191</f>
        <v>917</v>
      </c>
      <c r="W191" s="279">
        <f t="shared" ref="W191:W202" si="309">IF(Q191=0,0,((V191/Q191)-1)*100)</f>
        <v>91.041666666666671</v>
      </c>
    </row>
    <row r="192" spans="12:28">
      <c r="L192" s="258" t="s">
        <v>14</v>
      </c>
      <c r="M192" s="275">
        <f>+Lcc_BKK!M192+Lcc_DMK!M192</f>
        <v>51</v>
      </c>
      <c r="N192" s="276">
        <f>+Lcc_BKK!N192+Lcc_DMK!N192</f>
        <v>419</v>
      </c>
      <c r="O192" s="351">
        <f>M192+N192</f>
        <v>470</v>
      </c>
      <c r="P192" s="278">
        <f>+Lcc_BKK!P192+Lcc_DMK!P192</f>
        <v>0</v>
      </c>
      <c r="Q192" s="351">
        <f t="shared" si="308"/>
        <v>470</v>
      </c>
      <c r="R192" s="275">
        <f>+Lcc_BKK!R192+Lcc_DMK!R192</f>
        <v>64</v>
      </c>
      <c r="S192" s="276">
        <f>+Lcc_BKK!S192+Lcc_DMK!S192</f>
        <v>901</v>
      </c>
      <c r="T192" s="351">
        <f>R192+S192</f>
        <v>965</v>
      </c>
      <c r="U192" s="278">
        <f>+Lcc_BKK!U192+Lcc_DMK!U192</f>
        <v>0</v>
      </c>
      <c r="V192" s="351">
        <f>T192+U192</f>
        <v>965</v>
      </c>
      <c r="W192" s="279">
        <f t="shared" si="309"/>
        <v>105.31914893617022</v>
      </c>
    </row>
    <row r="193" spans="1:28" ht="13.5" thickBot="1">
      <c r="L193" s="258" t="s">
        <v>15</v>
      </c>
      <c r="M193" s="275">
        <f>+Lcc_BKK!M193+Lcc_DMK!M193</f>
        <v>48</v>
      </c>
      <c r="N193" s="276">
        <f>+Lcc_BKK!N193+Lcc_DMK!N193</f>
        <v>376</v>
      </c>
      <c r="O193" s="351">
        <f>M193+N193</f>
        <v>424</v>
      </c>
      <c r="P193" s="278">
        <f>+Lcc_BKK!P193+Lcc_DMK!P193</f>
        <v>0</v>
      </c>
      <c r="Q193" s="351">
        <f>O193+P193</f>
        <v>424</v>
      </c>
      <c r="R193" s="275">
        <f>+Lcc_BKK!R193+Lcc_DMK!R193</f>
        <v>62</v>
      </c>
      <c r="S193" s="276">
        <f>+Lcc_BKK!S193+Lcc_DMK!S193</f>
        <v>886</v>
      </c>
      <c r="T193" s="351">
        <f>R193+S193</f>
        <v>948</v>
      </c>
      <c r="U193" s="278">
        <f>+Lcc_BKK!U193+Lcc_DMK!U193</f>
        <v>0</v>
      </c>
      <c r="V193" s="351">
        <f>T193+U193</f>
        <v>948</v>
      </c>
      <c r="W193" s="279">
        <f>IF(Q193=0,0,((V193/Q193)-1)*100)</f>
        <v>123.58490566037736</v>
      </c>
    </row>
    <row r="194" spans="1:28" ht="14.25" thickTop="1" thickBot="1">
      <c r="L194" s="280" t="s">
        <v>61</v>
      </c>
      <c r="M194" s="281">
        <f t="shared" ref="M194" si="310">+M191+M192+M193</f>
        <v>147</v>
      </c>
      <c r="N194" s="282">
        <f t="shared" ref="N194" si="311">+N191+N192+N193</f>
        <v>1227</v>
      </c>
      <c r="O194" s="283">
        <f t="shared" ref="O194" si="312">+O191+O192+O193</f>
        <v>1374</v>
      </c>
      <c r="P194" s="281">
        <f t="shared" ref="P194" si="313">+P191+P192+P193</f>
        <v>0</v>
      </c>
      <c r="Q194" s="283">
        <f t="shared" ref="Q194" si="314">+Q191+Q192+Q193</f>
        <v>1374</v>
      </c>
      <c r="R194" s="281">
        <f t="shared" ref="R194" si="315">+R191+R192+R193</f>
        <v>189</v>
      </c>
      <c r="S194" s="282">
        <f t="shared" ref="S194" si="316">+S191+S192+S193</f>
        <v>2641</v>
      </c>
      <c r="T194" s="283">
        <f t="shared" ref="T194" si="317">+T191+T192+T193</f>
        <v>2830</v>
      </c>
      <c r="U194" s="281">
        <f t="shared" ref="U194" si="318">+U191+U192+U193</f>
        <v>0</v>
      </c>
      <c r="V194" s="283">
        <f t="shared" ref="V194" si="319">+V191+V192+V193</f>
        <v>2830</v>
      </c>
      <c r="W194" s="284">
        <f>IF(Q194=0,0,((V194/Q194)-1)*100)</f>
        <v>105.9679767103348</v>
      </c>
      <c r="AB194" s="336"/>
    </row>
    <row r="195" spans="1:28" ht="13.5" thickTop="1">
      <c r="L195" s="258" t="s">
        <v>16</v>
      </c>
      <c r="M195" s="275">
        <f>+Lcc_BKK!M195+Lcc_DMK!M195</f>
        <v>43</v>
      </c>
      <c r="N195" s="276">
        <f>+Lcc_BKK!N195+Lcc_DMK!N195</f>
        <v>369</v>
      </c>
      <c r="O195" s="351">
        <f>SUM(M195:N195)</f>
        <v>412</v>
      </c>
      <c r="P195" s="278">
        <f>+Lcc_BKK!P195+Lcc_DMK!P195</f>
        <v>0</v>
      </c>
      <c r="Q195" s="351">
        <f t="shared" ref="Q195:Q197" si="320">O195+P195</f>
        <v>412</v>
      </c>
      <c r="R195" s="275">
        <f>+Lcc_BKK!R195+Lcc_DMK!R195</f>
        <v>64</v>
      </c>
      <c r="S195" s="276">
        <f>+Lcc_BKK!S195+Lcc_DMK!S195</f>
        <v>708</v>
      </c>
      <c r="T195" s="351">
        <f>SUM(R195:S195)</f>
        <v>772</v>
      </c>
      <c r="U195" s="278">
        <f>+Lcc_BKK!U195+Lcc_DMK!U195</f>
        <v>0</v>
      </c>
      <c r="V195" s="351">
        <f>T195+U195</f>
        <v>772</v>
      </c>
      <c r="W195" s="279">
        <f t="shared" si="309"/>
        <v>87.378640776699029</v>
      </c>
    </row>
    <row r="196" spans="1:28">
      <c r="L196" s="258" t="s">
        <v>17</v>
      </c>
      <c r="M196" s="275">
        <f>+Lcc_BKK!M196+Lcc_DMK!M196</f>
        <v>41</v>
      </c>
      <c r="N196" s="276">
        <f>+Lcc_BKK!N196+Lcc_DMK!N196</f>
        <v>407</v>
      </c>
      <c r="O196" s="351">
        <f>SUM(M196:N196)</f>
        <v>448</v>
      </c>
      <c r="P196" s="278">
        <f>+Lcc_BKK!P196+Lcc_DMK!P196</f>
        <v>0</v>
      </c>
      <c r="Q196" s="351">
        <f>O196+P196</f>
        <v>448</v>
      </c>
      <c r="R196" s="275">
        <f>+Lcc_BKK!R196+Lcc_DMK!R196</f>
        <v>79</v>
      </c>
      <c r="S196" s="276">
        <f>+Lcc_BKK!S196+Lcc_DMK!S196</f>
        <v>747</v>
      </c>
      <c r="T196" s="351">
        <f>SUM(R196:S196)</f>
        <v>826</v>
      </c>
      <c r="U196" s="278">
        <f>+Lcc_BKK!U196+Lcc_DMK!U196</f>
        <v>0</v>
      </c>
      <c r="V196" s="351">
        <f>T196+U196</f>
        <v>826</v>
      </c>
      <c r="W196" s="279">
        <f>IF(Q196=0,0,((V196/Q196)-1)*100)</f>
        <v>84.375</v>
      </c>
    </row>
    <row r="197" spans="1:28" ht="13.5" thickBot="1">
      <c r="L197" s="258" t="s">
        <v>18</v>
      </c>
      <c r="M197" s="275">
        <f>+Lcc_BKK!M197+Lcc_DMK!M197</f>
        <v>51</v>
      </c>
      <c r="N197" s="276">
        <f>+Lcc_BKK!N197+Lcc_DMK!N197</f>
        <v>572</v>
      </c>
      <c r="O197" s="352">
        <f>SUM(M197:N197)</f>
        <v>623</v>
      </c>
      <c r="P197" s="286">
        <f>+Lcc_BKK!P197+Lcc_DMK!P197</f>
        <v>0</v>
      </c>
      <c r="Q197" s="352">
        <f t="shared" si="320"/>
        <v>623</v>
      </c>
      <c r="R197" s="275">
        <f>+Lcc_BKK!R197+Lcc_DMK!R197</f>
        <v>94</v>
      </c>
      <c r="S197" s="276">
        <f>+Lcc_BKK!S197+Lcc_DMK!S197</f>
        <v>915</v>
      </c>
      <c r="T197" s="352">
        <f>SUM(R197:S197)</f>
        <v>1009</v>
      </c>
      <c r="U197" s="286">
        <f>+Lcc_BKK!U197+Lcc_DMK!U197</f>
        <v>0</v>
      </c>
      <c r="V197" s="352">
        <f>T197+U197</f>
        <v>1009</v>
      </c>
      <c r="W197" s="279">
        <f t="shared" si="309"/>
        <v>61.958266452648481</v>
      </c>
    </row>
    <row r="198" spans="1:28" ht="14.25" thickTop="1" thickBot="1">
      <c r="L198" s="287" t="s">
        <v>39</v>
      </c>
      <c r="M198" s="288">
        <f>+M195+M196+M197</f>
        <v>135</v>
      </c>
      <c r="N198" s="288">
        <f t="shared" ref="N198" si="321">+N195+N196+N197</f>
        <v>1348</v>
      </c>
      <c r="O198" s="289">
        <f t="shared" ref="O198" si="322">+O195+O196+O197</f>
        <v>1483</v>
      </c>
      <c r="P198" s="290">
        <f t="shared" ref="P198" si="323">+P195+P196+P197</f>
        <v>0</v>
      </c>
      <c r="Q198" s="289">
        <f t="shared" ref="Q198" si="324">+Q195+Q196+Q197</f>
        <v>1483</v>
      </c>
      <c r="R198" s="288">
        <f t="shared" ref="R198" si="325">+R195+R196+R197</f>
        <v>237</v>
      </c>
      <c r="S198" s="288">
        <f t="shared" ref="S198" si="326">+S195+S196+S197</f>
        <v>2370</v>
      </c>
      <c r="T198" s="289">
        <f t="shared" ref="T198" si="327">+T195+T196+T197</f>
        <v>2607</v>
      </c>
      <c r="U198" s="290">
        <f t="shared" ref="U198" si="328">+U195+U196+U197</f>
        <v>0</v>
      </c>
      <c r="V198" s="289">
        <f t="shared" ref="V198" si="329">+V195+V196+V197</f>
        <v>2607</v>
      </c>
      <c r="W198" s="291">
        <f t="shared" si="309"/>
        <v>75.792312879298734</v>
      </c>
    </row>
    <row r="199" spans="1:28" ht="13.5" thickTop="1">
      <c r="A199" s="415"/>
      <c r="K199" s="415"/>
      <c r="L199" s="258" t="s">
        <v>21</v>
      </c>
      <c r="M199" s="275">
        <f>+Lcc_BKK!M199+Lcc_DMK!M199</f>
        <v>45</v>
      </c>
      <c r="N199" s="276">
        <f>+Lcc_BKK!N199+Lcc_DMK!N199</f>
        <v>610</v>
      </c>
      <c r="O199" s="352">
        <f>SUM(M199:N199)</f>
        <v>655</v>
      </c>
      <c r="P199" s="292">
        <f>+Lcc_BKK!P199+Lcc_DMK!P199</f>
        <v>0</v>
      </c>
      <c r="Q199" s="352">
        <f t="shared" ref="Q199:Q201" si="330">O199+P199</f>
        <v>655</v>
      </c>
      <c r="R199" s="275">
        <f>+Lcc_BKK!R199+Lcc_DMK!R199</f>
        <v>102</v>
      </c>
      <c r="S199" s="276">
        <f>+Lcc_BKK!S199+Lcc_DMK!S199</f>
        <v>802</v>
      </c>
      <c r="T199" s="352">
        <f>SUM(R199:S199)</f>
        <v>904</v>
      </c>
      <c r="U199" s="292">
        <f>+Lcc_BKK!U199+Lcc_DMK!U199</f>
        <v>0</v>
      </c>
      <c r="V199" s="352">
        <f>T199+U199</f>
        <v>904</v>
      </c>
      <c r="W199" s="279">
        <f t="shared" si="309"/>
        <v>38.015267175572511</v>
      </c>
      <c r="X199" s="419"/>
      <c r="Y199" s="415"/>
      <c r="Z199" s="415"/>
      <c r="AA199" s="418"/>
    </row>
    <row r="200" spans="1:28">
      <c r="A200" s="415"/>
      <c r="K200" s="415"/>
      <c r="L200" s="258" t="s">
        <v>22</v>
      </c>
      <c r="M200" s="275">
        <f>+Lcc_BKK!M200+Lcc_DMK!M200</f>
        <v>54</v>
      </c>
      <c r="N200" s="276">
        <f>+Lcc_BKK!N200+Lcc_DMK!N200</f>
        <v>755</v>
      </c>
      <c r="O200" s="352">
        <f>SUM(M200:N200)</f>
        <v>809</v>
      </c>
      <c r="P200" s="278">
        <f>+Lcc_BKK!P200+Lcc_DMK!P200</f>
        <v>0</v>
      </c>
      <c r="Q200" s="352">
        <f t="shared" si="330"/>
        <v>809</v>
      </c>
      <c r="R200" s="275">
        <f>+Lcc_BKK!R200+Lcc_DMK!R200</f>
        <v>115</v>
      </c>
      <c r="S200" s="276">
        <f>+Lcc_BKK!S200+Lcc_DMK!S200</f>
        <v>918</v>
      </c>
      <c r="T200" s="352">
        <f>SUM(R200:S200)</f>
        <v>1033</v>
      </c>
      <c r="U200" s="278">
        <f>+Lcc_BKK!U200+Lcc_DMK!U200</f>
        <v>0</v>
      </c>
      <c r="V200" s="352">
        <f>T200+U200</f>
        <v>1033</v>
      </c>
      <c r="W200" s="279">
        <f t="shared" si="309"/>
        <v>27.688504326328811</v>
      </c>
      <c r="X200" s="419"/>
      <c r="Y200" s="415"/>
      <c r="Z200" s="415"/>
      <c r="AA200" s="418"/>
    </row>
    <row r="201" spans="1:28" ht="13.5" thickBot="1">
      <c r="A201" s="415"/>
      <c r="K201" s="415"/>
      <c r="L201" s="258" t="s">
        <v>23</v>
      </c>
      <c r="M201" s="275">
        <f>+Lcc_BKK!M201+Lcc_DMK!M201</f>
        <v>61</v>
      </c>
      <c r="N201" s="276">
        <f>+Lcc_BKK!N201+Lcc_DMK!N201</f>
        <v>908</v>
      </c>
      <c r="O201" s="352">
        <f>SUM(M201:N201)</f>
        <v>969</v>
      </c>
      <c r="P201" s="278">
        <f>+Lcc_BKK!P201+Lcc_DMK!P201</f>
        <v>0</v>
      </c>
      <c r="Q201" s="352">
        <f t="shared" si="330"/>
        <v>969</v>
      </c>
      <c r="R201" s="275">
        <f>+Lcc_BKK!R201+Lcc_DMK!R201</f>
        <v>115</v>
      </c>
      <c r="S201" s="276">
        <f>+Lcc_BKK!S201+Lcc_DMK!S201</f>
        <v>896</v>
      </c>
      <c r="T201" s="352">
        <f>SUM(R201:S201)</f>
        <v>1011</v>
      </c>
      <c r="U201" s="278">
        <f>+Lcc_BKK!U201+Lcc_DMK!U201</f>
        <v>1</v>
      </c>
      <c r="V201" s="352">
        <f>T201+U201</f>
        <v>1012</v>
      </c>
      <c r="W201" s="279">
        <f t="shared" si="309"/>
        <v>4.4375644994840036</v>
      </c>
      <c r="Y201" s="415"/>
      <c r="Z201" s="415"/>
      <c r="AA201" s="418"/>
    </row>
    <row r="202" spans="1:28" ht="14.25" thickTop="1" thickBot="1">
      <c r="A202" s="415"/>
      <c r="K202" s="415"/>
      <c r="L202" s="280" t="s">
        <v>40</v>
      </c>
      <c r="M202" s="281">
        <f t="shared" ref="M202:V202" si="331">+M199+M200+M201</f>
        <v>160</v>
      </c>
      <c r="N202" s="282">
        <f t="shared" si="331"/>
        <v>2273</v>
      </c>
      <c r="O202" s="283">
        <f t="shared" si="331"/>
        <v>2433</v>
      </c>
      <c r="P202" s="281">
        <f t="shared" si="331"/>
        <v>0</v>
      </c>
      <c r="Q202" s="283">
        <f t="shared" si="331"/>
        <v>2433</v>
      </c>
      <c r="R202" s="281">
        <f t="shared" si="331"/>
        <v>332</v>
      </c>
      <c r="S202" s="282">
        <f t="shared" si="331"/>
        <v>2616</v>
      </c>
      <c r="T202" s="283">
        <f t="shared" si="331"/>
        <v>2948</v>
      </c>
      <c r="U202" s="281">
        <f t="shared" si="331"/>
        <v>1</v>
      </c>
      <c r="V202" s="283">
        <f t="shared" si="331"/>
        <v>2949</v>
      </c>
      <c r="W202" s="284">
        <f t="shared" si="309"/>
        <v>21.208384710234274</v>
      </c>
      <c r="Y202" s="415"/>
      <c r="Z202" s="415"/>
      <c r="AA202" s="418"/>
    </row>
    <row r="203" spans="1:28" ht="14.25" thickTop="1" thickBot="1">
      <c r="L203" s="258" t="s">
        <v>10</v>
      </c>
      <c r="M203" s="275">
        <v>51</v>
      </c>
      <c r="N203" s="276">
        <v>487</v>
      </c>
      <c r="O203" s="351">
        <f>M203+N203</f>
        <v>538</v>
      </c>
      <c r="P203" s="278">
        <v>0</v>
      </c>
      <c r="Q203" s="351">
        <f t="shared" ref="Q203" si="332">O203+P203</f>
        <v>538</v>
      </c>
      <c r="R203" s="275">
        <f>+Lcc_BKK!R203+Lcc_DMK!R203</f>
        <v>106</v>
      </c>
      <c r="S203" s="276">
        <f>+Lcc_BKK!S203+Lcc_DMK!S203</f>
        <v>866</v>
      </c>
      <c r="T203" s="352">
        <f>SUM(R203:S203)</f>
        <v>972</v>
      </c>
      <c r="U203" s="278">
        <f>+Lcc_BKK!U203+Lcc_DMK!U203</f>
        <v>1</v>
      </c>
      <c r="V203" s="351">
        <f>T203+U203</f>
        <v>973</v>
      </c>
      <c r="W203" s="279">
        <f>IF(Q203=0,0,((V203/Q203)-1)*100)</f>
        <v>80.85501858736059</v>
      </c>
    </row>
    <row r="204" spans="1:28" ht="14.25" thickTop="1" thickBot="1">
      <c r="L204" s="280" t="s">
        <v>66</v>
      </c>
      <c r="M204" s="281">
        <f>+M194+M198+M202+M203</f>
        <v>493</v>
      </c>
      <c r="N204" s="282">
        <f t="shared" ref="N204:V204" si="333">+N194+N198+N202+N203</f>
        <v>5335</v>
      </c>
      <c r="O204" s="283">
        <f t="shared" si="333"/>
        <v>5828</v>
      </c>
      <c r="P204" s="281">
        <f t="shared" si="333"/>
        <v>0</v>
      </c>
      <c r="Q204" s="283">
        <f t="shared" si="333"/>
        <v>5828</v>
      </c>
      <c r="R204" s="281">
        <f t="shared" si="333"/>
        <v>864</v>
      </c>
      <c r="S204" s="282">
        <f t="shared" si="333"/>
        <v>8493</v>
      </c>
      <c r="T204" s="283">
        <f t="shared" si="333"/>
        <v>9357</v>
      </c>
      <c r="U204" s="281">
        <f t="shared" si="333"/>
        <v>2</v>
      </c>
      <c r="V204" s="283">
        <f t="shared" si="333"/>
        <v>9359</v>
      </c>
      <c r="W204" s="284">
        <f>IF(Q204=0,0,((V204/Q204)-1)*100)</f>
        <v>60.586822237474266</v>
      </c>
      <c r="AB204" s="336"/>
    </row>
    <row r="205" spans="1:28" ht="13.5" thickTop="1">
      <c r="L205" s="258" t="s">
        <v>11</v>
      </c>
      <c r="M205" s="275">
        <v>40</v>
      </c>
      <c r="N205" s="276">
        <v>477</v>
      </c>
      <c r="O205" s="351">
        <f>M205+N205</f>
        <v>517</v>
      </c>
      <c r="P205" s="278">
        <v>0</v>
      </c>
      <c r="Q205" s="351">
        <f>O205+P205</f>
        <v>517</v>
      </c>
      <c r="R205" s="275"/>
      <c r="S205" s="276"/>
      <c r="T205" s="352"/>
      <c r="U205" s="278"/>
      <c r="V205" s="351"/>
      <c r="W205" s="279"/>
    </row>
    <row r="206" spans="1:28" ht="13.5" thickBot="1">
      <c r="L206" s="264" t="s">
        <v>12</v>
      </c>
      <c r="M206" s="275">
        <v>54</v>
      </c>
      <c r="N206" s="276">
        <v>485</v>
      </c>
      <c r="O206" s="351">
        <f>M206+N206</f>
        <v>539</v>
      </c>
      <c r="P206" s="278">
        <v>0</v>
      </c>
      <c r="Q206" s="351">
        <f>O206+P206</f>
        <v>539</v>
      </c>
      <c r="R206" s="275"/>
      <c r="S206" s="276"/>
      <c r="T206" s="352"/>
      <c r="U206" s="278"/>
      <c r="V206" s="351"/>
      <c r="W206" s="279"/>
    </row>
    <row r="207" spans="1:28" ht="14.25" thickTop="1" thickBot="1">
      <c r="L207" s="439" t="s">
        <v>38</v>
      </c>
      <c r="M207" s="440">
        <f t="shared" ref="M207" si="334">+M203+M205+M206</f>
        <v>145</v>
      </c>
      <c r="N207" s="441">
        <f t="shared" ref="N207" si="335">+N203+N205+N206</f>
        <v>1449</v>
      </c>
      <c r="O207" s="442">
        <f t="shared" ref="O207" si="336">+O203+O205+O206</f>
        <v>1594</v>
      </c>
      <c r="P207" s="440">
        <f t="shared" ref="P207" si="337">+P203+P205+P206</f>
        <v>0</v>
      </c>
      <c r="Q207" s="443">
        <f t="shared" ref="Q207" si="338">+Q203+Q205+Q206</f>
        <v>1594</v>
      </c>
      <c r="R207" s="440"/>
      <c r="S207" s="441"/>
      <c r="T207" s="442"/>
      <c r="U207" s="440"/>
      <c r="V207" s="443"/>
      <c r="W207" s="444"/>
    </row>
    <row r="208" spans="1:28" ht="14.25" thickTop="1" thickBot="1">
      <c r="L208" s="280" t="s">
        <v>63</v>
      </c>
      <c r="M208" s="281">
        <f t="shared" ref="M208" si="339">+M194+M198+M202+M207</f>
        <v>587</v>
      </c>
      <c r="N208" s="282">
        <f t="shared" ref="N208" si="340">+N194+N198+N202+N207</f>
        <v>6297</v>
      </c>
      <c r="O208" s="283">
        <f t="shared" ref="O208" si="341">+O194+O198+O202+O207</f>
        <v>6884</v>
      </c>
      <c r="P208" s="281">
        <f t="shared" ref="P208" si="342">+P194+P198+P202+P207</f>
        <v>0</v>
      </c>
      <c r="Q208" s="283">
        <f t="shared" ref="Q208" si="343">+Q194+Q198+Q202+Q207</f>
        <v>6884</v>
      </c>
      <c r="R208" s="281"/>
      <c r="S208" s="282"/>
      <c r="T208" s="283"/>
      <c r="U208" s="281"/>
      <c r="V208" s="283"/>
      <c r="W208" s="284"/>
      <c r="AB208" s="336"/>
    </row>
    <row r="209" spans="1:28" ht="14.25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:28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:28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:28" ht="14.25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:28" ht="14.25" customHeight="1" thickTop="1" thickBot="1">
      <c r="L213" s="254"/>
      <c r="M213" s="456" t="s">
        <v>64</v>
      </c>
      <c r="N213" s="457"/>
      <c r="O213" s="457"/>
      <c r="P213" s="457"/>
      <c r="Q213" s="458"/>
      <c r="R213" s="255" t="s">
        <v>65</v>
      </c>
      <c r="S213" s="255"/>
      <c r="T213" s="255"/>
      <c r="U213" s="255"/>
      <c r="V213" s="256"/>
      <c r="W213" s="257" t="s">
        <v>2</v>
      </c>
    </row>
    <row r="214" spans="1:28" ht="13.5" thickTop="1">
      <c r="L214" s="258" t="s">
        <v>3</v>
      </c>
      <c r="M214" s="259"/>
      <c r="N214" s="260"/>
      <c r="O214" s="261"/>
      <c r="P214" s="262"/>
      <c r="Q214" s="261"/>
      <c r="R214" s="259"/>
      <c r="S214" s="260"/>
      <c r="T214" s="261"/>
      <c r="U214" s="262"/>
      <c r="V214" s="261"/>
      <c r="W214" s="263" t="s">
        <v>4</v>
      </c>
    </row>
    <row r="215" spans="1:28" ht="13.5" thickBot="1">
      <c r="L215" s="264"/>
      <c r="M215" s="265" t="s">
        <v>35</v>
      </c>
      <c r="N215" s="266" t="s">
        <v>36</v>
      </c>
      <c r="O215" s="267" t="s">
        <v>37</v>
      </c>
      <c r="P215" s="268" t="s">
        <v>32</v>
      </c>
      <c r="Q215" s="267" t="s">
        <v>7</v>
      </c>
      <c r="R215" s="265" t="s">
        <v>35</v>
      </c>
      <c r="S215" s="266" t="s">
        <v>36</v>
      </c>
      <c r="T215" s="267" t="s">
        <v>37</v>
      </c>
      <c r="U215" s="268" t="s">
        <v>32</v>
      </c>
      <c r="V215" s="267" t="s">
        <v>7</v>
      </c>
      <c r="W215" s="269"/>
    </row>
    <row r="216" spans="1:28" ht="4.5" customHeight="1" thickTop="1">
      <c r="L216" s="258"/>
      <c r="M216" s="270"/>
      <c r="N216" s="271"/>
      <c r="O216" s="350"/>
      <c r="P216" s="273"/>
      <c r="Q216" s="353"/>
      <c r="R216" s="270"/>
      <c r="S216" s="271"/>
      <c r="T216" s="350"/>
      <c r="U216" s="273"/>
      <c r="V216" s="354"/>
      <c r="W216" s="274"/>
    </row>
    <row r="217" spans="1:28">
      <c r="L217" s="258" t="s">
        <v>13</v>
      </c>
      <c r="M217" s="275">
        <f t="shared" ref="M217:N219" si="344">+M165+M191</f>
        <v>48</v>
      </c>
      <c r="N217" s="276">
        <f t="shared" si="344"/>
        <v>435</v>
      </c>
      <c r="O217" s="351">
        <f t="shared" ref="O217:O218" si="345">M217+N217</f>
        <v>483</v>
      </c>
      <c r="P217" s="278">
        <f>+P165+P191</f>
        <v>0</v>
      </c>
      <c r="Q217" s="355">
        <f t="shared" ref="Q217:Q218" si="346">O217+P217</f>
        <v>483</v>
      </c>
      <c r="R217" s="275">
        <f t="shared" ref="R217:S219" si="347">+R165+R191</f>
        <v>63</v>
      </c>
      <c r="S217" s="276">
        <f t="shared" si="347"/>
        <v>857</v>
      </c>
      <c r="T217" s="351">
        <f>R217+S217</f>
        <v>920</v>
      </c>
      <c r="U217" s="278">
        <f>+U165+U191</f>
        <v>0</v>
      </c>
      <c r="V217" s="356">
        <f>T217+U217</f>
        <v>920</v>
      </c>
      <c r="W217" s="279">
        <f>IF(Q217=0,0,((V217/Q217)-1)*100)</f>
        <v>90.476190476190467</v>
      </c>
    </row>
    <row r="218" spans="1:28">
      <c r="L218" s="258" t="s">
        <v>14</v>
      </c>
      <c r="M218" s="275">
        <f t="shared" si="344"/>
        <v>51</v>
      </c>
      <c r="N218" s="276">
        <f t="shared" si="344"/>
        <v>421</v>
      </c>
      <c r="O218" s="351">
        <f t="shared" si="345"/>
        <v>472</v>
      </c>
      <c r="P218" s="278">
        <f>+P166+P192</f>
        <v>0</v>
      </c>
      <c r="Q218" s="355">
        <f t="shared" si="346"/>
        <v>472</v>
      </c>
      <c r="R218" s="275">
        <f t="shared" si="347"/>
        <v>64</v>
      </c>
      <c r="S218" s="276">
        <f t="shared" si="347"/>
        <v>903</v>
      </c>
      <c r="T218" s="351">
        <f t="shared" ref="T218" si="348">R218+S218</f>
        <v>967</v>
      </c>
      <c r="U218" s="278">
        <f>+U166+U192</f>
        <v>0</v>
      </c>
      <c r="V218" s="356">
        <f>T218+U218</f>
        <v>967</v>
      </c>
      <c r="W218" s="279">
        <f t="shared" ref="W218:W228" si="349">IF(Q218=0,0,((V218/Q218)-1)*100)</f>
        <v>104.87288135593222</v>
      </c>
    </row>
    <row r="219" spans="1:28" ht="13.5" thickBot="1">
      <c r="L219" s="258" t="s">
        <v>15</v>
      </c>
      <c r="M219" s="275">
        <f t="shared" si="344"/>
        <v>48</v>
      </c>
      <c r="N219" s="276">
        <f t="shared" si="344"/>
        <v>378</v>
      </c>
      <c r="O219" s="351">
        <f>M219+N219</f>
        <v>426</v>
      </c>
      <c r="P219" s="278">
        <f>+P167+P193</f>
        <v>0</v>
      </c>
      <c r="Q219" s="355">
        <f>O219+P219</f>
        <v>426</v>
      </c>
      <c r="R219" s="275">
        <f t="shared" si="347"/>
        <v>62</v>
      </c>
      <c r="S219" s="276">
        <f t="shared" si="347"/>
        <v>887</v>
      </c>
      <c r="T219" s="351">
        <f>R219+S219</f>
        <v>949</v>
      </c>
      <c r="U219" s="278">
        <f>+U167+U193</f>
        <v>0</v>
      </c>
      <c r="V219" s="356">
        <f>T219+U219</f>
        <v>949</v>
      </c>
      <c r="W219" s="279">
        <f>IF(Q219=0,0,((V219/Q219)-1)*100)</f>
        <v>122.7699530516432</v>
      </c>
    </row>
    <row r="220" spans="1:28" ht="14.25" thickTop="1" thickBot="1">
      <c r="L220" s="280" t="s">
        <v>61</v>
      </c>
      <c r="M220" s="281">
        <f t="shared" ref="M220" si="350">+M217+M218+M219</f>
        <v>147</v>
      </c>
      <c r="N220" s="282">
        <f t="shared" ref="N220" si="351">+N217+N218+N219</f>
        <v>1234</v>
      </c>
      <c r="O220" s="283">
        <f t="shared" ref="O220" si="352">+O217+O218+O219</f>
        <v>1381</v>
      </c>
      <c r="P220" s="281">
        <f t="shared" ref="P220" si="353">+P217+P218+P219</f>
        <v>0</v>
      </c>
      <c r="Q220" s="283">
        <f t="shared" ref="Q220" si="354">+Q217+Q218+Q219</f>
        <v>1381</v>
      </c>
      <c r="R220" s="281">
        <f t="shared" ref="R220" si="355">+R217+R218+R219</f>
        <v>189</v>
      </c>
      <c r="S220" s="282">
        <f t="shared" ref="S220" si="356">+S217+S218+S219</f>
        <v>2647</v>
      </c>
      <c r="T220" s="283">
        <f t="shared" ref="T220" si="357">+T217+T218+T219</f>
        <v>2836</v>
      </c>
      <c r="U220" s="281">
        <f t="shared" ref="U220" si="358">+U217+U218+U219</f>
        <v>0</v>
      </c>
      <c r="V220" s="283">
        <f t="shared" ref="V220" si="359">+V217+V218+V219</f>
        <v>2836</v>
      </c>
      <c r="W220" s="284">
        <f>IF(Q220=0,0,((V220/Q220)-1)*100)</f>
        <v>105.35843591600292</v>
      </c>
      <c r="AB220" s="336"/>
    </row>
    <row r="221" spans="1:28" ht="13.5" thickTop="1">
      <c r="L221" s="258" t="s">
        <v>16</v>
      </c>
      <c r="M221" s="275">
        <f t="shared" ref="M221:N223" si="360">+M169+M195</f>
        <v>43</v>
      </c>
      <c r="N221" s="276">
        <f t="shared" si="360"/>
        <v>370</v>
      </c>
      <c r="O221" s="351">
        <f t="shared" ref="O221:O223" si="361">M221+N221</f>
        <v>413</v>
      </c>
      <c r="P221" s="278">
        <f>+P169+P195</f>
        <v>0</v>
      </c>
      <c r="Q221" s="355">
        <f t="shared" ref="Q221:Q223" si="362">O221+P221</f>
        <v>413</v>
      </c>
      <c r="R221" s="275">
        <f t="shared" ref="R221:S223" si="363">+R169+R195</f>
        <v>64</v>
      </c>
      <c r="S221" s="276">
        <f t="shared" si="363"/>
        <v>709</v>
      </c>
      <c r="T221" s="351">
        <f t="shared" ref="T221:T223" si="364">R221+S221</f>
        <v>773</v>
      </c>
      <c r="U221" s="278">
        <f>+U169+U195</f>
        <v>0</v>
      </c>
      <c r="V221" s="356">
        <f>T221+U221</f>
        <v>773</v>
      </c>
      <c r="W221" s="279">
        <f t="shared" si="349"/>
        <v>87.167070217917669</v>
      </c>
    </row>
    <row r="222" spans="1:28">
      <c r="L222" s="258" t="s">
        <v>17</v>
      </c>
      <c r="M222" s="275">
        <f t="shared" si="360"/>
        <v>41</v>
      </c>
      <c r="N222" s="276">
        <f t="shared" si="360"/>
        <v>408</v>
      </c>
      <c r="O222" s="351">
        <f>M222+N222</f>
        <v>449</v>
      </c>
      <c r="P222" s="278">
        <f>+P170+P196</f>
        <v>0</v>
      </c>
      <c r="Q222" s="355">
        <f>O222+P222</f>
        <v>449</v>
      </c>
      <c r="R222" s="275">
        <f t="shared" si="363"/>
        <v>79</v>
      </c>
      <c r="S222" s="276">
        <f t="shared" si="363"/>
        <v>748</v>
      </c>
      <c r="T222" s="351">
        <f>R222+S222</f>
        <v>827</v>
      </c>
      <c r="U222" s="278">
        <f>+U170+U196</f>
        <v>0</v>
      </c>
      <c r="V222" s="356">
        <f>T222+U222</f>
        <v>827</v>
      </c>
      <c r="W222" s="279">
        <f>IF(Q222=0,0,((V222/Q222)-1)*100)</f>
        <v>84.187082405345208</v>
      </c>
    </row>
    <row r="223" spans="1:28" ht="13.5" thickBot="1">
      <c r="L223" s="258" t="s">
        <v>18</v>
      </c>
      <c r="M223" s="275">
        <f t="shared" si="360"/>
        <v>51</v>
      </c>
      <c r="N223" s="276">
        <f t="shared" si="360"/>
        <v>573</v>
      </c>
      <c r="O223" s="352">
        <f t="shared" si="361"/>
        <v>624</v>
      </c>
      <c r="P223" s="286">
        <f>+P171+P197</f>
        <v>0</v>
      </c>
      <c r="Q223" s="355">
        <f t="shared" si="362"/>
        <v>624</v>
      </c>
      <c r="R223" s="275">
        <f t="shared" si="363"/>
        <v>94</v>
      </c>
      <c r="S223" s="276">
        <f t="shared" si="363"/>
        <v>916</v>
      </c>
      <c r="T223" s="352">
        <f t="shared" si="364"/>
        <v>1010</v>
      </c>
      <c r="U223" s="286">
        <f>+U171+U197</f>
        <v>0</v>
      </c>
      <c r="V223" s="356">
        <f>T223+U223</f>
        <v>1010</v>
      </c>
      <c r="W223" s="279">
        <f t="shared" si="349"/>
        <v>61.858974358974365</v>
      </c>
    </row>
    <row r="224" spans="1:28" ht="14.25" thickTop="1" thickBot="1">
      <c r="A224" s="416"/>
      <c r="L224" s="287" t="s">
        <v>39</v>
      </c>
      <c r="M224" s="288">
        <f>+M221+M222+M223</f>
        <v>135</v>
      </c>
      <c r="N224" s="288">
        <f t="shared" ref="N224" si="365">+N221+N222+N223</f>
        <v>1351</v>
      </c>
      <c r="O224" s="289">
        <f t="shared" ref="O224" si="366">+O221+O222+O223</f>
        <v>1486</v>
      </c>
      <c r="P224" s="290">
        <f t="shared" ref="P224" si="367">+P221+P222+P223</f>
        <v>0</v>
      </c>
      <c r="Q224" s="289">
        <f t="shared" ref="Q224" si="368">+Q221+Q222+Q223</f>
        <v>1486</v>
      </c>
      <c r="R224" s="288">
        <f t="shared" ref="R224" si="369">+R221+R222+R223</f>
        <v>237</v>
      </c>
      <c r="S224" s="288">
        <f t="shared" ref="S224" si="370">+S221+S222+S223</f>
        <v>2373</v>
      </c>
      <c r="T224" s="289">
        <f t="shared" ref="T224" si="371">+T221+T222+T223</f>
        <v>2610</v>
      </c>
      <c r="U224" s="290">
        <f t="shared" ref="U224" si="372">+U221+U222+U223</f>
        <v>0</v>
      </c>
      <c r="V224" s="289">
        <f t="shared" ref="V224" si="373">+V221+V222+V223</f>
        <v>2610</v>
      </c>
      <c r="W224" s="403">
        <f t="shared" si="349"/>
        <v>75.639300134589504</v>
      </c>
    </row>
    <row r="225" spans="1:28" ht="13.5" thickTop="1">
      <c r="A225" s="415"/>
      <c r="K225" s="415"/>
      <c r="L225" s="258" t="s">
        <v>21</v>
      </c>
      <c r="M225" s="275">
        <f t="shared" ref="M225:N227" si="374">+M173+M199</f>
        <v>45</v>
      </c>
      <c r="N225" s="276">
        <f t="shared" si="374"/>
        <v>610</v>
      </c>
      <c r="O225" s="352">
        <f t="shared" ref="O225:O227" si="375">M225+N225</f>
        <v>655</v>
      </c>
      <c r="P225" s="292">
        <f>+P173+P199</f>
        <v>0</v>
      </c>
      <c r="Q225" s="355">
        <f t="shared" ref="Q225:Q227" si="376">O225+P225</f>
        <v>655</v>
      </c>
      <c r="R225" s="275">
        <f t="shared" ref="R225:S227" si="377">+R173+R199</f>
        <v>102</v>
      </c>
      <c r="S225" s="276">
        <f t="shared" si="377"/>
        <v>806</v>
      </c>
      <c r="T225" s="352">
        <f t="shared" ref="T225:T227" si="378">R225+S225</f>
        <v>908</v>
      </c>
      <c r="U225" s="292">
        <f>+U173+U199</f>
        <v>0</v>
      </c>
      <c r="V225" s="356">
        <f>T225+U225</f>
        <v>908</v>
      </c>
      <c r="W225" s="279">
        <f t="shared" si="349"/>
        <v>38.625954198473281</v>
      </c>
      <c r="X225" s="419"/>
      <c r="Y225" s="415"/>
      <c r="Z225" s="415"/>
      <c r="AA225" s="418"/>
    </row>
    <row r="226" spans="1:28">
      <c r="A226" s="415"/>
      <c r="K226" s="415"/>
      <c r="L226" s="258" t="s">
        <v>22</v>
      </c>
      <c r="M226" s="275">
        <f t="shared" si="374"/>
        <v>54</v>
      </c>
      <c r="N226" s="276">
        <f t="shared" si="374"/>
        <v>757</v>
      </c>
      <c r="O226" s="352">
        <f t="shared" si="375"/>
        <v>811</v>
      </c>
      <c r="P226" s="278">
        <f>+P174+P200</f>
        <v>0</v>
      </c>
      <c r="Q226" s="355">
        <f t="shared" si="376"/>
        <v>811</v>
      </c>
      <c r="R226" s="275">
        <f t="shared" si="377"/>
        <v>115</v>
      </c>
      <c r="S226" s="276">
        <f t="shared" si="377"/>
        <v>919</v>
      </c>
      <c r="T226" s="352">
        <f t="shared" si="378"/>
        <v>1034</v>
      </c>
      <c r="U226" s="278">
        <f>+U174+U200</f>
        <v>0</v>
      </c>
      <c r="V226" s="356">
        <f>T226+U226</f>
        <v>1034</v>
      </c>
      <c r="W226" s="279">
        <f t="shared" si="349"/>
        <v>27.496917385943288</v>
      </c>
      <c r="X226" s="419"/>
      <c r="Y226" s="415"/>
      <c r="Z226" s="415"/>
      <c r="AA226" s="418"/>
    </row>
    <row r="227" spans="1:28" ht="13.5" thickBot="1">
      <c r="A227" s="415"/>
      <c r="K227" s="415"/>
      <c r="L227" s="258" t="s">
        <v>23</v>
      </c>
      <c r="M227" s="275">
        <f t="shared" si="374"/>
        <v>61</v>
      </c>
      <c r="N227" s="276">
        <f t="shared" si="374"/>
        <v>912</v>
      </c>
      <c r="O227" s="352">
        <f t="shared" si="375"/>
        <v>973</v>
      </c>
      <c r="P227" s="278">
        <f>+P175+P201</f>
        <v>0</v>
      </c>
      <c r="Q227" s="355">
        <f t="shared" si="376"/>
        <v>973</v>
      </c>
      <c r="R227" s="275">
        <f t="shared" si="377"/>
        <v>116</v>
      </c>
      <c r="S227" s="276">
        <f t="shared" si="377"/>
        <v>897</v>
      </c>
      <c r="T227" s="352">
        <f t="shared" si="378"/>
        <v>1013</v>
      </c>
      <c r="U227" s="278">
        <f>+U175+U201</f>
        <v>1</v>
      </c>
      <c r="V227" s="356">
        <f>T227+U227</f>
        <v>1014</v>
      </c>
      <c r="W227" s="279">
        <f t="shared" si="349"/>
        <v>4.2137718396711099</v>
      </c>
      <c r="Y227" s="415"/>
      <c r="Z227" s="415"/>
      <c r="AA227" s="418"/>
    </row>
    <row r="228" spans="1:28" ht="14.25" thickTop="1" thickBot="1">
      <c r="L228" s="280" t="s">
        <v>40</v>
      </c>
      <c r="M228" s="281">
        <f t="shared" ref="M228:V228" si="379">+M225+M226+M227</f>
        <v>160</v>
      </c>
      <c r="N228" s="282">
        <f t="shared" si="379"/>
        <v>2279</v>
      </c>
      <c r="O228" s="283">
        <f t="shared" si="379"/>
        <v>2439</v>
      </c>
      <c r="P228" s="281">
        <f t="shared" si="379"/>
        <v>0</v>
      </c>
      <c r="Q228" s="283">
        <f t="shared" si="379"/>
        <v>2439</v>
      </c>
      <c r="R228" s="281">
        <f t="shared" si="379"/>
        <v>333</v>
      </c>
      <c r="S228" s="282">
        <f t="shared" si="379"/>
        <v>2622</v>
      </c>
      <c r="T228" s="283">
        <f t="shared" si="379"/>
        <v>2955</v>
      </c>
      <c r="U228" s="281">
        <f t="shared" si="379"/>
        <v>1</v>
      </c>
      <c r="V228" s="283">
        <f t="shared" si="379"/>
        <v>2956</v>
      </c>
      <c r="W228" s="284">
        <f t="shared" si="349"/>
        <v>21.197211972119725</v>
      </c>
    </row>
    <row r="229" spans="1:28" ht="12.75" customHeight="1" thickTop="1" thickBot="1">
      <c r="L229" s="258" t="s">
        <v>10</v>
      </c>
      <c r="M229" s="275">
        <f>+M177+M203</f>
        <v>51</v>
      </c>
      <c r="N229" s="276">
        <f>+N177+N203</f>
        <v>497</v>
      </c>
      <c r="O229" s="351">
        <f>M229+N229</f>
        <v>548</v>
      </c>
      <c r="P229" s="278">
        <f>+P177+P203</f>
        <v>0</v>
      </c>
      <c r="Q229" s="355">
        <f t="shared" ref="Q229" si="380">O229+P229</f>
        <v>548</v>
      </c>
      <c r="R229" s="275">
        <f>+R177+R203</f>
        <v>106</v>
      </c>
      <c r="S229" s="276">
        <f>+S177+S203</f>
        <v>867</v>
      </c>
      <c r="T229" s="351">
        <f>R229+S229</f>
        <v>973</v>
      </c>
      <c r="U229" s="278">
        <f>+U177+U203</f>
        <v>1</v>
      </c>
      <c r="V229" s="356">
        <f>T229+U229</f>
        <v>974</v>
      </c>
      <c r="W229" s="279">
        <f>IF(Q229=0,0,((V229/Q229)-1)*100)</f>
        <v>77.737226277372272</v>
      </c>
    </row>
    <row r="230" spans="1:28" ht="14.25" thickTop="1" thickBot="1">
      <c r="L230" s="280" t="s">
        <v>66</v>
      </c>
      <c r="M230" s="281">
        <f>+M220+M224+M228+M229</f>
        <v>493</v>
      </c>
      <c r="N230" s="282">
        <f t="shared" ref="N230:V230" si="381">+N220+N224+N228+N229</f>
        <v>5361</v>
      </c>
      <c r="O230" s="283">
        <f t="shared" si="381"/>
        <v>5854</v>
      </c>
      <c r="P230" s="281">
        <f t="shared" si="381"/>
        <v>0</v>
      </c>
      <c r="Q230" s="283">
        <f t="shared" si="381"/>
        <v>5854</v>
      </c>
      <c r="R230" s="281">
        <f t="shared" si="381"/>
        <v>865</v>
      </c>
      <c r="S230" s="282">
        <f t="shared" si="381"/>
        <v>8509</v>
      </c>
      <c r="T230" s="283">
        <f t="shared" si="381"/>
        <v>9374</v>
      </c>
      <c r="U230" s="281">
        <f t="shared" si="381"/>
        <v>2</v>
      </c>
      <c r="V230" s="283">
        <f t="shared" si="381"/>
        <v>9376</v>
      </c>
      <c r="W230" s="284">
        <f>IF(Q230=0,0,((V230/Q230)-1)*100)</f>
        <v>60.163990433891357</v>
      </c>
      <c r="AB230" s="336"/>
    </row>
    <row r="231" spans="1:28" ht="13.5" thickTop="1">
      <c r="L231" s="258" t="s">
        <v>11</v>
      </c>
      <c r="M231" s="275">
        <f>+M179+M205</f>
        <v>40</v>
      </c>
      <c r="N231" s="276">
        <f>+N179+N205</f>
        <v>484</v>
      </c>
      <c r="O231" s="351">
        <f>M231+N231</f>
        <v>524</v>
      </c>
      <c r="P231" s="278">
        <f>+P179+P205</f>
        <v>0</v>
      </c>
      <c r="Q231" s="355">
        <f>O231+P231</f>
        <v>524</v>
      </c>
      <c r="R231" s="275"/>
      <c r="S231" s="276"/>
      <c r="T231" s="351"/>
      <c r="U231" s="278"/>
      <c r="V231" s="356"/>
      <c r="W231" s="279"/>
    </row>
    <row r="232" spans="1:28" ht="13.5" thickBot="1">
      <c r="L232" s="264" t="s">
        <v>12</v>
      </c>
      <c r="M232" s="275">
        <f>+M180+M206</f>
        <v>54</v>
      </c>
      <c r="N232" s="276">
        <f>+N180+N206</f>
        <v>489</v>
      </c>
      <c r="O232" s="351">
        <f t="shared" ref="O232" si="382">M232+N232</f>
        <v>543</v>
      </c>
      <c r="P232" s="278">
        <f>+P180+P206</f>
        <v>0</v>
      </c>
      <c r="Q232" s="355">
        <f>O232+P232</f>
        <v>543</v>
      </c>
      <c r="R232" s="275"/>
      <c r="S232" s="276"/>
      <c r="T232" s="351"/>
      <c r="U232" s="278"/>
      <c r="V232" s="356"/>
      <c r="W232" s="279"/>
    </row>
    <row r="233" spans="1:28" ht="14.25" thickTop="1" thickBot="1">
      <c r="L233" s="439" t="s">
        <v>38</v>
      </c>
      <c r="M233" s="440">
        <f t="shared" ref="M233" si="383">+M229+M231+M232</f>
        <v>145</v>
      </c>
      <c r="N233" s="441">
        <f t="shared" ref="N233" si="384">+N229+N231+N232</f>
        <v>1470</v>
      </c>
      <c r="O233" s="442">
        <f t="shared" ref="O233" si="385">+O229+O231+O232</f>
        <v>1615</v>
      </c>
      <c r="P233" s="440">
        <f t="shared" ref="P233" si="386">+P229+P231+P232</f>
        <v>0</v>
      </c>
      <c r="Q233" s="443">
        <f t="shared" ref="Q233" si="387">+Q229+Q231+Q232</f>
        <v>1615</v>
      </c>
      <c r="R233" s="440"/>
      <c r="S233" s="441"/>
      <c r="T233" s="442"/>
      <c r="U233" s="440"/>
      <c r="V233" s="443"/>
      <c r="W233" s="444"/>
    </row>
    <row r="234" spans="1:28" ht="14.25" thickTop="1" thickBot="1">
      <c r="L234" s="280" t="s">
        <v>63</v>
      </c>
      <c r="M234" s="281">
        <f t="shared" ref="M234" si="388">+M220+M224+M228+M233</f>
        <v>587</v>
      </c>
      <c r="N234" s="282">
        <f t="shared" ref="N234" si="389">+N220+N224+N228+N233</f>
        <v>6334</v>
      </c>
      <c r="O234" s="283">
        <f t="shared" ref="O234" si="390">+O220+O224+O228+O233</f>
        <v>6921</v>
      </c>
      <c r="P234" s="281">
        <f t="shared" ref="P234" si="391">+P220+P224+P228+P233</f>
        <v>0</v>
      </c>
      <c r="Q234" s="283">
        <f t="shared" ref="Q234" si="392">+Q220+Q224+Q228+Q233</f>
        <v>6921</v>
      </c>
      <c r="R234" s="281"/>
      <c r="S234" s="282"/>
      <c r="T234" s="283"/>
      <c r="U234" s="281"/>
      <c r="V234" s="283"/>
      <c r="W234" s="284"/>
      <c r="AB234" s="336"/>
    </row>
    <row r="235" spans="1:28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sheetProtection password="CF53" sheet="1" objects="1" scenarios="1"/>
  <mergeCells count="42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M213:Q213"/>
    <mergeCell ref="M83:Q83"/>
    <mergeCell ref="M109:Q109"/>
    <mergeCell ref="M135:Q135"/>
    <mergeCell ref="M187:Q187"/>
    <mergeCell ref="L210:W210"/>
    <mergeCell ref="L211:W211"/>
    <mergeCell ref="L133:W133"/>
    <mergeCell ref="L158:W158"/>
    <mergeCell ref="L159:W159"/>
    <mergeCell ref="L184:W184"/>
    <mergeCell ref="L185:W185"/>
    <mergeCell ref="M161:Q161"/>
  </mergeCells>
  <conditionalFormatting sqref="A1:A21 K1:K21 K32:K47 A32:A47 A58:A73 K58:K73 K23:K30 A23:A30 A49:A56 K49:K56 K75:K99 A75:A99 A101:A125 K101:K125 K127:K151 A127:A151 A153:A177 K153:K177 K179:K203 A179:A203 A205:A229 K205:K229 K231:K1048576 A231:A1048576">
    <cfRule type="containsText" dxfId="119" priority="13" operator="containsText" text="NOT OK">
      <formula>NOT(ISERROR(SEARCH("NOT OK",A1)))</formula>
    </cfRule>
  </conditionalFormatting>
  <conditionalFormatting sqref="A31 K31">
    <cfRule type="containsText" dxfId="118" priority="11" operator="containsText" text="NOT OK">
      <formula>NOT(ISERROR(SEARCH("NOT OK",A31)))</formula>
    </cfRule>
  </conditionalFormatting>
  <conditionalFormatting sqref="A57 K57">
    <cfRule type="containsText" dxfId="117" priority="10" operator="containsText" text="NOT OK">
      <formula>NOT(ISERROR(SEARCH("NOT OK",A57)))</formula>
    </cfRule>
  </conditionalFormatting>
  <conditionalFormatting sqref="A22 K22">
    <cfRule type="containsText" dxfId="116" priority="9" operator="containsText" text="NOT OK">
      <formula>NOT(ISERROR(SEARCH("NOT OK",A22)))</formula>
    </cfRule>
  </conditionalFormatting>
  <conditionalFormatting sqref="A48 K48">
    <cfRule type="containsText" dxfId="115" priority="8" operator="containsText" text="NOT OK">
      <formula>NOT(ISERROR(SEARCH("NOT OK",A48)))</formula>
    </cfRule>
  </conditionalFormatting>
  <conditionalFormatting sqref="A74 K74">
    <cfRule type="containsText" dxfId="114" priority="7" operator="containsText" text="NOT OK">
      <formula>NOT(ISERROR(SEARCH("NOT OK",A74)))</formula>
    </cfRule>
  </conditionalFormatting>
  <conditionalFormatting sqref="A100 K100">
    <cfRule type="containsText" dxfId="113" priority="6" operator="containsText" text="NOT OK">
      <formula>NOT(ISERROR(SEARCH("NOT OK",A100)))</formula>
    </cfRule>
  </conditionalFormatting>
  <conditionalFormatting sqref="A126 K126">
    <cfRule type="containsText" dxfId="112" priority="5" operator="containsText" text="NOT OK">
      <formula>NOT(ISERROR(SEARCH("NOT OK",A126)))</formula>
    </cfRule>
  </conditionalFormatting>
  <conditionalFormatting sqref="A152 K152">
    <cfRule type="containsText" dxfId="111" priority="4" operator="containsText" text="NOT OK">
      <formula>NOT(ISERROR(SEARCH("NOT OK",A152)))</formula>
    </cfRule>
  </conditionalFormatting>
  <conditionalFormatting sqref="A178 K178">
    <cfRule type="containsText" dxfId="110" priority="3" operator="containsText" text="NOT OK">
      <formula>NOT(ISERROR(SEARCH("NOT OK",A178)))</formula>
    </cfRule>
  </conditionalFormatting>
  <conditionalFormatting sqref="A204 K204">
    <cfRule type="containsText" dxfId="109" priority="2" operator="containsText" text="NOT OK">
      <formula>NOT(ISERROR(SEARCH("NOT OK",A204)))</formula>
    </cfRule>
  </conditionalFormatting>
  <conditionalFormatting sqref="A230 K230">
    <cfRule type="containsText" dxfId="108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79" min="11" max="22" man="1"/>
    <brk id="157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235"/>
  <sheetViews>
    <sheetView topLeftCell="F1" zoomScale="106" zoomScaleNormal="106" workbookViewId="0">
      <selection activeCell="U1" activeCellId="2" sqref="L1:W1048576 L1:W1048576 L1:W1048576"/>
    </sheetView>
  </sheetViews>
  <sheetFormatPr defaultColWidth="7"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0.28515625" style="1" customWidth="1"/>
    <col min="6" max="6" width="10.85546875" style="1" customWidth="1"/>
    <col min="7" max="7" width="11.140625" style="1" customWidth="1"/>
    <col min="8" max="8" width="11.85546875" style="1" customWidth="1"/>
    <col min="9" max="9" width="9.140625" style="2" bestFit="1" customWidth="1"/>
    <col min="10" max="10" width="8.7109375" style="1" bestFit="1" customWidth="1"/>
    <col min="11" max="11" width="9.140625" style="4"/>
    <col min="12" max="12" width="13" style="1" customWidth="1"/>
    <col min="13" max="14" width="12.42578125" style="1" customWidth="1"/>
    <col min="15" max="15" width="14.140625" style="1" bestFit="1" customWidth="1"/>
    <col min="16" max="19" width="12.42578125" style="1" customWidth="1"/>
    <col min="20" max="20" width="14.140625" style="1" bestFit="1" customWidth="1"/>
    <col min="21" max="22" width="12.42578125" style="1" customWidth="1"/>
    <col min="23" max="23" width="12.140625" style="2" bestFit="1" customWidth="1"/>
    <col min="24" max="24" width="6.85546875" style="2" bestFit="1" customWidth="1"/>
    <col min="25" max="25" width="9.85546875" style="1" bestFit="1" customWidth="1"/>
    <col min="26" max="26" width="9.140625" style="1"/>
    <col min="27" max="27" width="9.140625" style="3"/>
    <col min="28" max="28" width="7" style="336"/>
    <col min="29" max="16384" width="7" style="1"/>
  </cols>
  <sheetData>
    <row r="1" spans="1:25" ht="13.5" thickBot="1"/>
    <row r="2" spans="1:25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1:25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1:25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6"/>
    </row>
    <row r="5" spans="1:25" ht="14.25" thickTop="1" thickBot="1">
      <c r="B5" s="109"/>
      <c r="C5" s="486" t="s">
        <v>64</v>
      </c>
      <c r="D5" s="487"/>
      <c r="E5" s="488"/>
      <c r="F5" s="486" t="s">
        <v>65</v>
      </c>
      <c r="G5" s="487"/>
      <c r="H5" s="488"/>
      <c r="I5" s="110" t="s">
        <v>2</v>
      </c>
      <c r="J5" s="4"/>
      <c r="L5" s="12"/>
      <c r="M5" s="489" t="s">
        <v>64</v>
      </c>
      <c r="N5" s="490"/>
      <c r="O5" s="490"/>
      <c r="P5" s="490"/>
      <c r="Q5" s="491"/>
      <c r="R5" s="489" t="s">
        <v>65</v>
      </c>
      <c r="S5" s="490"/>
      <c r="T5" s="490"/>
      <c r="U5" s="490"/>
      <c r="V5" s="491"/>
      <c r="W5" s="13" t="s">
        <v>2</v>
      </c>
    </row>
    <row r="6" spans="1:25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5" ht="13.5" thickBot="1">
      <c r="B7" s="116"/>
      <c r="C7" s="117" t="s">
        <v>5</v>
      </c>
      <c r="D7" s="118" t="s">
        <v>6</v>
      </c>
      <c r="E7" s="452" t="s">
        <v>7</v>
      </c>
      <c r="F7" s="117" t="s">
        <v>5</v>
      </c>
      <c r="G7" s="118" t="s">
        <v>6</v>
      </c>
      <c r="H7" s="335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5" ht="6" customHeight="1" thickTop="1">
      <c r="B8" s="111"/>
      <c r="C8" s="121"/>
      <c r="D8" s="122"/>
      <c r="E8" s="162"/>
      <c r="F8" s="121"/>
      <c r="G8" s="122"/>
      <c r="H8" s="162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5">
      <c r="A9" s="409" t="str">
        <f t="shared" ref="A9:A19" si="0">IF(ISERROR(F9/G9)," ",IF(F9/G9&gt;0.5,IF(F9/G9&lt;1.5," ","NOT OK"),"NOT OK"))</f>
        <v xml:space="preserve"> </v>
      </c>
      <c r="B9" s="111" t="s">
        <v>13</v>
      </c>
      <c r="C9" s="125">
        <v>1068</v>
      </c>
      <c r="D9" s="127">
        <v>1068</v>
      </c>
      <c r="E9" s="163">
        <f>SUM(C9:D9)</f>
        <v>2136</v>
      </c>
      <c r="F9" s="125">
        <v>1313</v>
      </c>
      <c r="G9" s="127">
        <v>1314</v>
      </c>
      <c r="H9" s="163">
        <f>SUM(F9:G9)</f>
        <v>2627</v>
      </c>
      <c r="I9" s="128">
        <f t="shared" ref="I9:I19" si="1">IF(E9=0,0,((H9/E9)-1)*100)</f>
        <v>22.986891385767795</v>
      </c>
      <c r="J9" s="4"/>
      <c r="L9" s="14" t="s">
        <v>13</v>
      </c>
      <c r="M9" s="40">
        <v>162635</v>
      </c>
      <c r="N9" s="38">
        <v>164903</v>
      </c>
      <c r="O9" s="154">
        <f>SUM(M9:N9)</f>
        <v>327538</v>
      </c>
      <c r="P9" s="150">
        <v>379</v>
      </c>
      <c r="Q9" s="154">
        <f>O9+P9</f>
        <v>327917</v>
      </c>
      <c r="R9" s="40">
        <v>211600</v>
      </c>
      <c r="S9" s="38">
        <v>214235</v>
      </c>
      <c r="T9" s="154">
        <f>SUM(R9:S9)</f>
        <v>425835</v>
      </c>
      <c r="U9" s="150">
        <v>214</v>
      </c>
      <c r="V9" s="154">
        <f>T9+U9</f>
        <v>426049</v>
      </c>
      <c r="W9" s="41">
        <f t="shared" ref="W9:W19" si="2">IF(Q9=0,0,((V9/Q9)-1)*100)</f>
        <v>29.925865386667972</v>
      </c>
      <c r="Y9" s="421"/>
    </row>
    <row r="10" spans="1:25">
      <c r="A10" s="409" t="str">
        <f>IF(ISERROR(F10/G10)," ",IF(F10/G10&gt;0.5,IF(F10/G10&lt;1.5," ","NOT OK"),"NOT OK"))</f>
        <v xml:space="preserve"> </v>
      </c>
      <c r="B10" s="111" t="s">
        <v>14</v>
      </c>
      <c r="C10" s="125">
        <v>1039</v>
      </c>
      <c r="D10" s="127">
        <v>1039</v>
      </c>
      <c r="E10" s="163">
        <f>SUM(C10:D10)</f>
        <v>2078</v>
      </c>
      <c r="F10" s="125">
        <v>1245</v>
      </c>
      <c r="G10" s="127">
        <v>1245</v>
      </c>
      <c r="H10" s="163">
        <f>SUM(F10:G10)</f>
        <v>2490</v>
      </c>
      <c r="I10" s="128">
        <f>IF(E10=0,0,((H10/E10)-1)*100)</f>
        <v>19.826756496631369</v>
      </c>
      <c r="J10" s="4"/>
      <c r="L10" s="14" t="s">
        <v>14</v>
      </c>
      <c r="M10" s="40">
        <v>159824</v>
      </c>
      <c r="N10" s="38">
        <v>160370</v>
      </c>
      <c r="O10" s="154">
        <f t="shared" ref="O10" si="3">SUM(M10:N10)</f>
        <v>320194</v>
      </c>
      <c r="P10" s="150">
        <v>260</v>
      </c>
      <c r="Q10" s="154">
        <f>O10+P10</f>
        <v>320454</v>
      </c>
      <c r="R10" s="40">
        <v>203805</v>
      </c>
      <c r="S10" s="38">
        <v>207311</v>
      </c>
      <c r="T10" s="154">
        <f t="shared" ref="T10" si="4">SUM(R10:S10)</f>
        <v>411116</v>
      </c>
      <c r="U10" s="150">
        <v>179</v>
      </c>
      <c r="V10" s="154">
        <f>T10+U10</f>
        <v>411295</v>
      </c>
      <c r="W10" s="41">
        <f>IF(Q10=0,0,((V10/Q10)-1)*100)</f>
        <v>28.347594350515216</v>
      </c>
    </row>
    <row r="11" spans="1:25" ht="13.5" thickBot="1">
      <c r="A11" s="411" t="str">
        <f>IF(ISERROR(F11/G11)," ",IF(F11/G11&gt;0.5,IF(F11/G11&lt;1.5," ","NOT OK"),"NOT OK"))</f>
        <v xml:space="preserve"> </v>
      </c>
      <c r="B11" s="111" t="s">
        <v>15</v>
      </c>
      <c r="C11" s="125">
        <v>1099</v>
      </c>
      <c r="D11" s="127">
        <v>1101</v>
      </c>
      <c r="E11" s="163">
        <f>SUM(C11:D11)</f>
        <v>2200</v>
      </c>
      <c r="F11" s="125">
        <v>1264</v>
      </c>
      <c r="G11" s="127">
        <v>1265</v>
      </c>
      <c r="H11" s="163">
        <f>SUM(F11:G11)</f>
        <v>2529</v>
      </c>
      <c r="I11" s="128">
        <f>IF(E11=0,0,((H11/E11)-1)*100)</f>
        <v>14.954545454545464</v>
      </c>
      <c r="J11" s="8"/>
      <c r="L11" s="14" t="s">
        <v>15</v>
      </c>
      <c r="M11" s="40">
        <v>167492</v>
      </c>
      <c r="N11" s="38">
        <v>174726</v>
      </c>
      <c r="O11" s="154">
        <f>SUM(M11:N11)</f>
        <v>342218</v>
      </c>
      <c r="P11" s="150">
        <v>258</v>
      </c>
      <c r="Q11" s="154">
        <f>O11+P11</f>
        <v>342476</v>
      </c>
      <c r="R11" s="40">
        <v>207978</v>
      </c>
      <c r="S11" s="38">
        <v>214129</v>
      </c>
      <c r="T11" s="154">
        <f>SUM(R11:S11)</f>
        <v>422107</v>
      </c>
      <c r="U11" s="150">
        <v>221</v>
      </c>
      <c r="V11" s="154">
        <f>T11+U11</f>
        <v>422328</v>
      </c>
      <c r="W11" s="41">
        <f>IF(Q11=0,0,((V11/Q11)-1)*100)</f>
        <v>23.316086382695424</v>
      </c>
    </row>
    <row r="12" spans="1:25" ht="14.25" thickTop="1" thickBot="1">
      <c r="A12" s="409" t="str">
        <f>IF(ISERROR(F12/G12)," ",IF(F12/G12&gt;0.5,IF(F12/G12&lt;1.5," ","NOT OK"),"NOT OK"))</f>
        <v xml:space="preserve"> </v>
      </c>
      <c r="B12" s="132" t="s">
        <v>61</v>
      </c>
      <c r="C12" s="133">
        <f>+C9+C10+C11</f>
        <v>3206</v>
      </c>
      <c r="D12" s="135">
        <f t="shared" ref="D12:H12" si="5">+D9+D10+D11</f>
        <v>3208</v>
      </c>
      <c r="E12" s="167">
        <f t="shared" si="5"/>
        <v>6414</v>
      </c>
      <c r="F12" s="133">
        <f t="shared" si="5"/>
        <v>3822</v>
      </c>
      <c r="G12" s="135">
        <f t="shared" si="5"/>
        <v>3824</v>
      </c>
      <c r="H12" s="167">
        <f t="shared" si="5"/>
        <v>7646</v>
      </c>
      <c r="I12" s="136">
        <f>IF(E12=0,0,((H12/E12)-1)*100)</f>
        <v>19.207982538197687</v>
      </c>
      <c r="J12" s="4"/>
      <c r="L12" s="42" t="s">
        <v>61</v>
      </c>
      <c r="M12" s="46">
        <f t="shared" ref="M12:V12" si="6">+M9+M10+M11</f>
        <v>489951</v>
      </c>
      <c r="N12" s="44">
        <f t="shared" si="6"/>
        <v>499999</v>
      </c>
      <c r="O12" s="155">
        <f t="shared" si="6"/>
        <v>989950</v>
      </c>
      <c r="P12" s="44">
        <f t="shared" si="6"/>
        <v>897</v>
      </c>
      <c r="Q12" s="155">
        <f t="shared" si="6"/>
        <v>990847</v>
      </c>
      <c r="R12" s="46">
        <f t="shared" si="6"/>
        <v>623383</v>
      </c>
      <c r="S12" s="44">
        <f t="shared" si="6"/>
        <v>635675</v>
      </c>
      <c r="T12" s="155">
        <f t="shared" si="6"/>
        <v>1259058</v>
      </c>
      <c r="U12" s="44">
        <f t="shared" si="6"/>
        <v>614</v>
      </c>
      <c r="V12" s="155">
        <f t="shared" si="6"/>
        <v>1259672</v>
      </c>
      <c r="W12" s="47">
        <f>IF(Q12=0,0,((V12/Q12)-1)*100)</f>
        <v>27.130828473013491</v>
      </c>
    </row>
    <row r="13" spans="1:25" ht="13.5" thickTop="1">
      <c r="A13" s="409" t="str">
        <f t="shared" si="0"/>
        <v xml:space="preserve"> </v>
      </c>
      <c r="B13" s="111" t="s">
        <v>16</v>
      </c>
      <c r="C13" s="138">
        <v>1021</v>
      </c>
      <c r="D13" s="140">
        <v>1017</v>
      </c>
      <c r="E13" s="163">
        <f t="shared" ref="E13" si="7">SUM(C13:D13)</f>
        <v>2038</v>
      </c>
      <c r="F13" s="138">
        <v>1225</v>
      </c>
      <c r="G13" s="140">
        <v>1225</v>
      </c>
      <c r="H13" s="163">
        <f t="shared" ref="H13:H19" si="8">SUM(F13:G13)</f>
        <v>2450</v>
      </c>
      <c r="I13" s="128">
        <f t="shared" si="1"/>
        <v>20.215897939156037</v>
      </c>
      <c r="J13" s="8"/>
      <c r="L13" s="14" t="s">
        <v>16</v>
      </c>
      <c r="M13" s="40">
        <v>154317</v>
      </c>
      <c r="N13" s="38">
        <v>153853</v>
      </c>
      <c r="O13" s="154">
        <f t="shared" ref="O13" si="9">SUM(M13:N13)</f>
        <v>308170</v>
      </c>
      <c r="P13" s="150">
        <v>161</v>
      </c>
      <c r="Q13" s="154">
        <f>O13+P13</f>
        <v>308331</v>
      </c>
      <c r="R13" s="40">
        <v>199133</v>
      </c>
      <c r="S13" s="38">
        <v>201321</v>
      </c>
      <c r="T13" s="154">
        <f t="shared" ref="T13" si="10">SUM(R13:S13)</f>
        <v>400454</v>
      </c>
      <c r="U13" s="150">
        <v>166</v>
      </c>
      <c r="V13" s="154">
        <f>T13+U13</f>
        <v>400620</v>
      </c>
      <c r="W13" s="41">
        <f t="shared" si="2"/>
        <v>29.931794078441666</v>
      </c>
    </row>
    <row r="14" spans="1:25">
      <c r="A14" s="409" t="str">
        <f t="shared" si="0"/>
        <v xml:space="preserve"> </v>
      </c>
      <c r="B14" s="111" t="s">
        <v>17</v>
      </c>
      <c r="C14" s="138">
        <v>1026</v>
      </c>
      <c r="D14" s="140">
        <v>1026</v>
      </c>
      <c r="E14" s="163">
        <f>SUM(C14:D14)</f>
        <v>2052</v>
      </c>
      <c r="F14" s="138">
        <v>1250</v>
      </c>
      <c r="G14" s="140">
        <v>1247</v>
      </c>
      <c r="H14" s="163">
        <f>SUM(F14:G14)</f>
        <v>2497</v>
      </c>
      <c r="I14" s="128">
        <f t="shared" si="1"/>
        <v>21.686159844054576</v>
      </c>
      <c r="L14" s="14" t="s">
        <v>17</v>
      </c>
      <c r="M14" s="40">
        <v>150381</v>
      </c>
      <c r="N14" s="38">
        <v>154938</v>
      </c>
      <c r="O14" s="154">
        <f>SUM(M14:N14)</f>
        <v>305319</v>
      </c>
      <c r="P14" s="150">
        <v>193</v>
      </c>
      <c r="Q14" s="154">
        <f>O14+P14</f>
        <v>305512</v>
      </c>
      <c r="R14" s="40">
        <v>194296</v>
      </c>
      <c r="S14" s="38">
        <v>196598</v>
      </c>
      <c r="T14" s="154">
        <f>SUM(R14:S14)</f>
        <v>390894</v>
      </c>
      <c r="U14" s="150">
        <v>117</v>
      </c>
      <c r="V14" s="154">
        <f>T14+U14</f>
        <v>391011</v>
      </c>
      <c r="W14" s="41">
        <f t="shared" si="2"/>
        <v>27.985480112074157</v>
      </c>
      <c r="Y14" s="338"/>
    </row>
    <row r="15" spans="1:25" ht="13.5" thickBot="1">
      <c r="A15" s="412" t="str">
        <f t="shared" si="0"/>
        <v xml:space="preserve"> </v>
      </c>
      <c r="B15" s="111" t="s">
        <v>18</v>
      </c>
      <c r="C15" s="138">
        <v>1036</v>
      </c>
      <c r="D15" s="140">
        <v>1035</v>
      </c>
      <c r="E15" s="163">
        <f t="shared" ref="E15" si="11">SUM(C15:D15)</f>
        <v>2071</v>
      </c>
      <c r="F15" s="138">
        <v>1150</v>
      </c>
      <c r="G15" s="140">
        <v>1152</v>
      </c>
      <c r="H15" s="163">
        <f>SUM(F15:G15)</f>
        <v>2302</v>
      </c>
      <c r="I15" s="128">
        <f t="shared" si="1"/>
        <v>11.154031868662484</v>
      </c>
      <c r="J15" s="4"/>
      <c r="L15" s="14" t="s">
        <v>18</v>
      </c>
      <c r="M15" s="40">
        <v>159268</v>
      </c>
      <c r="N15" s="38">
        <v>156777</v>
      </c>
      <c r="O15" s="154">
        <f t="shared" ref="O15" si="12">SUM(M15:N15)</f>
        <v>316045</v>
      </c>
      <c r="P15" s="150">
        <v>114</v>
      </c>
      <c r="Q15" s="154">
        <f>O15+P15</f>
        <v>316159</v>
      </c>
      <c r="R15" s="40">
        <v>182300</v>
      </c>
      <c r="S15" s="38">
        <v>181167</v>
      </c>
      <c r="T15" s="154">
        <f>SUM(R15:S15)</f>
        <v>363467</v>
      </c>
      <c r="U15" s="150">
        <v>115</v>
      </c>
      <c r="V15" s="154">
        <f>T15+U15</f>
        <v>363582</v>
      </c>
      <c r="W15" s="41">
        <f t="shared" si="2"/>
        <v>14.999731147935048</v>
      </c>
    </row>
    <row r="16" spans="1:25" ht="15.75" customHeight="1" thickTop="1" thickBot="1">
      <c r="A16" s="10" t="str">
        <f t="shared" si="0"/>
        <v xml:space="preserve"> </v>
      </c>
      <c r="B16" s="141" t="s">
        <v>19</v>
      </c>
      <c r="C16" s="133">
        <f>+C13+C14+C15</f>
        <v>3083</v>
      </c>
      <c r="D16" s="144">
        <f t="shared" ref="D16:H16" si="13">+D13+D14+D15</f>
        <v>3078</v>
      </c>
      <c r="E16" s="165">
        <f t="shared" si="13"/>
        <v>6161</v>
      </c>
      <c r="F16" s="133">
        <f t="shared" si="13"/>
        <v>3625</v>
      </c>
      <c r="G16" s="144">
        <f t="shared" si="13"/>
        <v>3624</v>
      </c>
      <c r="H16" s="165">
        <f t="shared" si="13"/>
        <v>7249</v>
      </c>
      <c r="I16" s="136">
        <f t="shared" si="1"/>
        <v>17.659470865119296</v>
      </c>
      <c r="J16" s="4"/>
      <c r="K16" s="11"/>
      <c r="L16" s="48" t="s">
        <v>19</v>
      </c>
      <c r="M16" s="49">
        <f>+M13+M14+M15</f>
        <v>463966</v>
      </c>
      <c r="N16" s="50">
        <f t="shared" ref="N16:V16" si="14">+N13+N14+N15</f>
        <v>465568</v>
      </c>
      <c r="O16" s="156">
        <f t="shared" si="14"/>
        <v>929534</v>
      </c>
      <c r="P16" s="50">
        <f t="shared" si="14"/>
        <v>468</v>
      </c>
      <c r="Q16" s="156">
        <f t="shared" si="14"/>
        <v>930002</v>
      </c>
      <c r="R16" s="49">
        <f t="shared" si="14"/>
        <v>575729</v>
      </c>
      <c r="S16" s="50">
        <f t="shared" si="14"/>
        <v>579086</v>
      </c>
      <c r="T16" s="156">
        <f t="shared" si="14"/>
        <v>1154815</v>
      </c>
      <c r="U16" s="50">
        <f t="shared" si="14"/>
        <v>398</v>
      </c>
      <c r="V16" s="156">
        <f t="shared" si="14"/>
        <v>1155213</v>
      </c>
      <c r="W16" s="51">
        <f t="shared" si="2"/>
        <v>24.216184481323701</v>
      </c>
    </row>
    <row r="17" spans="1:28" ht="13.5" thickTop="1">
      <c r="A17" s="409" t="str">
        <f t="shared" si="0"/>
        <v xml:space="preserve"> </v>
      </c>
      <c r="B17" s="111" t="s">
        <v>20</v>
      </c>
      <c r="C17" s="125">
        <v>1084</v>
      </c>
      <c r="D17" s="127">
        <v>1087</v>
      </c>
      <c r="E17" s="166">
        <f>SUM(C17:D17)</f>
        <v>2171</v>
      </c>
      <c r="F17" s="125">
        <v>1272</v>
      </c>
      <c r="G17" s="127">
        <v>1268</v>
      </c>
      <c r="H17" s="166">
        <f>SUM(F17:G17)</f>
        <v>2540</v>
      </c>
      <c r="I17" s="128">
        <f t="shared" si="1"/>
        <v>16.996775679410405</v>
      </c>
      <c r="J17" s="337"/>
      <c r="L17" s="14" t="s">
        <v>21</v>
      </c>
      <c r="M17" s="40">
        <v>166753</v>
      </c>
      <c r="N17" s="38">
        <v>169478</v>
      </c>
      <c r="O17" s="154">
        <f>SUM(M17:N17)</f>
        <v>336231</v>
      </c>
      <c r="P17" s="150">
        <v>181</v>
      </c>
      <c r="Q17" s="154">
        <f>O17+P17</f>
        <v>336412</v>
      </c>
      <c r="R17" s="40">
        <v>201375</v>
      </c>
      <c r="S17" s="38">
        <v>200750</v>
      </c>
      <c r="T17" s="154">
        <f>SUM(R17:S17)</f>
        <v>402125</v>
      </c>
      <c r="U17" s="150">
        <v>115</v>
      </c>
      <c r="V17" s="154">
        <f>T17+U17</f>
        <v>402240</v>
      </c>
      <c r="W17" s="41">
        <f t="shared" si="2"/>
        <v>19.567672972426674</v>
      </c>
    </row>
    <row r="18" spans="1:28">
      <c r="A18" s="409" t="str">
        <f t="shared" si="0"/>
        <v xml:space="preserve"> </v>
      </c>
      <c r="B18" s="111" t="s">
        <v>22</v>
      </c>
      <c r="C18" s="125">
        <v>1095</v>
      </c>
      <c r="D18" s="127">
        <v>1092</v>
      </c>
      <c r="E18" s="159">
        <f t="shared" ref="E18:E19" si="15">SUM(C18:D18)</f>
        <v>2187</v>
      </c>
      <c r="F18" s="125">
        <v>1274</v>
      </c>
      <c r="G18" s="127">
        <v>1277</v>
      </c>
      <c r="H18" s="159">
        <f t="shared" si="8"/>
        <v>2551</v>
      </c>
      <c r="I18" s="128">
        <f t="shared" si="1"/>
        <v>16.643804298125286</v>
      </c>
      <c r="J18" s="10"/>
      <c r="L18" s="14" t="s">
        <v>22</v>
      </c>
      <c r="M18" s="40">
        <v>156359</v>
      </c>
      <c r="N18" s="38">
        <v>164667</v>
      </c>
      <c r="O18" s="154">
        <f t="shared" ref="O18:O19" si="16">SUM(M18:N18)</f>
        <v>321026</v>
      </c>
      <c r="P18" s="150">
        <v>356</v>
      </c>
      <c r="Q18" s="154">
        <f>O18+P18</f>
        <v>321382</v>
      </c>
      <c r="R18" s="40">
        <v>186617</v>
      </c>
      <c r="S18" s="38">
        <v>191130</v>
      </c>
      <c r="T18" s="154">
        <f t="shared" ref="T18:T19" si="17">SUM(R18:S18)</f>
        <v>377747</v>
      </c>
      <c r="U18" s="150">
        <v>263</v>
      </c>
      <c r="V18" s="154">
        <f>T18+U18</f>
        <v>378010</v>
      </c>
      <c r="W18" s="41">
        <f t="shared" si="2"/>
        <v>17.62015296438506</v>
      </c>
    </row>
    <row r="19" spans="1:28" ht="13.5" thickBot="1">
      <c r="A19" s="409" t="str">
        <f t="shared" si="0"/>
        <v xml:space="preserve"> </v>
      </c>
      <c r="B19" s="111" t="s">
        <v>23</v>
      </c>
      <c r="C19" s="125">
        <v>936</v>
      </c>
      <c r="D19" s="146">
        <v>937</v>
      </c>
      <c r="E19" s="161">
        <f t="shared" si="15"/>
        <v>1873</v>
      </c>
      <c r="F19" s="125">
        <v>1194</v>
      </c>
      <c r="G19" s="146">
        <v>1192</v>
      </c>
      <c r="H19" s="161">
        <f t="shared" si="8"/>
        <v>2386</v>
      </c>
      <c r="I19" s="147">
        <f t="shared" si="1"/>
        <v>27.389215162840365</v>
      </c>
      <c r="J19" s="4"/>
      <c r="L19" s="14" t="s">
        <v>23</v>
      </c>
      <c r="M19" s="40">
        <v>131506</v>
      </c>
      <c r="N19" s="38">
        <v>127620</v>
      </c>
      <c r="O19" s="154">
        <f t="shared" si="16"/>
        <v>259126</v>
      </c>
      <c r="P19" s="150">
        <v>309</v>
      </c>
      <c r="Q19" s="154">
        <f>O19+P19</f>
        <v>259435</v>
      </c>
      <c r="R19" s="40">
        <v>172353</v>
      </c>
      <c r="S19" s="38">
        <v>174911</v>
      </c>
      <c r="T19" s="154">
        <f t="shared" si="17"/>
        <v>347264</v>
      </c>
      <c r="U19" s="150">
        <v>115</v>
      </c>
      <c r="V19" s="154">
        <f>T19+U19</f>
        <v>347379</v>
      </c>
      <c r="W19" s="41">
        <f t="shared" si="2"/>
        <v>33.898278952338742</v>
      </c>
    </row>
    <row r="20" spans="1:28" ht="14.25" thickTop="1" thickBot="1">
      <c r="A20" s="409" t="str">
        <f t="shared" ref="A20:A65" si="18">IF(ISERROR(F20/G20)," ",IF(F20/G20&gt;0.5,IF(F20/G20&lt;1.5," ","NOT OK"),"NOT OK"))</f>
        <v xml:space="preserve"> </v>
      </c>
      <c r="B20" s="132" t="s">
        <v>24</v>
      </c>
      <c r="C20" s="133">
        <f t="shared" ref="C20:E20" si="19">+C17+C18+C19</f>
        <v>3115</v>
      </c>
      <c r="D20" s="135">
        <f t="shared" si="19"/>
        <v>3116</v>
      </c>
      <c r="E20" s="167">
        <f t="shared" si="19"/>
        <v>6231</v>
      </c>
      <c r="F20" s="133">
        <f t="shared" ref="F20:H20" si="20">+F17+F18+F19</f>
        <v>3740</v>
      </c>
      <c r="G20" s="135">
        <f t="shared" si="20"/>
        <v>3737</v>
      </c>
      <c r="H20" s="167">
        <f t="shared" si="20"/>
        <v>7477</v>
      </c>
      <c r="I20" s="136">
        <f t="shared" ref="I20" si="21">IF(E20=0,0,((H20/E20)-1)*100)</f>
        <v>19.996790242336694</v>
      </c>
      <c r="J20" s="4"/>
      <c r="L20" s="42" t="s">
        <v>24</v>
      </c>
      <c r="M20" s="46">
        <f t="shared" ref="M20:Q20" si="22">+M17+M18+M19</f>
        <v>454618</v>
      </c>
      <c r="N20" s="44">
        <f t="shared" si="22"/>
        <v>461765</v>
      </c>
      <c r="O20" s="155">
        <f t="shared" si="22"/>
        <v>916383</v>
      </c>
      <c r="P20" s="44">
        <f t="shared" si="22"/>
        <v>846</v>
      </c>
      <c r="Q20" s="155">
        <f t="shared" si="22"/>
        <v>917229</v>
      </c>
      <c r="R20" s="46">
        <f t="shared" ref="R20:V20" si="23">+R17+R18+R19</f>
        <v>560345</v>
      </c>
      <c r="S20" s="44">
        <f t="shared" si="23"/>
        <v>566791</v>
      </c>
      <c r="T20" s="155">
        <f t="shared" si="23"/>
        <v>1127136</v>
      </c>
      <c r="U20" s="44">
        <f t="shared" si="23"/>
        <v>493</v>
      </c>
      <c r="V20" s="155">
        <f t="shared" si="23"/>
        <v>1127629</v>
      </c>
      <c r="W20" s="47">
        <f t="shared" ref="W20" si="24">IF(Q20=0,0,((V20/Q20)-1)*100)</f>
        <v>22.938655450274691</v>
      </c>
    </row>
    <row r="21" spans="1:28" ht="14.25" thickTop="1" thickBot="1">
      <c r="A21" s="409" t="str">
        <f t="shared" ref="A21:A26" si="25">IF(ISERROR(F21/G21)," ",IF(F21/G21&gt;0.5,IF(F21/G21&lt;1.5," ","NOT OK"),"NOT OK"))</f>
        <v xml:space="preserve"> </v>
      </c>
      <c r="B21" s="111" t="s">
        <v>10</v>
      </c>
      <c r="C21" s="125">
        <v>1082</v>
      </c>
      <c r="D21" s="127">
        <v>1083</v>
      </c>
      <c r="E21" s="163">
        <f>SUM(C21:D21)</f>
        <v>2165</v>
      </c>
      <c r="F21" s="125">
        <v>1151</v>
      </c>
      <c r="G21" s="127">
        <v>1151</v>
      </c>
      <c r="H21" s="163">
        <f>SUM(F21:G21)</f>
        <v>2302</v>
      </c>
      <c r="I21" s="128">
        <f t="shared" ref="I21:I22" si="26">IF(E21=0,0,((H21/E21)-1)*100)</f>
        <v>6.3279445727482786</v>
      </c>
      <c r="J21" s="4"/>
      <c r="L21" s="14" t="s">
        <v>10</v>
      </c>
      <c r="M21" s="40">
        <v>159527</v>
      </c>
      <c r="N21" s="38">
        <v>161478</v>
      </c>
      <c r="O21" s="154">
        <f>SUM(M21:N21)</f>
        <v>321005</v>
      </c>
      <c r="P21" s="150">
        <v>173</v>
      </c>
      <c r="Q21" s="154">
        <f t="shared" ref="Q21" si="27">O21+P21</f>
        <v>321178</v>
      </c>
      <c r="R21" s="40">
        <v>167045</v>
      </c>
      <c r="S21" s="38">
        <v>172971</v>
      </c>
      <c r="T21" s="154">
        <f>SUM(R21:S21)</f>
        <v>340016</v>
      </c>
      <c r="U21" s="150">
        <v>6</v>
      </c>
      <c r="V21" s="154">
        <f t="shared" ref="V21" si="28">T21+U21</f>
        <v>340022</v>
      </c>
      <c r="W21" s="41">
        <f t="shared" ref="W21:W22" si="29">IF(Q21=0,0,((V21/Q21)-1)*100)</f>
        <v>5.8671515483625925</v>
      </c>
      <c r="Y21" s="338"/>
    </row>
    <row r="22" spans="1:28" ht="14.25" thickTop="1" thickBot="1">
      <c r="A22" s="410" t="str">
        <f t="shared" si="25"/>
        <v xml:space="preserve"> </v>
      </c>
      <c r="B22" s="132" t="s">
        <v>66</v>
      </c>
      <c r="C22" s="133">
        <f>+C12+C16+C20+C21</f>
        <v>10486</v>
      </c>
      <c r="D22" s="135">
        <f t="shared" ref="D22:H22" si="30">+D12+D16+D20+D21</f>
        <v>10485</v>
      </c>
      <c r="E22" s="164">
        <f t="shared" si="30"/>
        <v>20971</v>
      </c>
      <c r="F22" s="133">
        <f t="shared" si="30"/>
        <v>12338</v>
      </c>
      <c r="G22" s="135">
        <f t="shared" si="30"/>
        <v>12336</v>
      </c>
      <c r="H22" s="164">
        <f t="shared" si="30"/>
        <v>24674</v>
      </c>
      <c r="I22" s="137">
        <f t="shared" si="26"/>
        <v>17.657717800772499</v>
      </c>
      <c r="J22" s="8"/>
      <c r="L22" s="42" t="s">
        <v>66</v>
      </c>
      <c r="M22" s="46">
        <f t="shared" ref="M22:V22" si="31">+M12+M16+M20+M21</f>
        <v>1568062</v>
      </c>
      <c r="N22" s="44">
        <f t="shared" si="31"/>
        <v>1588810</v>
      </c>
      <c r="O22" s="155">
        <f t="shared" si="31"/>
        <v>3156872</v>
      </c>
      <c r="P22" s="45">
        <f t="shared" si="31"/>
        <v>2384</v>
      </c>
      <c r="Q22" s="158">
        <f t="shared" si="31"/>
        <v>3159256</v>
      </c>
      <c r="R22" s="46">
        <f t="shared" si="31"/>
        <v>1926502</v>
      </c>
      <c r="S22" s="44">
        <f t="shared" si="31"/>
        <v>1954523</v>
      </c>
      <c r="T22" s="155">
        <f t="shared" si="31"/>
        <v>3881025</v>
      </c>
      <c r="U22" s="45">
        <f t="shared" si="31"/>
        <v>1511</v>
      </c>
      <c r="V22" s="158">
        <f t="shared" si="31"/>
        <v>3882536</v>
      </c>
      <c r="W22" s="47">
        <f t="shared" si="29"/>
        <v>22.893997827336566</v>
      </c>
    </row>
    <row r="23" spans="1:28" ht="13.5" thickTop="1">
      <c r="A23" s="409" t="str">
        <f>IF(ISERROR(F23/G23)," ",IF(F23/G23&gt;0.5,IF(F23/G23&lt;1.5," ","NOT OK"),"NOT OK"))</f>
        <v xml:space="preserve"> </v>
      </c>
      <c r="B23" s="111" t="s">
        <v>11</v>
      </c>
      <c r="C23" s="125">
        <v>1158</v>
      </c>
      <c r="D23" s="127">
        <v>1158</v>
      </c>
      <c r="E23" s="163">
        <f>SUM(C23:D23)</f>
        <v>2316</v>
      </c>
      <c r="F23" s="125"/>
      <c r="G23" s="127"/>
      <c r="H23" s="163"/>
      <c r="I23" s="128"/>
      <c r="J23" s="4"/>
      <c r="K23" s="7"/>
      <c r="L23" s="14" t="s">
        <v>11</v>
      </c>
      <c r="M23" s="40">
        <v>183329</v>
      </c>
      <c r="N23" s="38">
        <v>177967</v>
      </c>
      <c r="O23" s="154">
        <f>SUM(M23:N23)</f>
        <v>361296</v>
      </c>
      <c r="P23" s="150">
        <v>342</v>
      </c>
      <c r="Q23" s="154">
        <f>O23+P23</f>
        <v>361638</v>
      </c>
      <c r="R23" s="40"/>
      <c r="S23" s="38"/>
      <c r="T23" s="154"/>
      <c r="U23" s="150"/>
      <c r="V23" s="154"/>
      <c r="W23" s="41"/>
    </row>
    <row r="24" spans="1:28" ht="13.5" thickBot="1">
      <c r="A24" s="409" t="str">
        <f>IF(ISERROR(F24/G24)," ",IF(F24/G24&gt;0.5,IF(F24/G24&lt;1.5," ","NOT OK"),"NOT OK"))</f>
        <v xml:space="preserve"> </v>
      </c>
      <c r="B24" s="116" t="s">
        <v>12</v>
      </c>
      <c r="C24" s="129">
        <v>1305</v>
      </c>
      <c r="D24" s="131">
        <v>1306</v>
      </c>
      <c r="E24" s="163">
        <f>SUM(C24:D24)</f>
        <v>2611</v>
      </c>
      <c r="F24" s="129"/>
      <c r="G24" s="131"/>
      <c r="H24" s="163"/>
      <c r="I24" s="128"/>
      <c r="J24" s="4"/>
      <c r="K24" s="7"/>
      <c r="L24" s="23" t="s">
        <v>12</v>
      </c>
      <c r="M24" s="40">
        <v>214796</v>
      </c>
      <c r="N24" s="38">
        <v>208515</v>
      </c>
      <c r="O24" s="154">
        <f t="shared" ref="O24" si="32">SUM(M24:N24)</f>
        <v>423311</v>
      </c>
      <c r="P24" s="39">
        <v>401</v>
      </c>
      <c r="Q24" s="369">
        <f>O24+P24</f>
        <v>423712</v>
      </c>
      <c r="R24" s="40"/>
      <c r="S24" s="38"/>
      <c r="T24" s="154"/>
      <c r="U24" s="39"/>
      <c r="V24" s="369"/>
      <c r="W24" s="41"/>
    </row>
    <row r="25" spans="1:28" ht="14.25" thickTop="1" thickBot="1">
      <c r="A25" s="1"/>
      <c r="B25" s="132" t="s">
        <v>38</v>
      </c>
      <c r="C25" s="431">
        <f t="shared" ref="C25:E25" si="33">+C21+C23+C24</f>
        <v>3545</v>
      </c>
      <c r="D25" s="432">
        <f t="shared" si="33"/>
        <v>3547</v>
      </c>
      <c r="E25" s="445">
        <f t="shared" si="33"/>
        <v>7092</v>
      </c>
      <c r="F25" s="431"/>
      <c r="G25" s="432"/>
      <c r="H25" s="445"/>
      <c r="I25" s="136"/>
      <c r="J25" s="4"/>
      <c r="L25" s="42" t="s">
        <v>38</v>
      </c>
      <c r="M25" s="43">
        <f t="shared" ref="M25:Q25" si="34">+M21+M23+M24</f>
        <v>557652</v>
      </c>
      <c r="N25" s="46">
        <f t="shared" si="34"/>
        <v>547960</v>
      </c>
      <c r="O25" s="446">
        <f t="shared" si="34"/>
        <v>1105612</v>
      </c>
      <c r="P25" s="43">
        <f t="shared" si="34"/>
        <v>916</v>
      </c>
      <c r="Q25" s="446">
        <f t="shared" si="34"/>
        <v>1106528</v>
      </c>
      <c r="R25" s="43"/>
      <c r="S25" s="46"/>
      <c r="T25" s="446"/>
      <c r="U25" s="43"/>
      <c r="V25" s="446"/>
      <c r="W25" s="435"/>
      <c r="X25" s="1"/>
      <c r="AA25" s="1"/>
      <c r="AB25" s="1"/>
    </row>
    <row r="26" spans="1:28" ht="14.25" thickTop="1" thickBot="1">
      <c r="A26" s="410" t="str">
        <f t="shared" si="25"/>
        <v xml:space="preserve"> </v>
      </c>
      <c r="B26" s="132" t="s">
        <v>63</v>
      </c>
      <c r="C26" s="133">
        <f t="shared" ref="C26:E26" si="35">+C12+C16+C20+C25</f>
        <v>12949</v>
      </c>
      <c r="D26" s="135">
        <f t="shared" si="35"/>
        <v>12949</v>
      </c>
      <c r="E26" s="164">
        <f t="shared" si="35"/>
        <v>25898</v>
      </c>
      <c r="F26" s="133"/>
      <c r="G26" s="135"/>
      <c r="H26" s="164"/>
      <c r="I26" s="137"/>
      <c r="J26" s="8"/>
      <c r="L26" s="42" t="s">
        <v>63</v>
      </c>
      <c r="M26" s="46">
        <f t="shared" ref="M26:Q26" si="36">+M12+M16+M20+M25</f>
        <v>1966187</v>
      </c>
      <c r="N26" s="44">
        <f t="shared" si="36"/>
        <v>1975292</v>
      </c>
      <c r="O26" s="155">
        <f t="shared" si="36"/>
        <v>3941479</v>
      </c>
      <c r="P26" s="45">
        <f t="shared" si="36"/>
        <v>3127</v>
      </c>
      <c r="Q26" s="158">
        <f t="shared" si="36"/>
        <v>3944606</v>
      </c>
      <c r="R26" s="46"/>
      <c r="S26" s="44"/>
      <c r="T26" s="155"/>
      <c r="U26" s="45"/>
      <c r="V26" s="158"/>
      <c r="W26" s="47"/>
    </row>
    <row r="27" spans="1:28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L27" s="55" t="s">
        <v>60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</row>
    <row r="28" spans="1:28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1:28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1:28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8" ht="14.25" thickTop="1" thickBot="1">
      <c r="B31" s="109"/>
      <c r="C31" s="486" t="s">
        <v>64</v>
      </c>
      <c r="D31" s="487"/>
      <c r="E31" s="488"/>
      <c r="F31" s="486" t="s">
        <v>65</v>
      </c>
      <c r="G31" s="487"/>
      <c r="H31" s="488"/>
      <c r="I31" s="110" t="s">
        <v>2</v>
      </c>
      <c r="J31" s="4"/>
      <c r="L31" s="12"/>
      <c r="M31" s="489" t="s">
        <v>64</v>
      </c>
      <c r="N31" s="490"/>
      <c r="O31" s="490"/>
      <c r="P31" s="490"/>
      <c r="Q31" s="491"/>
      <c r="R31" s="489" t="s">
        <v>65</v>
      </c>
      <c r="S31" s="490"/>
      <c r="T31" s="490"/>
      <c r="U31" s="490"/>
      <c r="V31" s="491"/>
      <c r="W31" s="13" t="s">
        <v>2</v>
      </c>
    </row>
    <row r="32" spans="1:28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1:23" ht="13.5" thickBot="1">
      <c r="B33" s="116"/>
      <c r="C33" s="117" t="s">
        <v>5</v>
      </c>
      <c r="D33" s="118" t="s">
        <v>6</v>
      </c>
      <c r="E33" s="452" t="s">
        <v>7</v>
      </c>
      <c r="F33" s="117" t="s">
        <v>5</v>
      </c>
      <c r="G33" s="118" t="s">
        <v>6</v>
      </c>
      <c r="H33" s="335" t="s">
        <v>7</v>
      </c>
      <c r="I33" s="120"/>
      <c r="J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1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1:23">
      <c r="A35" s="4" t="str">
        <f t="shared" ref="A35:A45" si="37">IF(ISERROR(F35/G35)," ",IF(F35/G35&gt;0.5,IF(F35/G35&lt;1.5," ","NOT OK"),"NOT OK"))</f>
        <v xml:space="preserve"> </v>
      </c>
      <c r="B35" s="111" t="s">
        <v>13</v>
      </c>
      <c r="C35" s="125">
        <v>0</v>
      </c>
      <c r="D35" s="127">
        <v>0</v>
      </c>
      <c r="E35" s="163">
        <f t="shared" ref="E35" si="38">SUM(C35:D35)</f>
        <v>0</v>
      </c>
      <c r="F35" s="125">
        <v>0</v>
      </c>
      <c r="G35" s="127">
        <v>0</v>
      </c>
      <c r="H35" s="163">
        <f t="shared" ref="H35" si="39">SUM(F35:G35)</f>
        <v>0</v>
      </c>
      <c r="I35" s="389">
        <f t="shared" ref="I35:I45" si="40">IF(E35=0,0,((H35/E35)-1)*100)</f>
        <v>0</v>
      </c>
      <c r="L35" s="14" t="s">
        <v>13</v>
      </c>
      <c r="M35" s="40">
        <v>0</v>
      </c>
      <c r="N35" s="38">
        <v>0</v>
      </c>
      <c r="O35" s="154">
        <f t="shared" ref="O35" si="41">SUM(M35:N35)</f>
        <v>0</v>
      </c>
      <c r="P35" s="39">
        <v>0</v>
      </c>
      <c r="Q35" s="157">
        <f>O35+P35</f>
        <v>0</v>
      </c>
      <c r="R35" s="40">
        <v>0</v>
      </c>
      <c r="S35" s="40">
        <v>0</v>
      </c>
      <c r="T35" s="154">
        <f t="shared" ref="T35" si="42">SUM(R35:S35)</f>
        <v>0</v>
      </c>
      <c r="U35" s="38">
        <v>0</v>
      </c>
      <c r="V35" s="154">
        <f>T35+U35</f>
        <v>0</v>
      </c>
      <c r="W35" s="394">
        <f t="shared" ref="W35:W45" si="43">IF(Q35=0,0,((V35/Q35)-1)*100)</f>
        <v>0</v>
      </c>
    </row>
    <row r="36" spans="1:23">
      <c r="A36" s="4" t="str">
        <f>IF(ISERROR(F36/G36)," ",IF(F36/G36&gt;0.5,IF(F36/G36&lt;1.5," ","NOT OK"),"NOT OK"))</f>
        <v xml:space="preserve"> </v>
      </c>
      <c r="B36" s="111" t="s">
        <v>14</v>
      </c>
      <c r="C36" s="125">
        <v>0</v>
      </c>
      <c r="D36" s="127">
        <v>0</v>
      </c>
      <c r="E36" s="163">
        <f>SUM(C36:D36)</f>
        <v>0</v>
      </c>
      <c r="F36" s="125">
        <v>0</v>
      </c>
      <c r="G36" s="127">
        <v>0</v>
      </c>
      <c r="H36" s="163">
        <f>SUM(F36:G36)</f>
        <v>0</v>
      </c>
      <c r="I36" s="389">
        <f>IF(E36=0,0,((H36/E36)-1)*100)</f>
        <v>0</v>
      </c>
      <c r="J36" s="4"/>
      <c r="L36" s="14" t="s">
        <v>14</v>
      </c>
      <c r="M36" s="40">
        <v>0</v>
      </c>
      <c r="N36" s="38">
        <v>0</v>
      </c>
      <c r="O36" s="154">
        <f>SUM(M36:N36)</f>
        <v>0</v>
      </c>
      <c r="P36" s="39">
        <v>0</v>
      </c>
      <c r="Q36" s="157">
        <f>O36+P36</f>
        <v>0</v>
      </c>
      <c r="R36" s="40">
        <v>0</v>
      </c>
      <c r="S36" s="38">
        <v>0</v>
      </c>
      <c r="T36" s="154">
        <f>SUM(R36:S36)</f>
        <v>0</v>
      </c>
      <c r="U36" s="150">
        <v>0</v>
      </c>
      <c r="V36" s="154">
        <f>T36+U36</f>
        <v>0</v>
      </c>
      <c r="W36" s="394">
        <f>IF(Q36=0,0,((V36/Q36)-1)*100)</f>
        <v>0</v>
      </c>
    </row>
    <row r="37" spans="1:23" ht="13.5" thickBot="1">
      <c r="A37" s="4" t="str">
        <f>IF(ISERROR(F37/G37)," ",IF(F37/G37&gt;0.5,IF(F37/G37&lt;1.5," ","NOT OK"),"NOT OK"))</f>
        <v xml:space="preserve"> </v>
      </c>
      <c r="B37" s="111" t="s">
        <v>15</v>
      </c>
      <c r="C37" s="125">
        <v>0</v>
      </c>
      <c r="D37" s="127">
        <v>0</v>
      </c>
      <c r="E37" s="163">
        <f>SUM(C37:D37)</f>
        <v>0</v>
      </c>
      <c r="F37" s="125">
        <v>0</v>
      </c>
      <c r="G37" s="127">
        <v>0</v>
      </c>
      <c r="H37" s="163">
        <f>SUM(F37:G37)</f>
        <v>0</v>
      </c>
      <c r="I37" s="389">
        <f>IF(E37=0,0,((H37/E37)-1)*100)</f>
        <v>0</v>
      </c>
      <c r="J37" s="4"/>
      <c r="L37" s="14" t="s">
        <v>15</v>
      </c>
      <c r="M37" s="40">
        <v>0</v>
      </c>
      <c r="N37" s="38">
        <v>0</v>
      </c>
      <c r="O37" s="154">
        <f>SUM(M37:N37)</f>
        <v>0</v>
      </c>
      <c r="P37" s="39">
        <v>0</v>
      </c>
      <c r="Q37" s="157">
        <f>O37+P37</f>
        <v>0</v>
      </c>
      <c r="R37" s="40">
        <v>0</v>
      </c>
      <c r="S37" s="38">
        <v>0</v>
      </c>
      <c r="T37" s="154">
        <f>SUM(R37:S37)</f>
        <v>0</v>
      </c>
      <c r="U37" s="150">
        <v>0</v>
      </c>
      <c r="V37" s="154">
        <f>T37+U37</f>
        <v>0</v>
      </c>
      <c r="W37" s="394">
        <f>IF(Q37=0,0,((V37/Q37)-1)*100)</f>
        <v>0</v>
      </c>
    </row>
    <row r="38" spans="1:23" ht="14.25" thickTop="1" thickBot="1">
      <c r="A38" s="409" t="str">
        <f>IF(ISERROR(F38/G38)," ",IF(F38/G38&gt;0.5,IF(F38/G38&lt;1.5," ","NOT OK"),"NOT OK"))</f>
        <v xml:space="preserve"> </v>
      </c>
      <c r="B38" s="132" t="s">
        <v>61</v>
      </c>
      <c r="C38" s="133">
        <f>+C35+C36+C37</f>
        <v>0</v>
      </c>
      <c r="D38" s="135">
        <f t="shared" ref="D38:H38" si="44">+D35+D36+D37</f>
        <v>0</v>
      </c>
      <c r="E38" s="167">
        <f t="shared" si="44"/>
        <v>0</v>
      </c>
      <c r="F38" s="133">
        <f t="shared" si="44"/>
        <v>0</v>
      </c>
      <c r="G38" s="135">
        <f t="shared" si="44"/>
        <v>0</v>
      </c>
      <c r="H38" s="167">
        <f t="shared" si="44"/>
        <v>0</v>
      </c>
      <c r="I38" s="390">
        <f>IF(E38=0,0,((H38/E38)-1)*100)</f>
        <v>0</v>
      </c>
      <c r="J38" s="4"/>
      <c r="L38" s="42" t="s">
        <v>61</v>
      </c>
      <c r="M38" s="46">
        <f t="shared" ref="M38:V38" si="45">+M35+M36+M37</f>
        <v>0</v>
      </c>
      <c r="N38" s="44">
        <f t="shared" si="45"/>
        <v>0</v>
      </c>
      <c r="O38" s="155">
        <f t="shared" si="45"/>
        <v>0</v>
      </c>
      <c r="P38" s="44">
        <f t="shared" si="45"/>
        <v>0</v>
      </c>
      <c r="Q38" s="155">
        <f t="shared" si="45"/>
        <v>0</v>
      </c>
      <c r="R38" s="46">
        <f t="shared" si="45"/>
        <v>0</v>
      </c>
      <c r="S38" s="44">
        <f t="shared" si="45"/>
        <v>0</v>
      </c>
      <c r="T38" s="155">
        <f t="shared" si="45"/>
        <v>0</v>
      </c>
      <c r="U38" s="44">
        <f t="shared" si="45"/>
        <v>0</v>
      </c>
      <c r="V38" s="155">
        <f t="shared" si="45"/>
        <v>0</v>
      </c>
      <c r="W38" s="455">
        <f>IF(Q38=0,0,((V38/Q38)-1)*100)</f>
        <v>0</v>
      </c>
    </row>
    <row r="39" spans="1:23" ht="13.5" thickTop="1">
      <c r="A39" s="4" t="str">
        <f t="shared" si="37"/>
        <v xml:space="preserve"> </v>
      </c>
      <c r="B39" s="111" t="s">
        <v>16</v>
      </c>
      <c r="C39" s="138">
        <v>0</v>
      </c>
      <c r="D39" s="140">
        <v>0</v>
      </c>
      <c r="E39" s="163">
        <f t="shared" ref="E39" si="46">SUM(C39:D39)</f>
        <v>0</v>
      </c>
      <c r="F39" s="138">
        <v>0</v>
      </c>
      <c r="G39" s="140">
        <v>0</v>
      </c>
      <c r="H39" s="163">
        <f t="shared" ref="H39" si="47">SUM(F39:G39)</f>
        <v>0</v>
      </c>
      <c r="I39" s="389">
        <f t="shared" si="40"/>
        <v>0</v>
      </c>
      <c r="J39" s="8"/>
      <c r="L39" s="14" t="s">
        <v>16</v>
      </c>
      <c r="M39" s="40">
        <v>0</v>
      </c>
      <c r="N39" s="38">
        <v>0</v>
      </c>
      <c r="O39" s="154">
        <f t="shared" ref="O39" si="48">SUM(M39:N39)</f>
        <v>0</v>
      </c>
      <c r="P39" s="150">
        <v>0</v>
      </c>
      <c r="Q39" s="322">
        <f>O39+P39</f>
        <v>0</v>
      </c>
      <c r="R39" s="40">
        <v>0</v>
      </c>
      <c r="S39" s="38">
        <v>0</v>
      </c>
      <c r="T39" s="154">
        <f t="shared" ref="T39" si="49">SUM(R39:S39)</f>
        <v>0</v>
      </c>
      <c r="U39" s="150">
        <v>0</v>
      </c>
      <c r="V39" s="322">
        <f>T39+U39</f>
        <v>0</v>
      </c>
      <c r="W39" s="341">
        <f t="shared" si="43"/>
        <v>0</v>
      </c>
    </row>
    <row r="40" spans="1:23">
      <c r="A40" s="4" t="str">
        <f t="shared" si="37"/>
        <v xml:space="preserve"> </v>
      </c>
      <c r="B40" s="111" t="s">
        <v>17</v>
      </c>
      <c r="C40" s="138">
        <v>0</v>
      </c>
      <c r="D40" s="140">
        <v>0</v>
      </c>
      <c r="E40" s="163">
        <f>SUM(C40:D40)</f>
        <v>0</v>
      </c>
      <c r="F40" s="138">
        <v>0</v>
      </c>
      <c r="G40" s="140">
        <v>0</v>
      </c>
      <c r="H40" s="163">
        <f>SUM(F40:G40)</f>
        <v>0</v>
      </c>
      <c r="I40" s="389">
        <f t="shared" si="40"/>
        <v>0</v>
      </c>
      <c r="J40" s="4"/>
      <c r="L40" s="14" t="s">
        <v>17</v>
      </c>
      <c r="M40" s="40">
        <v>0</v>
      </c>
      <c r="N40" s="38">
        <v>0</v>
      </c>
      <c r="O40" s="154">
        <f>SUM(M40:N40)</f>
        <v>0</v>
      </c>
      <c r="P40" s="150">
        <v>0</v>
      </c>
      <c r="Q40" s="154">
        <f>O40+P40</f>
        <v>0</v>
      </c>
      <c r="R40" s="40">
        <v>0</v>
      </c>
      <c r="S40" s="38">
        <v>0</v>
      </c>
      <c r="T40" s="154">
        <f>SUM(R40:S40)</f>
        <v>0</v>
      </c>
      <c r="U40" s="150">
        <v>0</v>
      </c>
      <c r="V40" s="154">
        <f>T40+U40</f>
        <v>0</v>
      </c>
      <c r="W40" s="394">
        <f t="shared" si="43"/>
        <v>0</v>
      </c>
    </row>
    <row r="41" spans="1:23" ht="13.5" thickBot="1">
      <c r="A41" s="4" t="str">
        <f t="shared" si="37"/>
        <v xml:space="preserve"> </v>
      </c>
      <c r="B41" s="111" t="s">
        <v>18</v>
      </c>
      <c r="C41" s="138">
        <v>0</v>
      </c>
      <c r="D41" s="140">
        <v>0</v>
      </c>
      <c r="E41" s="163">
        <f t="shared" ref="E41" si="50">SUM(C41:D41)</f>
        <v>0</v>
      </c>
      <c r="F41" s="138">
        <v>0</v>
      </c>
      <c r="G41" s="140">
        <v>0</v>
      </c>
      <c r="H41" s="163">
        <f>SUM(F41:G41)</f>
        <v>0</v>
      </c>
      <c r="I41" s="389">
        <f t="shared" si="40"/>
        <v>0</v>
      </c>
      <c r="J41" s="4"/>
      <c r="L41" s="14" t="s">
        <v>18</v>
      </c>
      <c r="M41" s="40">
        <v>0</v>
      </c>
      <c r="N41" s="38">
        <v>0</v>
      </c>
      <c r="O41" s="154">
        <f t="shared" ref="O41" si="51">SUM(M41:N41)</f>
        <v>0</v>
      </c>
      <c r="P41" s="150">
        <v>0</v>
      </c>
      <c r="Q41" s="154">
        <f>O41+P41</f>
        <v>0</v>
      </c>
      <c r="R41" s="40">
        <v>0</v>
      </c>
      <c r="S41" s="38">
        <v>0</v>
      </c>
      <c r="T41" s="154">
        <f>SUM(R41:S41)</f>
        <v>0</v>
      </c>
      <c r="U41" s="150">
        <v>0</v>
      </c>
      <c r="V41" s="154">
        <f>T41+U41</f>
        <v>0</v>
      </c>
      <c r="W41" s="394">
        <f t="shared" si="43"/>
        <v>0</v>
      </c>
    </row>
    <row r="42" spans="1:23" ht="15.75" customHeight="1" thickTop="1" thickBot="1">
      <c r="A42" s="10" t="str">
        <f t="shared" si="37"/>
        <v xml:space="preserve"> </v>
      </c>
      <c r="B42" s="141" t="s">
        <v>19</v>
      </c>
      <c r="C42" s="133">
        <f>+C39+C40+C41</f>
        <v>0</v>
      </c>
      <c r="D42" s="144">
        <f t="shared" ref="D42:H42" si="52">+D39+D40+D41</f>
        <v>0</v>
      </c>
      <c r="E42" s="165">
        <f t="shared" si="52"/>
        <v>0</v>
      </c>
      <c r="F42" s="133">
        <f t="shared" si="52"/>
        <v>0</v>
      </c>
      <c r="G42" s="144">
        <f t="shared" si="52"/>
        <v>0</v>
      </c>
      <c r="H42" s="165">
        <f t="shared" si="52"/>
        <v>0</v>
      </c>
      <c r="I42" s="448">
        <f t="shared" si="40"/>
        <v>0</v>
      </c>
      <c r="J42" s="4"/>
      <c r="K42" s="11"/>
      <c r="L42" s="48" t="s">
        <v>19</v>
      </c>
      <c r="M42" s="49">
        <f>+M39+M40+M41</f>
        <v>0</v>
      </c>
      <c r="N42" s="50">
        <f t="shared" ref="N42:V42" si="53">+N39+N40+N41</f>
        <v>0</v>
      </c>
      <c r="O42" s="156">
        <f t="shared" si="53"/>
        <v>0</v>
      </c>
      <c r="P42" s="50">
        <f t="shared" si="53"/>
        <v>0</v>
      </c>
      <c r="Q42" s="156">
        <f t="shared" si="53"/>
        <v>0</v>
      </c>
      <c r="R42" s="49">
        <f t="shared" si="53"/>
        <v>0</v>
      </c>
      <c r="S42" s="50">
        <f t="shared" si="53"/>
        <v>0</v>
      </c>
      <c r="T42" s="156">
        <f t="shared" si="53"/>
        <v>0</v>
      </c>
      <c r="U42" s="50">
        <f t="shared" si="53"/>
        <v>0</v>
      </c>
      <c r="V42" s="156">
        <f t="shared" si="53"/>
        <v>0</v>
      </c>
      <c r="W42" s="396">
        <f t="shared" si="43"/>
        <v>0</v>
      </c>
    </row>
    <row r="43" spans="1:23" ht="13.5" thickTop="1">
      <c r="A43" s="4" t="str">
        <f t="shared" si="37"/>
        <v xml:space="preserve"> </v>
      </c>
      <c r="B43" s="111" t="s">
        <v>20</v>
      </c>
      <c r="C43" s="125">
        <v>0</v>
      </c>
      <c r="D43" s="127">
        <v>0</v>
      </c>
      <c r="E43" s="166">
        <f>SUM(C43:D43)</f>
        <v>0</v>
      </c>
      <c r="F43" s="125">
        <v>0</v>
      </c>
      <c r="G43" s="127">
        <v>0</v>
      </c>
      <c r="H43" s="166">
        <f>SUM(F43:G43)</f>
        <v>0</v>
      </c>
      <c r="I43" s="389">
        <f t="shared" si="40"/>
        <v>0</v>
      </c>
      <c r="J43" s="4"/>
      <c r="L43" s="14" t="s">
        <v>21</v>
      </c>
      <c r="M43" s="40">
        <v>0</v>
      </c>
      <c r="N43" s="38">
        <v>0</v>
      </c>
      <c r="O43" s="154">
        <f>SUM(M43:N43)</f>
        <v>0</v>
      </c>
      <c r="P43" s="150">
        <v>0</v>
      </c>
      <c r="Q43" s="154">
        <f>O43+P43</f>
        <v>0</v>
      </c>
      <c r="R43" s="40">
        <v>0</v>
      </c>
      <c r="S43" s="38">
        <v>0</v>
      </c>
      <c r="T43" s="154">
        <f>SUM(R43:S43)</f>
        <v>0</v>
      </c>
      <c r="U43" s="150">
        <v>0</v>
      </c>
      <c r="V43" s="154">
        <f>T43+U43</f>
        <v>0</v>
      </c>
      <c r="W43" s="394">
        <f t="shared" si="43"/>
        <v>0</v>
      </c>
    </row>
    <row r="44" spans="1:23">
      <c r="A44" s="4" t="str">
        <f t="shared" si="37"/>
        <v xml:space="preserve"> </v>
      </c>
      <c r="B44" s="111" t="s">
        <v>22</v>
      </c>
      <c r="C44" s="125">
        <v>0</v>
      </c>
      <c r="D44" s="127">
        <v>0</v>
      </c>
      <c r="E44" s="159">
        <f t="shared" ref="E44:E45" si="54">SUM(C44:D44)</f>
        <v>0</v>
      </c>
      <c r="F44" s="125">
        <v>0</v>
      </c>
      <c r="G44" s="127">
        <v>0</v>
      </c>
      <c r="H44" s="159">
        <f t="shared" ref="H44:H45" si="55">SUM(F44:G44)</f>
        <v>0</v>
      </c>
      <c r="I44" s="389">
        <f t="shared" si="40"/>
        <v>0</v>
      </c>
      <c r="J44" s="10"/>
      <c r="L44" s="14" t="s">
        <v>22</v>
      </c>
      <c r="M44" s="40">
        <v>0</v>
      </c>
      <c r="N44" s="38">
        <v>0</v>
      </c>
      <c r="O44" s="154">
        <f t="shared" ref="O44:O45" si="56">SUM(M44:N44)</f>
        <v>0</v>
      </c>
      <c r="P44" s="150">
        <v>0</v>
      </c>
      <c r="Q44" s="154">
        <f>O44+P44</f>
        <v>0</v>
      </c>
      <c r="R44" s="40">
        <v>0</v>
      </c>
      <c r="S44" s="38">
        <v>0</v>
      </c>
      <c r="T44" s="154">
        <f t="shared" ref="T44:T45" si="57">SUM(R44:S44)</f>
        <v>0</v>
      </c>
      <c r="U44" s="150">
        <v>0</v>
      </c>
      <c r="V44" s="154">
        <f>T44+U44</f>
        <v>0</v>
      </c>
      <c r="W44" s="394">
        <f t="shared" si="43"/>
        <v>0</v>
      </c>
    </row>
    <row r="45" spans="1:23" ht="13.5" thickBot="1">
      <c r="A45" s="4" t="str">
        <f t="shared" si="37"/>
        <v xml:space="preserve"> </v>
      </c>
      <c r="B45" s="111" t="s">
        <v>23</v>
      </c>
      <c r="C45" s="125">
        <v>0</v>
      </c>
      <c r="D45" s="146">
        <v>0</v>
      </c>
      <c r="E45" s="161">
        <f t="shared" si="54"/>
        <v>0</v>
      </c>
      <c r="F45" s="125">
        <v>26</v>
      </c>
      <c r="G45" s="146">
        <v>26</v>
      </c>
      <c r="H45" s="161">
        <f t="shared" si="55"/>
        <v>52</v>
      </c>
      <c r="I45" s="391">
        <f t="shared" si="40"/>
        <v>0</v>
      </c>
      <c r="J45" s="4"/>
      <c r="L45" s="14" t="s">
        <v>23</v>
      </c>
      <c r="M45" s="40">
        <v>0</v>
      </c>
      <c r="N45" s="38">
        <v>0</v>
      </c>
      <c r="O45" s="154">
        <f t="shared" si="56"/>
        <v>0</v>
      </c>
      <c r="P45" s="150">
        <v>0</v>
      </c>
      <c r="Q45" s="154">
        <f>O45+P45</f>
        <v>0</v>
      </c>
      <c r="R45" s="40">
        <v>3293</v>
      </c>
      <c r="S45" s="38">
        <v>3342</v>
      </c>
      <c r="T45" s="154">
        <f t="shared" si="57"/>
        <v>6635</v>
      </c>
      <c r="U45" s="150">
        <v>0</v>
      </c>
      <c r="V45" s="154">
        <f>T45+U45</f>
        <v>6635</v>
      </c>
      <c r="W45" s="394">
        <f t="shared" si="43"/>
        <v>0</v>
      </c>
    </row>
    <row r="46" spans="1:23" ht="14.25" thickTop="1" thickBot="1">
      <c r="A46" s="4" t="str">
        <f t="shared" si="18"/>
        <v xml:space="preserve"> </v>
      </c>
      <c r="B46" s="132" t="s">
        <v>24</v>
      </c>
      <c r="C46" s="133">
        <f t="shared" ref="C46:E46" si="58">+C43+C44+C45</f>
        <v>0</v>
      </c>
      <c r="D46" s="135">
        <f t="shared" si="58"/>
        <v>0</v>
      </c>
      <c r="E46" s="167">
        <f t="shared" si="58"/>
        <v>0</v>
      </c>
      <c r="F46" s="133">
        <f t="shared" ref="F46:H46" si="59">+F43+F44+F45</f>
        <v>26</v>
      </c>
      <c r="G46" s="135">
        <f t="shared" si="59"/>
        <v>26</v>
      </c>
      <c r="H46" s="167">
        <f t="shared" si="59"/>
        <v>52</v>
      </c>
      <c r="I46" s="390">
        <f t="shared" ref="I46" si="60">IF(E46=0,0,((H46/E46)-1)*100)</f>
        <v>0</v>
      </c>
      <c r="J46" s="4"/>
      <c r="L46" s="42" t="s">
        <v>24</v>
      </c>
      <c r="M46" s="46">
        <f t="shared" ref="M46:Q46" si="61">+M43+M44+M45</f>
        <v>0</v>
      </c>
      <c r="N46" s="44">
        <f t="shared" si="61"/>
        <v>0</v>
      </c>
      <c r="O46" s="155">
        <f t="shared" si="61"/>
        <v>0</v>
      </c>
      <c r="P46" s="44">
        <f t="shared" si="61"/>
        <v>0</v>
      </c>
      <c r="Q46" s="155">
        <f t="shared" si="61"/>
        <v>0</v>
      </c>
      <c r="R46" s="46">
        <f t="shared" ref="R46:V46" si="62">+R43+R44+R45</f>
        <v>3293</v>
      </c>
      <c r="S46" s="44">
        <f t="shared" si="62"/>
        <v>3342</v>
      </c>
      <c r="T46" s="155">
        <f t="shared" si="62"/>
        <v>6635</v>
      </c>
      <c r="U46" s="44">
        <f t="shared" si="62"/>
        <v>0</v>
      </c>
      <c r="V46" s="155">
        <f t="shared" si="62"/>
        <v>6635</v>
      </c>
      <c r="W46" s="395">
        <f t="shared" ref="W46" si="63">IF(Q46=0,0,((V46/Q46)-1)*100)</f>
        <v>0</v>
      </c>
    </row>
    <row r="47" spans="1:23" ht="14.25" thickTop="1" thickBot="1">
      <c r="A47" s="4" t="str">
        <f t="shared" ref="A47:A48" si="64">IF(ISERROR(F47/G47)," ",IF(F47/G47&gt;0.5,IF(F47/G47&lt;1.5," ","NOT OK"),"NOT OK"))</f>
        <v xml:space="preserve"> </v>
      </c>
      <c r="B47" s="111" t="s">
        <v>10</v>
      </c>
      <c r="C47" s="125">
        <v>0</v>
      </c>
      <c r="D47" s="127">
        <v>0</v>
      </c>
      <c r="E47" s="163">
        <f t="shared" ref="E47" si="65">SUM(C47:D47)</f>
        <v>0</v>
      </c>
      <c r="F47" s="125">
        <v>99</v>
      </c>
      <c r="G47" s="127">
        <v>99</v>
      </c>
      <c r="H47" s="163">
        <f t="shared" ref="H47" si="66">SUM(F47:G47)</f>
        <v>198</v>
      </c>
      <c r="I47" s="340">
        <f t="shared" ref="I47:I48" si="67">IF(E47=0,0,((H47/E47)-1)*100)</f>
        <v>0</v>
      </c>
      <c r="J47" s="4"/>
      <c r="K47" s="7"/>
      <c r="L47" s="14" t="s">
        <v>10</v>
      </c>
      <c r="M47" s="40">
        <v>0</v>
      </c>
      <c r="N47" s="38">
        <v>0</v>
      </c>
      <c r="O47" s="154">
        <f t="shared" ref="O47" si="68">SUM(M47:N47)</f>
        <v>0</v>
      </c>
      <c r="P47" s="39">
        <v>0</v>
      </c>
      <c r="Q47" s="157">
        <f>O47+P47</f>
        <v>0</v>
      </c>
      <c r="R47" s="40">
        <v>12486</v>
      </c>
      <c r="S47" s="38">
        <v>12657</v>
      </c>
      <c r="T47" s="154">
        <f t="shared" ref="T47" si="69">SUM(R47:S47)</f>
        <v>25143</v>
      </c>
      <c r="U47" s="39">
        <v>0</v>
      </c>
      <c r="V47" s="157">
        <f>T47+U47</f>
        <v>25143</v>
      </c>
      <c r="W47" s="341">
        <f t="shared" ref="W47:W48" si="70">IF(Q47=0,0,((V47/Q47)-1)*100)</f>
        <v>0</v>
      </c>
    </row>
    <row r="48" spans="1:23" ht="14.25" thickTop="1" thickBot="1">
      <c r="A48" s="410" t="str">
        <f t="shared" si="64"/>
        <v xml:space="preserve"> </v>
      </c>
      <c r="B48" s="132" t="s">
        <v>66</v>
      </c>
      <c r="C48" s="133">
        <f>+C38+C42+C46+C47</f>
        <v>0</v>
      </c>
      <c r="D48" s="135">
        <f t="shared" ref="D48:H48" si="71">+D38+D42+D46+D47</f>
        <v>0</v>
      </c>
      <c r="E48" s="164">
        <f t="shared" si="71"/>
        <v>0</v>
      </c>
      <c r="F48" s="133">
        <f t="shared" si="71"/>
        <v>125</v>
      </c>
      <c r="G48" s="135">
        <f t="shared" si="71"/>
        <v>125</v>
      </c>
      <c r="H48" s="164">
        <f t="shared" si="71"/>
        <v>250</v>
      </c>
      <c r="I48" s="137">
        <f t="shared" si="67"/>
        <v>0</v>
      </c>
      <c r="J48" s="8"/>
      <c r="L48" s="42" t="s">
        <v>66</v>
      </c>
      <c r="M48" s="46">
        <f t="shared" ref="M48:V48" si="72">+M38+M42+M46+M47</f>
        <v>0</v>
      </c>
      <c r="N48" s="44">
        <f t="shared" si="72"/>
        <v>0</v>
      </c>
      <c r="O48" s="155">
        <f t="shared" si="72"/>
        <v>0</v>
      </c>
      <c r="P48" s="45">
        <f t="shared" si="72"/>
        <v>0</v>
      </c>
      <c r="Q48" s="158">
        <f t="shared" si="72"/>
        <v>0</v>
      </c>
      <c r="R48" s="46">
        <f t="shared" si="72"/>
        <v>15779</v>
      </c>
      <c r="S48" s="44">
        <f t="shared" si="72"/>
        <v>15999</v>
      </c>
      <c r="T48" s="155">
        <f t="shared" si="72"/>
        <v>31778</v>
      </c>
      <c r="U48" s="45">
        <f t="shared" si="72"/>
        <v>0</v>
      </c>
      <c r="V48" s="158">
        <f t="shared" si="72"/>
        <v>31778</v>
      </c>
      <c r="W48" s="47">
        <f t="shared" si="70"/>
        <v>0</v>
      </c>
    </row>
    <row r="49" spans="1:28" ht="13.5" thickTop="1">
      <c r="A49" s="4" t="str">
        <f>IF(ISERROR(F49/G49)," ",IF(F49/G49&gt;0.5,IF(F49/G49&lt;1.5," ","NOT OK"),"NOT OK"))</f>
        <v xml:space="preserve"> </v>
      </c>
      <c r="B49" s="111" t="s">
        <v>11</v>
      </c>
      <c r="C49" s="125">
        <v>0</v>
      </c>
      <c r="D49" s="127">
        <v>0</v>
      </c>
      <c r="E49" s="163">
        <f>SUM(C49:D49)</f>
        <v>0</v>
      </c>
      <c r="F49" s="125"/>
      <c r="G49" s="127"/>
      <c r="H49" s="163"/>
      <c r="I49" s="340"/>
      <c r="J49" s="4"/>
      <c r="K49" s="7"/>
      <c r="L49" s="14" t="s">
        <v>11</v>
      </c>
      <c r="M49" s="40">
        <v>0</v>
      </c>
      <c r="N49" s="38">
        <v>0</v>
      </c>
      <c r="O49" s="154">
        <f>SUM(M49:N49)</f>
        <v>0</v>
      </c>
      <c r="P49" s="39">
        <v>0</v>
      </c>
      <c r="Q49" s="157">
        <f>O49+P49</f>
        <v>0</v>
      </c>
      <c r="R49" s="40"/>
      <c r="S49" s="38"/>
      <c r="T49" s="154"/>
      <c r="U49" s="39"/>
      <c r="V49" s="157"/>
      <c r="W49" s="341"/>
    </row>
    <row r="50" spans="1:28" ht="13.5" thickBot="1">
      <c r="A50" s="4" t="str">
        <f>IF(ISERROR(F50/G50)," ",IF(F50/G50&gt;0.5,IF(F50/G50&lt;1.5," ","NOT OK"),"NOT OK"))</f>
        <v xml:space="preserve"> </v>
      </c>
      <c r="B50" s="116" t="s">
        <v>12</v>
      </c>
      <c r="C50" s="129">
        <v>0</v>
      </c>
      <c r="D50" s="131">
        <v>0</v>
      </c>
      <c r="E50" s="163">
        <f>SUM(C50:D50)</f>
        <v>0</v>
      </c>
      <c r="F50" s="129"/>
      <c r="G50" s="131"/>
      <c r="H50" s="163"/>
      <c r="I50" s="340"/>
      <c r="J50" s="4"/>
      <c r="K50" s="7"/>
      <c r="L50" s="23" t="s">
        <v>12</v>
      </c>
      <c r="M50" s="40">
        <v>0</v>
      </c>
      <c r="N50" s="38">
        <v>0</v>
      </c>
      <c r="O50" s="154">
        <f>SUM(M50:N50)</f>
        <v>0</v>
      </c>
      <c r="P50" s="39">
        <v>0</v>
      </c>
      <c r="Q50" s="157">
        <f>O50+P50</f>
        <v>0</v>
      </c>
      <c r="R50" s="40"/>
      <c r="S50" s="38"/>
      <c r="T50" s="154"/>
      <c r="U50" s="39"/>
      <c r="V50" s="157"/>
      <c r="W50" s="341"/>
    </row>
    <row r="51" spans="1:28" ht="14.25" thickTop="1" thickBot="1">
      <c r="A51" s="1"/>
      <c r="B51" s="132" t="s">
        <v>38</v>
      </c>
      <c r="C51" s="431">
        <f t="shared" ref="C51:E51" si="73">+C47+C49+C50</f>
        <v>0</v>
      </c>
      <c r="D51" s="432">
        <f t="shared" si="73"/>
        <v>0</v>
      </c>
      <c r="E51" s="445">
        <f t="shared" si="73"/>
        <v>0</v>
      </c>
      <c r="F51" s="431"/>
      <c r="G51" s="432"/>
      <c r="H51" s="445"/>
      <c r="I51" s="448"/>
      <c r="J51" s="4"/>
      <c r="L51" s="42" t="s">
        <v>38</v>
      </c>
      <c r="M51" s="43">
        <f t="shared" ref="M51:Q51" si="74">+M47+M49+M50</f>
        <v>0</v>
      </c>
      <c r="N51" s="46">
        <f t="shared" si="74"/>
        <v>0</v>
      </c>
      <c r="O51" s="446">
        <f t="shared" si="74"/>
        <v>0</v>
      </c>
      <c r="P51" s="43">
        <f t="shared" si="74"/>
        <v>0</v>
      </c>
      <c r="Q51" s="446">
        <f t="shared" si="74"/>
        <v>0</v>
      </c>
      <c r="R51" s="43"/>
      <c r="S51" s="46"/>
      <c r="T51" s="446"/>
      <c r="U51" s="43"/>
      <c r="V51" s="446"/>
      <c r="W51" s="447"/>
      <c r="X51" s="1"/>
      <c r="AA51" s="1"/>
      <c r="AB51" s="1"/>
    </row>
    <row r="52" spans="1:28" ht="14.25" thickTop="1" thickBot="1">
      <c r="A52" s="410" t="str">
        <f t="shared" ref="A52" si="75">IF(ISERROR(F52/G52)," ",IF(F52/G52&gt;0.5,IF(F52/G52&lt;1.5," ","NOT OK"),"NOT OK"))</f>
        <v xml:space="preserve"> </v>
      </c>
      <c r="B52" s="132" t="s">
        <v>63</v>
      </c>
      <c r="C52" s="133">
        <f t="shared" ref="C52:E52" si="76">+C38+C42+C46+C51</f>
        <v>0</v>
      </c>
      <c r="D52" s="135">
        <f t="shared" si="76"/>
        <v>0</v>
      </c>
      <c r="E52" s="164">
        <f t="shared" si="76"/>
        <v>0</v>
      </c>
      <c r="F52" s="133"/>
      <c r="G52" s="135"/>
      <c r="H52" s="164"/>
      <c r="I52" s="448"/>
      <c r="J52" s="8"/>
      <c r="L52" s="42" t="s">
        <v>63</v>
      </c>
      <c r="M52" s="46">
        <f t="shared" ref="M52:Q52" si="77">+M38+M42+M46+M51</f>
        <v>0</v>
      </c>
      <c r="N52" s="44">
        <f t="shared" si="77"/>
        <v>0</v>
      </c>
      <c r="O52" s="155">
        <f t="shared" si="77"/>
        <v>0</v>
      </c>
      <c r="P52" s="45">
        <f t="shared" si="77"/>
        <v>0</v>
      </c>
      <c r="Q52" s="158">
        <f t="shared" si="77"/>
        <v>0</v>
      </c>
      <c r="R52" s="46"/>
      <c r="S52" s="44"/>
      <c r="T52" s="155"/>
      <c r="U52" s="45"/>
      <c r="V52" s="158"/>
      <c r="W52" s="395"/>
    </row>
    <row r="53" spans="1:28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8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1:28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1:28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8" ht="14.25" thickTop="1" thickBot="1">
      <c r="B57" s="109"/>
      <c r="C57" s="486" t="s">
        <v>64</v>
      </c>
      <c r="D57" s="487"/>
      <c r="E57" s="488"/>
      <c r="F57" s="486" t="s">
        <v>65</v>
      </c>
      <c r="G57" s="487"/>
      <c r="H57" s="488"/>
      <c r="I57" s="110" t="s">
        <v>2</v>
      </c>
      <c r="J57" s="4"/>
      <c r="L57" s="12"/>
      <c r="M57" s="489" t="s">
        <v>64</v>
      </c>
      <c r="N57" s="490"/>
      <c r="O57" s="490"/>
      <c r="P57" s="490"/>
      <c r="Q57" s="491"/>
      <c r="R57" s="489" t="s">
        <v>65</v>
      </c>
      <c r="S57" s="490"/>
      <c r="T57" s="490"/>
      <c r="U57" s="490"/>
      <c r="V57" s="491"/>
      <c r="W57" s="13" t="s">
        <v>2</v>
      </c>
    </row>
    <row r="58" spans="1:28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L58" s="14" t="s">
        <v>3</v>
      </c>
      <c r="M58" s="20"/>
      <c r="N58" s="16"/>
      <c r="O58" s="17"/>
      <c r="P58" s="18"/>
      <c r="Q58" s="21"/>
      <c r="R58" s="20"/>
      <c r="S58" s="16"/>
      <c r="T58" s="17"/>
      <c r="U58" s="18"/>
      <c r="V58" s="21"/>
      <c r="W58" s="22" t="s">
        <v>4</v>
      </c>
    </row>
    <row r="59" spans="1:28" ht="13.5" thickBot="1">
      <c r="B59" s="116" t="s">
        <v>29</v>
      </c>
      <c r="C59" s="117" t="s">
        <v>5</v>
      </c>
      <c r="D59" s="118" t="s">
        <v>6</v>
      </c>
      <c r="E59" s="335" t="s">
        <v>7</v>
      </c>
      <c r="F59" s="117" t="s">
        <v>5</v>
      </c>
      <c r="G59" s="118" t="s">
        <v>6</v>
      </c>
      <c r="H59" s="335" t="s">
        <v>7</v>
      </c>
      <c r="I59" s="120"/>
      <c r="J59" s="4"/>
      <c r="L59" s="23"/>
      <c r="M59" s="28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1:28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L60" s="14"/>
      <c r="M60" s="34"/>
      <c r="N60" s="31"/>
      <c r="O60" s="32"/>
      <c r="P60" s="33"/>
      <c r="Q60" s="35"/>
      <c r="R60" s="34"/>
      <c r="S60" s="31"/>
      <c r="T60" s="32"/>
      <c r="U60" s="33"/>
      <c r="V60" s="35"/>
      <c r="W60" s="36"/>
    </row>
    <row r="61" spans="1:28">
      <c r="A61" s="4" t="str">
        <f t="shared" si="18"/>
        <v xml:space="preserve"> </v>
      </c>
      <c r="B61" s="111" t="s">
        <v>13</v>
      </c>
      <c r="C61" s="125">
        <f t="shared" ref="C61:H63" si="78">+C9+C35</f>
        <v>1068</v>
      </c>
      <c r="D61" s="127">
        <f t="shared" si="78"/>
        <v>1068</v>
      </c>
      <c r="E61" s="163">
        <f t="shared" si="78"/>
        <v>2136</v>
      </c>
      <c r="F61" s="125">
        <f t="shared" si="78"/>
        <v>1313</v>
      </c>
      <c r="G61" s="127">
        <f t="shared" si="78"/>
        <v>1314</v>
      </c>
      <c r="H61" s="163">
        <f t="shared" si="78"/>
        <v>2627</v>
      </c>
      <c r="I61" s="128">
        <f t="shared" ref="I61:I72" si="79">IF(E61=0,0,((H61/E61)-1)*100)</f>
        <v>22.986891385767795</v>
      </c>
      <c r="J61" s="4"/>
      <c r="L61" s="14" t="s">
        <v>13</v>
      </c>
      <c r="M61" s="40">
        <f t="shared" ref="M61:N61" si="80">+M9+M35</f>
        <v>162635</v>
      </c>
      <c r="N61" s="38">
        <f t="shared" si="80"/>
        <v>164903</v>
      </c>
      <c r="O61" s="154">
        <f t="shared" ref="O61:O62" si="81">SUM(M61:N61)</f>
        <v>327538</v>
      </c>
      <c r="P61" s="39">
        <f>P9+P35</f>
        <v>379</v>
      </c>
      <c r="Q61" s="157">
        <f>+O61+P61</f>
        <v>327917</v>
      </c>
      <c r="R61" s="40">
        <f t="shared" ref="R61:S63" si="82">+R9+R35</f>
        <v>211600</v>
      </c>
      <c r="S61" s="38">
        <f t="shared" si="82"/>
        <v>214235</v>
      </c>
      <c r="T61" s="154">
        <f t="shared" ref="T61:T62" si="83">SUM(R61:S61)</f>
        <v>425835</v>
      </c>
      <c r="U61" s="39">
        <f>U9+U35</f>
        <v>214</v>
      </c>
      <c r="V61" s="157">
        <f>+T61+U61</f>
        <v>426049</v>
      </c>
      <c r="W61" s="41">
        <f t="shared" ref="W61:W72" si="84">IF(Q61=0,0,((V61/Q61)-1)*100)</f>
        <v>29.925865386667972</v>
      </c>
    </row>
    <row r="62" spans="1:28">
      <c r="A62" s="4" t="str">
        <f t="shared" si="18"/>
        <v xml:space="preserve"> </v>
      </c>
      <c r="B62" s="111" t="s">
        <v>14</v>
      </c>
      <c r="C62" s="125">
        <f t="shared" si="78"/>
        <v>1039</v>
      </c>
      <c r="D62" s="127">
        <f t="shared" si="78"/>
        <v>1039</v>
      </c>
      <c r="E62" s="163">
        <f t="shared" si="78"/>
        <v>2078</v>
      </c>
      <c r="F62" s="125">
        <f t="shared" si="78"/>
        <v>1245</v>
      </c>
      <c r="G62" s="127">
        <f t="shared" si="78"/>
        <v>1245</v>
      </c>
      <c r="H62" s="163">
        <f t="shared" si="78"/>
        <v>2490</v>
      </c>
      <c r="I62" s="128">
        <f t="shared" si="79"/>
        <v>19.826756496631369</v>
      </c>
      <c r="J62" s="4"/>
      <c r="L62" s="14" t="s">
        <v>14</v>
      </c>
      <c r="M62" s="40">
        <f t="shared" ref="M62:N62" si="85">+M10+M36</f>
        <v>159824</v>
      </c>
      <c r="N62" s="38">
        <f t="shared" si="85"/>
        <v>160370</v>
      </c>
      <c r="O62" s="154">
        <f t="shared" si="81"/>
        <v>320194</v>
      </c>
      <c r="P62" s="39">
        <f>P10+P36</f>
        <v>260</v>
      </c>
      <c r="Q62" s="157">
        <f>+O62+P62</f>
        <v>320454</v>
      </c>
      <c r="R62" s="40">
        <f t="shared" si="82"/>
        <v>203805</v>
      </c>
      <c r="S62" s="38">
        <f t="shared" si="82"/>
        <v>207311</v>
      </c>
      <c r="T62" s="154">
        <f t="shared" si="83"/>
        <v>411116</v>
      </c>
      <c r="U62" s="39">
        <f>U10+U36</f>
        <v>179</v>
      </c>
      <c r="V62" s="157">
        <f>+T62+U62</f>
        <v>411295</v>
      </c>
      <c r="W62" s="41">
        <f t="shared" si="84"/>
        <v>28.347594350515216</v>
      </c>
    </row>
    <row r="63" spans="1:28" ht="13.5" thickBot="1">
      <c r="A63" s="4" t="str">
        <f>IF(ISERROR(F63/G63)," ",IF(F63/G63&gt;0.5,IF(F63/G63&lt;1.5," ","NOT OK"),"NOT OK"))</f>
        <v xml:space="preserve"> </v>
      </c>
      <c r="B63" s="111" t="s">
        <v>15</v>
      </c>
      <c r="C63" s="125">
        <f t="shared" si="78"/>
        <v>1099</v>
      </c>
      <c r="D63" s="127">
        <f t="shared" si="78"/>
        <v>1101</v>
      </c>
      <c r="E63" s="163">
        <f t="shared" si="78"/>
        <v>2200</v>
      </c>
      <c r="F63" s="125">
        <f t="shared" si="78"/>
        <v>1264</v>
      </c>
      <c r="G63" s="127">
        <f t="shared" si="78"/>
        <v>1265</v>
      </c>
      <c r="H63" s="163">
        <f t="shared" si="78"/>
        <v>2529</v>
      </c>
      <c r="I63" s="128">
        <f>IF(E63=0,0,((H63/E63)-1)*100)</f>
        <v>14.954545454545464</v>
      </c>
      <c r="J63" s="4"/>
      <c r="L63" s="14" t="s">
        <v>15</v>
      </c>
      <c r="M63" s="40">
        <f t="shared" ref="M63:N63" si="86">+M11+M37</f>
        <v>167492</v>
      </c>
      <c r="N63" s="38">
        <f t="shared" si="86"/>
        <v>174726</v>
      </c>
      <c r="O63" s="154">
        <f>SUM(M63:N63)</f>
        <v>342218</v>
      </c>
      <c r="P63" s="39">
        <f>P11+P37</f>
        <v>258</v>
      </c>
      <c r="Q63" s="157">
        <f>+O63+P63</f>
        <v>342476</v>
      </c>
      <c r="R63" s="40">
        <f t="shared" si="82"/>
        <v>207978</v>
      </c>
      <c r="S63" s="38">
        <f t="shared" si="82"/>
        <v>214129</v>
      </c>
      <c r="T63" s="154">
        <f>SUM(R63:S63)</f>
        <v>422107</v>
      </c>
      <c r="U63" s="39">
        <f>U11+U37</f>
        <v>221</v>
      </c>
      <c r="V63" s="157">
        <f>+T63+U63</f>
        <v>422328</v>
      </c>
      <c r="W63" s="41">
        <f>IF(Q63=0,0,((V63/Q63)-1)*100)</f>
        <v>23.316086382695424</v>
      </c>
    </row>
    <row r="64" spans="1:28" ht="14.25" thickTop="1" thickBot="1">
      <c r="A64" s="4" t="str">
        <f t="shared" si="18"/>
        <v xml:space="preserve"> </v>
      </c>
      <c r="B64" s="132" t="s">
        <v>61</v>
      </c>
      <c r="C64" s="133">
        <f t="shared" ref="C64:H64" si="87">+C61+C62+C63</f>
        <v>3206</v>
      </c>
      <c r="D64" s="135">
        <f t="shared" si="87"/>
        <v>3208</v>
      </c>
      <c r="E64" s="160">
        <f t="shared" si="87"/>
        <v>6414</v>
      </c>
      <c r="F64" s="133">
        <f t="shared" si="87"/>
        <v>3822</v>
      </c>
      <c r="G64" s="135">
        <f t="shared" si="87"/>
        <v>3824</v>
      </c>
      <c r="H64" s="164">
        <f t="shared" si="87"/>
        <v>7646</v>
      </c>
      <c r="I64" s="137">
        <f>IF(E64=0,0,((H64/E64)-1)*100)</f>
        <v>19.207982538197687</v>
      </c>
      <c r="J64" s="8"/>
      <c r="L64" s="42" t="s">
        <v>61</v>
      </c>
      <c r="M64" s="46">
        <f t="shared" ref="M64:Q64" si="88">+M61+M62+M63</f>
        <v>489951</v>
      </c>
      <c r="N64" s="44">
        <f t="shared" si="88"/>
        <v>499999</v>
      </c>
      <c r="O64" s="155">
        <f t="shared" si="88"/>
        <v>989950</v>
      </c>
      <c r="P64" s="45">
        <f t="shared" si="88"/>
        <v>897</v>
      </c>
      <c r="Q64" s="158">
        <f t="shared" si="88"/>
        <v>990847</v>
      </c>
      <c r="R64" s="46">
        <f t="shared" ref="R64:V64" si="89">+R61+R62+R63</f>
        <v>623383</v>
      </c>
      <c r="S64" s="44">
        <f t="shared" si="89"/>
        <v>635675</v>
      </c>
      <c r="T64" s="155">
        <f t="shared" si="89"/>
        <v>1259058</v>
      </c>
      <c r="U64" s="45">
        <f t="shared" si="89"/>
        <v>614</v>
      </c>
      <c r="V64" s="158">
        <f t="shared" si="89"/>
        <v>1259672</v>
      </c>
      <c r="W64" s="47">
        <f>IF(Q64=0,0,((V64/Q64)-1)*100)</f>
        <v>27.130828473013491</v>
      </c>
    </row>
    <row r="65" spans="1:28" ht="13.5" thickTop="1">
      <c r="A65" s="4" t="str">
        <f t="shared" si="18"/>
        <v xml:space="preserve"> </v>
      </c>
      <c r="B65" s="111" t="s">
        <v>16</v>
      </c>
      <c r="C65" s="138">
        <f t="shared" ref="C65:H67" si="90">+C13+C39</f>
        <v>1021</v>
      </c>
      <c r="D65" s="140">
        <f t="shared" si="90"/>
        <v>1017</v>
      </c>
      <c r="E65" s="163">
        <f t="shared" si="90"/>
        <v>2038</v>
      </c>
      <c r="F65" s="138">
        <f t="shared" si="90"/>
        <v>1225</v>
      </c>
      <c r="G65" s="140">
        <f t="shared" si="90"/>
        <v>1225</v>
      </c>
      <c r="H65" s="163">
        <f t="shared" si="90"/>
        <v>2450</v>
      </c>
      <c r="I65" s="128">
        <f t="shared" si="79"/>
        <v>20.215897939156037</v>
      </c>
      <c r="J65" s="8"/>
      <c r="L65" s="14" t="s">
        <v>16</v>
      </c>
      <c r="M65" s="40">
        <f t="shared" ref="M65:N65" si="91">+M13+M39</f>
        <v>154317</v>
      </c>
      <c r="N65" s="38">
        <f t="shared" si="91"/>
        <v>153853</v>
      </c>
      <c r="O65" s="154">
        <f t="shared" ref="O65" si="92">SUM(M65:N65)</f>
        <v>308170</v>
      </c>
      <c r="P65" s="39">
        <f>P13+P39</f>
        <v>161</v>
      </c>
      <c r="Q65" s="157">
        <f>+O65+P65</f>
        <v>308331</v>
      </c>
      <c r="R65" s="40">
        <f t="shared" ref="R65:S67" si="93">+R13+R39</f>
        <v>199133</v>
      </c>
      <c r="S65" s="38">
        <f t="shared" si="93"/>
        <v>201321</v>
      </c>
      <c r="T65" s="154">
        <f t="shared" ref="T65:T67" si="94">SUM(R65:S65)</f>
        <v>400454</v>
      </c>
      <c r="U65" s="39">
        <f>U13+U39</f>
        <v>166</v>
      </c>
      <c r="V65" s="157">
        <f>+T65+U65</f>
        <v>400620</v>
      </c>
      <c r="W65" s="41">
        <f t="shared" si="84"/>
        <v>29.931794078441666</v>
      </c>
    </row>
    <row r="66" spans="1:28">
      <c r="A66" s="4" t="str">
        <f>IF(ISERROR(F66/G66)," ",IF(F66/G66&gt;0.5,IF(F66/G66&lt;1.5," ","NOT OK"),"NOT OK"))</f>
        <v xml:space="preserve"> </v>
      </c>
      <c r="B66" s="111" t="s">
        <v>17</v>
      </c>
      <c r="C66" s="138">
        <f t="shared" si="90"/>
        <v>1026</v>
      </c>
      <c r="D66" s="140">
        <f t="shared" si="90"/>
        <v>1026</v>
      </c>
      <c r="E66" s="163">
        <f t="shared" si="90"/>
        <v>2052</v>
      </c>
      <c r="F66" s="138">
        <f t="shared" si="90"/>
        <v>1250</v>
      </c>
      <c r="G66" s="140">
        <f t="shared" si="90"/>
        <v>1247</v>
      </c>
      <c r="H66" s="163">
        <f t="shared" si="90"/>
        <v>2497</v>
      </c>
      <c r="I66" s="128">
        <f>IF(E66=0,0,((H66/E66)-1)*100)</f>
        <v>21.686159844054576</v>
      </c>
      <c r="J66" s="4"/>
      <c r="L66" s="14" t="s">
        <v>17</v>
      </c>
      <c r="M66" s="40">
        <f t="shared" ref="M66:N66" si="95">+M14+M40</f>
        <v>150381</v>
      </c>
      <c r="N66" s="38">
        <f t="shared" si="95"/>
        <v>154938</v>
      </c>
      <c r="O66" s="154">
        <f>SUM(M66:N66)</f>
        <v>305319</v>
      </c>
      <c r="P66" s="150">
        <f>P14+P40</f>
        <v>193</v>
      </c>
      <c r="Q66" s="154">
        <f>+O66+P66</f>
        <v>305512</v>
      </c>
      <c r="R66" s="40">
        <f t="shared" si="93"/>
        <v>194296</v>
      </c>
      <c r="S66" s="38">
        <f t="shared" si="93"/>
        <v>196598</v>
      </c>
      <c r="T66" s="154">
        <f>SUM(R66:S66)</f>
        <v>390894</v>
      </c>
      <c r="U66" s="150">
        <f>U14+U40</f>
        <v>117</v>
      </c>
      <c r="V66" s="154">
        <f>+T66+U66</f>
        <v>391011</v>
      </c>
      <c r="W66" s="41">
        <f>IF(Q66=0,0,((V66/Q66)-1)*100)</f>
        <v>27.985480112074157</v>
      </c>
    </row>
    <row r="67" spans="1:28" ht="13.5" thickBot="1">
      <c r="A67" s="4" t="str">
        <f t="shared" ref="A67:A72" si="96">IF(ISERROR(F67/G67)," ",IF(F67/G67&gt;0.5,IF(F67/G67&lt;1.5," ","NOT OK"),"NOT OK"))</f>
        <v xml:space="preserve"> </v>
      </c>
      <c r="B67" s="111" t="s">
        <v>18</v>
      </c>
      <c r="C67" s="138">
        <f t="shared" si="90"/>
        <v>1036</v>
      </c>
      <c r="D67" s="140">
        <f t="shared" si="90"/>
        <v>1035</v>
      </c>
      <c r="E67" s="163">
        <f t="shared" si="90"/>
        <v>2071</v>
      </c>
      <c r="F67" s="138">
        <f t="shared" si="90"/>
        <v>1150</v>
      </c>
      <c r="G67" s="140">
        <f t="shared" si="90"/>
        <v>1152</v>
      </c>
      <c r="H67" s="163">
        <f t="shared" si="90"/>
        <v>2302</v>
      </c>
      <c r="I67" s="128">
        <f t="shared" si="79"/>
        <v>11.154031868662484</v>
      </c>
      <c r="J67" s="4"/>
      <c r="L67" s="14" t="s">
        <v>18</v>
      </c>
      <c r="M67" s="40">
        <f t="shared" ref="M67:N67" si="97">+M15+M41</f>
        <v>159268</v>
      </c>
      <c r="N67" s="38">
        <f t="shared" si="97"/>
        <v>156777</v>
      </c>
      <c r="O67" s="154">
        <f t="shared" ref="O67" si="98">SUM(M67:N67)</f>
        <v>316045</v>
      </c>
      <c r="P67" s="150">
        <f>P15+P41</f>
        <v>114</v>
      </c>
      <c r="Q67" s="154">
        <f>+O67+P67</f>
        <v>316159</v>
      </c>
      <c r="R67" s="40">
        <f t="shared" si="93"/>
        <v>182300</v>
      </c>
      <c r="S67" s="38">
        <f t="shared" si="93"/>
        <v>181167</v>
      </c>
      <c r="T67" s="154">
        <f t="shared" si="94"/>
        <v>363467</v>
      </c>
      <c r="U67" s="150">
        <f>U15+U41</f>
        <v>115</v>
      </c>
      <c r="V67" s="154">
        <f>+T67+U67</f>
        <v>363582</v>
      </c>
      <c r="W67" s="41">
        <f t="shared" si="84"/>
        <v>14.999731147935048</v>
      </c>
      <c r="Y67" s="338"/>
    </row>
    <row r="68" spans="1:28" ht="16.5" thickTop="1" thickBot="1">
      <c r="A68" s="10" t="str">
        <f t="shared" si="96"/>
        <v xml:space="preserve"> </v>
      </c>
      <c r="B68" s="141" t="s">
        <v>19</v>
      </c>
      <c r="C68" s="142">
        <f>+C65+C66+C67</f>
        <v>3083</v>
      </c>
      <c r="D68" s="149">
        <f t="shared" ref="D68" si="99">+D65+D66+D67</f>
        <v>3078</v>
      </c>
      <c r="E68" s="190">
        <f t="shared" ref="E68" si="100">+E65+E66+E67</f>
        <v>6161</v>
      </c>
      <c r="F68" s="133">
        <f t="shared" ref="F68" si="101">+F65+F66+F67</f>
        <v>3625</v>
      </c>
      <c r="G68" s="144">
        <f t="shared" ref="G68" si="102">+G65+G66+G67</f>
        <v>3624</v>
      </c>
      <c r="H68" s="165">
        <f t="shared" ref="H68" si="103">+H65+H66+H67</f>
        <v>7249</v>
      </c>
      <c r="I68" s="136">
        <f t="shared" si="79"/>
        <v>17.659470865119296</v>
      </c>
      <c r="J68" s="4"/>
      <c r="K68" s="11"/>
      <c r="L68" s="48" t="s">
        <v>19</v>
      </c>
      <c r="M68" s="49">
        <f t="shared" ref="M68:Q68" si="104">+M65+M66+M67</f>
        <v>463966</v>
      </c>
      <c r="N68" s="50">
        <f t="shared" si="104"/>
        <v>465568</v>
      </c>
      <c r="O68" s="156">
        <f t="shared" si="104"/>
        <v>929534</v>
      </c>
      <c r="P68" s="50">
        <f t="shared" si="104"/>
        <v>468</v>
      </c>
      <c r="Q68" s="156">
        <f t="shared" si="104"/>
        <v>930002</v>
      </c>
      <c r="R68" s="49">
        <f t="shared" ref="R68" si="105">+R65+R66+R67</f>
        <v>575729</v>
      </c>
      <c r="S68" s="50">
        <f t="shared" ref="S68" si="106">+S65+S66+S67</f>
        <v>579086</v>
      </c>
      <c r="T68" s="156">
        <f t="shared" ref="T68" si="107">+T65+T66+T67</f>
        <v>1154815</v>
      </c>
      <c r="U68" s="50">
        <f t="shared" ref="U68" si="108">+U65+U66+U67</f>
        <v>398</v>
      </c>
      <c r="V68" s="156">
        <f t="shared" ref="V68" si="109">+V65+V66+V67</f>
        <v>1155213</v>
      </c>
      <c r="W68" s="51">
        <f t="shared" si="84"/>
        <v>24.216184481323701</v>
      </c>
    </row>
    <row r="69" spans="1:28" ht="13.5" thickTop="1">
      <c r="A69" s="4" t="str">
        <f t="shared" si="96"/>
        <v xml:space="preserve"> </v>
      </c>
      <c r="B69" s="111" t="s">
        <v>21</v>
      </c>
      <c r="C69" s="125">
        <f t="shared" ref="C69:H71" si="110">+C17+C43</f>
        <v>1084</v>
      </c>
      <c r="D69" s="127">
        <f t="shared" si="110"/>
        <v>1087</v>
      </c>
      <c r="E69" s="191">
        <f t="shared" si="110"/>
        <v>2171</v>
      </c>
      <c r="F69" s="125">
        <f t="shared" si="110"/>
        <v>1272</v>
      </c>
      <c r="G69" s="127">
        <f t="shared" si="110"/>
        <v>1268</v>
      </c>
      <c r="H69" s="166">
        <f t="shared" si="110"/>
        <v>2540</v>
      </c>
      <c r="I69" s="128">
        <f t="shared" si="79"/>
        <v>16.996775679410405</v>
      </c>
      <c r="J69" s="4"/>
      <c r="L69" s="14" t="s">
        <v>21</v>
      </c>
      <c r="M69" s="40">
        <f t="shared" ref="M69:N69" si="111">+M17+M43</f>
        <v>166753</v>
      </c>
      <c r="N69" s="38">
        <f t="shared" si="111"/>
        <v>169478</v>
      </c>
      <c r="O69" s="154">
        <f t="shared" ref="O69:O71" si="112">SUM(M69:N69)</f>
        <v>336231</v>
      </c>
      <c r="P69" s="150">
        <f>P17+P43</f>
        <v>181</v>
      </c>
      <c r="Q69" s="154">
        <f>+O69+P69</f>
        <v>336412</v>
      </c>
      <c r="R69" s="40">
        <f t="shared" ref="R69:S71" si="113">+R17+R43</f>
        <v>201375</v>
      </c>
      <c r="S69" s="38">
        <f t="shared" si="113"/>
        <v>200750</v>
      </c>
      <c r="T69" s="154">
        <f t="shared" ref="T69:T71" si="114">SUM(R69:S69)</f>
        <v>402125</v>
      </c>
      <c r="U69" s="150">
        <f>U17+U43</f>
        <v>115</v>
      </c>
      <c r="V69" s="154">
        <f>+T69+U69</f>
        <v>402240</v>
      </c>
      <c r="W69" s="41">
        <f t="shared" si="84"/>
        <v>19.567672972426674</v>
      </c>
    </row>
    <row r="70" spans="1:28">
      <c r="A70" s="4" t="str">
        <f t="shared" si="96"/>
        <v xml:space="preserve"> </v>
      </c>
      <c r="B70" s="111" t="s">
        <v>22</v>
      </c>
      <c r="C70" s="125">
        <f t="shared" si="110"/>
        <v>1095</v>
      </c>
      <c r="D70" s="127">
        <f t="shared" si="110"/>
        <v>1092</v>
      </c>
      <c r="E70" s="159">
        <f t="shared" si="110"/>
        <v>2187</v>
      </c>
      <c r="F70" s="125">
        <f t="shared" si="110"/>
        <v>1274</v>
      </c>
      <c r="G70" s="127">
        <f t="shared" si="110"/>
        <v>1277</v>
      </c>
      <c r="H70" s="159">
        <f t="shared" si="110"/>
        <v>2551</v>
      </c>
      <c r="I70" s="128">
        <f t="shared" si="79"/>
        <v>16.643804298125286</v>
      </c>
      <c r="J70" s="10"/>
      <c r="L70" s="14" t="s">
        <v>22</v>
      </c>
      <c r="M70" s="40">
        <f t="shared" ref="M70:N70" si="115">+M18+M44</f>
        <v>156359</v>
      </c>
      <c r="N70" s="38">
        <f t="shared" si="115"/>
        <v>164667</v>
      </c>
      <c r="O70" s="154">
        <f t="shared" si="112"/>
        <v>321026</v>
      </c>
      <c r="P70" s="150">
        <f>P18+P44</f>
        <v>356</v>
      </c>
      <c r="Q70" s="154">
        <f>+O70+P70</f>
        <v>321382</v>
      </c>
      <c r="R70" s="40">
        <f t="shared" si="113"/>
        <v>186617</v>
      </c>
      <c r="S70" s="38">
        <f t="shared" si="113"/>
        <v>191130</v>
      </c>
      <c r="T70" s="154">
        <f t="shared" si="114"/>
        <v>377747</v>
      </c>
      <c r="U70" s="150">
        <f>U18+U44</f>
        <v>263</v>
      </c>
      <c r="V70" s="154">
        <f>+T70+U70</f>
        <v>378010</v>
      </c>
      <c r="W70" s="41">
        <f t="shared" si="84"/>
        <v>17.62015296438506</v>
      </c>
    </row>
    <row r="71" spans="1:28" ht="13.5" thickBot="1">
      <c r="A71" s="4" t="str">
        <f t="shared" si="96"/>
        <v xml:space="preserve"> </v>
      </c>
      <c r="B71" s="111" t="s">
        <v>23</v>
      </c>
      <c r="C71" s="125">
        <f t="shared" si="110"/>
        <v>936</v>
      </c>
      <c r="D71" s="146">
        <f t="shared" si="110"/>
        <v>937</v>
      </c>
      <c r="E71" s="161">
        <f t="shared" si="110"/>
        <v>1873</v>
      </c>
      <c r="F71" s="125">
        <f t="shared" si="110"/>
        <v>1220</v>
      </c>
      <c r="G71" s="146">
        <f t="shared" si="110"/>
        <v>1218</v>
      </c>
      <c r="H71" s="161">
        <f t="shared" si="110"/>
        <v>2438</v>
      </c>
      <c r="I71" s="147">
        <f t="shared" si="79"/>
        <v>30.165509877202346</v>
      </c>
      <c r="J71" s="4"/>
      <c r="L71" s="14" t="s">
        <v>23</v>
      </c>
      <c r="M71" s="40">
        <f t="shared" ref="M71:N71" si="116">+M19+M45</f>
        <v>131506</v>
      </c>
      <c r="N71" s="38">
        <f t="shared" si="116"/>
        <v>127620</v>
      </c>
      <c r="O71" s="154">
        <f t="shared" si="112"/>
        <v>259126</v>
      </c>
      <c r="P71" s="39">
        <f>P19+P45</f>
        <v>309</v>
      </c>
      <c r="Q71" s="157">
        <f>+O71+P71</f>
        <v>259435</v>
      </c>
      <c r="R71" s="40">
        <f t="shared" si="113"/>
        <v>175646</v>
      </c>
      <c r="S71" s="38">
        <f t="shared" si="113"/>
        <v>178253</v>
      </c>
      <c r="T71" s="154">
        <f t="shared" si="114"/>
        <v>353899</v>
      </c>
      <c r="U71" s="39">
        <f>U19+U45</f>
        <v>115</v>
      </c>
      <c r="V71" s="157">
        <f>+T71+U71</f>
        <v>354014</v>
      </c>
      <c r="W71" s="41">
        <f t="shared" si="84"/>
        <v>36.455759631506936</v>
      </c>
    </row>
    <row r="72" spans="1:28" ht="14.25" thickTop="1" thickBot="1">
      <c r="A72" s="4" t="str">
        <f t="shared" si="96"/>
        <v xml:space="preserve"> </v>
      </c>
      <c r="B72" s="132" t="s">
        <v>24</v>
      </c>
      <c r="C72" s="133">
        <f t="shared" ref="C72:H72" si="117">+C69+C70+C71</f>
        <v>3115</v>
      </c>
      <c r="D72" s="135">
        <f t="shared" si="117"/>
        <v>3116</v>
      </c>
      <c r="E72" s="167">
        <f t="shared" si="117"/>
        <v>6231</v>
      </c>
      <c r="F72" s="133">
        <f t="shared" si="117"/>
        <v>3766</v>
      </c>
      <c r="G72" s="135">
        <f t="shared" si="117"/>
        <v>3763</v>
      </c>
      <c r="H72" s="167">
        <f t="shared" si="117"/>
        <v>7529</v>
      </c>
      <c r="I72" s="136">
        <f t="shared" si="79"/>
        <v>20.831327234793772</v>
      </c>
      <c r="J72" s="4"/>
      <c r="L72" s="42" t="s">
        <v>24</v>
      </c>
      <c r="M72" s="46">
        <f t="shared" ref="M72:Q72" si="118">+M69+M70+M71</f>
        <v>454618</v>
      </c>
      <c r="N72" s="44">
        <f t="shared" si="118"/>
        <v>461765</v>
      </c>
      <c r="O72" s="155">
        <f t="shared" si="118"/>
        <v>916383</v>
      </c>
      <c r="P72" s="45">
        <f t="shared" si="118"/>
        <v>846</v>
      </c>
      <c r="Q72" s="158">
        <f t="shared" si="118"/>
        <v>917229</v>
      </c>
      <c r="R72" s="46">
        <f t="shared" ref="R72:V72" si="119">+R69+R70+R71</f>
        <v>563638</v>
      </c>
      <c r="S72" s="44">
        <f t="shared" si="119"/>
        <v>570133</v>
      </c>
      <c r="T72" s="155">
        <f t="shared" si="119"/>
        <v>1133771</v>
      </c>
      <c r="U72" s="45">
        <f t="shared" si="119"/>
        <v>493</v>
      </c>
      <c r="V72" s="158">
        <f t="shared" si="119"/>
        <v>1134264</v>
      </c>
      <c r="W72" s="47">
        <f t="shared" si="84"/>
        <v>23.662029874764091</v>
      </c>
    </row>
    <row r="73" spans="1:28" ht="14.25" thickTop="1" thickBot="1">
      <c r="A73" s="4" t="str">
        <f t="shared" ref="A73:A74" si="120">IF(ISERROR(F73/G73)," ",IF(F73/G73&gt;0.5,IF(F73/G73&lt;1.5," ","NOT OK"),"NOT OK"))</f>
        <v xml:space="preserve"> </v>
      </c>
      <c r="B73" s="111" t="s">
        <v>10</v>
      </c>
      <c r="C73" s="125">
        <f t="shared" ref="C73:H73" si="121">+C21+C47</f>
        <v>1082</v>
      </c>
      <c r="D73" s="127">
        <f t="shared" si="121"/>
        <v>1083</v>
      </c>
      <c r="E73" s="163">
        <f t="shared" si="121"/>
        <v>2165</v>
      </c>
      <c r="F73" s="125">
        <f t="shared" si="121"/>
        <v>1250</v>
      </c>
      <c r="G73" s="127">
        <f t="shared" si="121"/>
        <v>1250</v>
      </c>
      <c r="H73" s="163">
        <f t="shared" si="121"/>
        <v>2500</v>
      </c>
      <c r="I73" s="128">
        <f t="shared" ref="I73:I74" si="122">IF(E73=0,0,((H73/E73)-1)*100)</f>
        <v>15.473441108545028</v>
      </c>
      <c r="J73" s="4"/>
      <c r="K73" s="7"/>
      <c r="L73" s="14" t="s">
        <v>10</v>
      </c>
      <c r="M73" s="40">
        <f t="shared" ref="M73:N73" si="123">+M21+M47</f>
        <v>159527</v>
      </c>
      <c r="N73" s="38">
        <f t="shared" si="123"/>
        <v>161478</v>
      </c>
      <c r="O73" s="154">
        <f>SUM(M73:N73)</f>
        <v>321005</v>
      </c>
      <c r="P73" s="39">
        <f>P21+P47</f>
        <v>173</v>
      </c>
      <c r="Q73" s="157">
        <f>+O73+P73</f>
        <v>321178</v>
      </c>
      <c r="R73" s="40">
        <f>+R21+R47</f>
        <v>179531</v>
      </c>
      <c r="S73" s="38">
        <f>+S21+S47</f>
        <v>185628</v>
      </c>
      <c r="T73" s="154">
        <f>SUM(R73:S73)</f>
        <v>365159</v>
      </c>
      <c r="U73" s="39">
        <f>U21+U47</f>
        <v>6</v>
      </c>
      <c r="V73" s="157">
        <f>+T73+U73</f>
        <v>365165</v>
      </c>
      <c r="W73" s="41">
        <f t="shared" ref="W73:W74" si="124">IF(Q73=0,0,((V73/Q73)-1)*100)</f>
        <v>13.695520863820065</v>
      </c>
    </row>
    <row r="74" spans="1:28" ht="14.25" thickTop="1" thickBot="1">
      <c r="A74" s="410" t="str">
        <f t="shared" si="120"/>
        <v xml:space="preserve"> </v>
      </c>
      <c r="B74" s="132" t="s">
        <v>66</v>
      </c>
      <c r="C74" s="133">
        <f>+C64+C68+C72+C73</f>
        <v>10486</v>
      </c>
      <c r="D74" s="135">
        <f t="shared" ref="D74:H74" si="125">+D64+D68+D72+D73</f>
        <v>10485</v>
      </c>
      <c r="E74" s="164">
        <f t="shared" si="125"/>
        <v>20971</v>
      </c>
      <c r="F74" s="133">
        <f t="shared" si="125"/>
        <v>12463</v>
      </c>
      <c r="G74" s="135">
        <f t="shared" si="125"/>
        <v>12461</v>
      </c>
      <c r="H74" s="164">
        <f t="shared" si="125"/>
        <v>24924</v>
      </c>
      <c r="I74" s="137">
        <f t="shared" si="122"/>
        <v>18.849840255591044</v>
      </c>
      <c r="J74" s="8"/>
      <c r="L74" s="42" t="s">
        <v>66</v>
      </c>
      <c r="M74" s="46">
        <f t="shared" ref="M74:V74" si="126">+M64+M68+M72+M73</f>
        <v>1568062</v>
      </c>
      <c r="N74" s="44">
        <f t="shared" si="126"/>
        <v>1588810</v>
      </c>
      <c r="O74" s="155">
        <f t="shared" si="126"/>
        <v>3156872</v>
      </c>
      <c r="P74" s="45">
        <f t="shared" si="126"/>
        <v>2384</v>
      </c>
      <c r="Q74" s="158">
        <f t="shared" si="126"/>
        <v>3159256</v>
      </c>
      <c r="R74" s="46">
        <f t="shared" si="126"/>
        <v>1942281</v>
      </c>
      <c r="S74" s="44">
        <f t="shared" si="126"/>
        <v>1970522</v>
      </c>
      <c r="T74" s="155">
        <f t="shared" si="126"/>
        <v>3912803</v>
      </c>
      <c r="U74" s="45">
        <f t="shared" si="126"/>
        <v>1511</v>
      </c>
      <c r="V74" s="158">
        <f t="shared" si="126"/>
        <v>3914314</v>
      </c>
      <c r="W74" s="47">
        <f t="shared" si="124"/>
        <v>23.899867563755528</v>
      </c>
    </row>
    <row r="75" spans="1:28" ht="13.5" thickTop="1">
      <c r="A75" s="4" t="str">
        <f>IF(ISERROR(F75/G75)," ",IF(F75/G75&gt;0.5,IF(F75/G75&lt;1.5," ","NOT OK"),"NOT OK"))</f>
        <v xml:space="preserve"> </v>
      </c>
      <c r="B75" s="111" t="s">
        <v>11</v>
      </c>
      <c r="C75" s="125">
        <f t="shared" ref="C75:E76" si="127">+C23+C49</f>
        <v>1158</v>
      </c>
      <c r="D75" s="127">
        <f t="shared" si="127"/>
        <v>1158</v>
      </c>
      <c r="E75" s="163">
        <f t="shared" si="127"/>
        <v>2316</v>
      </c>
      <c r="F75" s="125"/>
      <c r="G75" s="127"/>
      <c r="H75" s="163"/>
      <c r="I75" s="128"/>
      <c r="J75" s="4"/>
      <c r="K75" s="7"/>
      <c r="L75" s="14" t="s">
        <v>11</v>
      </c>
      <c r="M75" s="40">
        <f t="shared" ref="M75:N75" si="128">+M23+M49</f>
        <v>183329</v>
      </c>
      <c r="N75" s="38">
        <f t="shared" si="128"/>
        <v>177967</v>
      </c>
      <c r="O75" s="154">
        <f>SUM(M75:N75)</f>
        <v>361296</v>
      </c>
      <c r="P75" s="39">
        <f>P23+P49</f>
        <v>342</v>
      </c>
      <c r="Q75" s="157">
        <f>+O75+P75</f>
        <v>361638</v>
      </c>
      <c r="R75" s="40"/>
      <c r="S75" s="38"/>
      <c r="T75" s="154"/>
      <c r="U75" s="39"/>
      <c r="V75" s="157"/>
      <c r="W75" s="41"/>
    </row>
    <row r="76" spans="1:28" ht="13.5" thickBot="1">
      <c r="A76" s="4" t="str">
        <f>IF(ISERROR(F76/G76)," ",IF(F76/G76&gt;0.5,IF(F76/G76&lt;1.5," ","NOT OK"),"NOT OK"))</f>
        <v xml:space="preserve"> </v>
      </c>
      <c r="B76" s="116" t="s">
        <v>12</v>
      </c>
      <c r="C76" s="129">
        <f t="shared" si="127"/>
        <v>1305</v>
      </c>
      <c r="D76" s="131">
        <f t="shared" si="127"/>
        <v>1306</v>
      </c>
      <c r="E76" s="163">
        <f t="shared" si="127"/>
        <v>2611</v>
      </c>
      <c r="F76" s="129"/>
      <c r="G76" s="131"/>
      <c r="H76" s="163"/>
      <c r="I76" s="128"/>
      <c r="J76" s="4"/>
      <c r="K76" s="7"/>
      <c r="L76" s="23" t="s">
        <v>12</v>
      </c>
      <c r="M76" s="40">
        <f t="shared" ref="M76:N76" si="129">+M24+M50</f>
        <v>214796</v>
      </c>
      <c r="N76" s="38">
        <f t="shared" si="129"/>
        <v>208515</v>
      </c>
      <c r="O76" s="154">
        <f t="shared" ref="O76" si="130">SUM(M76:N76)</f>
        <v>423311</v>
      </c>
      <c r="P76" s="39">
        <f>P24+P50</f>
        <v>401</v>
      </c>
      <c r="Q76" s="157">
        <f>+O76+P76</f>
        <v>423712</v>
      </c>
      <c r="R76" s="40"/>
      <c r="S76" s="38"/>
      <c r="T76" s="154"/>
      <c r="U76" s="39"/>
      <c r="V76" s="157"/>
      <c r="W76" s="41"/>
    </row>
    <row r="77" spans="1:28" ht="14.25" thickTop="1" thickBot="1">
      <c r="A77" s="1"/>
      <c r="B77" s="132" t="s">
        <v>38</v>
      </c>
      <c r="C77" s="431">
        <f>+C73+C75+C76</f>
        <v>3545</v>
      </c>
      <c r="D77" s="432">
        <f t="shared" ref="D77" si="131">+D73+D75+D76</f>
        <v>3547</v>
      </c>
      <c r="E77" s="445">
        <f t="shared" ref="E77" si="132">+E73+E75+E76</f>
        <v>7092</v>
      </c>
      <c r="F77" s="431"/>
      <c r="G77" s="432"/>
      <c r="H77" s="445"/>
      <c r="I77" s="136"/>
      <c r="J77" s="4"/>
      <c r="L77" s="42" t="s">
        <v>38</v>
      </c>
      <c r="M77" s="43">
        <f t="shared" ref="M77:Q77" si="133">+M73+M75+M76</f>
        <v>557652</v>
      </c>
      <c r="N77" s="46">
        <f t="shared" si="133"/>
        <v>547960</v>
      </c>
      <c r="O77" s="446">
        <f t="shared" si="133"/>
        <v>1105612</v>
      </c>
      <c r="P77" s="43">
        <f t="shared" si="133"/>
        <v>916</v>
      </c>
      <c r="Q77" s="446">
        <f t="shared" si="133"/>
        <v>1106528</v>
      </c>
      <c r="R77" s="43"/>
      <c r="S77" s="46"/>
      <c r="T77" s="446"/>
      <c r="U77" s="43"/>
      <c r="V77" s="446"/>
      <c r="W77" s="435"/>
      <c r="X77" s="1"/>
      <c r="AA77" s="1"/>
      <c r="AB77" s="1"/>
    </row>
    <row r="78" spans="1:28" ht="14.25" thickTop="1" thickBot="1">
      <c r="A78" s="410" t="str">
        <f t="shared" ref="A78" si="134">IF(ISERROR(F78/G78)," ",IF(F78/G78&gt;0.5,IF(F78/G78&lt;1.5," ","NOT OK"),"NOT OK"))</f>
        <v xml:space="preserve"> </v>
      </c>
      <c r="B78" s="132" t="s">
        <v>63</v>
      </c>
      <c r="C78" s="133">
        <f>+C64+C68+C72+C77</f>
        <v>12949</v>
      </c>
      <c r="D78" s="135">
        <f t="shared" ref="D78" si="135">+D64+D68+D72+D77</f>
        <v>12949</v>
      </c>
      <c r="E78" s="164">
        <f t="shared" ref="E78" si="136">+E64+E68+E72+E77</f>
        <v>25898</v>
      </c>
      <c r="F78" s="133"/>
      <c r="G78" s="135"/>
      <c r="H78" s="164"/>
      <c r="I78" s="137"/>
      <c r="J78" s="8"/>
      <c r="L78" s="42" t="s">
        <v>63</v>
      </c>
      <c r="M78" s="46">
        <f t="shared" ref="M78:Q78" si="137">+M64+M68+M72+M77</f>
        <v>1966187</v>
      </c>
      <c r="N78" s="44">
        <f t="shared" si="137"/>
        <v>1975292</v>
      </c>
      <c r="O78" s="155">
        <f t="shared" si="137"/>
        <v>3941479</v>
      </c>
      <c r="P78" s="45">
        <f t="shared" si="137"/>
        <v>3127</v>
      </c>
      <c r="Q78" s="158">
        <f t="shared" si="137"/>
        <v>3944606</v>
      </c>
      <c r="R78" s="46"/>
      <c r="S78" s="44"/>
      <c r="T78" s="155"/>
      <c r="U78" s="45"/>
      <c r="V78" s="158"/>
      <c r="W78" s="47"/>
      <c r="Y78" s="338"/>
    </row>
    <row r="79" spans="1:28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1:28" ht="13.5" customHeight="1" thickTop="1">
      <c r="J80" s="4"/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:27" ht="13.5" customHeight="1" thickBot="1">
      <c r="J81" s="4"/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:27" ht="13.5" customHeight="1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:27" ht="13.5" customHeight="1" thickTop="1" thickBot="1">
      <c r="L83" s="59"/>
      <c r="M83" s="227" t="s">
        <v>64</v>
      </c>
      <c r="N83" s="227"/>
      <c r="O83" s="227"/>
      <c r="P83" s="227"/>
      <c r="Q83" s="228"/>
      <c r="R83" s="227" t="s">
        <v>65</v>
      </c>
      <c r="S83" s="227"/>
      <c r="T83" s="227"/>
      <c r="U83" s="227"/>
      <c r="V83" s="228"/>
      <c r="W83" s="60" t="s">
        <v>2</v>
      </c>
    </row>
    <row r="84" spans="1:27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66" t="s">
        <v>4</v>
      </c>
    </row>
    <row r="85" spans="1:27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72"/>
    </row>
    <row r="86" spans="1:27" ht="6.7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:27">
      <c r="A87" s="413"/>
      <c r="L87" s="61" t="s">
        <v>13</v>
      </c>
      <c r="M87" s="78">
        <v>647</v>
      </c>
      <c r="N87" s="79">
        <v>628</v>
      </c>
      <c r="O87" s="207">
        <f>M87+N87</f>
        <v>1275</v>
      </c>
      <c r="P87" s="80">
        <v>0</v>
      </c>
      <c r="Q87" s="207">
        <f>O87+P87</f>
        <v>1275</v>
      </c>
      <c r="R87" s="78">
        <v>780</v>
      </c>
      <c r="S87" s="79">
        <v>716</v>
      </c>
      <c r="T87" s="207">
        <f>R87+S87</f>
        <v>1496</v>
      </c>
      <c r="U87" s="80">
        <v>0</v>
      </c>
      <c r="V87" s="207">
        <f>T87+U87</f>
        <v>1496</v>
      </c>
      <c r="W87" s="81">
        <f t="shared" ref="W87:W97" si="138">IF(Q87=0,0,((V87/Q87)-1)*100)</f>
        <v>17.333333333333336</v>
      </c>
      <c r="Y87" s="338"/>
      <c r="Z87" s="338"/>
    </row>
    <row r="88" spans="1:27">
      <c r="A88" s="413"/>
      <c r="L88" s="61" t="s">
        <v>14</v>
      </c>
      <c r="M88" s="78">
        <v>640</v>
      </c>
      <c r="N88" s="79">
        <v>663</v>
      </c>
      <c r="O88" s="207">
        <f>M88+N88</f>
        <v>1303</v>
      </c>
      <c r="P88" s="80">
        <v>0</v>
      </c>
      <c r="Q88" s="207">
        <f>O88+P88</f>
        <v>1303</v>
      </c>
      <c r="R88" s="78">
        <v>499</v>
      </c>
      <c r="S88" s="79">
        <v>606</v>
      </c>
      <c r="T88" s="207">
        <f>R88+S88</f>
        <v>1105</v>
      </c>
      <c r="U88" s="80">
        <v>0</v>
      </c>
      <c r="V88" s="207">
        <f>T88+U88</f>
        <v>1105</v>
      </c>
      <c r="W88" s="81">
        <f>IF(Q88=0,0,((V88/Q88)-1)*100)</f>
        <v>-15.195702225633156</v>
      </c>
      <c r="Y88" s="338"/>
      <c r="Z88" s="338"/>
    </row>
    <row r="89" spans="1:27" ht="13.5" thickBot="1">
      <c r="A89" s="413"/>
      <c r="L89" s="61" t="s">
        <v>15</v>
      </c>
      <c r="M89" s="78">
        <v>849</v>
      </c>
      <c r="N89" s="79">
        <v>866</v>
      </c>
      <c r="O89" s="207">
        <f>M89+N89</f>
        <v>1715</v>
      </c>
      <c r="P89" s="80">
        <v>0</v>
      </c>
      <c r="Q89" s="207">
        <f>O89+P89</f>
        <v>1715</v>
      </c>
      <c r="R89" s="78">
        <v>703</v>
      </c>
      <c r="S89" s="79">
        <v>834</v>
      </c>
      <c r="T89" s="207">
        <f>R89+S89</f>
        <v>1537</v>
      </c>
      <c r="U89" s="80">
        <v>0</v>
      </c>
      <c r="V89" s="207">
        <f>T89+U89</f>
        <v>1537</v>
      </c>
      <c r="W89" s="81">
        <f>IF(Q89=0,0,((V89/Q89)-1)*100)</f>
        <v>-10.379008746355689</v>
      </c>
    </row>
    <row r="90" spans="1:27" ht="14.25" thickTop="1" thickBot="1">
      <c r="A90" s="413"/>
      <c r="L90" s="82" t="s">
        <v>61</v>
      </c>
      <c r="M90" s="83">
        <f t="shared" ref="M90:V90" si="139">+M87+M88+M89</f>
        <v>2136</v>
      </c>
      <c r="N90" s="84">
        <f t="shared" si="139"/>
        <v>2157</v>
      </c>
      <c r="O90" s="208">
        <f t="shared" si="139"/>
        <v>4293</v>
      </c>
      <c r="P90" s="83">
        <f t="shared" si="139"/>
        <v>0</v>
      </c>
      <c r="Q90" s="208">
        <f t="shared" si="139"/>
        <v>4293</v>
      </c>
      <c r="R90" s="83">
        <f t="shared" si="139"/>
        <v>1982</v>
      </c>
      <c r="S90" s="84">
        <f t="shared" si="139"/>
        <v>2156</v>
      </c>
      <c r="T90" s="208">
        <f t="shared" si="139"/>
        <v>4138</v>
      </c>
      <c r="U90" s="83">
        <f t="shared" si="139"/>
        <v>0</v>
      </c>
      <c r="V90" s="208">
        <f t="shared" si="139"/>
        <v>4138</v>
      </c>
      <c r="W90" s="85">
        <f t="shared" ref="W90" si="140">IF(Q90=0,0,((V90/Q90)-1)*100)</f>
        <v>-3.6105287677614673</v>
      </c>
      <c r="Y90" s="338"/>
      <c r="Z90" s="338"/>
    </row>
    <row r="91" spans="1:27" ht="13.5" thickTop="1">
      <c r="A91" s="413"/>
      <c r="L91" s="61" t="s">
        <v>16</v>
      </c>
      <c r="M91" s="78">
        <v>648</v>
      </c>
      <c r="N91" s="79">
        <v>670</v>
      </c>
      <c r="O91" s="207">
        <f>SUM(M91:N91)</f>
        <v>1318</v>
      </c>
      <c r="P91" s="80">
        <v>0</v>
      </c>
      <c r="Q91" s="207">
        <f>O91+P91</f>
        <v>1318</v>
      </c>
      <c r="R91" s="78">
        <v>670</v>
      </c>
      <c r="S91" s="79">
        <v>792</v>
      </c>
      <c r="T91" s="207">
        <f>SUM(R91:S91)</f>
        <v>1462</v>
      </c>
      <c r="U91" s="80">
        <v>0</v>
      </c>
      <c r="V91" s="207">
        <f>T91+U91</f>
        <v>1462</v>
      </c>
      <c r="W91" s="81">
        <f t="shared" si="138"/>
        <v>10.925644916540222</v>
      </c>
      <c r="Y91" s="422"/>
      <c r="Z91" s="422"/>
      <c r="AA91" s="420"/>
    </row>
    <row r="92" spans="1:27">
      <c r="A92" s="413"/>
      <c r="L92" s="61" t="s">
        <v>17</v>
      </c>
      <c r="M92" s="78">
        <v>585</v>
      </c>
      <c r="N92" s="79">
        <v>753</v>
      </c>
      <c r="O92" s="207">
        <f>SUM(M92:N92)</f>
        <v>1338</v>
      </c>
      <c r="P92" s="80">
        <v>0</v>
      </c>
      <c r="Q92" s="207">
        <f>O92+P92</f>
        <v>1338</v>
      </c>
      <c r="R92" s="78">
        <v>695</v>
      </c>
      <c r="S92" s="79">
        <v>822</v>
      </c>
      <c r="T92" s="207">
        <f>SUM(R92:S92)</f>
        <v>1517</v>
      </c>
      <c r="U92" s="80">
        <v>0</v>
      </c>
      <c r="V92" s="207">
        <f>T92+U92</f>
        <v>1517</v>
      </c>
      <c r="W92" s="81">
        <f>IF(Q92=0,0,((V92/Q92)-1)*100)</f>
        <v>13.378176382660678</v>
      </c>
      <c r="Y92" s="422"/>
      <c r="Z92" s="422"/>
      <c r="AA92" s="420"/>
    </row>
    <row r="93" spans="1:27" ht="13.5" thickBot="1">
      <c r="A93" s="413"/>
      <c r="L93" s="61" t="s">
        <v>18</v>
      </c>
      <c r="M93" s="78">
        <v>686</v>
      </c>
      <c r="N93" s="79">
        <v>622</v>
      </c>
      <c r="O93" s="209">
        <f>SUM(M93:N93)</f>
        <v>1308</v>
      </c>
      <c r="P93" s="86">
        <v>0</v>
      </c>
      <c r="Q93" s="209">
        <f>O93+P93</f>
        <v>1308</v>
      </c>
      <c r="R93" s="78">
        <v>663</v>
      </c>
      <c r="S93" s="79">
        <v>597</v>
      </c>
      <c r="T93" s="209">
        <f>SUM(R93:S93)</f>
        <v>1260</v>
      </c>
      <c r="U93" s="86">
        <v>0</v>
      </c>
      <c r="V93" s="209">
        <f>T93+U93</f>
        <v>1260</v>
      </c>
      <c r="W93" s="81">
        <f>IF(Q93=0,0,((V93/Q93)-1)*100)</f>
        <v>-3.669724770642202</v>
      </c>
      <c r="Y93" s="422"/>
      <c r="Z93" s="422"/>
      <c r="AA93" s="420"/>
    </row>
    <row r="94" spans="1:27" ht="14.25" thickTop="1" thickBot="1">
      <c r="A94" s="413"/>
      <c r="L94" s="87" t="s">
        <v>19</v>
      </c>
      <c r="M94" s="88">
        <f>+M91+M92+M93</f>
        <v>1919</v>
      </c>
      <c r="N94" s="88">
        <f t="shared" ref="N94:V94" si="141">+N91+N92+N93</f>
        <v>2045</v>
      </c>
      <c r="O94" s="210">
        <f t="shared" si="141"/>
        <v>3964</v>
      </c>
      <c r="P94" s="89">
        <f t="shared" si="141"/>
        <v>0</v>
      </c>
      <c r="Q94" s="210">
        <f t="shared" si="141"/>
        <v>3964</v>
      </c>
      <c r="R94" s="88">
        <f t="shared" si="141"/>
        <v>2028</v>
      </c>
      <c r="S94" s="88">
        <f t="shared" si="141"/>
        <v>2211</v>
      </c>
      <c r="T94" s="210">
        <f t="shared" si="141"/>
        <v>4239</v>
      </c>
      <c r="U94" s="89">
        <f t="shared" si="141"/>
        <v>0</v>
      </c>
      <c r="V94" s="210">
        <f t="shared" si="141"/>
        <v>4239</v>
      </c>
      <c r="W94" s="90">
        <f>IF(Q94=0,0,((V94/Q94)-1)*100)</f>
        <v>6.9374369323915275</v>
      </c>
    </row>
    <row r="95" spans="1:27" ht="13.5" thickTop="1">
      <c r="A95" s="413"/>
      <c r="L95" s="61" t="s">
        <v>21</v>
      </c>
      <c r="M95" s="78">
        <v>626</v>
      </c>
      <c r="N95" s="79">
        <v>491</v>
      </c>
      <c r="O95" s="209">
        <f>SUM(M95:N95)</f>
        <v>1117</v>
      </c>
      <c r="P95" s="91">
        <v>0</v>
      </c>
      <c r="Q95" s="209">
        <f>O95+P95</f>
        <v>1117</v>
      </c>
      <c r="R95" s="78">
        <v>698</v>
      </c>
      <c r="S95" s="79">
        <v>631</v>
      </c>
      <c r="T95" s="209">
        <f>SUM(R95:S95)</f>
        <v>1329</v>
      </c>
      <c r="U95" s="91">
        <v>0</v>
      </c>
      <c r="V95" s="209">
        <f>T95+U95</f>
        <v>1329</v>
      </c>
      <c r="W95" s="81">
        <f>IF(Q95=0,0,((V95/Q95)-1)*100)</f>
        <v>18.979409131602498</v>
      </c>
    </row>
    <row r="96" spans="1:27">
      <c r="A96" s="413"/>
      <c r="L96" s="61" t="s">
        <v>22</v>
      </c>
      <c r="M96" s="78">
        <v>661</v>
      </c>
      <c r="N96" s="79">
        <v>613</v>
      </c>
      <c r="O96" s="209">
        <f>SUM(M96:N96)</f>
        <v>1274</v>
      </c>
      <c r="P96" s="80">
        <v>0</v>
      </c>
      <c r="Q96" s="209">
        <f>O96+P96</f>
        <v>1274</v>
      </c>
      <c r="R96" s="78">
        <v>625</v>
      </c>
      <c r="S96" s="79">
        <v>537</v>
      </c>
      <c r="T96" s="209">
        <f>SUM(R96:S96)</f>
        <v>1162</v>
      </c>
      <c r="U96" s="80">
        <v>0</v>
      </c>
      <c r="V96" s="209">
        <f>T96+U96</f>
        <v>1162</v>
      </c>
      <c r="W96" s="81">
        <f t="shared" si="138"/>
        <v>-8.7912087912087937</v>
      </c>
    </row>
    <row r="97" spans="1:29" ht="13.5" thickBot="1">
      <c r="A97" s="414"/>
      <c r="L97" s="61" t="s">
        <v>23</v>
      </c>
      <c r="M97" s="78">
        <v>643</v>
      </c>
      <c r="N97" s="79">
        <v>687</v>
      </c>
      <c r="O97" s="209">
        <f>SUM(M97:N97)</f>
        <v>1330</v>
      </c>
      <c r="P97" s="80">
        <v>0</v>
      </c>
      <c r="Q97" s="209">
        <f>O97+P97</f>
        <v>1330</v>
      </c>
      <c r="R97" s="78">
        <v>943</v>
      </c>
      <c r="S97" s="79">
        <v>696</v>
      </c>
      <c r="T97" s="209">
        <f>SUM(R97:S97)</f>
        <v>1639</v>
      </c>
      <c r="U97" s="80">
        <v>0</v>
      </c>
      <c r="V97" s="209">
        <f>T97+U97</f>
        <v>1639</v>
      </c>
      <c r="W97" s="81">
        <f t="shared" si="138"/>
        <v>23.233082706766915</v>
      </c>
    </row>
    <row r="98" spans="1:29" ht="14.25" thickTop="1" thickBot="1">
      <c r="A98" s="413"/>
      <c r="L98" s="82" t="s">
        <v>40</v>
      </c>
      <c r="M98" s="83">
        <f t="shared" ref="M98:Q98" si="142">+M95+M96+M97</f>
        <v>1930</v>
      </c>
      <c r="N98" s="84">
        <f t="shared" si="142"/>
        <v>1791</v>
      </c>
      <c r="O98" s="208">
        <f t="shared" si="142"/>
        <v>3721</v>
      </c>
      <c r="P98" s="83">
        <f t="shared" si="142"/>
        <v>0</v>
      </c>
      <c r="Q98" s="208">
        <f t="shared" si="142"/>
        <v>3721</v>
      </c>
      <c r="R98" s="83">
        <f t="shared" ref="R98:V98" si="143">+R95+R96+R97</f>
        <v>2266</v>
      </c>
      <c r="S98" s="84">
        <f t="shared" si="143"/>
        <v>1864</v>
      </c>
      <c r="T98" s="208">
        <f t="shared" si="143"/>
        <v>4130</v>
      </c>
      <c r="U98" s="83">
        <f t="shared" si="143"/>
        <v>0</v>
      </c>
      <c r="V98" s="208">
        <f t="shared" si="143"/>
        <v>4130</v>
      </c>
      <c r="W98" s="85">
        <f t="shared" ref="W98" si="144">IF(Q98=0,0,((V98/Q98)-1)*100)</f>
        <v>10.99166890620802</v>
      </c>
      <c r="X98" s="342"/>
      <c r="Y98" s="343"/>
      <c r="Z98" s="343"/>
      <c r="AA98" s="420"/>
    </row>
    <row r="99" spans="1:29" ht="14.25" thickTop="1" thickBot="1">
      <c r="A99" s="413"/>
      <c r="L99" s="61" t="s">
        <v>10</v>
      </c>
      <c r="M99" s="78">
        <v>718</v>
      </c>
      <c r="N99" s="79">
        <v>632</v>
      </c>
      <c r="O99" s="207">
        <f>M99+N99</f>
        <v>1350</v>
      </c>
      <c r="P99" s="80">
        <v>0</v>
      </c>
      <c r="Q99" s="207">
        <f t="shared" ref="Q99" si="145">O99+P99</f>
        <v>1350</v>
      </c>
      <c r="R99" s="78">
        <v>1028</v>
      </c>
      <c r="S99" s="79">
        <v>874</v>
      </c>
      <c r="T99" s="207">
        <f>R99+S99</f>
        <v>1902</v>
      </c>
      <c r="U99" s="80">
        <v>0</v>
      </c>
      <c r="V99" s="207">
        <f t="shared" ref="V99" si="146">T99+U99</f>
        <v>1902</v>
      </c>
      <c r="W99" s="81">
        <f>IF(Q99=0,0,((V99/Q99)-1)*100)</f>
        <v>40.888888888888886</v>
      </c>
      <c r="Y99" s="422"/>
      <c r="Z99" s="422"/>
      <c r="AA99" s="420"/>
    </row>
    <row r="100" spans="1:29" ht="14.25" thickTop="1" thickBot="1">
      <c r="A100" s="413"/>
      <c r="L100" s="82" t="s">
        <v>66</v>
      </c>
      <c r="M100" s="83">
        <f>+M90+M94+M98+M99</f>
        <v>6703</v>
      </c>
      <c r="N100" s="84">
        <f t="shared" ref="N100:V100" si="147">+N90+N94+N98+N99</f>
        <v>6625</v>
      </c>
      <c r="O100" s="208">
        <f t="shared" si="147"/>
        <v>13328</v>
      </c>
      <c r="P100" s="83">
        <f t="shared" si="147"/>
        <v>0</v>
      </c>
      <c r="Q100" s="208">
        <f t="shared" si="147"/>
        <v>13328</v>
      </c>
      <c r="R100" s="83">
        <f t="shared" si="147"/>
        <v>7304</v>
      </c>
      <c r="S100" s="84">
        <f t="shared" si="147"/>
        <v>7105</v>
      </c>
      <c r="T100" s="208">
        <f t="shared" si="147"/>
        <v>14409</v>
      </c>
      <c r="U100" s="83">
        <f t="shared" si="147"/>
        <v>0</v>
      </c>
      <c r="V100" s="208">
        <f t="shared" si="147"/>
        <v>14409</v>
      </c>
      <c r="W100" s="85">
        <f>IF(Q100=0,0,((V100/Q100)-1)*100)</f>
        <v>8.1107442977190978</v>
      </c>
      <c r="Y100" s="422"/>
      <c r="Z100" s="422"/>
      <c r="AA100" s="420"/>
      <c r="AC100" s="336"/>
    </row>
    <row r="101" spans="1:29" ht="13.5" thickTop="1">
      <c r="A101" s="413"/>
      <c r="L101" s="61" t="s">
        <v>11</v>
      </c>
      <c r="M101" s="78">
        <v>688</v>
      </c>
      <c r="N101" s="79">
        <v>669</v>
      </c>
      <c r="O101" s="207">
        <f>M101+N101</f>
        <v>1357</v>
      </c>
      <c r="P101" s="80">
        <v>0</v>
      </c>
      <c r="Q101" s="207">
        <f>O101+P101</f>
        <v>1357</v>
      </c>
      <c r="R101" s="78"/>
      <c r="S101" s="79"/>
      <c r="T101" s="207"/>
      <c r="U101" s="80"/>
      <c r="V101" s="207"/>
      <c r="W101" s="81"/>
      <c r="Y101" s="422"/>
      <c r="Z101" s="422"/>
      <c r="AA101" s="420"/>
    </row>
    <row r="102" spans="1:29" ht="13.5" thickBot="1">
      <c r="A102" s="413"/>
      <c r="L102" s="67" t="s">
        <v>12</v>
      </c>
      <c r="M102" s="78">
        <v>755</v>
      </c>
      <c r="N102" s="79">
        <v>658</v>
      </c>
      <c r="O102" s="207">
        <f>M102+N102</f>
        <v>1413</v>
      </c>
      <c r="P102" s="80">
        <v>0</v>
      </c>
      <c r="Q102" s="207">
        <f>O102+P102</f>
        <v>1413</v>
      </c>
      <c r="R102" s="78"/>
      <c r="S102" s="79"/>
      <c r="T102" s="207"/>
      <c r="U102" s="80"/>
      <c r="V102" s="207"/>
      <c r="W102" s="81"/>
      <c r="X102" s="342"/>
      <c r="Y102" s="343"/>
      <c r="Z102" s="343"/>
      <c r="AA102" s="420"/>
    </row>
    <row r="103" spans="1:29" ht="14.25" thickTop="1" thickBot="1">
      <c r="A103" s="436"/>
      <c r="B103" s="437"/>
      <c r="C103" s="413"/>
      <c r="D103" s="413"/>
      <c r="E103" s="413"/>
      <c r="F103" s="413"/>
      <c r="G103" s="413"/>
      <c r="H103" s="413"/>
      <c r="I103" s="438"/>
      <c r="J103" s="413"/>
      <c r="L103" s="82" t="s">
        <v>38</v>
      </c>
      <c r="M103" s="83">
        <f t="shared" ref="M103:Q103" si="148">+M99+M101+M102</f>
        <v>2161</v>
      </c>
      <c r="N103" s="84">
        <f t="shared" si="148"/>
        <v>1959</v>
      </c>
      <c r="O103" s="208">
        <f t="shared" si="148"/>
        <v>4120</v>
      </c>
      <c r="P103" s="83">
        <f t="shared" si="148"/>
        <v>0</v>
      </c>
      <c r="Q103" s="208">
        <f t="shared" si="148"/>
        <v>4120</v>
      </c>
      <c r="R103" s="83"/>
      <c r="S103" s="84"/>
      <c r="T103" s="208"/>
      <c r="U103" s="83"/>
      <c r="V103" s="208"/>
      <c r="W103" s="85"/>
      <c r="Y103" s="422"/>
      <c r="Z103" s="422"/>
      <c r="AA103" s="420"/>
      <c r="AB103" s="1"/>
    </row>
    <row r="104" spans="1:29" ht="14.25" thickTop="1" thickBot="1">
      <c r="A104" s="413"/>
      <c r="L104" s="82" t="s">
        <v>63</v>
      </c>
      <c r="M104" s="83">
        <f t="shared" ref="M104:Q104" si="149">+M90+M94+M98+M103</f>
        <v>8146</v>
      </c>
      <c r="N104" s="84">
        <f t="shared" si="149"/>
        <v>7952</v>
      </c>
      <c r="O104" s="208">
        <f t="shared" si="149"/>
        <v>16098</v>
      </c>
      <c r="P104" s="83">
        <f t="shared" si="149"/>
        <v>0</v>
      </c>
      <c r="Q104" s="208">
        <f t="shared" si="149"/>
        <v>16098</v>
      </c>
      <c r="R104" s="83"/>
      <c r="S104" s="84"/>
      <c r="T104" s="208"/>
      <c r="U104" s="83"/>
      <c r="V104" s="208"/>
      <c r="W104" s="85"/>
      <c r="Y104" s="338"/>
      <c r="Z104" s="338"/>
      <c r="AC104" s="336"/>
    </row>
    <row r="105" spans="1:29" ht="14.25" thickTop="1" thickBot="1">
      <c r="A105" s="413"/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9" ht="13.5" customHeight="1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:29" ht="13.5" customHeight="1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:29" ht="13.5" customHeight="1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:29" ht="13.5" customHeight="1" thickTop="1" thickBot="1">
      <c r="L109" s="59"/>
      <c r="M109" s="227" t="s">
        <v>64</v>
      </c>
      <c r="N109" s="227"/>
      <c r="O109" s="227"/>
      <c r="P109" s="227"/>
      <c r="Q109" s="228"/>
      <c r="R109" s="227" t="s">
        <v>65</v>
      </c>
      <c r="S109" s="227"/>
      <c r="T109" s="227"/>
      <c r="U109" s="227"/>
      <c r="V109" s="228"/>
      <c r="W109" s="60" t="s">
        <v>2</v>
      </c>
    </row>
    <row r="110" spans="1:29" ht="13.5" thickTop="1">
      <c r="L110" s="61" t="s">
        <v>3</v>
      </c>
      <c r="M110" s="62"/>
      <c r="N110" s="63"/>
      <c r="O110" s="64"/>
      <c r="P110" s="93"/>
      <c r="Q110" s="64"/>
      <c r="R110" s="62"/>
      <c r="S110" s="63"/>
      <c r="T110" s="64"/>
      <c r="U110" s="93"/>
      <c r="V110" s="64"/>
      <c r="W110" s="66" t="s">
        <v>4</v>
      </c>
    </row>
    <row r="111" spans="1:29" ht="13.5" thickBot="1">
      <c r="L111" s="67"/>
      <c r="M111" s="68" t="s">
        <v>35</v>
      </c>
      <c r="N111" s="69" t="s">
        <v>36</v>
      </c>
      <c r="O111" s="70" t="s">
        <v>37</v>
      </c>
      <c r="P111" s="94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94" t="s">
        <v>32</v>
      </c>
      <c r="V111" s="70" t="s">
        <v>7</v>
      </c>
      <c r="W111" s="72"/>
    </row>
    <row r="112" spans="1:29" ht="5.25" customHeight="1" thickTop="1">
      <c r="L112" s="61"/>
      <c r="M112" s="73"/>
      <c r="N112" s="74"/>
      <c r="O112" s="75"/>
      <c r="P112" s="95"/>
      <c r="Q112" s="75"/>
      <c r="R112" s="73"/>
      <c r="S112" s="74"/>
      <c r="T112" s="75"/>
      <c r="U112" s="95"/>
      <c r="V112" s="75"/>
      <c r="W112" s="96"/>
    </row>
    <row r="113" spans="1:29">
      <c r="L113" s="61" t="s">
        <v>13</v>
      </c>
      <c r="M113" s="78">
        <v>0</v>
      </c>
      <c r="N113" s="79">
        <v>0</v>
      </c>
      <c r="O113" s="207">
        <f>M113+N113</f>
        <v>0</v>
      </c>
      <c r="P113" s="97">
        <v>0</v>
      </c>
      <c r="Q113" s="207">
        <f>O113+P113</f>
        <v>0</v>
      </c>
      <c r="R113" s="78">
        <v>0</v>
      </c>
      <c r="S113" s="79">
        <v>0</v>
      </c>
      <c r="T113" s="207">
        <f>R113+S113</f>
        <v>0</v>
      </c>
      <c r="U113" s="97">
        <v>0</v>
      </c>
      <c r="V113" s="207">
        <f>T113+U113</f>
        <v>0</v>
      </c>
      <c r="W113" s="241">
        <f t="shared" ref="W113:W123" si="150">IF(Q113=0,0,((V113/Q113)-1)*100)</f>
        <v>0</v>
      </c>
      <c r="Y113" s="338"/>
      <c r="Z113" s="338"/>
    </row>
    <row r="114" spans="1:29">
      <c r="L114" s="61" t="s">
        <v>14</v>
      </c>
      <c r="M114" s="78">
        <v>0</v>
      </c>
      <c r="N114" s="79">
        <v>0</v>
      </c>
      <c r="O114" s="207">
        <f>M114+N114</f>
        <v>0</v>
      </c>
      <c r="P114" s="97">
        <v>0</v>
      </c>
      <c r="Q114" s="207">
        <f>O114+P114</f>
        <v>0</v>
      </c>
      <c r="R114" s="78">
        <v>0</v>
      </c>
      <c r="S114" s="79">
        <v>0</v>
      </c>
      <c r="T114" s="207">
        <f>R114+S114</f>
        <v>0</v>
      </c>
      <c r="U114" s="97">
        <v>0</v>
      </c>
      <c r="V114" s="207">
        <f>T114+U114</f>
        <v>0</v>
      </c>
      <c r="W114" s="241">
        <f>IF(Q114=0,0,((V114/Q114)-1)*100)</f>
        <v>0</v>
      </c>
      <c r="Y114" s="338"/>
      <c r="Z114" s="338"/>
    </row>
    <row r="115" spans="1:29" ht="13.5" thickBot="1">
      <c r="L115" s="61" t="s">
        <v>15</v>
      </c>
      <c r="M115" s="78">
        <v>0</v>
      </c>
      <c r="N115" s="79">
        <v>0</v>
      </c>
      <c r="O115" s="207">
        <f>M115+N115</f>
        <v>0</v>
      </c>
      <c r="P115" s="97">
        <v>0</v>
      </c>
      <c r="Q115" s="207">
        <f>O115+P115</f>
        <v>0</v>
      </c>
      <c r="R115" s="78">
        <v>0</v>
      </c>
      <c r="S115" s="79">
        <v>0</v>
      </c>
      <c r="T115" s="207">
        <f>R115+S115</f>
        <v>0</v>
      </c>
      <c r="U115" s="97">
        <v>0</v>
      </c>
      <c r="V115" s="207">
        <f>T115+U115</f>
        <v>0</v>
      </c>
      <c r="W115" s="241">
        <f>IF(Q115=0,0,((V115/Q115)-1)*100)</f>
        <v>0</v>
      </c>
      <c r="Y115" s="338"/>
      <c r="Z115" s="338"/>
    </row>
    <row r="116" spans="1:29" ht="14.25" thickTop="1" thickBot="1">
      <c r="A116" s="413"/>
      <c r="L116" s="82" t="s">
        <v>61</v>
      </c>
      <c r="M116" s="83">
        <f t="shared" ref="M116:V116" si="151">+M113+M114+M115</f>
        <v>0</v>
      </c>
      <c r="N116" s="84">
        <f t="shared" si="151"/>
        <v>0</v>
      </c>
      <c r="O116" s="208">
        <f t="shared" si="151"/>
        <v>0</v>
      </c>
      <c r="P116" s="83">
        <f t="shared" si="151"/>
        <v>0</v>
      </c>
      <c r="Q116" s="208">
        <f t="shared" si="151"/>
        <v>0</v>
      </c>
      <c r="R116" s="83">
        <f t="shared" si="151"/>
        <v>0</v>
      </c>
      <c r="S116" s="84">
        <f t="shared" si="151"/>
        <v>0</v>
      </c>
      <c r="T116" s="208">
        <f t="shared" si="151"/>
        <v>0</v>
      </c>
      <c r="U116" s="83">
        <f t="shared" si="151"/>
        <v>0</v>
      </c>
      <c r="V116" s="208">
        <f t="shared" si="151"/>
        <v>0</v>
      </c>
      <c r="W116" s="397">
        <f t="shared" ref="W116" si="152">IF(Q116=0,0,((V116/Q116)-1)*100)</f>
        <v>0</v>
      </c>
      <c r="Y116" s="338"/>
      <c r="Z116" s="338"/>
    </row>
    <row r="117" spans="1:29" ht="13.5" thickTop="1">
      <c r="L117" s="61" t="s">
        <v>16</v>
      </c>
      <c r="M117" s="78">
        <v>0</v>
      </c>
      <c r="N117" s="79">
        <v>0</v>
      </c>
      <c r="O117" s="207">
        <f>SUM(M117:N117)</f>
        <v>0</v>
      </c>
      <c r="P117" s="97">
        <v>0</v>
      </c>
      <c r="Q117" s="207">
        <f>O117+P117</f>
        <v>0</v>
      </c>
      <c r="R117" s="78">
        <v>0</v>
      </c>
      <c r="S117" s="79">
        <v>0</v>
      </c>
      <c r="T117" s="207">
        <f>SUM(R117:S117)</f>
        <v>0</v>
      </c>
      <c r="U117" s="97">
        <v>0</v>
      </c>
      <c r="V117" s="207">
        <f>T117+U117</f>
        <v>0</v>
      </c>
      <c r="W117" s="241">
        <f t="shared" si="150"/>
        <v>0</v>
      </c>
      <c r="Y117" s="422"/>
      <c r="Z117" s="422"/>
      <c r="AA117" s="420"/>
    </row>
    <row r="118" spans="1:29">
      <c r="L118" s="61" t="s">
        <v>17</v>
      </c>
      <c r="M118" s="78">
        <v>0</v>
      </c>
      <c r="N118" s="79">
        <v>0</v>
      </c>
      <c r="O118" s="207">
        <f>SUM(M118:N118)</f>
        <v>0</v>
      </c>
      <c r="P118" s="97">
        <v>0</v>
      </c>
      <c r="Q118" s="207">
        <f>O118+P118</f>
        <v>0</v>
      </c>
      <c r="R118" s="78">
        <v>0</v>
      </c>
      <c r="S118" s="79">
        <v>0</v>
      </c>
      <c r="T118" s="207">
        <f>SUM(R118:S118)</f>
        <v>0</v>
      </c>
      <c r="U118" s="97">
        <v>0</v>
      </c>
      <c r="V118" s="207">
        <f>T118+U118</f>
        <v>0</v>
      </c>
      <c r="W118" s="241">
        <f>IF(Q118=0,0,((V118/Q118)-1)*100)</f>
        <v>0</v>
      </c>
      <c r="Y118" s="422"/>
      <c r="Z118" s="422"/>
      <c r="AA118" s="420"/>
    </row>
    <row r="119" spans="1:29" ht="13.5" thickBot="1">
      <c r="L119" s="61" t="s">
        <v>18</v>
      </c>
      <c r="M119" s="78">
        <v>0</v>
      </c>
      <c r="N119" s="79">
        <v>0</v>
      </c>
      <c r="O119" s="209">
        <f>SUM(M119:N119)</f>
        <v>0</v>
      </c>
      <c r="P119" s="101">
        <v>0</v>
      </c>
      <c r="Q119" s="207">
        <f>O119+P119</f>
        <v>0</v>
      </c>
      <c r="R119" s="78">
        <v>0</v>
      </c>
      <c r="S119" s="79">
        <v>0</v>
      </c>
      <c r="T119" s="209">
        <f>SUM(R119:S119)</f>
        <v>0</v>
      </c>
      <c r="U119" s="101">
        <v>0</v>
      </c>
      <c r="V119" s="207">
        <f>T119+U119</f>
        <v>0</v>
      </c>
      <c r="W119" s="241">
        <f>IF(Q119=0,0,((V119/Q119)-1)*100)</f>
        <v>0</v>
      </c>
      <c r="Y119" s="422"/>
      <c r="Z119" s="422"/>
      <c r="AA119" s="420"/>
    </row>
    <row r="120" spans="1:29" ht="14.25" thickTop="1" thickBot="1">
      <c r="A120" s="413"/>
      <c r="L120" s="87" t="s">
        <v>19</v>
      </c>
      <c r="M120" s="88">
        <f>+M117+M118+M119</f>
        <v>0</v>
      </c>
      <c r="N120" s="88">
        <f t="shared" ref="N120:V120" si="153">+N117+N118+N119</f>
        <v>0</v>
      </c>
      <c r="O120" s="210">
        <f t="shared" si="153"/>
        <v>0</v>
      </c>
      <c r="P120" s="89">
        <f t="shared" si="153"/>
        <v>0</v>
      </c>
      <c r="Q120" s="210">
        <f t="shared" si="153"/>
        <v>0</v>
      </c>
      <c r="R120" s="88">
        <f t="shared" si="153"/>
        <v>0</v>
      </c>
      <c r="S120" s="88">
        <f t="shared" si="153"/>
        <v>0</v>
      </c>
      <c r="T120" s="210">
        <f t="shared" si="153"/>
        <v>0</v>
      </c>
      <c r="U120" s="89">
        <f t="shared" si="153"/>
        <v>0</v>
      </c>
      <c r="V120" s="210">
        <f t="shared" si="153"/>
        <v>0</v>
      </c>
      <c r="W120" s="398">
        <f>IF(Q120=0,0,((V120/Q120)-1)*100)</f>
        <v>0</v>
      </c>
    </row>
    <row r="121" spans="1:29" ht="13.5" thickTop="1">
      <c r="A121" s="415"/>
      <c r="K121" s="415"/>
      <c r="L121" s="61" t="s">
        <v>21</v>
      </c>
      <c r="M121" s="78">
        <v>0</v>
      </c>
      <c r="N121" s="79">
        <v>0</v>
      </c>
      <c r="O121" s="209">
        <f>SUM(M121:N121)</f>
        <v>0</v>
      </c>
      <c r="P121" s="102">
        <v>0</v>
      </c>
      <c r="Q121" s="207">
        <f>O121+P121</f>
        <v>0</v>
      </c>
      <c r="R121" s="78">
        <v>0</v>
      </c>
      <c r="S121" s="79">
        <v>0</v>
      </c>
      <c r="T121" s="209">
        <f>SUM(R121:S121)</f>
        <v>0</v>
      </c>
      <c r="U121" s="102">
        <v>0</v>
      </c>
      <c r="V121" s="207">
        <f>T121+U121</f>
        <v>0</v>
      </c>
      <c r="W121" s="241">
        <f>IF(Q121=0,0,((V121/Q121)-1)*100)</f>
        <v>0</v>
      </c>
      <c r="X121" s="342"/>
      <c r="Y121" s="338"/>
      <c r="Z121" s="343"/>
      <c r="AA121" s="420"/>
    </row>
    <row r="122" spans="1:29">
      <c r="A122" s="415"/>
      <c r="K122" s="415"/>
      <c r="L122" s="61" t="s">
        <v>22</v>
      </c>
      <c r="M122" s="78">
        <v>0</v>
      </c>
      <c r="N122" s="79">
        <v>0</v>
      </c>
      <c r="O122" s="209">
        <f>SUM(M122:N122)</f>
        <v>0</v>
      </c>
      <c r="P122" s="97">
        <v>0</v>
      </c>
      <c r="Q122" s="207">
        <f>O122+P122</f>
        <v>0</v>
      </c>
      <c r="R122" s="78">
        <v>0</v>
      </c>
      <c r="S122" s="79">
        <v>0</v>
      </c>
      <c r="T122" s="209">
        <f>SUM(R122:S122)</f>
        <v>0</v>
      </c>
      <c r="U122" s="97">
        <v>0</v>
      </c>
      <c r="V122" s="207">
        <f>T122+U122</f>
        <v>0</v>
      </c>
      <c r="W122" s="241">
        <f t="shared" si="150"/>
        <v>0</v>
      </c>
      <c r="X122" s="342"/>
      <c r="Y122" s="338"/>
      <c r="Z122" s="343"/>
      <c r="AA122" s="420"/>
    </row>
    <row r="123" spans="1:29" ht="13.5" thickBot="1">
      <c r="A123" s="415"/>
      <c r="K123" s="415"/>
      <c r="L123" s="61" t="s">
        <v>23</v>
      </c>
      <c r="M123" s="78">
        <v>0</v>
      </c>
      <c r="N123" s="79">
        <v>0</v>
      </c>
      <c r="O123" s="209">
        <f>SUM(M123:N123)</f>
        <v>0</v>
      </c>
      <c r="P123" s="97">
        <v>0</v>
      </c>
      <c r="Q123" s="207">
        <f>O123+P123</f>
        <v>0</v>
      </c>
      <c r="R123" s="78">
        <v>0</v>
      </c>
      <c r="S123" s="79">
        <v>0</v>
      </c>
      <c r="T123" s="209">
        <f>SUM(R123:S123)</f>
        <v>0</v>
      </c>
      <c r="U123" s="97">
        <v>0</v>
      </c>
      <c r="V123" s="207">
        <f>T123+U123</f>
        <v>0</v>
      </c>
      <c r="W123" s="241">
        <f t="shared" si="150"/>
        <v>0</v>
      </c>
      <c r="X123" s="342"/>
      <c r="Y123" s="338"/>
      <c r="Z123" s="343"/>
      <c r="AA123" s="420"/>
    </row>
    <row r="124" spans="1:29" ht="14.25" thickTop="1" thickBot="1">
      <c r="L124" s="82" t="s">
        <v>40</v>
      </c>
      <c r="M124" s="83">
        <f t="shared" ref="M124:Q124" si="154">+M121+M122+M123</f>
        <v>0</v>
      </c>
      <c r="N124" s="84">
        <f t="shared" si="154"/>
        <v>0</v>
      </c>
      <c r="O124" s="208">
        <f t="shared" si="154"/>
        <v>0</v>
      </c>
      <c r="P124" s="99">
        <f t="shared" si="154"/>
        <v>0</v>
      </c>
      <c r="Q124" s="219">
        <f t="shared" si="154"/>
        <v>0</v>
      </c>
      <c r="R124" s="83">
        <f t="shared" ref="R124:V124" si="155">+R121+R122+R123</f>
        <v>0</v>
      </c>
      <c r="S124" s="84">
        <f t="shared" si="155"/>
        <v>0</v>
      </c>
      <c r="T124" s="208">
        <f t="shared" si="155"/>
        <v>0</v>
      </c>
      <c r="U124" s="99">
        <f t="shared" si="155"/>
        <v>0</v>
      </c>
      <c r="V124" s="219">
        <f t="shared" si="155"/>
        <v>0</v>
      </c>
      <c r="W124" s="399">
        <f t="shared" ref="W124" si="156">IF(Q124=0,0,((V124/Q124)-1)*100)</f>
        <v>0</v>
      </c>
    </row>
    <row r="125" spans="1:29" ht="14.25" thickTop="1" thickBot="1">
      <c r="L125" s="61" t="s">
        <v>10</v>
      </c>
      <c r="M125" s="78">
        <v>0</v>
      </c>
      <c r="N125" s="79">
        <v>0</v>
      </c>
      <c r="O125" s="207">
        <f>M125+N125</f>
        <v>0</v>
      </c>
      <c r="P125" s="97">
        <v>0</v>
      </c>
      <c r="Q125" s="207">
        <f>O125+P125</f>
        <v>0</v>
      </c>
      <c r="R125" s="78">
        <v>0</v>
      </c>
      <c r="S125" s="79">
        <v>0</v>
      </c>
      <c r="T125" s="207">
        <f>R125+S125</f>
        <v>0</v>
      </c>
      <c r="U125" s="97">
        <v>0</v>
      </c>
      <c r="V125" s="207">
        <f>T125+U125</f>
        <v>0</v>
      </c>
      <c r="W125" s="241">
        <f>IF(Q125=0,0,((V125/Q125)-1)*100)</f>
        <v>0</v>
      </c>
    </row>
    <row r="126" spans="1:29" ht="14.25" thickTop="1" thickBot="1">
      <c r="L126" s="82" t="s">
        <v>66</v>
      </c>
      <c r="M126" s="83">
        <f>+M116+M120+M124+M125</f>
        <v>0</v>
      </c>
      <c r="N126" s="84">
        <f t="shared" ref="N126:V126" si="157">+N116+N120+N124+N125</f>
        <v>0</v>
      </c>
      <c r="O126" s="208">
        <f t="shared" si="157"/>
        <v>0</v>
      </c>
      <c r="P126" s="83">
        <f t="shared" si="157"/>
        <v>0</v>
      </c>
      <c r="Q126" s="208">
        <f t="shared" si="157"/>
        <v>0</v>
      </c>
      <c r="R126" s="83">
        <f t="shared" si="157"/>
        <v>0</v>
      </c>
      <c r="S126" s="84">
        <f t="shared" si="157"/>
        <v>0</v>
      </c>
      <c r="T126" s="208">
        <f t="shared" si="157"/>
        <v>0</v>
      </c>
      <c r="U126" s="83">
        <f t="shared" si="157"/>
        <v>0</v>
      </c>
      <c r="V126" s="208">
        <f t="shared" si="157"/>
        <v>0</v>
      </c>
      <c r="W126" s="397">
        <f>IF(Q126=0,0,((V126/Q126)-1)*100)</f>
        <v>0</v>
      </c>
      <c r="AC126" s="336"/>
    </row>
    <row r="127" spans="1:29" ht="13.5" thickTop="1">
      <c r="L127" s="61" t="s">
        <v>11</v>
      </c>
      <c r="M127" s="78">
        <v>0</v>
      </c>
      <c r="N127" s="79">
        <v>0</v>
      </c>
      <c r="O127" s="207">
        <f>M127+N127</f>
        <v>0</v>
      </c>
      <c r="P127" s="97">
        <v>0</v>
      </c>
      <c r="Q127" s="207">
        <f>O127+P127</f>
        <v>0</v>
      </c>
      <c r="R127" s="78"/>
      <c r="S127" s="79"/>
      <c r="T127" s="207"/>
      <c r="U127" s="97"/>
      <c r="V127" s="207"/>
      <c r="W127" s="241"/>
    </row>
    <row r="128" spans="1:29" ht="13.5" thickBot="1">
      <c r="L128" s="67" t="s">
        <v>12</v>
      </c>
      <c r="M128" s="78">
        <v>0</v>
      </c>
      <c r="N128" s="79">
        <v>0</v>
      </c>
      <c r="O128" s="207">
        <f>M128+N128</f>
        <v>0</v>
      </c>
      <c r="P128" s="97">
        <v>0</v>
      </c>
      <c r="Q128" s="207">
        <f>O128+P128</f>
        <v>0</v>
      </c>
      <c r="R128" s="78"/>
      <c r="S128" s="79"/>
      <c r="T128" s="207"/>
      <c r="U128" s="97"/>
      <c r="V128" s="207"/>
      <c r="W128" s="241"/>
      <c r="Y128" s="338"/>
    </row>
    <row r="129" spans="12:29" ht="14.25" thickTop="1" thickBot="1">
      <c r="L129" s="82" t="s">
        <v>38</v>
      </c>
      <c r="M129" s="83">
        <f t="shared" ref="M129:Q129" si="158">+M125+M127+M128</f>
        <v>0</v>
      </c>
      <c r="N129" s="84">
        <f t="shared" si="158"/>
        <v>0</v>
      </c>
      <c r="O129" s="208">
        <f t="shared" si="158"/>
        <v>0</v>
      </c>
      <c r="P129" s="83">
        <f t="shared" si="158"/>
        <v>0</v>
      </c>
      <c r="Q129" s="208">
        <f t="shared" si="158"/>
        <v>0</v>
      </c>
      <c r="R129" s="83"/>
      <c r="S129" s="84"/>
      <c r="T129" s="208"/>
      <c r="U129" s="83"/>
      <c r="V129" s="208"/>
      <c r="W129" s="397"/>
    </row>
    <row r="130" spans="12:29" ht="14.25" thickTop="1" thickBot="1">
      <c r="L130" s="82" t="s">
        <v>63</v>
      </c>
      <c r="M130" s="83">
        <f t="shared" ref="M130:Q130" si="159">+M116+M120+M124+M129</f>
        <v>0</v>
      </c>
      <c r="N130" s="84">
        <f t="shared" si="159"/>
        <v>0</v>
      </c>
      <c r="O130" s="208">
        <f t="shared" si="159"/>
        <v>0</v>
      </c>
      <c r="P130" s="83">
        <f t="shared" si="159"/>
        <v>0</v>
      </c>
      <c r="Q130" s="208">
        <f t="shared" si="159"/>
        <v>0</v>
      </c>
      <c r="R130" s="83"/>
      <c r="S130" s="84"/>
      <c r="T130" s="208"/>
      <c r="U130" s="83"/>
      <c r="V130" s="208"/>
      <c r="W130" s="397"/>
      <c r="Y130" s="338"/>
      <c r="Z130" s="338"/>
      <c r="AC130" s="336"/>
    </row>
    <row r="131" spans="12:29" ht="12.75" customHeight="1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9" ht="12.75" customHeight="1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9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9" ht="13.5" customHeight="1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9" ht="14.25" thickTop="1" thickBot="1">
      <c r="L135" s="59"/>
      <c r="M135" s="227" t="s">
        <v>64</v>
      </c>
      <c r="N135" s="227"/>
      <c r="O135" s="227"/>
      <c r="P135" s="227"/>
      <c r="Q135" s="228"/>
      <c r="R135" s="227" t="s">
        <v>65</v>
      </c>
      <c r="S135" s="227"/>
      <c r="T135" s="227"/>
      <c r="U135" s="227"/>
      <c r="V135" s="228"/>
      <c r="W135" s="60" t="s">
        <v>2</v>
      </c>
    </row>
    <row r="136" spans="12:29" ht="13.5" thickTop="1">
      <c r="L136" s="61" t="s">
        <v>3</v>
      </c>
      <c r="M136" s="62"/>
      <c r="N136" s="63"/>
      <c r="O136" s="64"/>
      <c r="P136" s="93"/>
      <c r="Q136" s="64"/>
      <c r="R136" s="62"/>
      <c r="S136" s="63"/>
      <c r="T136" s="64"/>
      <c r="U136" s="93"/>
      <c r="V136" s="64"/>
      <c r="W136" s="66" t="s">
        <v>4</v>
      </c>
    </row>
    <row r="137" spans="12:29" ht="13.5" thickBot="1">
      <c r="L137" s="67"/>
      <c r="M137" s="68" t="s">
        <v>35</v>
      </c>
      <c r="N137" s="69" t="s">
        <v>36</v>
      </c>
      <c r="O137" s="70" t="s">
        <v>37</v>
      </c>
      <c r="P137" s="94" t="s">
        <v>32</v>
      </c>
      <c r="Q137" s="70" t="s">
        <v>7</v>
      </c>
      <c r="R137" s="68" t="s">
        <v>35</v>
      </c>
      <c r="S137" s="69" t="s">
        <v>36</v>
      </c>
      <c r="T137" s="70" t="s">
        <v>37</v>
      </c>
      <c r="U137" s="94" t="s">
        <v>32</v>
      </c>
      <c r="V137" s="70" t="s">
        <v>7</v>
      </c>
      <c r="W137" s="72"/>
    </row>
    <row r="138" spans="12:29" ht="5.25" customHeight="1" thickTop="1">
      <c r="L138" s="61"/>
      <c r="M138" s="73"/>
      <c r="N138" s="74"/>
      <c r="O138" s="75"/>
      <c r="P138" s="95"/>
      <c r="Q138" s="75"/>
      <c r="R138" s="73"/>
      <c r="S138" s="74"/>
      <c r="T138" s="75"/>
      <c r="U138" s="95"/>
      <c r="V138" s="75"/>
      <c r="W138" s="96"/>
    </row>
    <row r="139" spans="12:29">
      <c r="L139" s="61" t="s">
        <v>13</v>
      </c>
      <c r="M139" s="78">
        <f t="shared" ref="M139:N139" si="160">+M87+M113</f>
        <v>647</v>
      </c>
      <c r="N139" s="79">
        <f t="shared" si="160"/>
        <v>628</v>
      </c>
      <c r="O139" s="207">
        <f t="shared" ref="O139:O140" si="161">M139+N139</f>
        <v>1275</v>
      </c>
      <c r="P139" s="97">
        <f>+P87+P113</f>
        <v>0</v>
      </c>
      <c r="Q139" s="207">
        <f>O139+P139</f>
        <v>1275</v>
      </c>
      <c r="R139" s="78">
        <f t="shared" ref="R139:S141" si="162">+R87+R113</f>
        <v>780</v>
      </c>
      <c r="S139" s="79">
        <f t="shared" si="162"/>
        <v>716</v>
      </c>
      <c r="T139" s="207">
        <f t="shared" ref="T139:T149" si="163">R139+S139</f>
        <v>1496</v>
      </c>
      <c r="U139" s="97">
        <f>+U87+U113</f>
        <v>0</v>
      </c>
      <c r="V139" s="207">
        <f>T139+U139</f>
        <v>1496</v>
      </c>
      <c r="W139" s="98">
        <f>IF(Q139=0,0,((V139/Q139)-1)*100)</f>
        <v>17.333333333333336</v>
      </c>
      <c r="Y139" s="338"/>
      <c r="Z139" s="338"/>
    </row>
    <row r="140" spans="12:29">
      <c r="L140" s="61" t="s">
        <v>14</v>
      </c>
      <c r="M140" s="78">
        <f t="shared" ref="M140:N140" si="164">+M88+M114</f>
        <v>640</v>
      </c>
      <c r="N140" s="79">
        <f t="shared" si="164"/>
        <v>663</v>
      </c>
      <c r="O140" s="207">
        <f t="shared" si="161"/>
        <v>1303</v>
      </c>
      <c r="P140" s="97">
        <f>+P88+P114</f>
        <v>0</v>
      </c>
      <c r="Q140" s="207">
        <f>O140+P140</f>
        <v>1303</v>
      </c>
      <c r="R140" s="78">
        <f t="shared" si="162"/>
        <v>499</v>
      </c>
      <c r="S140" s="79">
        <f t="shared" si="162"/>
        <v>606</v>
      </c>
      <c r="T140" s="207">
        <f t="shared" si="163"/>
        <v>1105</v>
      </c>
      <c r="U140" s="97">
        <f>+U88+U114</f>
        <v>0</v>
      </c>
      <c r="V140" s="207">
        <f>T140+U140</f>
        <v>1105</v>
      </c>
      <c r="W140" s="98">
        <f t="shared" ref="W140:W150" si="165">IF(Q140=0,0,((V140/Q140)-1)*100)</f>
        <v>-15.195702225633156</v>
      </c>
      <c r="Y140" s="338"/>
      <c r="Z140" s="338"/>
      <c r="AC140" s="336"/>
    </row>
    <row r="141" spans="12:29" ht="13.5" thickBot="1">
      <c r="L141" s="61" t="s">
        <v>15</v>
      </c>
      <c r="M141" s="78">
        <f t="shared" ref="M141:N141" si="166">+M89+M115</f>
        <v>849</v>
      </c>
      <c r="N141" s="79">
        <f t="shared" si="166"/>
        <v>866</v>
      </c>
      <c r="O141" s="207">
        <f>M141+N141</f>
        <v>1715</v>
      </c>
      <c r="P141" s="97">
        <f>+P89+P115</f>
        <v>0</v>
      </c>
      <c r="Q141" s="207">
        <f>O141+P141</f>
        <v>1715</v>
      </c>
      <c r="R141" s="78">
        <f t="shared" si="162"/>
        <v>703</v>
      </c>
      <c r="S141" s="79">
        <f t="shared" si="162"/>
        <v>834</v>
      </c>
      <c r="T141" s="207">
        <f>R141+S141</f>
        <v>1537</v>
      </c>
      <c r="U141" s="97">
        <f>+U89+U115</f>
        <v>0</v>
      </c>
      <c r="V141" s="207">
        <f>T141+U141</f>
        <v>1537</v>
      </c>
      <c r="W141" s="98">
        <f>IF(Q141=0,0,((V141/Q141)-1)*100)</f>
        <v>-10.379008746355689</v>
      </c>
      <c r="Y141" s="422"/>
      <c r="Z141" s="422"/>
      <c r="AA141" s="420"/>
    </row>
    <row r="142" spans="12:29" ht="14.25" thickTop="1" thickBot="1">
      <c r="L142" s="82" t="s">
        <v>61</v>
      </c>
      <c r="M142" s="83">
        <f t="shared" ref="M142:Q142" si="167">+M139+M140+M141</f>
        <v>2136</v>
      </c>
      <c r="N142" s="84">
        <f t="shared" si="167"/>
        <v>2157</v>
      </c>
      <c r="O142" s="208">
        <f t="shared" si="167"/>
        <v>4293</v>
      </c>
      <c r="P142" s="83">
        <f t="shared" si="167"/>
        <v>0</v>
      </c>
      <c r="Q142" s="208">
        <f t="shared" si="167"/>
        <v>4293</v>
      </c>
      <c r="R142" s="83">
        <f t="shared" ref="R142" si="168">+R139+R140+R141</f>
        <v>1982</v>
      </c>
      <c r="S142" s="84">
        <f t="shared" ref="S142" si="169">+S139+S140+S141</f>
        <v>2156</v>
      </c>
      <c r="T142" s="208">
        <f t="shared" ref="T142" si="170">+T139+T140+T141</f>
        <v>4138</v>
      </c>
      <c r="U142" s="83">
        <f t="shared" ref="U142" si="171">+U139+U140+U141</f>
        <v>0</v>
      </c>
      <c r="V142" s="208">
        <f t="shared" ref="V142" si="172">+V139+V140+V141</f>
        <v>4138</v>
      </c>
      <c r="W142" s="85">
        <f t="shared" si="165"/>
        <v>-3.6105287677614673</v>
      </c>
      <c r="Y142" s="338"/>
      <c r="Z142" s="338"/>
      <c r="AC142" s="336"/>
    </row>
    <row r="143" spans="12:29" ht="13.5" thickTop="1">
      <c r="L143" s="61" t="s">
        <v>16</v>
      </c>
      <c r="M143" s="78">
        <f t="shared" ref="M143:N143" si="173">+M91+M117</f>
        <v>648</v>
      </c>
      <c r="N143" s="79">
        <f t="shared" si="173"/>
        <v>670</v>
      </c>
      <c r="O143" s="207">
        <f t="shared" ref="O143" si="174">M143+N143</f>
        <v>1318</v>
      </c>
      <c r="P143" s="97">
        <f>+P91+P117</f>
        <v>0</v>
      </c>
      <c r="Q143" s="207">
        <f>O143+P143</f>
        <v>1318</v>
      </c>
      <c r="R143" s="78">
        <f t="shared" ref="R143:S145" si="175">+R91+R117</f>
        <v>670</v>
      </c>
      <c r="S143" s="79">
        <f t="shared" si="175"/>
        <v>792</v>
      </c>
      <c r="T143" s="207">
        <f t="shared" si="163"/>
        <v>1462</v>
      </c>
      <c r="U143" s="97">
        <f>+U91+U117</f>
        <v>0</v>
      </c>
      <c r="V143" s="207">
        <f>T143+U143</f>
        <v>1462</v>
      </c>
      <c r="W143" s="98">
        <f t="shared" si="165"/>
        <v>10.925644916540222</v>
      </c>
      <c r="Y143" s="422"/>
      <c r="Z143" s="422"/>
      <c r="AA143" s="420"/>
    </row>
    <row r="144" spans="12:29">
      <c r="L144" s="61" t="s">
        <v>17</v>
      </c>
      <c r="M144" s="78">
        <f t="shared" ref="M144:N144" si="176">+M92+M118</f>
        <v>585</v>
      </c>
      <c r="N144" s="79">
        <f t="shared" si="176"/>
        <v>753</v>
      </c>
      <c r="O144" s="207">
        <f>M144+N144</f>
        <v>1338</v>
      </c>
      <c r="P144" s="97">
        <f>+P92+P118</f>
        <v>0</v>
      </c>
      <c r="Q144" s="207">
        <f>O144+P144</f>
        <v>1338</v>
      </c>
      <c r="R144" s="78">
        <f t="shared" si="175"/>
        <v>695</v>
      </c>
      <c r="S144" s="79">
        <f t="shared" si="175"/>
        <v>822</v>
      </c>
      <c r="T144" s="207">
        <f>R144+S144</f>
        <v>1517</v>
      </c>
      <c r="U144" s="97">
        <f>+U92+U118</f>
        <v>0</v>
      </c>
      <c r="V144" s="207">
        <f>T144+U144</f>
        <v>1517</v>
      </c>
      <c r="W144" s="98">
        <f>IF(Q144=0,0,((V144/Q144)-1)*100)</f>
        <v>13.378176382660678</v>
      </c>
      <c r="Y144" s="422"/>
      <c r="Z144" s="422"/>
      <c r="AA144" s="420"/>
    </row>
    <row r="145" spans="1:29" ht="13.5" thickBot="1">
      <c r="L145" s="61" t="s">
        <v>18</v>
      </c>
      <c r="M145" s="78">
        <f t="shared" ref="M145:N145" si="177">+M93+M119</f>
        <v>686</v>
      </c>
      <c r="N145" s="79">
        <f t="shared" si="177"/>
        <v>622</v>
      </c>
      <c r="O145" s="209">
        <f t="shared" ref="O145" si="178">M145+N145</f>
        <v>1308</v>
      </c>
      <c r="P145" s="101">
        <f>+P93+P119</f>
        <v>0</v>
      </c>
      <c r="Q145" s="207">
        <f>O145+P145</f>
        <v>1308</v>
      </c>
      <c r="R145" s="78">
        <f t="shared" si="175"/>
        <v>663</v>
      </c>
      <c r="S145" s="79">
        <f t="shared" si="175"/>
        <v>597</v>
      </c>
      <c r="T145" s="209">
        <f t="shared" si="163"/>
        <v>1260</v>
      </c>
      <c r="U145" s="101">
        <f>+U93+U119</f>
        <v>0</v>
      </c>
      <c r="V145" s="207">
        <f>T145+U145</f>
        <v>1260</v>
      </c>
      <c r="W145" s="98">
        <f t="shared" si="165"/>
        <v>-3.669724770642202</v>
      </c>
      <c r="Y145" s="422"/>
      <c r="Z145" s="422"/>
      <c r="AA145" s="420"/>
    </row>
    <row r="146" spans="1:29" ht="14.25" thickTop="1" thickBot="1">
      <c r="A146" s="413"/>
      <c r="L146" s="87" t="s">
        <v>39</v>
      </c>
      <c r="M146" s="83">
        <f t="shared" ref="M146:Q146" si="179">+M143+M144+M145</f>
        <v>1919</v>
      </c>
      <c r="N146" s="84">
        <f t="shared" si="179"/>
        <v>2045</v>
      </c>
      <c r="O146" s="208">
        <f t="shared" si="179"/>
        <v>3964</v>
      </c>
      <c r="P146" s="83">
        <f t="shared" si="179"/>
        <v>0</v>
      </c>
      <c r="Q146" s="208">
        <f t="shared" si="179"/>
        <v>3964</v>
      </c>
      <c r="R146" s="83">
        <f t="shared" ref="R146" si="180">+R143+R144+R145</f>
        <v>2028</v>
      </c>
      <c r="S146" s="84">
        <f t="shared" ref="S146" si="181">+S143+S144+S145</f>
        <v>2211</v>
      </c>
      <c r="T146" s="208">
        <f t="shared" ref="T146" si="182">+T143+T144+T145</f>
        <v>4239</v>
      </c>
      <c r="U146" s="83">
        <f t="shared" ref="U146" si="183">+U143+U144+U145</f>
        <v>0</v>
      </c>
      <c r="V146" s="208">
        <f t="shared" ref="V146" si="184">+V143+V144+V145</f>
        <v>4239</v>
      </c>
      <c r="W146" s="90">
        <f t="shared" si="165"/>
        <v>6.9374369323915275</v>
      </c>
      <c r="Y146" s="422"/>
      <c r="Z146" s="422"/>
      <c r="AA146" s="420"/>
    </row>
    <row r="147" spans="1:29" ht="13.5" thickTop="1">
      <c r="A147" s="413"/>
      <c r="L147" s="61" t="s">
        <v>21</v>
      </c>
      <c r="M147" s="78">
        <f t="shared" ref="M147:N147" si="185">+M95+M121</f>
        <v>626</v>
      </c>
      <c r="N147" s="79">
        <f t="shared" si="185"/>
        <v>491</v>
      </c>
      <c r="O147" s="209">
        <f t="shared" ref="O147:O149" si="186">M147+N147</f>
        <v>1117</v>
      </c>
      <c r="P147" s="102">
        <f>+P95+P121</f>
        <v>0</v>
      </c>
      <c r="Q147" s="207">
        <f>O147+P147</f>
        <v>1117</v>
      </c>
      <c r="R147" s="78">
        <f t="shared" ref="R147:S149" si="187">+R95+R121</f>
        <v>698</v>
      </c>
      <c r="S147" s="79">
        <f t="shared" si="187"/>
        <v>631</v>
      </c>
      <c r="T147" s="209">
        <f t="shared" si="163"/>
        <v>1329</v>
      </c>
      <c r="U147" s="102">
        <f>+U95+U121</f>
        <v>0</v>
      </c>
      <c r="V147" s="207">
        <f>T147+U147</f>
        <v>1329</v>
      </c>
      <c r="W147" s="98">
        <f t="shared" si="165"/>
        <v>18.979409131602498</v>
      </c>
      <c r="Y147" s="338"/>
    </row>
    <row r="148" spans="1:29">
      <c r="A148" s="413"/>
      <c r="L148" s="61" t="s">
        <v>22</v>
      </c>
      <c r="M148" s="78">
        <f t="shared" ref="M148:N148" si="188">+M96+M122</f>
        <v>661</v>
      </c>
      <c r="N148" s="79">
        <f t="shared" si="188"/>
        <v>613</v>
      </c>
      <c r="O148" s="209">
        <f t="shared" si="186"/>
        <v>1274</v>
      </c>
      <c r="P148" s="97">
        <f>+P96+P122</f>
        <v>0</v>
      </c>
      <c r="Q148" s="207">
        <f>O148+P148</f>
        <v>1274</v>
      </c>
      <c r="R148" s="78">
        <f t="shared" si="187"/>
        <v>625</v>
      </c>
      <c r="S148" s="79">
        <f t="shared" si="187"/>
        <v>537</v>
      </c>
      <c r="T148" s="209">
        <f t="shared" si="163"/>
        <v>1162</v>
      </c>
      <c r="U148" s="97">
        <f>+U96+U122</f>
        <v>0</v>
      </c>
      <c r="V148" s="207">
        <f>T148+U148</f>
        <v>1162</v>
      </c>
      <c r="W148" s="98">
        <f t="shared" si="165"/>
        <v>-8.7912087912087937</v>
      </c>
      <c r="Y148" s="338"/>
    </row>
    <row r="149" spans="1:29" ht="13.5" thickBot="1">
      <c r="A149" s="415"/>
      <c r="K149" s="415"/>
      <c r="L149" s="61" t="s">
        <v>23</v>
      </c>
      <c r="M149" s="78">
        <f t="shared" ref="M149:N149" si="189">+M97+M123</f>
        <v>643</v>
      </c>
      <c r="N149" s="79">
        <f t="shared" si="189"/>
        <v>687</v>
      </c>
      <c r="O149" s="209">
        <f t="shared" si="186"/>
        <v>1330</v>
      </c>
      <c r="P149" s="97">
        <f>+P97+P123</f>
        <v>0</v>
      </c>
      <c r="Q149" s="207">
        <f>O149+P149</f>
        <v>1330</v>
      </c>
      <c r="R149" s="78">
        <f t="shared" si="187"/>
        <v>943</v>
      </c>
      <c r="S149" s="79">
        <f t="shared" si="187"/>
        <v>696</v>
      </c>
      <c r="T149" s="209">
        <f t="shared" si="163"/>
        <v>1639</v>
      </c>
      <c r="U149" s="97">
        <f>+U97+U123</f>
        <v>0</v>
      </c>
      <c r="V149" s="207">
        <f>T149+U149</f>
        <v>1639</v>
      </c>
      <c r="W149" s="98">
        <f t="shared" si="165"/>
        <v>23.233082706766915</v>
      </c>
      <c r="Y149" s="338"/>
    </row>
    <row r="150" spans="1:29" ht="14.25" thickTop="1" thickBot="1">
      <c r="A150" s="415"/>
      <c r="K150" s="415"/>
      <c r="L150" s="82" t="s">
        <v>40</v>
      </c>
      <c r="M150" s="83">
        <f t="shared" ref="M150:Q150" si="190">+M147+M148+M149</f>
        <v>1930</v>
      </c>
      <c r="N150" s="84">
        <f t="shared" si="190"/>
        <v>1791</v>
      </c>
      <c r="O150" s="208">
        <f t="shared" si="190"/>
        <v>3721</v>
      </c>
      <c r="P150" s="83">
        <f t="shared" si="190"/>
        <v>0</v>
      </c>
      <c r="Q150" s="208">
        <f t="shared" si="190"/>
        <v>3721</v>
      </c>
      <c r="R150" s="83">
        <f t="shared" ref="R150:V150" si="191">+R147+R148+R149</f>
        <v>2266</v>
      </c>
      <c r="S150" s="84">
        <f t="shared" si="191"/>
        <v>1864</v>
      </c>
      <c r="T150" s="208">
        <f t="shared" si="191"/>
        <v>4130</v>
      </c>
      <c r="U150" s="83">
        <f t="shared" si="191"/>
        <v>0</v>
      </c>
      <c r="V150" s="208">
        <f t="shared" si="191"/>
        <v>4130</v>
      </c>
      <c r="W150" s="100">
        <f t="shared" si="165"/>
        <v>10.99166890620802</v>
      </c>
      <c r="X150" s="342"/>
      <c r="Y150" s="343"/>
      <c r="Z150" s="343"/>
      <c r="AA150" s="420"/>
    </row>
    <row r="151" spans="1:29" ht="14.25" thickTop="1" thickBot="1">
      <c r="L151" s="61" t="s">
        <v>10</v>
      </c>
      <c r="M151" s="78">
        <f t="shared" ref="M151:N151" si="192">+M99+M125</f>
        <v>718</v>
      </c>
      <c r="N151" s="79">
        <f t="shared" si="192"/>
        <v>632</v>
      </c>
      <c r="O151" s="207">
        <f>M151+N151</f>
        <v>1350</v>
      </c>
      <c r="P151" s="97">
        <f>+P99+P125</f>
        <v>0</v>
      </c>
      <c r="Q151" s="207">
        <f>O151+P151</f>
        <v>1350</v>
      </c>
      <c r="R151" s="78">
        <f>+R99+R125</f>
        <v>1028</v>
      </c>
      <c r="S151" s="79">
        <f>+S99+S125</f>
        <v>874</v>
      </c>
      <c r="T151" s="207">
        <f>R151+S151</f>
        <v>1902</v>
      </c>
      <c r="U151" s="97">
        <f>+U99+U125</f>
        <v>0</v>
      </c>
      <c r="V151" s="207">
        <f>T151+U151</f>
        <v>1902</v>
      </c>
      <c r="W151" s="98">
        <f>IF(Q151=0,0,((V151/Q151)-1)*100)</f>
        <v>40.888888888888886</v>
      </c>
      <c r="Y151" s="338"/>
    </row>
    <row r="152" spans="1:29" ht="14.25" thickTop="1" thickBot="1">
      <c r="L152" s="82" t="s">
        <v>66</v>
      </c>
      <c r="M152" s="83">
        <f>+M142+M146+M150+M151</f>
        <v>6703</v>
      </c>
      <c r="N152" s="84">
        <f t="shared" ref="N152:V152" si="193">+N142+N146+N150+N151</f>
        <v>6625</v>
      </c>
      <c r="O152" s="208">
        <f t="shared" si="193"/>
        <v>13328</v>
      </c>
      <c r="P152" s="83">
        <f t="shared" si="193"/>
        <v>0</v>
      </c>
      <c r="Q152" s="208">
        <f t="shared" si="193"/>
        <v>13328</v>
      </c>
      <c r="R152" s="83">
        <f t="shared" si="193"/>
        <v>7304</v>
      </c>
      <c r="S152" s="84">
        <f t="shared" si="193"/>
        <v>7105</v>
      </c>
      <c r="T152" s="208">
        <f t="shared" si="193"/>
        <v>14409</v>
      </c>
      <c r="U152" s="83">
        <f t="shared" si="193"/>
        <v>0</v>
      </c>
      <c r="V152" s="208">
        <f t="shared" si="193"/>
        <v>14409</v>
      </c>
      <c r="W152" s="85">
        <f>IF(Q152=0,0,((V152/Q152)-1)*100)</f>
        <v>8.1107442977190978</v>
      </c>
      <c r="Y152" s="338"/>
      <c r="AC152" s="336"/>
    </row>
    <row r="153" spans="1:29" ht="13.5" thickTop="1">
      <c r="L153" s="61" t="s">
        <v>11</v>
      </c>
      <c r="M153" s="78">
        <f t="shared" ref="M153:N153" si="194">+M101+M127</f>
        <v>688</v>
      </c>
      <c r="N153" s="79">
        <f t="shared" si="194"/>
        <v>669</v>
      </c>
      <c r="O153" s="207">
        <f>M153+N153</f>
        <v>1357</v>
      </c>
      <c r="P153" s="97">
        <f>+P101+P127</f>
        <v>0</v>
      </c>
      <c r="Q153" s="207">
        <f>O153+P153</f>
        <v>1357</v>
      </c>
      <c r="R153" s="78"/>
      <c r="S153" s="79"/>
      <c r="T153" s="207"/>
      <c r="U153" s="97"/>
      <c r="V153" s="207"/>
      <c r="W153" s="98"/>
      <c r="Y153" s="338"/>
    </row>
    <row r="154" spans="1:29" ht="13.5" thickBot="1">
      <c r="L154" s="67" t="s">
        <v>12</v>
      </c>
      <c r="M154" s="78">
        <f t="shared" ref="M154:N154" si="195">+M102+M128</f>
        <v>755</v>
      </c>
      <c r="N154" s="79">
        <f t="shared" si="195"/>
        <v>658</v>
      </c>
      <c r="O154" s="207">
        <f>M154+N154</f>
        <v>1413</v>
      </c>
      <c r="P154" s="97">
        <f>+P102+P128</f>
        <v>0</v>
      </c>
      <c r="Q154" s="207">
        <f>O154+P154</f>
        <v>1413</v>
      </c>
      <c r="R154" s="78"/>
      <c r="S154" s="79"/>
      <c r="T154" s="207"/>
      <c r="U154" s="97"/>
      <c r="V154" s="207"/>
      <c r="W154" s="98"/>
      <c r="Y154" s="338"/>
      <c r="Z154" s="338"/>
    </row>
    <row r="155" spans="1:29" ht="14.25" thickTop="1" thickBot="1">
      <c r="L155" s="82" t="s">
        <v>38</v>
      </c>
      <c r="M155" s="83">
        <f t="shared" ref="M155:Q155" si="196">+M151+M153+M154</f>
        <v>2161</v>
      </c>
      <c r="N155" s="84">
        <f t="shared" si="196"/>
        <v>1959</v>
      </c>
      <c r="O155" s="208">
        <f t="shared" si="196"/>
        <v>4120</v>
      </c>
      <c r="P155" s="83">
        <f t="shared" si="196"/>
        <v>0</v>
      </c>
      <c r="Q155" s="208">
        <f t="shared" si="196"/>
        <v>4120</v>
      </c>
      <c r="R155" s="83"/>
      <c r="S155" s="84"/>
      <c r="T155" s="208"/>
      <c r="U155" s="83"/>
      <c r="V155" s="208"/>
      <c r="W155" s="85"/>
      <c r="Y155" s="338"/>
    </row>
    <row r="156" spans="1:29" ht="14.25" thickTop="1" thickBot="1">
      <c r="L156" s="82" t="s">
        <v>63</v>
      </c>
      <c r="M156" s="83">
        <f t="shared" ref="M156:Q156" si="197">+M142+M146+M150+M155</f>
        <v>8146</v>
      </c>
      <c r="N156" s="84">
        <f t="shared" si="197"/>
        <v>7952</v>
      </c>
      <c r="O156" s="208">
        <f t="shared" si="197"/>
        <v>16098</v>
      </c>
      <c r="P156" s="83">
        <f t="shared" si="197"/>
        <v>0</v>
      </c>
      <c r="Q156" s="208">
        <f t="shared" si="197"/>
        <v>16098</v>
      </c>
      <c r="R156" s="83"/>
      <c r="S156" s="84"/>
      <c r="T156" s="208"/>
      <c r="U156" s="83"/>
      <c r="V156" s="208"/>
      <c r="W156" s="85"/>
      <c r="Y156" s="338"/>
      <c r="Z156" s="338"/>
      <c r="AC156" s="336"/>
    </row>
    <row r="157" spans="1:29" ht="13.5" customHeight="1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9" ht="13.5" customHeight="1" thickTop="1">
      <c r="L158" s="492" t="s">
        <v>54</v>
      </c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4"/>
    </row>
    <row r="159" spans="1:29" ht="13.5" customHeight="1" thickBot="1">
      <c r="L159" s="495" t="s">
        <v>51</v>
      </c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7"/>
    </row>
    <row r="160" spans="1:29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:27" ht="14.25" thickTop="1" thickBot="1">
      <c r="L161" s="254"/>
      <c r="M161" s="255" t="s">
        <v>64</v>
      </c>
      <c r="N161" s="255"/>
      <c r="O161" s="255"/>
      <c r="P161" s="255"/>
      <c r="Q161" s="256"/>
      <c r="R161" s="255" t="s">
        <v>65</v>
      </c>
      <c r="S161" s="255"/>
      <c r="T161" s="255"/>
      <c r="U161" s="255"/>
      <c r="V161" s="256"/>
      <c r="W161" s="257" t="s">
        <v>2</v>
      </c>
    </row>
    <row r="162" spans="1:27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263" t="s">
        <v>4</v>
      </c>
    </row>
    <row r="163" spans="1:27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269"/>
    </row>
    <row r="164" spans="1:27" ht="5.25" customHeight="1" thickTop="1">
      <c r="L164" s="258"/>
      <c r="M164" s="270"/>
      <c r="N164" s="271"/>
      <c r="O164" s="272"/>
      <c r="P164" s="273"/>
      <c r="Q164" s="272"/>
      <c r="R164" s="270"/>
      <c r="S164" s="271"/>
      <c r="T164" s="272"/>
      <c r="U164" s="273"/>
      <c r="V164" s="272"/>
      <c r="W164" s="274"/>
    </row>
    <row r="165" spans="1:27">
      <c r="L165" s="258" t="s">
        <v>13</v>
      </c>
      <c r="M165" s="275">
        <v>0</v>
      </c>
      <c r="N165" s="276">
        <v>0</v>
      </c>
      <c r="O165" s="277">
        <f>M165+N165</f>
        <v>0</v>
      </c>
      <c r="P165" s="278">
        <v>0</v>
      </c>
      <c r="Q165" s="277">
        <f>O165+P165</f>
        <v>0</v>
      </c>
      <c r="R165" s="275">
        <v>0</v>
      </c>
      <c r="S165" s="276">
        <v>0</v>
      </c>
      <c r="T165" s="277">
        <f>R165+S165</f>
        <v>0</v>
      </c>
      <c r="U165" s="278">
        <v>0</v>
      </c>
      <c r="V165" s="277">
        <f>T165+U165</f>
        <v>0</v>
      </c>
      <c r="W165" s="278">
        <f t="shared" ref="W165:W175" si="198">IF(Q165=0,0,((V165/Q165)-1)*100)</f>
        <v>0</v>
      </c>
    </row>
    <row r="166" spans="1:27">
      <c r="L166" s="258" t="s">
        <v>14</v>
      </c>
      <c r="M166" s="275">
        <v>0</v>
      </c>
      <c r="N166" s="276">
        <v>0</v>
      </c>
      <c r="O166" s="277">
        <f>M166+N166</f>
        <v>0</v>
      </c>
      <c r="P166" s="278">
        <v>0</v>
      </c>
      <c r="Q166" s="277">
        <f>O166+P166</f>
        <v>0</v>
      </c>
      <c r="R166" s="275">
        <v>0</v>
      </c>
      <c r="S166" s="276">
        <v>0</v>
      </c>
      <c r="T166" s="277">
        <f>R166+S166</f>
        <v>0</v>
      </c>
      <c r="U166" s="278">
        <v>0</v>
      </c>
      <c r="V166" s="277">
        <f>T166+U166</f>
        <v>0</v>
      </c>
      <c r="W166" s="278">
        <f>IF(Q166=0,0,((V166/Q166)-1)*100)</f>
        <v>0</v>
      </c>
    </row>
    <row r="167" spans="1:27" ht="13.5" thickBot="1">
      <c r="L167" s="258" t="s">
        <v>15</v>
      </c>
      <c r="M167" s="275">
        <v>0</v>
      </c>
      <c r="N167" s="276">
        <v>0</v>
      </c>
      <c r="O167" s="277">
        <f>M167+N167</f>
        <v>0</v>
      </c>
      <c r="P167" s="278">
        <v>0</v>
      </c>
      <c r="Q167" s="277">
        <f>O167+P167</f>
        <v>0</v>
      </c>
      <c r="R167" s="275">
        <v>0</v>
      </c>
      <c r="S167" s="276">
        <v>0</v>
      </c>
      <c r="T167" s="277">
        <f>R167+S167</f>
        <v>0</v>
      </c>
      <c r="U167" s="278">
        <v>0</v>
      </c>
      <c r="V167" s="277">
        <f>T167+U167</f>
        <v>0</v>
      </c>
      <c r="W167" s="278">
        <f>IF(Q167=0,0,((V167/Q167)-1)*100)</f>
        <v>0</v>
      </c>
    </row>
    <row r="168" spans="1:27" ht="14.25" thickTop="1" thickBot="1">
      <c r="L168" s="280" t="s">
        <v>61</v>
      </c>
      <c r="M168" s="281">
        <f t="shared" ref="M168:V168" si="199">+M165+M166+M167</f>
        <v>0</v>
      </c>
      <c r="N168" s="282">
        <f t="shared" si="199"/>
        <v>0</v>
      </c>
      <c r="O168" s="283">
        <f t="shared" si="199"/>
        <v>0</v>
      </c>
      <c r="P168" s="281">
        <f t="shared" si="199"/>
        <v>0</v>
      </c>
      <c r="Q168" s="283">
        <f t="shared" si="199"/>
        <v>0</v>
      </c>
      <c r="R168" s="281">
        <f t="shared" si="199"/>
        <v>0</v>
      </c>
      <c r="S168" s="282">
        <f t="shared" si="199"/>
        <v>0</v>
      </c>
      <c r="T168" s="283">
        <f t="shared" si="199"/>
        <v>0</v>
      </c>
      <c r="U168" s="281">
        <f t="shared" si="199"/>
        <v>0</v>
      </c>
      <c r="V168" s="283">
        <f t="shared" si="199"/>
        <v>0</v>
      </c>
      <c r="W168" s="400">
        <f t="shared" ref="W168" si="200">IF(Q168=0,0,((V168/Q168)-1)*100)</f>
        <v>0</v>
      </c>
    </row>
    <row r="169" spans="1:27" ht="13.5" thickTop="1">
      <c r="L169" s="258" t="s">
        <v>16</v>
      </c>
      <c r="M169" s="275">
        <v>0</v>
      </c>
      <c r="N169" s="276">
        <v>0</v>
      </c>
      <c r="O169" s="277">
        <f>SUM(M169:N169)</f>
        <v>0</v>
      </c>
      <c r="P169" s="278">
        <v>0</v>
      </c>
      <c r="Q169" s="277">
        <f t="shared" ref="Q169" si="201">O169+P169</f>
        <v>0</v>
      </c>
      <c r="R169" s="275">
        <v>0</v>
      </c>
      <c r="S169" s="276">
        <v>0</v>
      </c>
      <c r="T169" s="277">
        <f>SUM(R169:S169)</f>
        <v>0</v>
      </c>
      <c r="U169" s="278">
        <v>0</v>
      </c>
      <c r="V169" s="277">
        <f t="shared" ref="V169" si="202">T169+U169</f>
        <v>0</v>
      </c>
      <c r="W169" s="278">
        <f t="shared" si="198"/>
        <v>0</v>
      </c>
    </row>
    <row r="170" spans="1:27">
      <c r="L170" s="258" t="s">
        <v>17</v>
      </c>
      <c r="M170" s="275">
        <v>0</v>
      </c>
      <c r="N170" s="276">
        <v>0</v>
      </c>
      <c r="O170" s="277">
        <f>SUM(M170:N170)</f>
        <v>0</v>
      </c>
      <c r="P170" s="278">
        <v>0</v>
      </c>
      <c r="Q170" s="277">
        <f>O170+P170</f>
        <v>0</v>
      </c>
      <c r="R170" s="275">
        <v>0</v>
      </c>
      <c r="S170" s="276">
        <v>0</v>
      </c>
      <c r="T170" s="277">
        <f>SUM(R170:S170)</f>
        <v>0</v>
      </c>
      <c r="U170" s="278">
        <v>0</v>
      </c>
      <c r="V170" s="277">
        <f>T170+U170</f>
        <v>0</v>
      </c>
      <c r="W170" s="278">
        <f>IF(Q170=0,0,((V170/Q170)-1)*100)</f>
        <v>0</v>
      </c>
    </row>
    <row r="171" spans="1:27" ht="13.5" thickBot="1">
      <c r="L171" s="258" t="s">
        <v>18</v>
      </c>
      <c r="M171" s="275">
        <v>0</v>
      </c>
      <c r="N171" s="276">
        <v>0</v>
      </c>
      <c r="O171" s="285">
        <f>SUM(M171:N171)</f>
        <v>0</v>
      </c>
      <c r="P171" s="286">
        <v>0</v>
      </c>
      <c r="Q171" s="285">
        <f>O171+P171</f>
        <v>0</v>
      </c>
      <c r="R171" s="275">
        <v>0</v>
      </c>
      <c r="S171" s="276">
        <v>0</v>
      </c>
      <c r="T171" s="285">
        <f>SUM(R171:S171)</f>
        <v>0</v>
      </c>
      <c r="U171" s="286">
        <v>0</v>
      </c>
      <c r="V171" s="285">
        <f>T171+U171</f>
        <v>0</v>
      </c>
      <c r="W171" s="278">
        <f>IF(Q171=0,0,((V171/Q171)-1)*100)</f>
        <v>0</v>
      </c>
    </row>
    <row r="172" spans="1:27" ht="14.25" thickTop="1" thickBot="1">
      <c r="L172" s="287" t="s">
        <v>19</v>
      </c>
      <c r="M172" s="288">
        <f>+M169+M170+M171</f>
        <v>0</v>
      </c>
      <c r="N172" s="288">
        <f t="shared" ref="N172:V172" si="203">+N169+N170+N171</f>
        <v>0</v>
      </c>
      <c r="O172" s="289">
        <f t="shared" si="203"/>
        <v>0</v>
      </c>
      <c r="P172" s="290">
        <f t="shared" si="203"/>
        <v>0</v>
      </c>
      <c r="Q172" s="289">
        <f t="shared" si="203"/>
        <v>0</v>
      </c>
      <c r="R172" s="288">
        <f t="shared" si="203"/>
        <v>0</v>
      </c>
      <c r="S172" s="288">
        <f t="shared" si="203"/>
        <v>0</v>
      </c>
      <c r="T172" s="289">
        <f t="shared" si="203"/>
        <v>0</v>
      </c>
      <c r="U172" s="290">
        <f t="shared" si="203"/>
        <v>0</v>
      </c>
      <c r="V172" s="289">
        <f t="shared" si="203"/>
        <v>0</v>
      </c>
      <c r="W172" s="401">
        <f>IF(Q172=0,0,((V172/Q172)-1)*100)</f>
        <v>0</v>
      </c>
    </row>
    <row r="173" spans="1:27" ht="13.5" thickTop="1">
      <c r="A173" s="415"/>
      <c r="K173" s="415"/>
      <c r="L173" s="258" t="s">
        <v>21</v>
      </c>
      <c r="M173" s="275">
        <v>0</v>
      </c>
      <c r="N173" s="276">
        <v>0</v>
      </c>
      <c r="O173" s="285">
        <f>SUM(M173:N173)</f>
        <v>0</v>
      </c>
      <c r="P173" s="292">
        <v>0</v>
      </c>
      <c r="Q173" s="285">
        <f>O173+P173</f>
        <v>0</v>
      </c>
      <c r="R173" s="275">
        <v>0</v>
      </c>
      <c r="S173" s="276">
        <v>0</v>
      </c>
      <c r="T173" s="285">
        <f>SUM(R173:S173)</f>
        <v>0</v>
      </c>
      <c r="U173" s="292">
        <v>0</v>
      </c>
      <c r="V173" s="285">
        <f>T173+U173</f>
        <v>0</v>
      </c>
      <c r="W173" s="278">
        <f>IF(Q173=0,0,((V173/Q173)-1)*100)</f>
        <v>0</v>
      </c>
      <c r="X173" s="342"/>
      <c r="Y173" s="343"/>
      <c r="Z173" s="343"/>
      <c r="AA173" s="420"/>
    </row>
    <row r="174" spans="1:27">
      <c r="A174" s="415"/>
      <c r="K174" s="415"/>
      <c r="L174" s="258" t="s">
        <v>22</v>
      </c>
      <c r="M174" s="275">
        <v>0</v>
      </c>
      <c r="N174" s="276">
        <v>0</v>
      </c>
      <c r="O174" s="285">
        <f>SUM(M174:N174)</f>
        <v>0</v>
      </c>
      <c r="P174" s="278">
        <v>0</v>
      </c>
      <c r="Q174" s="285">
        <f>O174+P174</f>
        <v>0</v>
      </c>
      <c r="R174" s="275">
        <v>0</v>
      </c>
      <c r="S174" s="276">
        <v>0</v>
      </c>
      <c r="T174" s="285">
        <f>SUM(R174:S174)</f>
        <v>0</v>
      </c>
      <c r="U174" s="278">
        <v>0</v>
      </c>
      <c r="V174" s="285">
        <f>T174+U174</f>
        <v>0</v>
      </c>
      <c r="W174" s="278">
        <f t="shared" si="198"/>
        <v>0</v>
      </c>
      <c r="X174" s="342"/>
      <c r="Y174" s="343"/>
      <c r="Z174" s="343"/>
      <c r="AA174" s="420"/>
    </row>
    <row r="175" spans="1:27" ht="13.5" thickBot="1">
      <c r="A175" s="415"/>
      <c r="K175" s="415"/>
      <c r="L175" s="258" t="s">
        <v>23</v>
      </c>
      <c r="M175" s="275">
        <v>0</v>
      </c>
      <c r="N175" s="276">
        <v>0</v>
      </c>
      <c r="O175" s="285">
        <f>SUM(M175:N175)</f>
        <v>0</v>
      </c>
      <c r="P175" s="278">
        <v>0</v>
      </c>
      <c r="Q175" s="285">
        <f>O175+P175</f>
        <v>0</v>
      </c>
      <c r="R175" s="275">
        <v>0</v>
      </c>
      <c r="S175" s="276">
        <v>0</v>
      </c>
      <c r="T175" s="285">
        <f>SUM(R175:S175)</f>
        <v>0</v>
      </c>
      <c r="U175" s="278">
        <v>0</v>
      </c>
      <c r="V175" s="285">
        <f>T175+U175</f>
        <v>0</v>
      </c>
      <c r="W175" s="278">
        <f t="shared" si="198"/>
        <v>0</v>
      </c>
      <c r="X175" s="342"/>
      <c r="Y175" s="343"/>
      <c r="Z175" s="343"/>
      <c r="AA175" s="420"/>
    </row>
    <row r="176" spans="1:27" ht="13.5" customHeight="1" thickTop="1" thickBot="1">
      <c r="L176" s="280" t="s">
        <v>40</v>
      </c>
      <c r="M176" s="281">
        <f t="shared" ref="M176:Q176" si="204">+M173+M174+M175</f>
        <v>0</v>
      </c>
      <c r="N176" s="282">
        <f t="shared" si="204"/>
        <v>0</v>
      </c>
      <c r="O176" s="283">
        <f t="shared" si="204"/>
        <v>0</v>
      </c>
      <c r="P176" s="281">
        <f t="shared" si="204"/>
        <v>0</v>
      </c>
      <c r="Q176" s="283">
        <f t="shared" si="204"/>
        <v>0</v>
      </c>
      <c r="R176" s="281">
        <f t="shared" ref="R176:V176" si="205">+R173+R174+R175</f>
        <v>0</v>
      </c>
      <c r="S176" s="282">
        <f t="shared" si="205"/>
        <v>0</v>
      </c>
      <c r="T176" s="283">
        <f t="shared" si="205"/>
        <v>0</v>
      </c>
      <c r="U176" s="281">
        <f t="shared" si="205"/>
        <v>0</v>
      </c>
      <c r="V176" s="283">
        <f t="shared" si="205"/>
        <v>0</v>
      </c>
      <c r="W176" s="400">
        <f t="shared" ref="W176" si="206">IF(Q176=0,0,((V176/Q176)-1)*100)</f>
        <v>0</v>
      </c>
    </row>
    <row r="177" spans="12:23" ht="14.25" thickTop="1" thickBot="1">
      <c r="L177" s="258" t="s">
        <v>10</v>
      </c>
      <c r="M177" s="275">
        <v>0</v>
      </c>
      <c r="N177" s="276">
        <v>0</v>
      </c>
      <c r="O177" s="277">
        <f>M177+N177</f>
        <v>0</v>
      </c>
      <c r="P177" s="278">
        <v>0</v>
      </c>
      <c r="Q177" s="277">
        <f>O177+P177</f>
        <v>0</v>
      </c>
      <c r="R177" s="275">
        <v>0</v>
      </c>
      <c r="S177" s="276">
        <v>0</v>
      </c>
      <c r="T177" s="277">
        <f>R177+S177</f>
        <v>0</v>
      </c>
      <c r="U177" s="278">
        <v>0</v>
      </c>
      <c r="V177" s="277">
        <f>T177+U177</f>
        <v>0</v>
      </c>
      <c r="W177" s="278">
        <f>IF(Q177=0,0,((V177/Q177)-1)*100)</f>
        <v>0</v>
      </c>
    </row>
    <row r="178" spans="12:23" ht="14.25" thickTop="1" thickBot="1">
      <c r="L178" s="280" t="s">
        <v>66</v>
      </c>
      <c r="M178" s="281">
        <f>+M168+M172+M176+M177</f>
        <v>0</v>
      </c>
      <c r="N178" s="282">
        <f t="shared" ref="N178:V178" si="207">+N168+N172+N176+N177</f>
        <v>0</v>
      </c>
      <c r="O178" s="283">
        <f t="shared" si="207"/>
        <v>0</v>
      </c>
      <c r="P178" s="281">
        <f t="shared" si="207"/>
        <v>0</v>
      </c>
      <c r="Q178" s="283">
        <f t="shared" si="207"/>
        <v>0</v>
      </c>
      <c r="R178" s="281">
        <f t="shared" si="207"/>
        <v>0</v>
      </c>
      <c r="S178" s="282">
        <f t="shared" si="207"/>
        <v>0</v>
      </c>
      <c r="T178" s="283">
        <f t="shared" si="207"/>
        <v>0</v>
      </c>
      <c r="U178" s="281">
        <f t="shared" si="207"/>
        <v>0</v>
      </c>
      <c r="V178" s="283">
        <f t="shared" si="207"/>
        <v>0</v>
      </c>
      <c r="W178" s="400">
        <f>IF(Q178=0,0,((V178/Q178)-1)*100)</f>
        <v>0</v>
      </c>
    </row>
    <row r="179" spans="12:23" ht="13.5" thickTop="1">
      <c r="L179" s="258" t="s">
        <v>11</v>
      </c>
      <c r="M179" s="275">
        <v>0</v>
      </c>
      <c r="N179" s="276">
        <v>0</v>
      </c>
      <c r="O179" s="277">
        <f>M179+N179</f>
        <v>0</v>
      </c>
      <c r="P179" s="278">
        <v>0</v>
      </c>
      <c r="Q179" s="277">
        <f>O179+P179</f>
        <v>0</v>
      </c>
      <c r="R179" s="275"/>
      <c r="S179" s="276"/>
      <c r="T179" s="277"/>
      <c r="U179" s="278"/>
      <c r="V179" s="277"/>
      <c r="W179" s="278"/>
    </row>
    <row r="180" spans="12:23" ht="13.5" thickBot="1">
      <c r="L180" s="264" t="s">
        <v>12</v>
      </c>
      <c r="M180" s="275">
        <v>0</v>
      </c>
      <c r="N180" s="276">
        <v>0</v>
      </c>
      <c r="O180" s="277">
        <f>M180+N180</f>
        <v>0</v>
      </c>
      <c r="P180" s="278">
        <v>0</v>
      </c>
      <c r="Q180" s="277">
        <f>O180+P180</f>
        <v>0</v>
      </c>
      <c r="R180" s="275"/>
      <c r="S180" s="276"/>
      <c r="T180" s="277"/>
      <c r="U180" s="278"/>
      <c r="V180" s="277"/>
      <c r="W180" s="278"/>
    </row>
    <row r="181" spans="12:23" ht="14.25" thickTop="1" thickBot="1">
      <c r="L181" s="439" t="s">
        <v>38</v>
      </c>
      <c r="M181" s="440">
        <f t="shared" ref="M181:Q181" si="208">+M177+M179+M180</f>
        <v>0</v>
      </c>
      <c r="N181" s="441">
        <f t="shared" si="208"/>
        <v>0</v>
      </c>
      <c r="O181" s="442">
        <f t="shared" si="208"/>
        <v>0</v>
      </c>
      <c r="P181" s="440">
        <f t="shared" si="208"/>
        <v>0</v>
      </c>
      <c r="Q181" s="443">
        <f t="shared" si="208"/>
        <v>0</v>
      </c>
      <c r="R181" s="440"/>
      <c r="S181" s="441"/>
      <c r="T181" s="442"/>
      <c r="U181" s="440"/>
      <c r="V181" s="443"/>
      <c r="W181" s="400"/>
    </row>
    <row r="182" spans="12:23" ht="14.25" thickTop="1" thickBot="1">
      <c r="L182" s="280" t="s">
        <v>63</v>
      </c>
      <c r="M182" s="281">
        <f t="shared" ref="M182:Q182" si="209">+M168+M172+M176+M181</f>
        <v>0</v>
      </c>
      <c r="N182" s="282">
        <f t="shared" si="209"/>
        <v>0</v>
      </c>
      <c r="O182" s="283">
        <f t="shared" si="209"/>
        <v>0</v>
      </c>
      <c r="P182" s="281">
        <f t="shared" si="209"/>
        <v>0</v>
      </c>
      <c r="Q182" s="283">
        <f t="shared" si="209"/>
        <v>0</v>
      </c>
      <c r="R182" s="281"/>
      <c r="S182" s="282"/>
      <c r="T182" s="283"/>
      <c r="U182" s="281"/>
      <c r="V182" s="283"/>
      <c r="W182" s="400"/>
    </row>
    <row r="183" spans="12:23" ht="13.5" customHeight="1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12:23" ht="13.5" customHeight="1" thickTop="1">
      <c r="L184" s="492" t="s">
        <v>55</v>
      </c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4"/>
    </row>
    <row r="185" spans="12:23" ht="13.5" thickBot="1">
      <c r="L185" s="495" t="s">
        <v>52</v>
      </c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7"/>
    </row>
    <row r="186" spans="12:23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12:23" ht="14.25" thickTop="1" thickBot="1">
      <c r="L187" s="254"/>
      <c r="M187" s="255" t="s">
        <v>64</v>
      </c>
      <c r="N187" s="255"/>
      <c r="O187" s="255"/>
      <c r="P187" s="255"/>
      <c r="Q187" s="256"/>
      <c r="R187" s="255" t="s">
        <v>65</v>
      </c>
      <c r="S187" s="255"/>
      <c r="T187" s="255"/>
      <c r="U187" s="255"/>
      <c r="V187" s="256"/>
      <c r="W187" s="257" t="s">
        <v>2</v>
      </c>
    </row>
    <row r="188" spans="12:23" ht="13.5" thickTop="1">
      <c r="L188" s="258" t="s">
        <v>3</v>
      </c>
      <c r="M188" s="259"/>
      <c r="N188" s="260"/>
      <c r="O188" s="261"/>
      <c r="P188" s="295"/>
      <c r="Q188" s="261"/>
      <c r="R188" s="259"/>
      <c r="S188" s="260"/>
      <c r="T188" s="261"/>
      <c r="U188" s="295"/>
      <c r="V188" s="261"/>
      <c r="W188" s="263" t="s">
        <v>4</v>
      </c>
    </row>
    <row r="189" spans="12:23" ht="13.5" thickBot="1">
      <c r="L189" s="264"/>
      <c r="M189" s="265" t="s">
        <v>35</v>
      </c>
      <c r="N189" s="266" t="s">
        <v>36</v>
      </c>
      <c r="O189" s="267" t="s">
        <v>37</v>
      </c>
      <c r="P189" s="296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96" t="s">
        <v>32</v>
      </c>
      <c r="V189" s="267" t="s">
        <v>7</v>
      </c>
      <c r="W189" s="269"/>
    </row>
    <row r="190" spans="12:23" ht="6" customHeight="1" thickTop="1">
      <c r="L190" s="258"/>
      <c r="M190" s="270"/>
      <c r="N190" s="271"/>
      <c r="O190" s="272"/>
      <c r="P190" s="297"/>
      <c r="Q190" s="272"/>
      <c r="R190" s="270"/>
      <c r="S190" s="271"/>
      <c r="T190" s="272"/>
      <c r="U190" s="297"/>
      <c r="V190" s="272"/>
      <c r="W190" s="298"/>
    </row>
    <row r="191" spans="12:23">
      <c r="L191" s="258" t="s">
        <v>13</v>
      </c>
      <c r="M191" s="275">
        <v>0</v>
      </c>
      <c r="N191" s="276">
        <v>0</v>
      </c>
      <c r="O191" s="277">
        <f>M191+N191</f>
        <v>0</v>
      </c>
      <c r="P191" s="278">
        <v>0</v>
      </c>
      <c r="Q191" s="277">
        <f>O191+P191</f>
        <v>0</v>
      </c>
      <c r="R191" s="275">
        <v>0</v>
      </c>
      <c r="S191" s="276">
        <v>0</v>
      </c>
      <c r="T191" s="277">
        <f>R191+S191</f>
        <v>0</v>
      </c>
      <c r="U191" s="278">
        <v>0</v>
      </c>
      <c r="V191" s="277">
        <f>T191+U191</f>
        <v>0</v>
      </c>
      <c r="W191" s="330">
        <f t="shared" ref="W191:W201" si="210">IF(Q191=0,0,((V191/Q191)-1)*100)</f>
        <v>0</v>
      </c>
    </row>
    <row r="192" spans="12:23">
      <c r="L192" s="258" t="s">
        <v>14</v>
      </c>
      <c r="M192" s="275">
        <v>0</v>
      </c>
      <c r="N192" s="276">
        <v>0</v>
      </c>
      <c r="O192" s="277">
        <f>M192+N192</f>
        <v>0</v>
      </c>
      <c r="P192" s="278">
        <v>0</v>
      </c>
      <c r="Q192" s="277">
        <f>O192+P192</f>
        <v>0</v>
      </c>
      <c r="R192" s="275">
        <v>0</v>
      </c>
      <c r="S192" s="276">
        <v>0</v>
      </c>
      <c r="T192" s="277">
        <f>R192+S192</f>
        <v>0</v>
      </c>
      <c r="U192" s="278">
        <v>0</v>
      </c>
      <c r="V192" s="277">
        <f>T192+U192</f>
        <v>0</v>
      </c>
      <c r="W192" s="330">
        <f>IF(Q192=0,0,((V192/Q192)-1)*100)</f>
        <v>0</v>
      </c>
    </row>
    <row r="193" spans="1:27" ht="13.5" thickBot="1">
      <c r="L193" s="258" t="s">
        <v>15</v>
      </c>
      <c r="M193" s="275">
        <v>0</v>
      </c>
      <c r="N193" s="276">
        <v>0</v>
      </c>
      <c r="O193" s="277">
        <f>M193+N193</f>
        <v>0</v>
      </c>
      <c r="P193" s="278">
        <v>0</v>
      </c>
      <c r="Q193" s="277">
        <f>O193+P193</f>
        <v>0</v>
      </c>
      <c r="R193" s="275">
        <v>0</v>
      </c>
      <c r="S193" s="276">
        <v>0</v>
      </c>
      <c r="T193" s="277">
        <f>R193+S193</f>
        <v>0</v>
      </c>
      <c r="U193" s="278">
        <v>0</v>
      </c>
      <c r="V193" s="277">
        <f>T193+U193</f>
        <v>0</v>
      </c>
      <c r="W193" s="330">
        <f>IF(Q193=0,0,((V193/Q193)-1)*100)</f>
        <v>0</v>
      </c>
    </row>
    <row r="194" spans="1:27" ht="14.25" thickTop="1" thickBot="1">
      <c r="L194" s="280" t="s">
        <v>61</v>
      </c>
      <c r="M194" s="281">
        <f t="shared" ref="M194:V194" si="211">+M191+M192+M193</f>
        <v>0</v>
      </c>
      <c r="N194" s="282">
        <f t="shared" si="211"/>
        <v>0</v>
      </c>
      <c r="O194" s="283">
        <f t="shared" si="211"/>
        <v>0</v>
      </c>
      <c r="P194" s="281">
        <f t="shared" si="211"/>
        <v>0</v>
      </c>
      <c r="Q194" s="283">
        <f t="shared" si="211"/>
        <v>0</v>
      </c>
      <c r="R194" s="281">
        <f t="shared" si="211"/>
        <v>0</v>
      </c>
      <c r="S194" s="282">
        <f t="shared" si="211"/>
        <v>0</v>
      </c>
      <c r="T194" s="283">
        <f t="shared" si="211"/>
        <v>0</v>
      </c>
      <c r="U194" s="281">
        <f t="shared" si="211"/>
        <v>0</v>
      </c>
      <c r="V194" s="283">
        <f t="shared" si="211"/>
        <v>0</v>
      </c>
      <c r="W194" s="400">
        <f t="shared" ref="W194" si="212">IF(Q194=0,0,((V194/Q194)-1)*100)</f>
        <v>0</v>
      </c>
    </row>
    <row r="195" spans="1:27" ht="13.5" thickTop="1">
      <c r="L195" s="258" t="s">
        <v>16</v>
      </c>
      <c r="M195" s="275">
        <v>0</v>
      </c>
      <c r="N195" s="276">
        <v>0</v>
      </c>
      <c r="O195" s="277">
        <f>SUM(M195:N195)</f>
        <v>0</v>
      </c>
      <c r="P195" s="278">
        <v>0</v>
      </c>
      <c r="Q195" s="277">
        <f>O195+P195</f>
        <v>0</v>
      </c>
      <c r="R195" s="275">
        <v>0</v>
      </c>
      <c r="S195" s="276">
        <v>0</v>
      </c>
      <c r="T195" s="277">
        <f>SUM(R195:S195)</f>
        <v>0</v>
      </c>
      <c r="U195" s="278">
        <v>0</v>
      </c>
      <c r="V195" s="277">
        <f>T195+U195</f>
        <v>0</v>
      </c>
      <c r="W195" s="330">
        <f t="shared" si="210"/>
        <v>0</v>
      </c>
    </row>
    <row r="196" spans="1:27">
      <c r="L196" s="258" t="s">
        <v>17</v>
      </c>
      <c r="M196" s="275">
        <v>0</v>
      </c>
      <c r="N196" s="276">
        <v>0</v>
      </c>
      <c r="O196" s="277">
        <f>SUM(M196:N196)</f>
        <v>0</v>
      </c>
      <c r="P196" s="278">
        <v>0</v>
      </c>
      <c r="Q196" s="277">
        <f>O196+P196</f>
        <v>0</v>
      </c>
      <c r="R196" s="275">
        <v>0</v>
      </c>
      <c r="S196" s="276">
        <v>0</v>
      </c>
      <c r="T196" s="277">
        <f>SUM(R196:S196)</f>
        <v>0</v>
      </c>
      <c r="U196" s="278">
        <v>0</v>
      </c>
      <c r="V196" s="277">
        <f>T196+U196</f>
        <v>0</v>
      </c>
      <c r="W196" s="330">
        <f>IF(Q196=0,0,((V196/Q196)-1)*100)</f>
        <v>0</v>
      </c>
    </row>
    <row r="197" spans="1:27" ht="13.5" thickBot="1">
      <c r="L197" s="258" t="s">
        <v>18</v>
      </c>
      <c r="M197" s="275">
        <v>0</v>
      </c>
      <c r="N197" s="276">
        <v>0</v>
      </c>
      <c r="O197" s="285">
        <f>SUM(M197:N197)</f>
        <v>0</v>
      </c>
      <c r="P197" s="286">
        <v>0</v>
      </c>
      <c r="Q197" s="277">
        <f>O197+P197</f>
        <v>0</v>
      </c>
      <c r="R197" s="275">
        <v>0</v>
      </c>
      <c r="S197" s="276">
        <v>0</v>
      </c>
      <c r="T197" s="285">
        <f>SUM(R197:S197)</f>
        <v>0</v>
      </c>
      <c r="U197" s="286">
        <v>0</v>
      </c>
      <c r="V197" s="277">
        <f>T197+U197</f>
        <v>0</v>
      </c>
      <c r="W197" s="330">
        <f>IF(Q197=0,0,((V197/Q197)-1)*100)</f>
        <v>0</v>
      </c>
    </row>
    <row r="198" spans="1:27" ht="14.25" thickTop="1" thickBot="1">
      <c r="L198" s="287" t="s">
        <v>19</v>
      </c>
      <c r="M198" s="288">
        <f>+M195+M196+M197</f>
        <v>0</v>
      </c>
      <c r="N198" s="288">
        <f t="shared" ref="N198:V198" si="213">+N195+N196+N197</f>
        <v>0</v>
      </c>
      <c r="O198" s="289">
        <f t="shared" si="213"/>
        <v>0</v>
      </c>
      <c r="P198" s="290">
        <f t="shared" si="213"/>
        <v>0</v>
      </c>
      <c r="Q198" s="289">
        <f t="shared" si="213"/>
        <v>0</v>
      </c>
      <c r="R198" s="288">
        <f t="shared" si="213"/>
        <v>0</v>
      </c>
      <c r="S198" s="288">
        <f t="shared" si="213"/>
        <v>0</v>
      </c>
      <c r="T198" s="289">
        <f t="shared" si="213"/>
        <v>0</v>
      </c>
      <c r="U198" s="290">
        <f t="shared" si="213"/>
        <v>0</v>
      </c>
      <c r="V198" s="289">
        <f t="shared" si="213"/>
        <v>0</v>
      </c>
      <c r="W198" s="401">
        <f>IF(Q198=0,0,((V198/Q198)-1)*100)</f>
        <v>0</v>
      </c>
    </row>
    <row r="199" spans="1:27" ht="13.5" thickTop="1">
      <c r="A199" s="415"/>
      <c r="K199" s="415"/>
      <c r="L199" s="258" t="s">
        <v>21</v>
      </c>
      <c r="M199" s="275">
        <v>0</v>
      </c>
      <c r="N199" s="276">
        <v>0</v>
      </c>
      <c r="O199" s="285">
        <f>SUM(M199:N199)</f>
        <v>0</v>
      </c>
      <c r="P199" s="292">
        <v>0</v>
      </c>
      <c r="Q199" s="277">
        <f>O199+P199</f>
        <v>0</v>
      </c>
      <c r="R199" s="275">
        <v>0</v>
      </c>
      <c r="S199" s="276">
        <v>0</v>
      </c>
      <c r="T199" s="285">
        <f>SUM(R199:S199)</f>
        <v>0</v>
      </c>
      <c r="U199" s="292">
        <v>0</v>
      </c>
      <c r="V199" s="277">
        <f>T199+U199</f>
        <v>0</v>
      </c>
      <c r="W199" s="330">
        <f>IF(Q199=0,0,((V199/Q199)-1)*100)</f>
        <v>0</v>
      </c>
      <c r="X199" s="342"/>
      <c r="Y199" s="343"/>
      <c r="Z199" s="343"/>
      <c r="AA199" s="420"/>
    </row>
    <row r="200" spans="1:27">
      <c r="A200" s="415"/>
      <c r="K200" s="415"/>
      <c r="L200" s="258" t="s">
        <v>22</v>
      </c>
      <c r="M200" s="275">
        <v>0</v>
      </c>
      <c r="N200" s="276">
        <v>0</v>
      </c>
      <c r="O200" s="285">
        <f>SUM(M200:N200)</f>
        <v>0</v>
      </c>
      <c r="P200" s="278">
        <v>0</v>
      </c>
      <c r="Q200" s="277">
        <f>O200+P200</f>
        <v>0</v>
      </c>
      <c r="R200" s="275">
        <v>0</v>
      </c>
      <c r="S200" s="276">
        <v>0</v>
      </c>
      <c r="T200" s="285">
        <f>SUM(R200:S200)</f>
        <v>0</v>
      </c>
      <c r="U200" s="278">
        <v>0</v>
      </c>
      <c r="V200" s="277">
        <f>T200+U200</f>
        <v>0</v>
      </c>
      <c r="W200" s="330">
        <f t="shared" si="210"/>
        <v>0</v>
      </c>
      <c r="X200" s="342"/>
      <c r="Y200" s="343"/>
      <c r="Z200" s="343"/>
      <c r="AA200" s="420"/>
    </row>
    <row r="201" spans="1:27" ht="12.75" customHeight="1" thickBot="1">
      <c r="A201" s="415"/>
      <c r="K201" s="415"/>
      <c r="L201" s="258" t="s">
        <v>23</v>
      </c>
      <c r="M201" s="275">
        <v>0</v>
      </c>
      <c r="N201" s="276">
        <v>0</v>
      </c>
      <c r="O201" s="285">
        <f>SUM(M201:N201)</f>
        <v>0</v>
      </c>
      <c r="P201" s="278">
        <v>0</v>
      </c>
      <c r="Q201" s="277">
        <f>O201+P201</f>
        <v>0</v>
      </c>
      <c r="R201" s="275">
        <v>0</v>
      </c>
      <c r="S201" s="276">
        <v>0</v>
      </c>
      <c r="T201" s="285">
        <f>SUM(R201:S201)</f>
        <v>0</v>
      </c>
      <c r="U201" s="278">
        <v>0</v>
      </c>
      <c r="V201" s="277">
        <f>T201+U201</f>
        <v>0</v>
      </c>
      <c r="W201" s="330">
        <f t="shared" si="210"/>
        <v>0</v>
      </c>
      <c r="X201" s="342"/>
      <c r="Y201" s="343"/>
      <c r="Z201" s="343"/>
      <c r="AA201" s="420"/>
    </row>
    <row r="202" spans="1:27" ht="12.75" customHeight="1" thickTop="1" thickBot="1">
      <c r="A202" s="415"/>
      <c r="K202" s="415"/>
      <c r="L202" s="280" t="s">
        <v>40</v>
      </c>
      <c r="M202" s="281">
        <f t="shared" ref="M202:Q202" si="214">+M199+M200+M201</f>
        <v>0</v>
      </c>
      <c r="N202" s="282">
        <f t="shared" si="214"/>
        <v>0</v>
      </c>
      <c r="O202" s="283">
        <f t="shared" si="214"/>
        <v>0</v>
      </c>
      <c r="P202" s="281">
        <f t="shared" si="214"/>
        <v>0</v>
      </c>
      <c r="Q202" s="302">
        <f t="shared" si="214"/>
        <v>0</v>
      </c>
      <c r="R202" s="281">
        <f t="shared" ref="R202:V202" si="215">+R199+R200+R201</f>
        <v>0</v>
      </c>
      <c r="S202" s="282">
        <f t="shared" si="215"/>
        <v>0</v>
      </c>
      <c r="T202" s="283">
        <f t="shared" si="215"/>
        <v>0</v>
      </c>
      <c r="U202" s="281">
        <f t="shared" si="215"/>
        <v>0</v>
      </c>
      <c r="V202" s="302">
        <f t="shared" si="215"/>
        <v>0</v>
      </c>
      <c r="W202" s="402">
        <f t="shared" ref="W202" si="216">IF(Q202=0,0,((V202/Q202)-1)*100)</f>
        <v>0</v>
      </c>
      <c r="X202" s="342"/>
      <c r="Y202" s="343"/>
      <c r="Z202" s="343"/>
      <c r="AA202" s="420"/>
    </row>
    <row r="203" spans="1:27" ht="14.25" thickTop="1" thickBot="1">
      <c r="L203" s="258" t="s">
        <v>10</v>
      </c>
      <c r="M203" s="275">
        <v>0</v>
      </c>
      <c r="N203" s="276">
        <v>0</v>
      </c>
      <c r="O203" s="277">
        <f>M203+N203</f>
        <v>0</v>
      </c>
      <c r="P203" s="278">
        <v>0</v>
      </c>
      <c r="Q203" s="277">
        <f>O203+P203</f>
        <v>0</v>
      </c>
      <c r="R203" s="275">
        <v>0</v>
      </c>
      <c r="S203" s="276">
        <v>0</v>
      </c>
      <c r="T203" s="277">
        <f>R203+S203</f>
        <v>0</v>
      </c>
      <c r="U203" s="278">
        <v>0</v>
      </c>
      <c r="V203" s="277">
        <f>T203+U203</f>
        <v>0</v>
      </c>
      <c r="W203" s="330">
        <f>IF(Q203=0,0,((V203/Q203)-1)*100)</f>
        <v>0</v>
      </c>
    </row>
    <row r="204" spans="1:27" ht="14.25" thickTop="1" thickBot="1">
      <c r="L204" s="280" t="s">
        <v>66</v>
      </c>
      <c r="M204" s="281">
        <f>+M194+M198+M202+M203</f>
        <v>0</v>
      </c>
      <c r="N204" s="282">
        <f t="shared" ref="N204:V204" si="217">+N194+N198+N202+N203</f>
        <v>0</v>
      </c>
      <c r="O204" s="283">
        <f t="shared" si="217"/>
        <v>0</v>
      </c>
      <c r="P204" s="281">
        <f t="shared" si="217"/>
        <v>0</v>
      </c>
      <c r="Q204" s="283">
        <f t="shared" si="217"/>
        <v>0</v>
      </c>
      <c r="R204" s="281">
        <f t="shared" si="217"/>
        <v>0</v>
      </c>
      <c r="S204" s="282">
        <f t="shared" si="217"/>
        <v>0</v>
      </c>
      <c r="T204" s="283">
        <f t="shared" si="217"/>
        <v>0</v>
      </c>
      <c r="U204" s="281">
        <f t="shared" si="217"/>
        <v>0</v>
      </c>
      <c r="V204" s="283">
        <f t="shared" si="217"/>
        <v>0</v>
      </c>
      <c r="W204" s="400">
        <f>IF(Q204=0,0,((V204/Q204)-1)*100)</f>
        <v>0</v>
      </c>
    </row>
    <row r="205" spans="1:27" ht="13.5" thickTop="1">
      <c r="L205" s="258" t="s">
        <v>11</v>
      </c>
      <c r="M205" s="275">
        <v>0</v>
      </c>
      <c r="N205" s="276">
        <v>0</v>
      </c>
      <c r="O205" s="277">
        <f>M205+N205</f>
        <v>0</v>
      </c>
      <c r="P205" s="278">
        <v>0</v>
      </c>
      <c r="Q205" s="277">
        <f>O205+P205</f>
        <v>0</v>
      </c>
      <c r="R205" s="275"/>
      <c r="S205" s="276"/>
      <c r="T205" s="277"/>
      <c r="U205" s="278"/>
      <c r="V205" s="277"/>
      <c r="W205" s="330"/>
    </row>
    <row r="206" spans="1:27" ht="13.5" thickBot="1">
      <c r="L206" s="264" t="s">
        <v>12</v>
      </c>
      <c r="M206" s="275">
        <v>0</v>
      </c>
      <c r="N206" s="276">
        <v>0</v>
      </c>
      <c r="O206" s="277">
        <f>M206+N206</f>
        <v>0</v>
      </c>
      <c r="P206" s="278">
        <v>0</v>
      </c>
      <c r="Q206" s="277">
        <f>O206+P206</f>
        <v>0</v>
      </c>
      <c r="R206" s="275"/>
      <c r="S206" s="276"/>
      <c r="T206" s="277"/>
      <c r="U206" s="278"/>
      <c r="V206" s="277"/>
      <c r="W206" s="330"/>
    </row>
    <row r="207" spans="1:27" ht="14.25" thickTop="1" thickBot="1">
      <c r="L207" s="439" t="s">
        <v>38</v>
      </c>
      <c r="M207" s="440">
        <f t="shared" ref="M207:Q207" si="218">+M203+M205+M206</f>
        <v>0</v>
      </c>
      <c r="N207" s="441">
        <f t="shared" si="218"/>
        <v>0</v>
      </c>
      <c r="O207" s="442">
        <f t="shared" si="218"/>
        <v>0</v>
      </c>
      <c r="P207" s="440">
        <f t="shared" si="218"/>
        <v>0</v>
      </c>
      <c r="Q207" s="443">
        <f t="shared" si="218"/>
        <v>0</v>
      </c>
      <c r="R207" s="440"/>
      <c r="S207" s="441"/>
      <c r="T207" s="442"/>
      <c r="U207" s="440"/>
      <c r="V207" s="443"/>
      <c r="W207" s="400"/>
    </row>
    <row r="208" spans="1:27" ht="14.25" thickTop="1" thickBot="1">
      <c r="L208" s="280" t="s">
        <v>63</v>
      </c>
      <c r="M208" s="281">
        <f t="shared" ref="M208:Q208" si="219">+M194+M198+M202+M207</f>
        <v>0</v>
      </c>
      <c r="N208" s="282">
        <f t="shared" si="219"/>
        <v>0</v>
      </c>
      <c r="O208" s="283">
        <f t="shared" si="219"/>
        <v>0</v>
      </c>
      <c r="P208" s="281">
        <f t="shared" si="219"/>
        <v>0</v>
      </c>
      <c r="Q208" s="283">
        <f t="shared" si="219"/>
        <v>0</v>
      </c>
      <c r="R208" s="281"/>
      <c r="S208" s="282"/>
      <c r="T208" s="283"/>
      <c r="U208" s="281"/>
      <c r="V208" s="283"/>
      <c r="W208" s="400"/>
    </row>
    <row r="209" spans="1:23" ht="13.5" customHeight="1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:23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:23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:23" ht="14.25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:23" ht="12.75" customHeight="1" thickTop="1" thickBot="1">
      <c r="L213" s="254"/>
      <c r="M213" s="255" t="s">
        <v>64</v>
      </c>
      <c r="N213" s="255"/>
      <c r="O213" s="255"/>
      <c r="P213" s="255"/>
      <c r="Q213" s="256"/>
      <c r="R213" s="255" t="s">
        <v>65</v>
      </c>
      <c r="S213" s="255"/>
      <c r="T213" s="255"/>
      <c r="U213" s="255"/>
      <c r="V213" s="256"/>
      <c r="W213" s="257" t="s">
        <v>2</v>
      </c>
    </row>
    <row r="214" spans="1:23" ht="13.5" thickTop="1">
      <c r="L214" s="258" t="s">
        <v>3</v>
      </c>
      <c r="M214" s="259"/>
      <c r="N214" s="260"/>
      <c r="O214" s="261"/>
      <c r="P214" s="295"/>
      <c r="Q214" s="261"/>
      <c r="R214" s="259"/>
      <c r="S214" s="260"/>
      <c r="T214" s="261"/>
      <c r="U214" s="295"/>
      <c r="V214" s="261"/>
      <c r="W214" s="263" t="s">
        <v>4</v>
      </c>
    </row>
    <row r="215" spans="1:23" ht="13.5" thickBot="1">
      <c r="L215" s="264"/>
      <c r="M215" s="265" t="s">
        <v>35</v>
      </c>
      <c r="N215" s="266" t="s">
        <v>36</v>
      </c>
      <c r="O215" s="267" t="s">
        <v>37</v>
      </c>
      <c r="P215" s="296" t="s">
        <v>32</v>
      </c>
      <c r="Q215" s="267" t="s">
        <v>7</v>
      </c>
      <c r="R215" s="265" t="s">
        <v>35</v>
      </c>
      <c r="S215" s="266" t="s">
        <v>36</v>
      </c>
      <c r="T215" s="267" t="s">
        <v>37</v>
      </c>
      <c r="U215" s="296" t="s">
        <v>32</v>
      </c>
      <c r="V215" s="267" t="s">
        <v>7</v>
      </c>
      <c r="W215" s="269"/>
    </row>
    <row r="216" spans="1:23" ht="4.5" customHeight="1" thickTop="1">
      <c r="L216" s="258"/>
      <c r="M216" s="270"/>
      <c r="N216" s="271"/>
      <c r="O216" s="272"/>
      <c r="P216" s="297"/>
      <c r="Q216" s="272"/>
      <c r="R216" s="270"/>
      <c r="S216" s="271"/>
      <c r="T216" s="272"/>
      <c r="U216" s="297"/>
      <c r="V216" s="272"/>
      <c r="W216" s="298"/>
    </row>
    <row r="217" spans="1:23">
      <c r="L217" s="258" t="s">
        <v>13</v>
      </c>
      <c r="M217" s="275">
        <f t="shared" ref="M217:N217" si="220">+M165+M191</f>
        <v>0</v>
      </c>
      <c r="N217" s="276">
        <f t="shared" si="220"/>
        <v>0</v>
      </c>
      <c r="O217" s="277">
        <f t="shared" ref="O217:O218" si="221">M217+N217</f>
        <v>0</v>
      </c>
      <c r="P217" s="299">
        <f>+P165+P191</f>
        <v>0</v>
      </c>
      <c r="Q217" s="277">
        <f>O217+P217</f>
        <v>0</v>
      </c>
      <c r="R217" s="275">
        <f t="shared" ref="R217:S219" si="222">+R165+R191</f>
        <v>0</v>
      </c>
      <c r="S217" s="276">
        <f t="shared" si="222"/>
        <v>0</v>
      </c>
      <c r="T217" s="277">
        <f t="shared" ref="T217:T218" si="223">R217+S217</f>
        <v>0</v>
      </c>
      <c r="U217" s="299">
        <f>+U165+U191</f>
        <v>0</v>
      </c>
      <c r="V217" s="277">
        <f>T217+U217</f>
        <v>0</v>
      </c>
      <c r="W217" s="330">
        <f>IF(Q217=0,0,((V217/Q217)-1)*100)</f>
        <v>0</v>
      </c>
    </row>
    <row r="218" spans="1:23">
      <c r="L218" s="258" t="s">
        <v>14</v>
      </c>
      <c r="M218" s="275">
        <f t="shared" ref="M218:N218" si="224">+M166+M192</f>
        <v>0</v>
      </c>
      <c r="N218" s="276">
        <f t="shared" si="224"/>
        <v>0</v>
      </c>
      <c r="O218" s="277">
        <f t="shared" si="221"/>
        <v>0</v>
      </c>
      <c r="P218" s="299">
        <f>+P166+P192</f>
        <v>0</v>
      </c>
      <c r="Q218" s="277">
        <f>O218+P218</f>
        <v>0</v>
      </c>
      <c r="R218" s="275">
        <f t="shared" si="222"/>
        <v>0</v>
      </c>
      <c r="S218" s="276">
        <f t="shared" si="222"/>
        <v>0</v>
      </c>
      <c r="T218" s="277">
        <f t="shared" si="223"/>
        <v>0</v>
      </c>
      <c r="U218" s="299">
        <f>+U166+U192</f>
        <v>0</v>
      </c>
      <c r="V218" s="277">
        <f>T218+U218</f>
        <v>0</v>
      </c>
      <c r="W218" s="330">
        <f t="shared" ref="W218:W228" si="225">IF(Q218=0,0,((V218/Q218)-1)*100)</f>
        <v>0</v>
      </c>
    </row>
    <row r="219" spans="1:23" ht="13.5" thickBot="1">
      <c r="L219" s="258" t="s">
        <v>15</v>
      </c>
      <c r="M219" s="275">
        <f t="shared" ref="M219:N219" si="226">+M167+M193</f>
        <v>0</v>
      </c>
      <c r="N219" s="276">
        <f t="shared" si="226"/>
        <v>0</v>
      </c>
      <c r="O219" s="277">
        <f>M219+N219</f>
        <v>0</v>
      </c>
      <c r="P219" s="299">
        <f>+P167+P193</f>
        <v>0</v>
      </c>
      <c r="Q219" s="277">
        <f>O219+P219</f>
        <v>0</v>
      </c>
      <c r="R219" s="275">
        <f t="shared" si="222"/>
        <v>0</v>
      </c>
      <c r="S219" s="276">
        <f t="shared" si="222"/>
        <v>0</v>
      </c>
      <c r="T219" s="277">
        <f>R219+S219</f>
        <v>0</v>
      </c>
      <c r="U219" s="299">
        <f>+U167+U193</f>
        <v>0</v>
      </c>
      <c r="V219" s="277">
        <f>T219+U219</f>
        <v>0</v>
      </c>
      <c r="W219" s="330">
        <f>IF(Q219=0,0,((V219/Q219)-1)*100)</f>
        <v>0</v>
      </c>
    </row>
    <row r="220" spans="1:23" ht="14.25" thickTop="1" thickBot="1">
      <c r="L220" s="280" t="s">
        <v>61</v>
      </c>
      <c r="M220" s="281">
        <f t="shared" ref="M220:Q220" si="227">+M217+M218+M219</f>
        <v>0</v>
      </c>
      <c r="N220" s="282">
        <f t="shared" si="227"/>
        <v>0</v>
      </c>
      <c r="O220" s="283">
        <f t="shared" si="227"/>
        <v>0</v>
      </c>
      <c r="P220" s="281">
        <f t="shared" si="227"/>
        <v>0</v>
      </c>
      <c r="Q220" s="283">
        <f t="shared" si="227"/>
        <v>0</v>
      </c>
      <c r="R220" s="281">
        <f t="shared" ref="R220" si="228">+R217+R218+R219</f>
        <v>0</v>
      </c>
      <c r="S220" s="282">
        <f t="shared" ref="S220" si="229">+S217+S218+S219</f>
        <v>0</v>
      </c>
      <c r="T220" s="283">
        <f t="shared" ref="T220" si="230">+T217+T218+T219</f>
        <v>0</v>
      </c>
      <c r="U220" s="281">
        <f t="shared" ref="U220" si="231">+U217+U218+U219</f>
        <v>0</v>
      </c>
      <c r="V220" s="283">
        <f t="shared" ref="V220" si="232">+V217+V218+V219</f>
        <v>0</v>
      </c>
      <c r="W220" s="400">
        <f t="shared" si="225"/>
        <v>0</v>
      </c>
    </row>
    <row r="221" spans="1:23" ht="13.5" thickTop="1">
      <c r="L221" s="258" t="s">
        <v>16</v>
      </c>
      <c r="M221" s="275">
        <f t="shared" ref="M221:N221" si="233">+M169+M195</f>
        <v>0</v>
      </c>
      <c r="N221" s="276">
        <f t="shared" si="233"/>
        <v>0</v>
      </c>
      <c r="O221" s="277">
        <f t="shared" ref="O221" si="234">M221+N221</f>
        <v>0</v>
      </c>
      <c r="P221" s="299">
        <f>+P169+P195</f>
        <v>0</v>
      </c>
      <c r="Q221" s="277">
        <f>O221+P221</f>
        <v>0</v>
      </c>
      <c r="R221" s="275">
        <f t="shared" ref="R221:S223" si="235">+R169+R195</f>
        <v>0</v>
      </c>
      <c r="S221" s="276">
        <f t="shared" si="235"/>
        <v>0</v>
      </c>
      <c r="T221" s="277">
        <f t="shared" ref="T221:T223" si="236">R221+S221</f>
        <v>0</v>
      </c>
      <c r="U221" s="299">
        <f>+U169+U195</f>
        <v>0</v>
      </c>
      <c r="V221" s="277">
        <f>T221+U221</f>
        <v>0</v>
      </c>
      <c r="W221" s="330">
        <f t="shared" si="225"/>
        <v>0</v>
      </c>
    </row>
    <row r="222" spans="1:23">
      <c r="L222" s="258" t="s">
        <v>17</v>
      </c>
      <c r="M222" s="275">
        <f t="shared" ref="M222:N222" si="237">+M170+M196</f>
        <v>0</v>
      </c>
      <c r="N222" s="276">
        <f t="shared" si="237"/>
        <v>0</v>
      </c>
      <c r="O222" s="277">
        <f>M222+N222</f>
        <v>0</v>
      </c>
      <c r="P222" s="299">
        <f>+P170+P196</f>
        <v>0</v>
      </c>
      <c r="Q222" s="277">
        <f>O222+P222</f>
        <v>0</v>
      </c>
      <c r="R222" s="275">
        <f t="shared" si="235"/>
        <v>0</v>
      </c>
      <c r="S222" s="276">
        <f t="shared" si="235"/>
        <v>0</v>
      </c>
      <c r="T222" s="277">
        <f>R222+S222</f>
        <v>0</v>
      </c>
      <c r="U222" s="299">
        <f>+U170+U196</f>
        <v>0</v>
      </c>
      <c r="V222" s="277">
        <f>T222+U222</f>
        <v>0</v>
      </c>
      <c r="W222" s="330">
        <f>IF(Q222=0,0,((V222/Q222)-1)*100)</f>
        <v>0</v>
      </c>
    </row>
    <row r="223" spans="1:23" ht="13.5" thickBot="1">
      <c r="L223" s="258" t="s">
        <v>18</v>
      </c>
      <c r="M223" s="275">
        <f t="shared" ref="M223:N223" si="238">+M171+M197</f>
        <v>0</v>
      </c>
      <c r="N223" s="276">
        <f t="shared" si="238"/>
        <v>0</v>
      </c>
      <c r="O223" s="285">
        <f t="shared" ref="O223" si="239">M223+N223</f>
        <v>0</v>
      </c>
      <c r="P223" s="304">
        <f>+P171+P197</f>
        <v>0</v>
      </c>
      <c r="Q223" s="277">
        <f>O223+P223</f>
        <v>0</v>
      </c>
      <c r="R223" s="275">
        <f t="shared" si="235"/>
        <v>0</v>
      </c>
      <c r="S223" s="276">
        <f t="shared" si="235"/>
        <v>0</v>
      </c>
      <c r="T223" s="285">
        <f t="shared" si="236"/>
        <v>0</v>
      </c>
      <c r="U223" s="304">
        <f>+U171+U197</f>
        <v>0</v>
      </c>
      <c r="V223" s="277">
        <f>T223+U223</f>
        <v>0</v>
      </c>
      <c r="W223" s="330">
        <f t="shared" si="225"/>
        <v>0</v>
      </c>
    </row>
    <row r="224" spans="1:23" ht="14.25" thickTop="1" thickBot="1">
      <c r="A224" s="416"/>
      <c r="L224" s="287" t="s">
        <v>39</v>
      </c>
      <c r="M224" s="288">
        <f t="shared" ref="M224:Q224" si="240">+M221+M222+M223</f>
        <v>0</v>
      </c>
      <c r="N224" s="288">
        <f t="shared" si="240"/>
        <v>0</v>
      </c>
      <c r="O224" s="289">
        <f t="shared" si="240"/>
        <v>0</v>
      </c>
      <c r="P224" s="305">
        <f t="shared" si="240"/>
        <v>0</v>
      </c>
      <c r="Q224" s="306">
        <f t="shared" si="240"/>
        <v>0</v>
      </c>
      <c r="R224" s="288">
        <f t="shared" ref="R224" si="241">+R221+R222+R223</f>
        <v>0</v>
      </c>
      <c r="S224" s="288">
        <f t="shared" ref="S224" si="242">+S221+S222+S223</f>
        <v>0</v>
      </c>
      <c r="T224" s="289">
        <f t="shared" ref="T224" si="243">+T221+T222+T223</f>
        <v>0</v>
      </c>
      <c r="U224" s="305">
        <f t="shared" ref="U224" si="244">+U221+U222+U223</f>
        <v>0</v>
      </c>
      <c r="V224" s="306">
        <f t="shared" ref="V224" si="245">+V221+V222+V223</f>
        <v>0</v>
      </c>
      <c r="W224" s="404">
        <f t="shared" si="225"/>
        <v>0</v>
      </c>
    </row>
    <row r="225" spans="1:27" ht="13.5" thickTop="1">
      <c r="A225" s="415"/>
      <c r="K225" s="415"/>
      <c r="L225" s="258" t="s">
        <v>21</v>
      </c>
      <c r="M225" s="275">
        <f t="shared" ref="M225:N225" si="246">+M173+M199</f>
        <v>0</v>
      </c>
      <c r="N225" s="276">
        <f t="shared" si="246"/>
        <v>0</v>
      </c>
      <c r="O225" s="285">
        <f t="shared" ref="O225:O227" si="247">M225+N225</f>
        <v>0</v>
      </c>
      <c r="P225" s="307">
        <f>+P173+P199</f>
        <v>0</v>
      </c>
      <c r="Q225" s="277">
        <f>O225+P225</f>
        <v>0</v>
      </c>
      <c r="R225" s="275">
        <f t="shared" ref="R225:S227" si="248">+R173+R199</f>
        <v>0</v>
      </c>
      <c r="S225" s="276">
        <f t="shared" si="248"/>
        <v>0</v>
      </c>
      <c r="T225" s="285">
        <f t="shared" ref="T225:T227" si="249">R225+S225</f>
        <v>0</v>
      </c>
      <c r="U225" s="307">
        <f>+U173+U199</f>
        <v>0</v>
      </c>
      <c r="V225" s="277">
        <f>T225+U225</f>
        <v>0</v>
      </c>
      <c r="W225" s="330">
        <f t="shared" si="225"/>
        <v>0</v>
      </c>
      <c r="X225" s="342"/>
      <c r="Y225" s="343"/>
      <c r="Z225" s="343"/>
      <c r="AA225" s="420"/>
    </row>
    <row r="226" spans="1:27">
      <c r="A226" s="415"/>
      <c r="K226" s="415"/>
      <c r="L226" s="258" t="s">
        <v>22</v>
      </c>
      <c r="M226" s="275">
        <f t="shared" ref="M226:N226" si="250">+M174+M200</f>
        <v>0</v>
      </c>
      <c r="N226" s="276">
        <f t="shared" si="250"/>
        <v>0</v>
      </c>
      <c r="O226" s="285">
        <f t="shared" si="247"/>
        <v>0</v>
      </c>
      <c r="P226" s="299">
        <f>+P174+P200</f>
        <v>0</v>
      </c>
      <c r="Q226" s="277">
        <f>O226+P226</f>
        <v>0</v>
      </c>
      <c r="R226" s="275">
        <f t="shared" si="248"/>
        <v>0</v>
      </c>
      <c r="S226" s="276">
        <f t="shared" si="248"/>
        <v>0</v>
      </c>
      <c r="T226" s="285">
        <f t="shared" si="249"/>
        <v>0</v>
      </c>
      <c r="U226" s="299">
        <f>+U174+U200</f>
        <v>0</v>
      </c>
      <c r="V226" s="277">
        <f>T226+U226</f>
        <v>0</v>
      </c>
      <c r="W226" s="330">
        <f t="shared" si="225"/>
        <v>0</v>
      </c>
      <c r="X226" s="342"/>
      <c r="Y226" s="343"/>
      <c r="Z226" s="343"/>
      <c r="AA226" s="420"/>
    </row>
    <row r="227" spans="1:27" ht="13.5" thickBot="1">
      <c r="A227" s="415"/>
      <c r="K227" s="415"/>
      <c r="L227" s="258" t="s">
        <v>23</v>
      </c>
      <c r="M227" s="275">
        <f t="shared" ref="M227:N227" si="251">+M175+M201</f>
        <v>0</v>
      </c>
      <c r="N227" s="276">
        <f t="shared" si="251"/>
        <v>0</v>
      </c>
      <c r="O227" s="285">
        <f t="shared" si="247"/>
        <v>0</v>
      </c>
      <c r="P227" s="299">
        <f>+P175+P201</f>
        <v>0</v>
      </c>
      <c r="Q227" s="277">
        <f>O227+P227</f>
        <v>0</v>
      </c>
      <c r="R227" s="275">
        <f t="shared" si="248"/>
        <v>0</v>
      </c>
      <c r="S227" s="276">
        <f t="shared" si="248"/>
        <v>0</v>
      </c>
      <c r="T227" s="285">
        <f t="shared" si="249"/>
        <v>0</v>
      </c>
      <c r="U227" s="299">
        <f>+U175+U201</f>
        <v>0</v>
      </c>
      <c r="V227" s="277">
        <f>T227+U227</f>
        <v>0</v>
      </c>
      <c r="W227" s="330">
        <f t="shared" si="225"/>
        <v>0</v>
      </c>
      <c r="X227" s="342"/>
      <c r="Y227" s="343"/>
      <c r="Z227" s="343"/>
      <c r="AA227" s="420"/>
    </row>
    <row r="228" spans="1:27" ht="14.25" thickTop="1" thickBot="1">
      <c r="L228" s="280" t="s">
        <v>40</v>
      </c>
      <c r="M228" s="281">
        <f t="shared" ref="M228:Q228" si="252">+M225+M226+M227</f>
        <v>0</v>
      </c>
      <c r="N228" s="282">
        <f t="shared" si="252"/>
        <v>0</v>
      </c>
      <c r="O228" s="283">
        <f t="shared" si="252"/>
        <v>0</v>
      </c>
      <c r="P228" s="301">
        <f t="shared" si="252"/>
        <v>0</v>
      </c>
      <c r="Q228" s="302">
        <f t="shared" si="252"/>
        <v>0</v>
      </c>
      <c r="R228" s="281">
        <f t="shared" ref="R228:V228" si="253">+R225+R226+R227</f>
        <v>0</v>
      </c>
      <c r="S228" s="282">
        <f t="shared" si="253"/>
        <v>0</v>
      </c>
      <c r="T228" s="283">
        <f t="shared" si="253"/>
        <v>0</v>
      </c>
      <c r="U228" s="301">
        <f t="shared" si="253"/>
        <v>0</v>
      </c>
      <c r="V228" s="302">
        <f t="shared" si="253"/>
        <v>0</v>
      </c>
      <c r="W228" s="402">
        <f t="shared" si="225"/>
        <v>0</v>
      </c>
    </row>
    <row r="229" spans="1:27" ht="14.25" thickTop="1" thickBot="1">
      <c r="L229" s="258" t="s">
        <v>10</v>
      </c>
      <c r="M229" s="275">
        <f t="shared" ref="M229:N229" si="254">+M177+M203</f>
        <v>0</v>
      </c>
      <c r="N229" s="276">
        <f t="shared" si="254"/>
        <v>0</v>
      </c>
      <c r="O229" s="277">
        <f>M229+N229</f>
        <v>0</v>
      </c>
      <c r="P229" s="299">
        <f>+P177+P203</f>
        <v>0</v>
      </c>
      <c r="Q229" s="277">
        <f>O229+P229</f>
        <v>0</v>
      </c>
      <c r="R229" s="275">
        <f>+R177+R203</f>
        <v>0</v>
      </c>
      <c r="S229" s="276">
        <f>+S177+S203</f>
        <v>0</v>
      </c>
      <c r="T229" s="277">
        <f>R229+S229</f>
        <v>0</v>
      </c>
      <c r="U229" s="299">
        <f>+U177+U203</f>
        <v>0</v>
      </c>
      <c r="V229" s="277">
        <f>T229+U229</f>
        <v>0</v>
      </c>
      <c r="W229" s="330">
        <f>IF(Q229=0,0,((V229/Q229)-1)*100)</f>
        <v>0</v>
      </c>
    </row>
    <row r="230" spans="1:27" ht="14.25" thickTop="1" thickBot="1">
      <c r="L230" s="280" t="s">
        <v>66</v>
      </c>
      <c r="M230" s="281">
        <f>+M220+M224+M228+M229</f>
        <v>0</v>
      </c>
      <c r="N230" s="282">
        <f t="shared" ref="N230:V230" si="255">+N220+N224+N228+N229</f>
        <v>0</v>
      </c>
      <c r="O230" s="283">
        <f t="shared" si="255"/>
        <v>0</v>
      </c>
      <c r="P230" s="281">
        <f t="shared" si="255"/>
        <v>0</v>
      </c>
      <c r="Q230" s="283">
        <f t="shared" si="255"/>
        <v>0</v>
      </c>
      <c r="R230" s="281">
        <f t="shared" si="255"/>
        <v>0</v>
      </c>
      <c r="S230" s="282">
        <f t="shared" si="255"/>
        <v>0</v>
      </c>
      <c r="T230" s="283">
        <f t="shared" si="255"/>
        <v>0</v>
      </c>
      <c r="U230" s="281">
        <f t="shared" si="255"/>
        <v>0</v>
      </c>
      <c r="V230" s="283">
        <f t="shared" si="255"/>
        <v>0</v>
      </c>
      <c r="W230" s="400">
        <f>IF(Q230=0,0,((V230/Q230)-1)*100)</f>
        <v>0</v>
      </c>
    </row>
    <row r="231" spans="1:27" ht="13.5" thickTop="1">
      <c r="L231" s="258" t="s">
        <v>11</v>
      </c>
      <c r="M231" s="275">
        <f t="shared" ref="M231:N231" si="256">+M179+M205</f>
        <v>0</v>
      </c>
      <c r="N231" s="276">
        <f t="shared" si="256"/>
        <v>0</v>
      </c>
      <c r="O231" s="277">
        <f>M231+N231</f>
        <v>0</v>
      </c>
      <c r="P231" s="299">
        <f>+P179+P205</f>
        <v>0</v>
      </c>
      <c r="Q231" s="277">
        <f>O231+P231</f>
        <v>0</v>
      </c>
      <c r="R231" s="275"/>
      <c r="S231" s="276"/>
      <c r="T231" s="277"/>
      <c r="U231" s="299"/>
      <c r="V231" s="277"/>
      <c r="W231" s="330"/>
    </row>
    <row r="232" spans="1:27" ht="13.5" thickBot="1">
      <c r="L232" s="264" t="s">
        <v>12</v>
      </c>
      <c r="M232" s="275">
        <f t="shared" ref="M232:N232" si="257">+M180+M206</f>
        <v>0</v>
      </c>
      <c r="N232" s="276">
        <f t="shared" si="257"/>
        <v>0</v>
      </c>
      <c r="O232" s="277">
        <f t="shared" ref="O232" si="258">M232+N232</f>
        <v>0</v>
      </c>
      <c r="P232" s="299">
        <f>+P180+P206</f>
        <v>0</v>
      </c>
      <c r="Q232" s="277">
        <f>O232+P232</f>
        <v>0</v>
      </c>
      <c r="R232" s="275"/>
      <c r="S232" s="276"/>
      <c r="T232" s="277"/>
      <c r="U232" s="299"/>
      <c r="V232" s="277"/>
      <c r="W232" s="330"/>
    </row>
    <row r="233" spans="1:27" ht="14.25" thickTop="1" thickBot="1">
      <c r="L233" s="439" t="s">
        <v>38</v>
      </c>
      <c r="M233" s="440">
        <f t="shared" ref="M233:Q233" si="259">+M229+M231+M232</f>
        <v>0</v>
      </c>
      <c r="N233" s="441">
        <f t="shared" si="259"/>
        <v>0</v>
      </c>
      <c r="O233" s="442">
        <f t="shared" si="259"/>
        <v>0</v>
      </c>
      <c r="P233" s="440">
        <f t="shared" si="259"/>
        <v>0</v>
      </c>
      <c r="Q233" s="443">
        <f t="shared" si="259"/>
        <v>0</v>
      </c>
      <c r="R233" s="440"/>
      <c r="S233" s="441"/>
      <c r="T233" s="442"/>
      <c r="U233" s="440"/>
      <c r="V233" s="443"/>
      <c r="W233" s="400"/>
    </row>
    <row r="234" spans="1:27" ht="14.25" thickTop="1" thickBot="1">
      <c r="L234" s="280" t="s">
        <v>63</v>
      </c>
      <c r="M234" s="281">
        <f t="shared" ref="M234:Q234" si="260">+M220+M224+M228+M233</f>
        <v>0</v>
      </c>
      <c r="N234" s="282">
        <f t="shared" si="260"/>
        <v>0</v>
      </c>
      <c r="O234" s="283">
        <f t="shared" si="260"/>
        <v>0</v>
      </c>
      <c r="P234" s="281">
        <f t="shared" si="260"/>
        <v>0</v>
      </c>
      <c r="Q234" s="283">
        <f t="shared" si="260"/>
        <v>0</v>
      </c>
      <c r="R234" s="281"/>
      <c r="S234" s="282"/>
      <c r="T234" s="283"/>
      <c r="U234" s="281"/>
      <c r="V234" s="283"/>
      <c r="W234" s="400"/>
    </row>
    <row r="235" spans="1:27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sheetProtection password="CF53" sheet="1" objects="1" scenarios="1"/>
  <mergeCells count="36"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  <mergeCell ref="L107:W107"/>
    <mergeCell ref="L132:W132"/>
    <mergeCell ref="L133:W133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210:W210"/>
    <mergeCell ref="L211:W211"/>
    <mergeCell ref="L158:W158"/>
    <mergeCell ref="L159:W159"/>
    <mergeCell ref="L184:W184"/>
    <mergeCell ref="L185:W185"/>
  </mergeCells>
  <conditionalFormatting sqref="A1:A8 K1:K8 K20:K21 A20:A21 A46:A47 K46:K47 K98:K99 A98:A99 A124:A125 K124:K125 K176:K177 A176:A177 A202:A203 K202:K203 A23:A34 K23:K34 K49:K73 A49:A73 A75:A86 K75:K86 A101:A112 K101:K112 K127:K151 A127:A151 A153:A164 K153:K164 A179:A190 K179:K190 K205:K229 A205:A229 A231:A1048576 K231:K1048576">
    <cfRule type="containsText" dxfId="107" priority="17" operator="containsText" text="NOT OK">
      <formula>NOT(ISERROR(SEARCH("NOT OK",A1)))</formula>
    </cfRule>
  </conditionalFormatting>
  <conditionalFormatting sqref="A9:A19 K9:K19">
    <cfRule type="containsText" dxfId="106" priority="15" operator="containsText" text="NOT OK">
      <formula>NOT(ISERROR(SEARCH("NOT OK",A9)))</formula>
    </cfRule>
  </conditionalFormatting>
  <conditionalFormatting sqref="A35:A45 K35:K45">
    <cfRule type="containsText" dxfId="105" priority="14" operator="containsText" text="NOT OK">
      <formula>NOT(ISERROR(SEARCH("NOT OK",A35)))</formula>
    </cfRule>
  </conditionalFormatting>
  <conditionalFormatting sqref="A87:A97 K87:K97">
    <cfRule type="containsText" dxfId="104" priority="13" operator="containsText" text="NOT OK">
      <formula>NOT(ISERROR(SEARCH("NOT OK",A87)))</formula>
    </cfRule>
  </conditionalFormatting>
  <conditionalFormatting sqref="A113:A123 K113:K123">
    <cfRule type="containsText" dxfId="103" priority="12" operator="containsText" text="NOT OK">
      <formula>NOT(ISERROR(SEARCH("NOT OK",A113)))</formula>
    </cfRule>
  </conditionalFormatting>
  <conditionalFormatting sqref="A165:A175 K165:K175">
    <cfRule type="containsText" dxfId="102" priority="11" operator="containsText" text="NOT OK">
      <formula>NOT(ISERROR(SEARCH("NOT OK",A165)))</formula>
    </cfRule>
  </conditionalFormatting>
  <conditionalFormatting sqref="A191:A201 K191:K201">
    <cfRule type="containsText" dxfId="101" priority="10" operator="containsText" text="NOT OK">
      <formula>NOT(ISERROR(SEARCH("NOT OK",A191)))</formula>
    </cfRule>
  </conditionalFormatting>
  <conditionalFormatting sqref="A22 K22">
    <cfRule type="containsText" dxfId="100" priority="9" operator="containsText" text="NOT OK">
      <formula>NOT(ISERROR(SEARCH("NOT OK",A22)))</formula>
    </cfRule>
  </conditionalFormatting>
  <conditionalFormatting sqref="A48 K48">
    <cfRule type="containsText" dxfId="99" priority="8" operator="containsText" text="NOT OK">
      <formula>NOT(ISERROR(SEARCH("NOT OK",A48)))</formula>
    </cfRule>
  </conditionalFormatting>
  <conditionalFormatting sqref="A74 K74">
    <cfRule type="containsText" dxfId="98" priority="7" operator="containsText" text="NOT OK">
      <formula>NOT(ISERROR(SEARCH("NOT OK",A74)))</formula>
    </cfRule>
  </conditionalFormatting>
  <conditionalFormatting sqref="A100 K100">
    <cfRule type="containsText" dxfId="97" priority="6" operator="containsText" text="NOT OK">
      <formula>NOT(ISERROR(SEARCH("NOT OK",A100)))</formula>
    </cfRule>
  </conditionalFormatting>
  <conditionalFormatting sqref="A126 K126">
    <cfRule type="containsText" dxfId="96" priority="5" operator="containsText" text="NOT OK">
      <formula>NOT(ISERROR(SEARCH("NOT OK",A126)))</formula>
    </cfRule>
  </conditionalFormatting>
  <conditionalFormatting sqref="A152 K152">
    <cfRule type="containsText" dxfId="95" priority="4" operator="containsText" text="NOT OK">
      <formula>NOT(ISERROR(SEARCH("NOT OK",A152)))</formula>
    </cfRule>
  </conditionalFormatting>
  <conditionalFormatting sqref="A178 K178">
    <cfRule type="containsText" dxfId="94" priority="3" operator="containsText" text="NOT OK">
      <formula>NOT(ISERROR(SEARCH("NOT OK",A178)))</formula>
    </cfRule>
  </conditionalFormatting>
  <conditionalFormatting sqref="A204 K204">
    <cfRule type="containsText" dxfId="93" priority="2" operator="containsText" text="NOT OK">
      <formula>NOT(ISERROR(SEARCH("NOT OK",A204)))</formula>
    </cfRule>
  </conditionalFormatting>
  <conditionalFormatting sqref="A230 K230">
    <cfRule type="containsText" dxfId="92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Suvarnabhumi Airport</oddHeader>
  </headerFooter>
  <rowBreaks count="2" manualBreakCount="2">
    <brk id="79" min="11" max="22" man="1"/>
    <brk id="157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35"/>
  <sheetViews>
    <sheetView topLeftCell="E1" zoomScale="86" zoomScaleNormal="86" workbookViewId="0">
      <selection activeCell="U1" activeCellId="2" sqref="L1:W1048576 L1:W1048576 L1:W1048576"/>
    </sheetView>
  </sheetViews>
  <sheetFormatPr defaultColWidth="7"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" style="1" customWidth="1"/>
    <col min="6" max="6" width="10.85546875" style="1" customWidth="1"/>
    <col min="7" max="7" width="11.140625" style="1" customWidth="1"/>
    <col min="8" max="8" width="11.5703125" style="1" customWidth="1"/>
    <col min="9" max="9" width="10.5703125" style="2" customWidth="1"/>
    <col min="10" max="10" width="7" style="1" customWidth="1"/>
    <col min="11" max="11" width="9.140625" style="4"/>
    <col min="12" max="12" width="13" style="1" customWidth="1"/>
    <col min="13" max="14" width="12.42578125" style="1" customWidth="1"/>
    <col min="15" max="15" width="14.140625" style="1" bestFit="1" customWidth="1"/>
    <col min="16" max="19" width="12.42578125" style="1" customWidth="1"/>
    <col min="20" max="20" width="14.140625" style="1" bestFit="1" customWidth="1"/>
    <col min="21" max="22" width="12.42578125" style="1" customWidth="1"/>
    <col min="23" max="23" width="12.140625" style="2" bestFit="1" customWidth="1"/>
    <col min="24" max="24" width="11.140625" style="2" bestFit="1" customWidth="1"/>
    <col min="25" max="25" width="6.85546875" style="1" bestFit="1" customWidth="1"/>
    <col min="26" max="26" width="9.140625" style="1"/>
    <col min="27" max="27" width="7" style="3"/>
    <col min="28" max="16384" width="7" style="1"/>
  </cols>
  <sheetData>
    <row r="1" spans="1:23" ht="13.5" thickBot="1"/>
    <row r="2" spans="1:23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1:23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486" t="s">
        <v>64</v>
      </c>
      <c r="D5" s="487"/>
      <c r="E5" s="488"/>
      <c r="F5" s="486" t="s">
        <v>65</v>
      </c>
      <c r="G5" s="487"/>
      <c r="H5" s="488"/>
      <c r="I5" s="110" t="s">
        <v>2</v>
      </c>
      <c r="J5" s="4"/>
      <c r="L5" s="12"/>
      <c r="M5" s="489" t="s">
        <v>64</v>
      </c>
      <c r="N5" s="490"/>
      <c r="O5" s="490"/>
      <c r="P5" s="490"/>
      <c r="Q5" s="491"/>
      <c r="R5" s="489" t="s">
        <v>65</v>
      </c>
      <c r="S5" s="490"/>
      <c r="T5" s="490"/>
      <c r="U5" s="490"/>
      <c r="V5" s="491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452" t="s">
        <v>7</v>
      </c>
      <c r="F7" s="117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84"/>
      <c r="F8" s="121"/>
      <c r="G8" s="122"/>
      <c r="H8" s="184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09" t="str">
        <f t="shared" ref="A9:A19" si="0">IF(ISERROR(F9/G9)," ",IF(F9/G9&gt;0.5,IF(F9/G9&lt;1.5," ","NOT OK"),"NOT OK"))</f>
        <v xml:space="preserve"> </v>
      </c>
      <c r="B9" s="111" t="s">
        <v>13</v>
      </c>
      <c r="C9" s="125">
        <v>2022</v>
      </c>
      <c r="D9" s="127">
        <v>2023</v>
      </c>
      <c r="E9" s="185">
        <f>SUM(C9:D9)</f>
        <v>4045</v>
      </c>
      <c r="F9" s="125">
        <v>2574</v>
      </c>
      <c r="G9" s="127">
        <v>2578</v>
      </c>
      <c r="H9" s="185">
        <f>SUM(F9:G9)</f>
        <v>5152</v>
      </c>
      <c r="I9" s="128">
        <f t="shared" ref="I9:I19" si="1">IF(E9=0,0,((H9/E9)-1)*100)</f>
        <v>27.367119901112492</v>
      </c>
      <c r="J9" s="8"/>
      <c r="L9" s="14" t="s">
        <v>13</v>
      </c>
      <c r="M9" s="40">
        <v>284388</v>
      </c>
      <c r="N9" s="38">
        <v>277458</v>
      </c>
      <c r="O9" s="201">
        <f>SUM(M9:N9)</f>
        <v>561846</v>
      </c>
      <c r="P9" s="150">
        <v>246</v>
      </c>
      <c r="Q9" s="201">
        <f>O9+P9</f>
        <v>562092</v>
      </c>
      <c r="R9" s="40">
        <v>415554</v>
      </c>
      <c r="S9" s="38">
        <v>410114</v>
      </c>
      <c r="T9" s="201">
        <f>SUM(R9:S9)</f>
        <v>825668</v>
      </c>
      <c r="U9" s="150">
        <v>686</v>
      </c>
      <c r="V9" s="201">
        <f>T9+U9</f>
        <v>826354</v>
      </c>
      <c r="W9" s="41">
        <f t="shared" ref="W9:W19" si="2">IF(Q9=0,0,((V9/Q9)-1)*100)</f>
        <v>47.014011941105728</v>
      </c>
    </row>
    <row r="10" spans="1:23">
      <c r="A10" s="409" t="str">
        <f>IF(ISERROR(F10/G10)," ",IF(F10/G10&gt;0.5,IF(F10/G10&lt;1.5," ","NOT OK"),"NOT OK"))</f>
        <v xml:space="preserve"> </v>
      </c>
      <c r="B10" s="111" t="s">
        <v>14</v>
      </c>
      <c r="C10" s="125">
        <v>1863</v>
      </c>
      <c r="D10" s="127">
        <v>1863</v>
      </c>
      <c r="E10" s="185">
        <f>SUM(C10:D10)</f>
        <v>3726</v>
      </c>
      <c r="F10" s="125">
        <v>2468</v>
      </c>
      <c r="G10" s="127">
        <v>2467</v>
      </c>
      <c r="H10" s="185">
        <f>SUM(F10:G10)</f>
        <v>4935</v>
      </c>
      <c r="I10" s="128">
        <f>IF(E10=0,0,((H10/E10)-1)*100)</f>
        <v>32.447665056360719</v>
      </c>
      <c r="J10" s="4"/>
      <c r="L10" s="14" t="s">
        <v>14</v>
      </c>
      <c r="M10" s="40">
        <v>267947</v>
      </c>
      <c r="N10" s="38">
        <v>270199</v>
      </c>
      <c r="O10" s="201">
        <f t="shared" ref="O10" si="3">SUM(M10:N10)</f>
        <v>538146</v>
      </c>
      <c r="P10" s="150">
        <v>0</v>
      </c>
      <c r="Q10" s="201">
        <f>O10+P10</f>
        <v>538146</v>
      </c>
      <c r="R10" s="40">
        <v>405404</v>
      </c>
      <c r="S10" s="38">
        <v>416765</v>
      </c>
      <c r="T10" s="201">
        <f t="shared" ref="T10" si="4">SUM(R10:S10)</f>
        <v>822169</v>
      </c>
      <c r="U10" s="150">
        <v>955</v>
      </c>
      <c r="V10" s="201">
        <f>T10+U10</f>
        <v>823124</v>
      </c>
      <c r="W10" s="41">
        <f>IF(Q10=0,0,((V10/Q10)-1)*100)</f>
        <v>52.955517647627225</v>
      </c>
    </row>
    <row r="11" spans="1:23" ht="13.5" thickBot="1">
      <c r="A11" s="411" t="str">
        <f>IF(ISERROR(F11/G11)," ",IF(F11/G11&gt;0.5,IF(F11/G11&lt;1.5," ","NOT OK"),"NOT OK"))</f>
        <v xml:space="preserve"> </v>
      </c>
      <c r="B11" s="111" t="s">
        <v>15</v>
      </c>
      <c r="C11" s="125">
        <v>2112</v>
      </c>
      <c r="D11" s="127">
        <v>2114</v>
      </c>
      <c r="E11" s="185">
        <f>SUM(C11:D11)</f>
        <v>4226</v>
      </c>
      <c r="F11" s="125">
        <v>2616</v>
      </c>
      <c r="G11" s="127">
        <v>2620</v>
      </c>
      <c r="H11" s="185">
        <f>SUM(F11:G11)</f>
        <v>5236</v>
      </c>
      <c r="I11" s="128">
        <f>IF(E11=0,0,((H11/E11)-1)*100)</f>
        <v>23.899668717463317</v>
      </c>
      <c r="J11" s="8"/>
      <c r="L11" s="14" t="s">
        <v>15</v>
      </c>
      <c r="M11" s="40">
        <v>314861</v>
      </c>
      <c r="N11" s="38">
        <v>326976</v>
      </c>
      <c r="O11" s="201">
        <f>SUM(M11:N11)</f>
        <v>641837</v>
      </c>
      <c r="P11" s="150">
        <v>0</v>
      </c>
      <c r="Q11" s="201">
        <f>O11+P11</f>
        <v>641837</v>
      </c>
      <c r="R11" s="40">
        <v>438058</v>
      </c>
      <c r="S11" s="38">
        <v>442540</v>
      </c>
      <c r="T11" s="201">
        <f>SUM(R11:S11)</f>
        <v>880598</v>
      </c>
      <c r="U11" s="150">
        <v>1207</v>
      </c>
      <c r="V11" s="201">
        <f>T11+U11</f>
        <v>881805</v>
      </c>
      <c r="W11" s="41">
        <f>IF(Q11=0,0,((V11/Q11)-1)*100)</f>
        <v>37.387685658508317</v>
      </c>
    </row>
    <row r="12" spans="1:23" ht="14.25" thickTop="1" thickBot="1">
      <c r="A12" s="409" t="str">
        <f>IF(ISERROR(F12/G12)," ",IF(F12/G12&gt;0.5,IF(F12/G12&lt;1.5," ","NOT OK"),"NOT OK"))</f>
        <v xml:space="preserve"> </v>
      </c>
      <c r="B12" s="132" t="s">
        <v>61</v>
      </c>
      <c r="C12" s="133">
        <f>+C9+C10+C11</f>
        <v>5997</v>
      </c>
      <c r="D12" s="135">
        <f t="shared" ref="D12:H12" si="5">+D9+D10+D11</f>
        <v>6000</v>
      </c>
      <c r="E12" s="189">
        <f t="shared" si="5"/>
        <v>11997</v>
      </c>
      <c r="F12" s="133">
        <f t="shared" si="5"/>
        <v>7658</v>
      </c>
      <c r="G12" s="135">
        <f t="shared" si="5"/>
        <v>7665</v>
      </c>
      <c r="H12" s="189">
        <f t="shared" si="5"/>
        <v>15323</v>
      </c>
      <c r="I12" s="136">
        <f>IF(E12=0,0,((H12/E12)-1)*100)</f>
        <v>27.723597566058178</v>
      </c>
      <c r="J12" s="4"/>
      <c r="L12" s="42" t="s">
        <v>61</v>
      </c>
      <c r="M12" s="46">
        <f t="shared" ref="M12:V12" si="6">+M9+M10+M11</f>
        <v>867196</v>
      </c>
      <c r="N12" s="44">
        <f t="shared" si="6"/>
        <v>874633</v>
      </c>
      <c r="O12" s="202">
        <f t="shared" si="6"/>
        <v>1741829</v>
      </c>
      <c r="P12" s="44">
        <f t="shared" si="6"/>
        <v>246</v>
      </c>
      <c r="Q12" s="202">
        <f t="shared" si="6"/>
        <v>1742075</v>
      </c>
      <c r="R12" s="46">
        <f t="shared" si="6"/>
        <v>1259016</v>
      </c>
      <c r="S12" s="44">
        <f t="shared" si="6"/>
        <v>1269419</v>
      </c>
      <c r="T12" s="202">
        <f t="shared" si="6"/>
        <v>2528435</v>
      </c>
      <c r="U12" s="44">
        <f t="shared" si="6"/>
        <v>2848</v>
      </c>
      <c r="V12" s="202">
        <f t="shared" si="6"/>
        <v>2531283</v>
      </c>
      <c r="W12" s="47">
        <f>IF(Q12=0,0,((V12/Q12)-1)*100)</f>
        <v>45.302756769943883</v>
      </c>
    </row>
    <row r="13" spans="1:23" ht="13.5" thickTop="1">
      <c r="A13" s="409" t="str">
        <f t="shared" si="0"/>
        <v xml:space="preserve"> </v>
      </c>
      <c r="B13" s="111" t="s">
        <v>16</v>
      </c>
      <c r="C13" s="138">
        <v>2098</v>
      </c>
      <c r="D13" s="140">
        <v>2100</v>
      </c>
      <c r="E13" s="185">
        <f t="shared" ref="E13" si="7">SUM(C13:D13)</f>
        <v>4198</v>
      </c>
      <c r="F13" s="138">
        <v>2561</v>
      </c>
      <c r="G13" s="140">
        <v>2559</v>
      </c>
      <c r="H13" s="185">
        <f t="shared" ref="H13:H19" si="8">SUM(F13:G13)</f>
        <v>5120</v>
      </c>
      <c r="I13" s="128">
        <f t="shared" si="1"/>
        <v>21.962839447355886</v>
      </c>
      <c r="J13" s="8"/>
      <c r="L13" s="14" t="s">
        <v>16</v>
      </c>
      <c r="M13" s="40">
        <v>318925</v>
      </c>
      <c r="N13" s="38">
        <v>308875</v>
      </c>
      <c r="O13" s="201">
        <f t="shared" ref="O13" si="9">SUM(M13:N13)</f>
        <v>627800</v>
      </c>
      <c r="P13" s="150">
        <v>0</v>
      </c>
      <c r="Q13" s="201">
        <f>O13+P13</f>
        <v>627800</v>
      </c>
      <c r="R13" s="40">
        <v>435505</v>
      </c>
      <c r="S13" s="38">
        <v>430898</v>
      </c>
      <c r="T13" s="201">
        <f t="shared" ref="T13" si="10">SUM(R13:S13)</f>
        <v>866403</v>
      </c>
      <c r="U13" s="150">
        <v>854</v>
      </c>
      <c r="V13" s="201">
        <f>T13+U13</f>
        <v>867257</v>
      </c>
      <c r="W13" s="41">
        <f t="shared" si="2"/>
        <v>38.142242752468938</v>
      </c>
    </row>
    <row r="14" spans="1:23">
      <c r="A14" s="409" t="str">
        <f t="shared" si="0"/>
        <v xml:space="preserve"> </v>
      </c>
      <c r="B14" s="111" t="s">
        <v>17</v>
      </c>
      <c r="C14" s="138">
        <v>2050</v>
      </c>
      <c r="D14" s="140">
        <v>2050</v>
      </c>
      <c r="E14" s="185">
        <f>SUM(C14:D14)</f>
        <v>4100</v>
      </c>
      <c r="F14" s="138">
        <v>2593</v>
      </c>
      <c r="G14" s="140">
        <v>2593</v>
      </c>
      <c r="H14" s="185">
        <f>SUM(F14:G14)</f>
        <v>5186</v>
      </c>
      <c r="I14" s="128">
        <f t="shared" si="1"/>
        <v>26.487804878048781</v>
      </c>
      <c r="L14" s="14" t="s">
        <v>17</v>
      </c>
      <c r="M14" s="40">
        <v>308010</v>
      </c>
      <c r="N14" s="38">
        <v>308155</v>
      </c>
      <c r="O14" s="201">
        <f>SUM(M14:N14)</f>
        <v>616165</v>
      </c>
      <c r="P14" s="150">
        <v>152</v>
      </c>
      <c r="Q14" s="201">
        <f>O14+P14</f>
        <v>616317</v>
      </c>
      <c r="R14" s="40">
        <v>424905</v>
      </c>
      <c r="S14" s="38">
        <v>427164</v>
      </c>
      <c r="T14" s="201">
        <f>SUM(R14:S14)</f>
        <v>852069</v>
      </c>
      <c r="U14" s="150">
        <v>730</v>
      </c>
      <c r="V14" s="201">
        <f>T14+U14</f>
        <v>852799</v>
      </c>
      <c r="W14" s="41">
        <f t="shared" si="2"/>
        <v>38.370189366835582</v>
      </c>
    </row>
    <row r="15" spans="1:23" ht="13.5" thickBot="1">
      <c r="A15" s="412" t="str">
        <f t="shared" si="0"/>
        <v xml:space="preserve"> </v>
      </c>
      <c r="B15" s="111" t="s">
        <v>18</v>
      </c>
      <c r="C15" s="138">
        <v>1998</v>
      </c>
      <c r="D15" s="140">
        <v>1996</v>
      </c>
      <c r="E15" s="185">
        <f t="shared" ref="E15" si="11">SUM(C15:D15)</f>
        <v>3994</v>
      </c>
      <c r="F15" s="138">
        <v>2484</v>
      </c>
      <c r="G15" s="140">
        <v>2493</v>
      </c>
      <c r="H15" s="185">
        <f>SUM(F15:G15)</f>
        <v>4977</v>
      </c>
      <c r="I15" s="128">
        <f t="shared" si="1"/>
        <v>24.611917876815227</v>
      </c>
      <c r="J15" s="9"/>
      <c r="L15" s="14" t="s">
        <v>18</v>
      </c>
      <c r="M15" s="40">
        <v>308747</v>
      </c>
      <c r="N15" s="38">
        <v>299910</v>
      </c>
      <c r="O15" s="201">
        <f t="shared" ref="O15" si="12">SUM(M15:N15)</f>
        <v>608657</v>
      </c>
      <c r="P15" s="150">
        <v>140</v>
      </c>
      <c r="Q15" s="201">
        <f>O15+P15</f>
        <v>608797</v>
      </c>
      <c r="R15" s="40">
        <v>408801</v>
      </c>
      <c r="S15" s="38">
        <v>402044</v>
      </c>
      <c r="T15" s="201">
        <f>SUM(R15:S15)</f>
        <v>810845</v>
      </c>
      <c r="U15" s="150">
        <v>707</v>
      </c>
      <c r="V15" s="201">
        <f>T15+U15</f>
        <v>811552</v>
      </c>
      <c r="W15" s="41">
        <f t="shared" si="2"/>
        <v>33.304204849892493</v>
      </c>
    </row>
    <row r="16" spans="1:23" ht="15.75" customHeight="1" thickTop="1" thickBot="1">
      <c r="A16" s="10" t="str">
        <f t="shared" si="0"/>
        <v xml:space="preserve"> </v>
      </c>
      <c r="B16" s="141" t="s">
        <v>19</v>
      </c>
      <c r="C16" s="133">
        <f>+C13+C14+C15</f>
        <v>6146</v>
      </c>
      <c r="D16" s="144">
        <f t="shared" ref="D16:H16" si="13">+D13+D14+D15</f>
        <v>6146</v>
      </c>
      <c r="E16" s="187">
        <f t="shared" si="13"/>
        <v>12292</v>
      </c>
      <c r="F16" s="133">
        <f t="shared" si="13"/>
        <v>7638</v>
      </c>
      <c r="G16" s="144">
        <f t="shared" si="13"/>
        <v>7645</v>
      </c>
      <c r="H16" s="187">
        <f t="shared" si="13"/>
        <v>15283</v>
      </c>
      <c r="I16" s="136">
        <f t="shared" si="1"/>
        <v>24.332899446794663</v>
      </c>
      <c r="J16" s="10"/>
      <c r="K16" s="11"/>
      <c r="L16" s="48" t="s">
        <v>19</v>
      </c>
      <c r="M16" s="49">
        <f>+M13+M14+M15</f>
        <v>935682</v>
      </c>
      <c r="N16" s="50">
        <f t="shared" ref="N16:V16" si="14">+N13+N14+N15</f>
        <v>916940</v>
      </c>
      <c r="O16" s="203">
        <f t="shared" si="14"/>
        <v>1852622</v>
      </c>
      <c r="P16" s="50">
        <f t="shared" si="14"/>
        <v>292</v>
      </c>
      <c r="Q16" s="203">
        <f t="shared" si="14"/>
        <v>1852914</v>
      </c>
      <c r="R16" s="49">
        <f t="shared" si="14"/>
        <v>1269211</v>
      </c>
      <c r="S16" s="50">
        <f t="shared" si="14"/>
        <v>1260106</v>
      </c>
      <c r="T16" s="203">
        <f t="shared" si="14"/>
        <v>2529317</v>
      </c>
      <c r="U16" s="50">
        <f t="shared" si="14"/>
        <v>2291</v>
      </c>
      <c r="V16" s="203">
        <f t="shared" si="14"/>
        <v>2531608</v>
      </c>
      <c r="W16" s="51">
        <f t="shared" si="2"/>
        <v>36.62846737625167</v>
      </c>
    </row>
    <row r="17" spans="1:27" ht="13.5" thickTop="1">
      <c r="A17" s="409" t="str">
        <f t="shared" si="0"/>
        <v xml:space="preserve"> </v>
      </c>
      <c r="B17" s="111" t="s">
        <v>20</v>
      </c>
      <c r="C17" s="125">
        <v>2267</v>
      </c>
      <c r="D17" s="127">
        <v>2267</v>
      </c>
      <c r="E17" s="188">
        <f>SUM(C17:D17)</f>
        <v>4534</v>
      </c>
      <c r="F17" s="125">
        <v>2841</v>
      </c>
      <c r="G17" s="127">
        <v>2837</v>
      </c>
      <c r="H17" s="188">
        <f>SUM(F17:G17)</f>
        <v>5678</v>
      </c>
      <c r="I17" s="128">
        <f t="shared" si="1"/>
        <v>25.231583590648434</v>
      </c>
      <c r="J17" s="4"/>
      <c r="L17" s="14" t="s">
        <v>21</v>
      </c>
      <c r="M17" s="40">
        <v>342377</v>
      </c>
      <c r="N17" s="38">
        <v>340053</v>
      </c>
      <c r="O17" s="201">
        <f>SUM(M17:N17)</f>
        <v>682430</v>
      </c>
      <c r="P17" s="150">
        <v>847</v>
      </c>
      <c r="Q17" s="201">
        <f>O17+P17</f>
        <v>683277</v>
      </c>
      <c r="R17" s="40">
        <v>480012</v>
      </c>
      <c r="S17" s="38">
        <v>470006</v>
      </c>
      <c r="T17" s="201">
        <f>SUM(R17:S17)</f>
        <v>950018</v>
      </c>
      <c r="U17" s="150">
        <v>963</v>
      </c>
      <c r="V17" s="201">
        <f>T17+U17</f>
        <v>950981</v>
      </c>
      <c r="W17" s="41">
        <f t="shared" si="2"/>
        <v>39.179425035527316</v>
      </c>
    </row>
    <row r="18" spans="1:27">
      <c r="A18" s="409" t="str">
        <f t="shared" si="0"/>
        <v xml:space="preserve"> </v>
      </c>
      <c r="B18" s="111" t="s">
        <v>22</v>
      </c>
      <c r="C18" s="125">
        <v>2274</v>
      </c>
      <c r="D18" s="127">
        <v>2273</v>
      </c>
      <c r="E18" s="179">
        <f t="shared" ref="E18:E19" si="15">SUM(C18:D18)</f>
        <v>4547</v>
      </c>
      <c r="F18" s="125">
        <v>2922</v>
      </c>
      <c r="G18" s="127">
        <v>2928</v>
      </c>
      <c r="H18" s="179">
        <f t="shared" si="8"/>
        <v>5850</v>
      </c>
      <c r="I18" s="128">
        <f t="shared" si="1"/>
        <v>28.656256872663288</v>
      </c>
      <c r="J18" s="4"/>
      <c r="L18" s="14" t="s">
        <v>22</v>
      </c>
      <c r="M18" s="40">
        <v>343879</v>
      </c>
      <c r="N18" s="38">
        <v>341314</v>
      </c>
      <c r="O18" s="201">
        <f t="shared" ref="O18:O19" si="16">SUM(M18:N18)</f>
        <v>685193</v>
      </c>
      <c r="P18" s="150">
        <v>1004</v>
      </c>
      <c r="Q18" s="201">
        <f>O18+P18</f>
        <v>686197</v>
      </c>
      <c r="R18" s="40">
        <v>485423</v>
      </c>
      <c r="S18" s="38">
        <v>490341</v>
      </c>
      <c r="T18" s="201">
        <f t="shared" ref="T18:T19" si="17">SUM(R18:S18)</f>
        <v>975764</v>
      </c>
      <c r="U18" s="150">
        <v>2204</v>
      </c>
      <c r="V18" s="201">
        <f>T18+U18</f>
        <v>977968</v>
      </c>
      <c r="W18" s="41">
        <f t="shared" si="2"/>
        <v>42.52000518801453</v>
      </c>
    </row>
    <row r="19" spans="1:27" ht="13.5" thickBot="1">
      <c r="A19" s="409" t="str">
        <f t="shared" si="0"/>
        <v xml:space="preserve"> </v>
      </c>
      <c r="B19" s="111" t="s">
        <v>23</v>
      </c>
      <c r="C19" s="125">
        <v>2157</v>
      </c>
      <c r="D19" s="146">
        <v>2154</v>
      </c>
      <c r="E19" s="183">
        <f t="shared" si="15"/>
        <v>4311</v>
      </c>
      <c r="F19" s="125">
        <v>2631</v>
      </c>
      <c r="G19" s="146">
        <v>2630</v>
      </c>
      <c r="H19" s="183">
        <f t="shared" si="8"/>
        <v>5261</v>
      </c>
      <c r="I19" s="147">
        <f t="shared" si="1"/>
        <v>22.036650429134763</v>
      </c>
      <c r="J19" s="4"/>
      <c r="L19" s="14" t="s">
        <v>23</v>
      </c>
      <c r="M19" s="40">
        <v>290638</v>
      </c>
      <c r="N19" s="38">
        <v>289105</v>
      </c>
      <c r="O19" s="201">
        <f t="shared" si="16"/>
        <v>579743</v>
      </c>
      <c r="P19" s="150">
        <v>1594</v>
      </c>
      <c r="Q19" s="201">
        <f>O19+P19</f>
        <v>581337</v>
      </c>
      <c r="R19" s="40">
        <v>407679</v>
      </c>
      <c r="S19" s="38">
        <v>413298</v>
      </c>
      <c r="T19" s="201">
        <f t="shared" si="17"/>
        <v>820977</v>
      </c>
      <c r="U19" s="150">
        <v>1925</v>
      </c>
      <c r="V19" s="201">
        <f>T19+U19</f>
        <v>822902</v>
      </c>
      <c r="W19" s="41">
        <f t="shared" si="2"/>
        <v>41.553350294235528</v>
      </c>
    </row>
    <row r="20" spans="1:27" ht="14.25" thickTop="1" thickBot="1">
      <c r="A20" s="409" t="str">
        <f t="shared" ref="A20:A65" si="18">IF(ISERROR(F20/G20)," ",IF(F20/G20&gt;0.5,IF(F20/G20&lt;1.5," ","NOT OK"),"NOT OK"))</f>
        <v xml:space="preserve"> </v>
      </c>
      <c r="B20" s="132" t="s">
        <v>24</v>
      </c>
      <c r="C20" s="133">
        <f t="shared" ref="C20:E20" si="19">+C17+C18+C19</f>
        <v>6698</v>
      </c>
      <c r="D20" s="135">
        <f t="shared" si="19"/>
        <v>6694</v>
      </c>
      <c r="E20" s="189">
        <f t="shared" si="19"/>
        <v>13392</v>
      </c>
      <c r="F20" s="133">
        <f t="shared" ref="F20:H20" si="20">+F17+F18+F19</f>
        <v>8394</v>
      </c>
      <c r="G20" s="135">
        <f t="shared" si="20"/>
        <v>8395</v>
      </c>
      <c r="H20" s="189">
        <f t="shared" si="20"/>
        <v>16789</v>
      </c>
      <c r="I20" s="136">
        <f t="shared" ref="I20" si="21">IF(E20=0,0,((H20/E20)-1)*100)</f>
        <v>25.365890083632014</v>
      </c>
      <c r="J20" s="4"/>
      <c r="L20" s="42" t="s">
        <v>24</v>
      </c>
      <c r="M20" s="46">
        <f t="shared" ref="M20:Q20" si="22">+M17+M18+M19</f>
        <v>976894</v>
      </c>
      <c r="N20" s="44">
        <f t="shared" si="22"/>
        <v>970472</v>
      </c>
      <c r="O20" s="202">
        <f t="shared" si="22"/>
        <v>1947366</v>
      </c>
      <c r="P20" s="44">
        <f t="shared" si="22"/>
        <v>3445</v>
      </c>
      <c r="Q20" s="202">
        <f t="shared" si="22"/>
        <v>1950811</v>
      </c>
      <c r="R20" s="46">
        <f t="shared" ref="R20:V20" si="23">+R17+R18+R19</f>
        <v>1373114</v>
      </c>
      <c r="S20" s="44">
        <f t="shared" si="23"/>
        <v>1373645</v>
      </c>
      <c r="T20" s="202">
        <f t="shared" si="23"/>
        <v>2746759</v>
      </c>
      <c r="U20" s="44">
        <f t="shared" si="23"/>
        <v>5092</v>
      </c>
      <c r="V20" s="202">
        <f t="shared" si="23"/>
        <v>2751851</v>
      </c>
      <c r="W20" s="47">
        <f t="shared" ref="W20" si="24">IF(Q20=0,0,((V20/Q20)-1)*100)</f>
        <v>41.061896821373267</v>
      </c>
    </row>
    <row r="21" spans="1:27" ht="14.25" thickTop="1" thickBot="1">
      <c r="A21" s="409" t="str">
        <f t="shared" ref="A21:A26" si="25">IF(ISERROR(F21/G21)," ",IF(F21/G21&gt;0.5,IF(F21/G21&lt;1.5," ","NOT OK"),"NOT OK"))</f>
        <v xml:space="preserve"> </v>
      </c>
      <c r="B21" s="111" t="s">
        <v>10</v>
      </c>
      <c r="C21" s="125">
        <v>2483</v>
      </c>
      <c r="D21" s="127">
        <v>2488</v>
      </c>
      <c r="E21" s="185">
        <f>SUM(C21:D21)</f>
        <v>4971</v>
      </c>
      <c r="F21" s="125">
        <v>2799</v>
      </c>
      <c r="G21" s="127">
        <v>2793</v>
      </c>
      <c r="H21" s="185">
        <f>SUM(F21:G21)</f>
        <v>5592</v>
      </c>
      <c r="I21" s="128">
        <f t="shared" ref="I21:I22" si="26">IF(E21=0,0,((H21/E21)-1)*100)</f>
        <v>12.492456246228123</v>
      </c>
      <c r="J21" s="4"/>
      <c r="L21" s="14" t="s">
        <v>10</v>
      </c>
      <c r="M21" s="40">
        <v>355205</v>
      </c>
      <c r="N21" s="38">
        <v>362905</v>
      </c>
      <c r="O21" s="201">
        <f>SUM(M21:N21)</f>
        <v>718110</v>
      </c>
      <c r="P21" s="150">
        <v>1091</v>
      </c>
      <c r="Q21" s="201">
        <f>O21+P21</f>
        <v>719201</v>
      </c>
      <c r="R21" s="40">
        <v>412746</v>
      </c>
      <c r="S21" s="38">
        <v>430747</v>
      </c>
      <c r="T21" s="201">
        <f>SUM(R21:S21)</f>
        <v>843493</v>
      </c>
      <c r="U21" s="150">
        <v>1556</v>
      </c>
      <c r="V21" s="201">
        <f>T21+U21</f>
        <v>845049</v>
      </c>
      <c r="W21" s="41">
        <f t="shared" ref="W21:W22" si="27">IF(Q21=0,0,((V21/Q21)-1)*100)</f>
        <v>17.49830714918361</v>
      </c>
    </row>
    <row r="22" spans="1:27" ht="14.25" thickTop="1" thickBot="1">
      <c r="A22" s="410" t="str">
        <f t="shared" si="25"/>
        <v xml:space="preserve"> </v>
      </c>
      <c r="B22" s="132" t="s">
        <v>66</v>
      </c>
      <c r="C22" s="133">
        <f>+C12+C16+C20+C21</f>
        <v>21324</v>
      </c>
      <c r="D22" s="135">
        <f t="shared" ref="D22:H22" si="28">+D12+D16+D20+D21</f>
        <v>21328</v>
      </c>
      <c r="E22" s="186">
        <f t="shared" si="28"/>
        <v>42652</v>
      </c>
      <c r="F22" s="133">
        <f t="shared" si="28"/>
        <v>26489</v>
      </c>
      <c r="G22" s="135">
        <f t="shared" si="28"/>
        <v>26498</v>
      </c>
      <c r="H22" s="186">
        <f t="shared" si="28"/>
        <v>52987</v>
      </c>
      <c r="I22" s="137">
        <f t="shared" si="26"/>
        <v>24.230985651317649</v>
      </c>
      <c r="J22" s="8"/>
      <c r="L22" s="42" t="s">
        <v>66</v>
      </c>
      <c r="M22" s="46">
        <f t="shared" ref="M22:V22" si="29">+M12+M16+M20+M21</f>
        <v>3134977</v>
      </c>
      <c r="N22" s="44">
        <f t="shared" si="29"/>
        <v>3124950</v>
      </c>
      <c r="O22" s="202">
        <f t="shared" si="29"/>
        <v>6259927</v>
      </c>
      <c r="P22" s="45">
        <f t="shared" si="29"/>
        <v>5074</v>
      </c>
      <c r="Q22" s="205">
        <f t="shared" si="29"/>
        <v>6265001</v>
      </c>
      <c r="R22" s="46">
        <f t="shared" si="29"/>
        <v>4314087</v>
      </c>
      <c r="S22" s="44">
        <f t="shared" si="29"/>
        <v>4333917</v>
      </c>
      <c r="T22" s="202">
        <f t="shared" si="29"/>
        <v>8648004</v>
      </c>
      <c r="U22" s="45">
        <f t="shared" si="29"/>
        <v>11787</v>
      </c>
      <c r="V22" s="205">
        <f t="shared" si="29"/>
        <v>8659791</v>
      </c>
      <c r="W22" s="47">
        <f t="shared" si="27"/>
        <v>38.224894138085538</v>
      </c>
    </row>
    <row r="23" spans="1:27" ht="13.5" thickTop="1">
      <c r="A23" s="409" t="str">
        <f>IF(ISERROR(F23/G23)," ",IF(F23/G23&gt;0.5,IF(F23/G23&lt;1.5," ","NOT OK"),"NOT OK"))</f>
        <v xml:space="preserve"> </v>
      </c>
      <c r="B23" s="111" t="s">
        <v>11</v>
      </c>
      <c r="C23" s="125">
        <v>2412</v>
      </c>
      <c r="D23" s="127">
        <v>2415</v>
      </c>
      <c r="E23" s="185">
        <f>SUM(C23:D23)</f>
        <v>4827</v>
      </c>
      <c r="F23" s="125"/>
      <c r="G23" s="127"/>
      <c r="H23" s="185"/>
      <c r="I23" s="128"/>
      <c r="J23" s="4"/>
      <c r="K23" s="7"/>
      <c r="L23" s="14" t="s">
        <v>11</v>
      </c>
      <c r="M23" s="40">
        <v>383209</v>
      </c>
      <c r="N23" s="38">
        <v>374678</v>
      </c>
      <c r="O23" s="201">
        <f>SUM(M23:N23)</f>
        <v>757887</v>
      </c>
      <c r="P23" s="150">
        <v>1171</v>
      </c>
      <c r="Q23" s="201">
        <f>O23+P23</f>
        <v>759058</v>
      </c>
      <c r="R23" s="40"/>
      <c r="S23" s="38"/>
      <c r="T23" s="201"/>
      <c r="U23" s="150"/>
      <c r="V23" s="201"/>
      <c r="W23" s="41"/>
    </row>
    <row r="24" spans="1:27" ht="13.5" thickBot="1">
      <c r="A24" s="409" t="str">
        <f>IF(ISERROR(F24/G24)," ",IF(F24/G24&gt;0.5,IF(F24/G24&lt;1.5," ","NOT OK"),"NOT OK"))</f>
        <v xml:space="preserve"> </v>
      </c>
      <c r="B24" s="116" t="s">
        <v>12</v>
      </c>
      <c r="C24" s="129">
        <v>2570</v>
      </c>
      <c r="D24" s="131">
        <v>2567</v>
      </c>
      <c r="E24" s="185">
        <f>SUM(C24:D24)</f>
        <v>5137</v>
      </c>
      <c r="F24" s="129"/>
      <c r="G24" s="131"/>
      <c r="H24" s="185"/>
      <c r="I24" s="128"/>
      <c r="J24" s="4"/>
      <c r="K24" s="7"/>
      <c r="L24" s="23" t="s">
        <v>12</v>
      </c>
      <c r="M24" s="40">
        <v>415522</v>
      </c>
      <c r="N24" s="38">
        <v>413394</v>
      </c>
      <c r="O24" s="201">
        <f t="shared" ref="O24" si="30">SUM(M24:N24)</f>
        <v>828916</v>
      </c>
      <c r="P24" s="39">
        <v>1536</v>
      </c>
      <c r="Q24" s="321">
        <f t="shared" ref="Q24" si="31">O24+P24</f>
        <v>830452</v>
      </c>
      <c r="R24" s="40"/>
      <c r="S24" s="38"/>
      <c r="T24" s="201"/>
      <c r="U24" s="39"/>
      <c r="V24" s="321"/>
      <c r="W24" s="41"/>
    </row>
    <row r="25" spans="1:27" ht="14.25" thickTop="1" thickBot="1">
      <c r="A25" s="1"/>
      <c r="B25" s="132" t="s">
        <v>38</v>
      </c>
      <c r="C25" s="431">
        <f t="shared" ref="C25:E25" si="32">+C21+C23+C24</f>
        <v>7465</v>
      </c>
      <c r="D25" s="432">
        <f t="shared" si="32"/>
        <v>7470</v>
      </c>
      <c r="E25" s="445">
        <f t="shared" si="32"/>
        <v>14935</v>
      </c>
      <c r="F25" s="431"/>
      <c r="G25" s="432"/>
      <c r="H25" s="445"/>
      <c r="I25" s="136"/>
      <c r="J25" s="4"/>
      <c r="L25" s="42" t="s">
        <v>38</v>
      </c>
      <c r="M25" s="43">
        <f t="shared" ref="M25:Q25" si="33">+M21+M23+M24</f>
        <v>1153936</v>
      </c>
      <c r="N25" s="46">
        <f t="shared" si="33"/>
        <v>1150977</v>
      </c>
      <c r="O25" s="446">
        <f t="shared" si="33"/>
        <v>2304913</v>
      </c>
      <c r="P25" s="43">
        <f t="shared" si="33"/>
        <v>3798</v>
      </c>
      <c r="Q25" s="446">
        <f t="shared" si="33"/>
        <v>2308711</v>
      </c>
      <c r="R25" s="43"/>
      <c r="S25" s="46"/>
      <c r="T25" s="446"/>
      <c r="U25" s="43"/>
      <c r="V25" s="446"/>
      <c r="W25" s="435"/>
      <c r="X25" s="1"/>
      <c r="AA25" s="1"/>
    </row>
    <row r="26" spans="1:27" ht="14.25" thickTop="1" thickBot="1">
      <c r="A26" s="410" t="str">
        <f t="shared" si="25"/>
        <v xml:space="preserve"> </v>
      </c>
      <c r="B26" s="132" t="s">
        <v>63</v>
      </c>
      <c r="C26" s="133">
        <f t="shared" ref="C26:E26" si="34">+C12+C16+C20+C25</f>
        <v>26306</v>
      </c>
      <c r="D26" s="135">
        <f t="shared" si="34"/>
        <v>26310</v>
      </c>
      <c r="E26" s="164">
        <f t="shared" si="34"/>
        <v>52616</v>
      </c>
      <c r="F26" s="133"/>
      <c r="G26" s="135"/>
      <c r="H26" s="164"/>
      <c r="I26" s="137"/>
      <c r="J26" s="8"/>
      <c r="L26" s="42" t="s">
        <v>63</v>
      </c>
      <c r="M26" s="46">
        <f t="shared" ref="M26:Q26" si="35">+M12+M16+M20+M25</f>
        <v>3933708</v>
      </c>
      <c r="N26" s="44">
        <f t="shared" si="35"/>
        <v>3913022</v>
      </c>
      <c r="O26" s="155">
        <f t="shared" si="35"/>
        <v>7846730</v>
      </c>
      <c r="P26" s="45">
        <f t="shared" si="35"/>
        <v>7781</v>
      </c>
      <c r="Q26" s="158">
        <f t="shared" si="35"/>
        <v>7854511</v>
      </c>
      <c r="R26" s="46"/>
      <c r="S26" s="44"/>
      <c r="T26" s="155"/>
      <c r="U26" s="45"/>
      <c r="V26" s="158"/>
      <c r="W26" s="47"/>
    </row>
    <row r="27" spans="1:27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7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1:27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1:27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7" ht="14.25" thickTop="1" thickBot="1">
      <c r="B31" s="109"/>
      <c r="C31" s="486" t="s">
        <v>64</v>
      </c>
      <c r="D31" s="487"/>
      <c r="E31" s="488"/>
      <c r="F31" s="486" t="s">
        <v>65</v>
      </c>
      <c r="G31" s="487"/>
      <c r="H31" s="488"/>
      <c r="I31" s="110" t="s">
        <v>2</v>
      </c>
      <c r="J31" s="4"/>
      <c r="L31" s="12"/>
      <c r="M31" s="489" t="s">
        <v>64</v>
      </c>
      <c r="N31" s="490"/>
      <c r="O31" s="490"/>
      <c r="P31" s="490"/>
      <c r="Q31" s="491"/>
      <c r="R31" s="489" t="s">
        <v>65</v>
      </c>
      <c r="S31" s="490"/>
      <c r="T31" s="490"/>
      <c r="U31" s="490"/>
      <c r="V31" s="491"/>
      <c r="W31" s="13" t="s">
        <v>2</v>
      </c>
    </row>
    <row r="32" spans="1:27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1:23" ht="13.5" thickBot="1">
      <c r="B33" s="116"/>
      <c r="C33" s="117" t="s">
        <v>5</v>
      </c>
      <c r="D33" s="118" t="s">
        <v>6</v>
      </c>
      <c r="E33" s="452" t="s">
        <v>7</v>
      </c>
      <c r="F33" s="117" t="s">
        <v>5</v>
      </c>
      <c r="G33" s="118" t="s">
        <v>6</v>
      </c>
      <c r="H33" s="119" t="s">
        <v>7</v>
      </c>
      <c r="I33" s="120"/>
      <c r="J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1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1:23">
      <c r="A35" s="4" t="str">
        <f t="shared" ref="A35:A45" si="36">IF(ISERROR(F35/G35)," ",IF(F35/G35&gt;0.5,IF(F35/G35&lt;1.5," ","NOT OK"),"NOT OK"))</f>
        <v xml:space="preserve"> </v>
      </c>
      <c r="B35" s="111" t="s">
        <v>13</v>
      </c>
      <c r="C35" s="125">
        <v>5859</v>
      </c>
      <c r="D35" s="127">
        <v>5860</v>
      </c>
      <c r="E35" s="185">
        <f t="shared" ref="E35" si="37">SUM(C35:D35)</f>
        <v>11719</v>
      </c>
      <c r="F35" s="125">
        <v>6435</v>
      </c>
      <c r="G35" s="127">
        <v>6437</v>
      </c>
      <c r="H35" s="185">
        <f t="shared" ref="H35" si="38">SUM(F35:G35)</f>
        <v>12872</v>
      </c>
      <c r="I35" s="128">
        <f t="shared" ref="I35:I45" si="39">IF(E35=0,0,((H35/E35)-1)*100)</f>
        <v>9.8387234405666</v>
      </c>
      <c r="L35" s="14" t="s">
        <v>13</v>
      </c>
      <c r="M35" s="40">
        <v>840416</v>
      </c>
      <c r="N35" s="38">
        <v>775834</v>
      </c>
      <c r="O35" s="201">
        <f t="shared" ref="O35" si="40">SUM(M35:N35)</f>
        <v>1616250</v>
      </c>
      <c r="P35" s="39">
        <v>278</v>
      </c>
      <c r="Q35" s="204">
        <f>O35+P35</f>
        <v>1616528</v>
      </c>
      <c r="R35" s="40">
        <v>1002843</v>
      </c>
      <c r="S35" s="38">
        <v>945600</v>
      </c>
      <c r="T35" s="201">
        <f t="shared" ref="T35" si="41">SUM(R35:S35)</f>
        <v>1948443</v>
      </c>
      <c r="U35" s="39">
        <v>61</v>
      </c>
      <c r="V35" s="204">
        <f>T35+U35</f>
        <v>1948504</v>
      </c>
      <c r="W35" s="41">
        <f t="shared" ref="W35:W45" si="42">IF(Q35=0,0,((V35/Q35)-1)*100)</f>
        <v>20.536359407322369</v>
      </c>
    </row>
    <row r="36" spans="1:23">
      <c r="A36" s="4" t="str">
        <f>IF(ISERROR(F36/G36)," ",IF(F36/G36&gt;0.5,IF(F36/G36&lt;1.5," ","NOT OK"),"NOT OK"))</f>
        <v xml:space="preserve"> </v>
      </c>
      <c r="B36" s="111" t="s">
        <v>14</v>
      </c>
      <c r="C36" s="125">
        <v>5462</v>
      </c>
      <c r="D36" s="127">
        <v>5462</v>
      </c>
      <c r="E36" s="185">
        <f>SUM(C36:D36)</f>
        <v>10924</v>
      </c>
      <c r="F36" s="125">
        <v>5860</v>
      </c>
      <c r="G36" s="127">
        <v>5860</v>
      </c>
      <c r="H36" s="185">
        <f>SUM(F36:G36)</f>
        <v>11720</v>
      </c>
      <c r="I36" s="128">
        <f>IF(E36=0,0,((H36/E36)-1)*100)</f>
        <v>7.2867081655071386</v>
      </c>
      <c r="J36" s="4"/>
      <c r="L36" s="14" t="s">
        <v>14</v>
      </c>
      <c r="M36" s="40">
        <v>779469</v>
      </c>
      <c r="N36" s="38">
        <v>776207</v>
      </c>
      <c r="O36" s="201">
        <f>SUM(M36:N36)</f>
        <v>1555676</v>
      </c>
      <c r="P36" s="39">
        <v>438</v>
      </c>
      <c r="Q36" s="204">
        <f>O36+P36</f>
        <v>1556114</v>
      </c>
      <c r="R36" s="40">
        <v>898201</v>
      </c>
      <c r="S36" s="38">
        <v>891926</v>
      </c>
      <c r="T36" s="201">
        <f>SUM(R36:S36)</f>
        <v>1790127</v>
      </c>
      <c r="U36" s="39">
        <v>81</v>
      </c>
      <c r="V36" s="204">
        <f>T36+U36</f>
        <v>1790208</v>
      </c>
      <c r="W36" s="41">
        <f>IF(Q36=0,0,((V36/Q36)-1)*100)</f>
        <v>15.043499383721247</v>
      </c>
    </row>
    <row r="37" spans="1:23" ht="13.5" thickBot="1">
      <c r="A37" s="4" t="str">
        <f>IF(ISERROR(F37/G37)," ",IF(F37/G37&gt;0.5,IF(F37/G37&lt;1.5," ","NOT OK"),"NOT OK"))</f>
        <v xml:space="preserve"> </v>
      </c>
      <c r="B37" s="111" t="s">
        <v>15</v>
      </c>
      <c r="C37" s="125">
        <v>6098</v>
      </c>
      <c r="D37" s="127">
        <v>6096</v>
      </c>
      <c r="E37" s="185">
        <f>SUM(C37:D37)</f>
        <v>12194</v>
      </c>
      <c r="F37" s="125">
        <v>4427</v>
      </c>
      <c r="G37" s="127">
        <v>5856</v>
      </c>
      <c r="H37" s="185">
        <f>SUM(F37:G37)</f>
        <v>10283</v>
      </c>
      <c r="I37" s="128">
        <f>IF(E37=0,0,((H37/E37)-1)*100)</f>
        <v>-15.671641791044777</v>
      </c>
      <c r="J37" s="4"/>
      <c r="L37" s="14" t="s">
        <v>15</v>
      </c>
      <c r="M37" s="40">
        <v>897004</v>
      </c>
      <c r="N37" s="38">
        <v>869075</v>
      </c>
      <c r="O37" s="201">
        <f>SUM(M37:N37)</f>
        <v>1766079</v>
      </c>
      <c r="P37" s="39">
        <v>237</v>
      </c>
      <c r="Q37" s="204">
        <f>O37+P37</f>
        <v>1766316</v>
      </c>
      <c r="R37" s="40">
        <v>919690</v>
      </c>
      <c r="S37" s="38">
        <v>908843</v>
      </c>
      <c r="T37" s="201">
        <f>SUM(R37:S37)</f>
        <v>1828533</v>
      </c>
      <c r="U37" s="39">
        <v>512</v>
      </c>
      <c r="V37" s="204">
        <f>T37+U37</f>
        <v>1829045</v>
      </c>
      <c r="W37" s="41">
        <f>IF(Q37=0,0,((V37/Q37)-1)*100)</f>
        <v>3.5514030332058466</v>
      </c>
    </row>
    <row r="38" spans="1:23" ht="14.25" thickTop="1" thickBot="1">
      <c r="A38" s="409" t="str">
        <f>IF(ISERROR(F38/G38)," ",IF(F38/G38&gt;0.5,IF(F38/G38&lt;1.5," ","NOT OK"),"NOT OK"))</f>
        <v xml:space="preserve"> </v>
      </c>
      <c r="B38" s="132" t="s">
        <v>61</v>
      </c>
      <c r="C38" s="133">
        <f>+C35+C36+C37</f>
        <v>17419</v>
      </c>
      <c r="D38" s="135">
        <f t="shared" ref="D38:H38" si="43">+D35+D36+D37</f>
        <v>17418</v>
      </c>
      <c r="E38" s="189">
        <f t="shared" si="43"/>
        <v>34837</v>
      </c>
      <c r="F38" s="133">
        <f t="shared" si="43"/>
        <v>16722</v>
      </c>
      <c r="G38" s="135">
        <f t="shared" si="43"/>
        <v>18153</v>
      </c>
      <c r="H38" s="189">
        <f t="shared" si="43"/>
        <v>34875</v>
      </c>
      <c r="I38" s="136">
        <f>IF(E38=0,0,((H38/E38)-1)*100)</f>
        <v>0.10907942704596607</v>
      </c>
      <c r="J38" s="4"/>
      <c r="L38" s="42" t="s">
        <v>61</v>
      </c>
      <c r="M38" s="46">
        <f t="shared" ref="M38:V38" si="44">+M35+M36+M37</f>
        <v>2516889</v>
      </c>
      <c r="N38" s="44">
        <f t="shared" si="44"/>
        <v>2421116</v>
      </c>
      <c r="O38" s="202">
        <f t="shared" si="44"/>
        <v>4938005</v>
      </c>
      <c r="P38" s="44">
        <f t="shared" si="44"/>
        <v>953</v>
      </c>
      <c r="Q38" s="202">
        <f t="shared" si="44"/>
        <v>4938958</v>
      </c>
      <c r="R38" s="46">
        <f t="shared" si="44"/>
        <v>2820734</v>
      </c>
      <c r="S38" s="44">
        <f t="shared" si="44"/>
        <v>2746369</v>
      </c>
      <c r="T38" s="202">
        <f t="shared" si="44"/>
        <v>5567103</v>
      </c>
      <c r="U38" s="44">
        <f t="shared" si="44"/>
        <v>654</v>
      </c>
      <c r="V38" s="202">
        <f t="shared" si="44"/>
        <v>5567757</v>
      </c>
      <c r="W38" s="47">
        <f>IF(Q38=0,0,((V38/Q38)-1)*100)</f>
        <v>12.731410147646539</v>
      </c>
    </row>
    <row r="39" spans="1:23" ht="13.5" thickTop="1">
      <c r="A39" s="4" t="str">
        <f t="shared" si="36"/>
        <v xml:space="preserve"> </v>
      </c>
      <c r="B39" s="111" t="s">
        <v>16</v>
      </c>
      <c r="C39" s="138">
        <v>5965</v>
      </c>
      <c r="D39" s="140">
        <v>5965</v>
      </c>
      <c r="E39" s="185">
        <f t="shared" ref="E39" si="45">SUM(C39:D39)</f>
        <v>11930</v>
      </c>
      <c r="F39" s="138">
        <v>6172</v>
      </c>
      <c r="G39" s="140">
        <v>6173</v>
      </c>
      <c r="H39" s="185">
        <f t="shared" ref="H39" si="46">SUM(F39:G39)</f>
        <v>12345</v>
      </c>
      <c r="I39" s="128">
        <f t="shared" si="39"/>
        <v>3.4786253143336054</v>
      </c>
      <c r="J39" s="8"/>
      <c r="L39" s="14" t="s">
        <v>16</v>
      </c>
      <c r="M39" s="40">
        <v>844892</v>
      </c>
      <c r="N39" s="38">
        <v>844779</v>
      </c>
      <c r="O39" s="201">
        <f t="shared" ref="O39" si="47">SUM(M39:N39)</f>
        <v>1689671</v>
      </c>
      <c r="P39" s="150">
        <v>410</v>
      </c>
      <c r="Q39" s="324">
        <f>O39+P39</f>
        <v>1690081</v>
      </c>
      <c r="R39" s="40">
        <v>937995</v>
      </c>
      <c r="S39" s="38">
        <v>930206</v>
      </c>
      <c r="T39" s="201">
        <f t="shared" ref="T39" si="48">SUM(R39:S39)</f>
        <v>1868201</v>
      </c>
      <c r="U39" s="150">
        <v>337</v>
      </c>
      <c r="V39" s="324">
        <f>T39+U39</f>
        <v>1868538</v>
      </c>
      <c r="W39" s="41">
        <f t="shared" si="42"/>
        <v>10.559079712747499</v>
      </c>
    </row>
    <row r="40" spans="1:23">
      <c r="A40" s="4" t="str">
        <f t="shared" si="36"/>
        <v xml:space="preserve"> </v>
      </c>
      <c r="B40" s="111" t="s">
        <v>17</v>
      </c>
      <c r="C40" s="138">
        <v>6060</v>
      </c>
      <c r="D40" s="140">
        <v>6059</v>
      </c>
      <c r="E40" s="185">
        <f>SUM(C40:D40)</f>
        <v>12119</v>
      </c>
      <c r="F40" s="138">
        <v>6439</v>
      </c>
      <c r="G40" s="140">
        <v>6434</v>
      </c>
      <c r="H40" s="185">
        <f>SUM(F40:G40)</f>
        <v>12873</v>
      </c>
      <c r="I40" s="128">
        <f t="shared" si="39"/>
        <v>6.2216354484693426</v>
      </c>
      <c r="J40" s="4"/>
      <c r="L40" s="14" t="s">
        <v>17</v>
      </c>
      <c r="M40" s="40">
        <v>822144</v>
      </c>
      <c r="N40" s="38">
        <v>821956</v>
      </c>
      <c r="O40" s="201">
        <f>SUM(M40:N40)</f>
        <v>1644100</v>
      </c>
      <c r="P40" s="150">
        <v>528</v>
      </c>
      <c r="Q40" s="201">
        <f>O40+P40</f>
        <v>1644628</v>
      </c>
      <c r="R40" s="40">
        <v>934372</v>
      </c>
      <c r="S40" s="38">
        <v>931110</v>
      </c>
      <c r="T40" s="201">
        <f>SUM(R40:S40)</f>
        <v>1865482</v>
      </c>
      <c r="U40" s="150">
        <v>263</v>
      </c>
      <c r="V40" s="201">
        <f>T40+U40</f>
        <v>1865745</v>
      </c>
      <c r="W40" s="41">
        <f t="shared" si="42"/>
        <v>13.444803323304733</v>
      </c>
    </row>
    <row r="41" spans="1:23" ht="13.5" thickBot="1">
      <c r="A41" s="4" t="str">
        <f t="shared" si="36"/>
        <v xml:space="preserve"> </v>
      </c>
      <c r="B41" s="111" t="s">
        <v>18</v>
      </c>
      <c r="C41" s="138">
        <v>5533</v>
      </c>
      <c r="D41" s="140">
        <v>5534</v>
      </c>
      <c r="E41" s="185">
        <f t="shared" ref="E41" si="49">SUM(C41:D41)</f>
        <v>11067</v>
      </c>
      <c r="F41" s="138">
        <v>6157</v>
      </c>
      <c r="G41" s="140">
        <v>6159</v>
      </c>
      <c r="H41" s="185">
        <f>SUM(F41:G41)</f>
        <v>12316</v>
      </c>
      <c r="I41" s="128">
        <f t="shared" si="39"/>
        <v>11.285804644438425</v>
      </c>
      <c r="J41" s="4"/>
      <c r="L41" s="14" t="s">
        <v>18</v>
      </c>
      <c r="M41" s="40">
        <v>757218</v>
      </c>
      <c r="N41" s="38">
        <v>752299</v>
      </c>
      <c r="O41" s="201">
        <f t="shared" ref="O41" si="50">SUM(M41:N41)</f>
        <v>1509517</v>
      </c>
      <c r="P41" s="150">
        <v>27</v>
      </c>
      <c r="Q41" s="201">
        <f>O41+P41</f>
        <v>1509544</v>
      </c>
      <c r="R41" s="40">
        <v>853561</v>
      </c>
      <c r="S41" s="38">
        <v>859185</v>
      </c>
      <c r="T41" s="201">
        <f>SUM(R41:S41)</f>
        <v>1712746</v>
      </c>
      <c r="U41" s="150">
        <v>0</v>
      </c>
      <c r="V41" s="201">
        <f>T41+U41</f>
        <v>1712746</v>
      </c>
      <c r="W41" s="41">
        <f t="shared" si="42"/>
        <v>13.461151182078822</v>
      </c>
    </row>
    <row r="42" spans="1:23" ht="15.75" customHeight="1" thickTop="1" thickBot="1">
      <c r="A42" s="10" t="str">
        <f t="shared" si="36"/>
        <v xml:space="preserve"> </v>
      </c>
      <c r="B42" s="141" t="s">
        <v>19</v>
      </c>
      <c r="C42" s="133">
        <f>+C39+C40+C41</f>
        <v>17558</v>
      </c>
      <c r="D42" s="144">
        <f t="shared" ref="D42:H42" si="51">+D39+D40+D41</f>
        <v>17558</v>
      </c>
      <c r="E42" s="187">
        <f t="shared" si="51"/>
        <v>35116</v>
      </c>
      <c r="F42" s="133">
        <f t="shared" si="51"/>
        <v>18768</v>
      </c>
      <c r="G42" s="144">
        <f t="shared" si="51"/>
        <v>18766</v>
      </c>
      <c r="H42" s="187">
        <f t="shared" si="51"/>
        <v>37534</v>
      </c>
      <c r="I42" s="136">
        <f t="shared" si="39"/>
        <v>6.8857500854311526</v>
      </c>
      <c r="J42" s="10"/>
      <c r="K42" s="11"/>
      <c r="L42" s="48" t="s">
        <v>19</v>
      </c>
      <c r="M42" s="49">
        <f>+M39+M40+M41</f>
        <v>2424254</v>
      </c>
      <c r="N42" s="50">
        <f t="shared" ref="N42:V42" si="52">+N39+N40+N41</f>
        <v>2419034</v>
      </c>
      <c r="O42" s="203">
        <f t="shared" si="52"/>
        <v>4843288</v>
      </c>
      <c r="P42" s="50">
        <f t="shared" si="52"/>
        <v>965</v>
      </c>
      <c r="Q42" s="203">
        <f t="shared" si="52"/>
        <v>4844253</v>
      </c>
      <c r="R42" s="49">
        <f t="shared" si="52"/>
        <v>2725928</v>
      </c>
      <c r="S42" s="50">
        <f t="shared" si="52"/>
        <v>2720501</v>
      </c>
      <c r="T42" s="203">
        <f t="shared" si="52"/>
        <v>5446429</v>
      </c>
      <c r="U42" s="50">
        <f t="shared" si="52"/>
        <v>600</v>
      </c>
      <c r="V42" s="203">
        <f t="shared" si="52"/>
        <v>5447029</v>
      </c>
      <c r="W42" s="51">
        <f t="shared" si="42"/>
        <v>12.443115584590657</v>
      </c>
    </row>
    <row r="43" spans="1:23" ht="13.5" thickTop="1">
      <c r="A43" s="4" t="str">
        <f t="shared" si="36"/>
        <v xml:space="preserve"> </v>
      </c>
      <c r="B43" s="111" t="s">
        <v>20</v>
      </c>
      <c r="C43" s="125">
        <v>5815</v>
      </c>
      <c r="D43" s="127">
        <v>5818</v>
      </c>
      <c r="E43" s="188">
        <f>SUM(C43:D43)</f>
        <v>11633</v>
      </c>
      <c r="F43" s="125">
        <v>6422</v>
      </c>
      <c r="G43" s="127">
        <v>6422</v>
      </c>
      <c r="H43" s="188">
        <f>SUM(F43:G43)</f>
        <v>12844</v>
      </c>
      <c r="I43" s="128">
        <f t="shared" si="39"/>
        <v>10.4100404023038</v>
      </c>
      <c r="J43" s="4"/>
      <c r="L43" s="14" t="s">
        <v>21</v>
      </c>
      <c r="M43" s="40">
        <v>836759</v>
      </c>
      <c r="N43" s="38">
        <v>862031</v>
      </c>
      <c r="O43" s="201">
        <f>SUM(M43:N43)</f>
        <v>1698790</v>
      </c>
      <c r="P43" s="150">
        <v>536</v>
      </c>
      <c r="Q43" s="201">
        <f>O43+P43</f>
        <v>1699326</v>
      </c>
      <c r="R43" s="40">
        <v>960132</v>
      </c>
      <c r="S43" s="38">
        <v>962460</v>
      </c>
      <c r="T43" s="201">
        <f>SUM(R43:S43)</f>
        <v>1922592</v>
      </c>
      <c r="U43" s="150">
        <v>419</v>
      </c>
      <c r="V43" s="201">
        <f>T43+U43</f>
        <v>1923011</v>
      </c>
      <c r="W43" s="41">
        <f t="shared" si="42"/>
        <v>13.163159982251793</v>
      </c>
    </row>
    <row r="44" spans="1:23">
      <c r="A44" s="4" t="str">
        <f t="shared" si="36"/>
        <v xml:space="preserve"> </v>
      </c>
      <c r="B44" s="111" t="s">
        <v>22</v>
      </c>
      <c r="C44" s="125">
        <v>5964</v>
      </c>
      <c r="D44" s="127">
        <v>5962</v>
      </c>
      <c r="E44" s="179">
        <f t="shared" ref="E44:E45" si="53">SUM(C44:D44)</f>
        <v>11926</v>
      </c>
      <c r="F44" s="125">
        <v>6358</v>
      </c>
      <c r="G44" s="127">
        <v>6363</v>
      </c>
      <c r="H44" s="179">
        <f t="shared" ref="H44:H45" si="54">SUM(F44:G44)</f>
        <v>12721</v>
      </c>
      <c r="I44" s="128">
        <f t="shared" si="39"/>
        <v>6.6661076639275452</v>
      </c>
      <c r="J44" s="4"/>
      <c r="L44" s="14" t="s">
        <v>22</v>
      </c>
      <c r="M44" s="40">
        <v>883046</v>
      </c>
      <c r="N44" s="38">
        <v>842646</v>
      </c>
      <c r="O44" s="201">
        <f t="shared" ref="O44:O45" si="55">SUM(M44:N44)</f>
        <v>1725692</v>
      </c>
      <c r="P44" s="150">
        <v>243</v>
      </c>
      <c r="Q44" s="201">
        <f>O44+P44</f>
        <v>1725935</v>
      </c>
      <c r="R44" s="40">
        <v>951227</v>
      </c>
      <c r="S44" s="38">
        <v>927712</v>
      </c>
      <c r="T44" s="201">
        <f t="shared" ref="T44:T45" si="56">SUM(R44:S44)</f>
        <v>1878939</v>
      </c>
      <c r="U44" s="150">
        <v>733</v>
      </c>
      <c r="V44" s="201">
        <f>T44+U44</f>
        <v>1879672</v>
      </c>
      <c r="W44" s="41">
        <f t="shared" si="42"/>
        <v>8.9074617526152533</v>
      </c>
    </row>
    <row r="45" spans="1:23" ht="13.5" thickBot="1">
      <c r="A45" s="4" t="str">
        <f t="shared" si="36"/>
        <v xml:space="preserve"> </v>
      </c>
      <c r="B45" s="111" t="s">
        <v>23</v>
      </c>
      <c r="C45" s="125">
        <v>5723</v>
      </c>
      <c r="D45" s="146">
        <v>5724</v>
      </c>
      <c r="E45" s="183">
        <f t="shared" si="53"/>
        <v>11447</v>
      </c>
      <c r="F45" s="125">
        <v>6129</v>
      </c>
      <c r="G45" s="146">
        <v>6132</v>
      </c>
      <c r="H45" s="183">
        <f t="shared" si="54"/>
        <v>12261</v>
      </c>
      <c r="I45" s="147">
        <f t="shared" si="39"/>
        <v>7.1110334585480883</v>
      </c>
      <c r="J45" s="4"/>
      <c r="L45" s="14" t="s">
        <v>23</v>
      </c>
      <c r="M45" s="40">
        <v>775231</v>
      </c>
      <c r="N45" s="38">
        <v>775526</v>
      </c>
      <c r="O45" s="201">
        <f t="shared" si="55"/>
        <v>1550757</v>
      </c>
      <c r="P45" s="150">
        <v>541</v>
      </c>
      <c r="Q45" s="201">
        <f>O45+P45</f>
        <v>1551298</v>
      </c>
      <c r="R45" s="40">
        <v>845650</v>
      </c>
      <c r="S45" s="38">
        <v>860545</v>
      </c>
      <c r="T45" s="201">
        <f t="shared" si="56"/>
        <v>1706195</v>
      </c>
      <c r="U45" s="150">
        <v>540</v>
      </c>
      <c r="V45" s="201">
        <f>T45+U45</f>
        <v>1706735</v>
      </c>
      <c r="W45" s="41">
        <f t="shared" si="42"/>
        <v>10.019802771614472</v>
      </c>
    </row>
    <row r="46" spans="1:23" ht="14.25" thickTop="1" thickBot="1">
      <c r="A46" s="4" t="str">
        <f t="shared" si="18"/>
        <v xml:space="preserve"> </v>
      </c>
      <c r="B46" s="132" t="s">
        <v>24</v>
      </c>
      <c r="C46" s="133">
        <f t="shared" ref="C46:E46" si="57">+C43+C44+C45</f>
        <v>17502</v>
      </c>
      <c r="D46" s="135">
        <f t="shared" si="57"/>
        <v>17504</v>
      </c>
      <c r="E46" s="189">
        <f t="shared" si="57"/>
        <v>35006</v>
      </c>
      <c r="F46" s="133">
        <f t="shared" ref="F46:H46" si="58">+F43+F44+F45</f>
        <v>18909</v>
      </c>
      <c r="G46" s="135">
        <f t="shared" si="58"/>
        <v>18917</v>
      </c>
      <c r="H46" s="189">
        <f t="shared" si="58"/>
        <v>37826</v>
      </c>
      <c r="I46" s="136">
        <f t="shared" ref="I46" si="59">IF(E46=0,0,((H46/E46)-1)*100)</f>
        <v>8.0557618693938071</v>
      </c>
      <c r="J46" s="4"/>
      <c r="L46" s="42" t="s">
        <v>24</v>
      </c>
      <c r="M46" s="46">
        <f t="shared" ref="M46:Q46" si="60">+M43+M44+M45</f>
        <v>2495036</v>
      </c>
      <c r="N46" s="44">
        <f t="shared" si="60"/>
        <v>2480203</v>
      </c>
      <c r="O46" s="202">
        <f t="shared" si="60"/>
        <v>4975239</v>
      </c>
      <c r="P46" s="44">
        <f t="shared" si="60"/>
        <v>1320</v>
      </c>
      <c r="Q46" s="202">
        <f t="shared" si="60"/>
        <v>4976559</v>
      </c>
      <c r="R46" s="46">
        <f t="shared" ref="R46:V46" si="61">+R43+R44+R45</f>
        <v>2757009</v>
      </c>
      <c r="S46" s="44">
        <f t="shared" si="61"/>
        <v>2750717</v>
      </c>
      <c r="T46" s="202">
        <f t="shared" si="61"/>
        <v>5507726</v>
      </c>
      <c r="U46" s="44">
        <f t="shared" si="61"/>
        <v>1692</v>
      </c>
      <c r="V46" s="202">
        <f t="shared" si="61"/>
        <v>5509418</v>
      </c>
      <c r="W46" s="47">
        <f t="shared" ref="W46" si="62">IF(Q46=0,0,((V46/Q46)-1)*100)</f>
        <v>10.707378331091832</v>
      </c>
    </row>
    <row r="47" spans="1:23" ht="14.25" thickTop="1" thickBot="1">
      <c r="A47" s="4" t="str">
        <f t="shared" ref="A47:A48" si="63">IF(ISERROR(F47/G47)," ",IF(F47/G47&gt;0.5,IF(F47/G47&lt;1.5," ","NOT OK"),"NOT OK"))</f>
        <v xml:space="preserve"> </v>
      </c>
      <c r="B47" s="111" t="s">
        <v>10</v>
      </c>
      <c r="C47" s="125">
        <v>6334</v>
      </c>
      <c r="D47" s="127">
        <v>6337</v>
      </c>
      <c r="E47" s="185">
        <f t="shared" ref="E47" si="64">SUM(C47:D47)</f>
        <v>12671</v>
      </c>
      <c r="F47" s="125">
        <v>6609</v>
      </c>
      <c r="G47" s="127">
        <v>6608</v>
      </c>
      <c r="H47" s="185">
        <f t="shared" ref="H47" si="65">SUM(F47:G47)</f>
        <v>13217</v>
      </c>
      <c r="I47" s="128">
        <f t="shared" ref="I47:I48" si="66">IF(E47=0,0,((H47/E47)-1)*100)</f>
        <v>4.3090521663641468</v>
      </c>
      <c r="J47" s="4"/>
      <c r="K47" s="7"/>
      <c r="L47" s="14" t="s">
        <v>10</v>
      </c>
      <c r="M47" s="40">
        <v>941582</v>
      </c>
      <c r="N47" s="38">
        <v>940629</v>
      </c>
      <c r="O47" s="201">
        <f>SUM(M47:N47)</f>
        <v>1882211</v>
      </c>
      <c r="P47" s="150">
        <v>392</v>
      </c>
      <c r="Q47" s="201">
        <f>O47+P47</f>
        <v>1882603</v>
      </c>
      <c r="R47" s="40">
        <v>976551</v>
      </c>
      <c r="S47" s="38">
        <v>965461</v>
      </c>
      <c r="T47" s="201">
        <f>SUM(R47:S47)</f>
        <v>1942012</v>
      </c>
      <c r="U47" s="150">
        <v>300</v>
      </c>
      <c r="V47" s="201">
        <f>T47+U47</f>
        <v>1942312</v>
      </c>
      <c r="W47" s="41">
        <f t="shared" ref="W47:W48" si="67">IF(Q47=0,0,((V47/Q47)-1)*100)</f>
        <v>3.1716192951992461</v>
      </c>
    </row>
    <row r="48" spans="1:23" ht="14.25" thickTop="1" thickBot="1">
      <c r="A48" s="410" t="str">
        <f t="shared" si="63"/>
        <v xml:space="preserve"> </v>
      </c>
      <c r="B48" s="132" t="s">
        <v>66</v>
      </c>
      <c r="C48" s="133">
        <f>+C38+C42+C46+C47</f>
        <v>58813</v>
      </c>
      <c r="D48" s="135">
        <f t="shared" ref="D48:H48" si="68">+D38+D42+D46+D47</f>
        <v>58817</v>
      </c>
      <c r="E48" s="186">
        <f t="shared" si="68"/>
        <v>117630</v>
      </c>
      <c r="F48" s="133">
        <f t="shared" si="68"/>
        <v>61008</v>
      </c>
      <c r="G48" s="135">
        <f t="shared" si="68"/>
        <v>62444</v>
      </c>
      <c r="H48" s="186">
        <f t="shared" si="68"/>
        <v>123452</v>
      </c>
      <c r="I48" s="137">
        <f t="shared" si="66"/>
        <v>4.9494176655615174</v>
      </c>
      <c r="J48" s="8"/>
      <c r="L48" s="42" t="s">
        <v>66</v>
      </c>
      <c r="M48" s="46">
        <f t="shared" ref="M48:V48" si="69">+M38+M42+M46+M47</f>
        <v>8377761</v>
      </c>
      <c r="N48" s="44">
        <f t="shared" si="69"/>
        <v>8260982</v>
      </c>
      <c r="O48" s="202">
        <f t="shared" si="69"/>
        <v>16638743</v>
      </c>
      <c r="P48" s="45">
        <f t="shared" si="69"/>
        <v>3630</v>
      </c>
      <c r="Q48" s="205">
        <f t="shared" si="69"/>
        <v>16642373</v>
      </c>
      <c r="R48" s="46">
        <f t="shared" si="69"/>
        <v>9280222</v>
      </c>
      <c r="S48" s="44">
        <f t="shared" si="69"/>
        <v>9183048</v>
      </c>
      <c r="T48" s="202">
        <f t="shared" si="69"/>
        <v>18463270</v>
      </c>
      <c r="U48" s="45">
        <f t="shared" si="69"/>
        <v>3246</v>
      </c>
      <c r="V48" s="205">
        <f t="shared" si="69"/>
        <v>18466516</v>
      </c>
      <c r="W48" s="47">
        <f t="shared" si="67"/>
        <v>10.960834731921953</v>
      </c>
    </row>
    <row r="49" spans="1:27" ht="13.5" thickTop="1">
      <c r="A49" s="4" t="str">
        <f>IF(ISERROR(F49/G49)," ",IF(F49/G49&gt;0.5,IF(F49/G49&lt;1.5," ","NOT OK"),"NOT OK"))</f>
        <v xml:space="preserve"> </v>
      </c>
      <c r="B49" s="111" t="s">
        <v>11</v>
      </c>
      <c r="C49" s="125">
        <v>6253</v>
      </c>
      <c r="D49" s="127">
        <v>6258</v>
      </c>
      <c r="E49" s="185">
        <f>SUM(C49:D49)</f>
        <v>12511</v>
      </c>
      <c r="F49" s="125"/>
      <c r="G49" s="127"/>
      <c r="H49" s="185"/>
      <c r="I49" s="128"/>
      <c r="J49" s="4"/>
      <c r="K49" s="7"/>
      <c r="L49" s="14" t="s">
        <v>11</v>
      </c>
      <c r="M49" s="40">
        <v>904417</v>
      </c>
      <c r="N49" s="38">
        <v>909391</v>
      </c>
      <c r="O49" s="201">
        <f>SUM(M49:N49)</f>
        <v>1813808</v>
      </c>
      <c r="P49" s="150">
        <v>68</v>
      </c>
      <c r="Q49" s="201">
        <f>O49+P49</f>
        <v>1813876</v>
      </c>
      <c r="R49" s="40"/>
      <c r="S49" s="38"/>
      <c r="T49" s="201"/>
      <c r="U49" s="150"/>
      <c r="V49" s="201"/>
      <c r="W49" s="41"/>
    </row>
    <row r="50" spans="1:27" ht="13.5" thickBot="1">
      <c r="A50" s="4" t="str">
        <f>IF(ISERROR(F50/G50)," ",IF(F50/G50&gt;0.5,IF(F50/G50&lt;1.5," ","NOT OK"),"NOT OK"))</f>
        <v xml:space="preserve"> </v>
      </c>
      <c r="B50" s="116" t="s">
        <v>12</v>
      </c>
      <c r="C50" s="129">
        <v>6416</v>
      </c>
      <c r="D50" s="131">
        <v>6412</v>
      </c>
      <c r="E50" s="185">
        <f>SUM(C50:D50)</f>
        <v>12828</v>
      </c>
      <c r="F50" s="129"/>
      <c r="G50" s="131"/>
      <c r="H50" s="185"/>
      <c r="I50" s="128"/>
      <c r="J50" s="4"/>
      <c r="K50" s="7"/>
      <c r="L50" s="23" t="s">
        <v>12</v>
      </c>
      <c r="M50" s="40">
        <v>886775</v>
      </c>
      <c r="N50" s="38">
        <v>960390</v>
      </c>
      <c r="O50" s="201">
        <f t="shared" ref="O50" si="70">SUM(M50:N50)</f>
        <v>1847165</v>
      </c>
      <c r="P50" s="39">
        <v>217</v>
      </c>
      <c r="Q50" s="204">
        <f t="shared" ref="Q50" si="71">O50+P50</f>
        <v>1847382</v>
      </c>
      <c r="R50" s="40"/>
      <c r="S50" s="38"/>
      <c r="T50" s="201"/>
      <c r="U50" s="39"/>
      <c r="V50" s="204"/>
      <c r="W50" s="41"/>
    </row>
    <row r="51" spans="1:27" ht="14.25" thickTop="1" thickBot="1">
      <c r="A51" s="1"/>
      <c r="B51" s="132" t="s">
        <v>38</v>
      </c>
      <c r="C51" s="431">
        <f t="shared" ref="C51:E51" si="72">+C47+C49+C50</f>
        <v>19003</v>
      </c>
      <c r="D51" s="432">
        <f t="shared" si="72"/>
        <v>19007</v>
      </c>
      <c r="E51" s="445">
        <f t="shared" si="72"/>
        <v>38010</v>
      </c>
      <c r="F51" s="431"/>
      <c r="G51" s="432"/>
      <c r="H51" s="445"/>
      <c r="I51" s="136"/>
      <c r="J51" s="4"/>
      <c r="L51" s="42" t="s">
        <v>38</v>
      </c>
      <c r="M51" s="43">
        <f t="shared" ref="M51:Q51" si="73">+M47+M49+M50</f>
        <v>2732774</v>
      </c>
      <c r="N51" s="46">
        <f t="shared" si="73"/>
        <v>2810410</v>
      </c>
      <c r="O51" s="446">
        <f t="shared" si="73"/>
        <v>5543184</v>
      </c>
      <c r="P51" s="43">
        <f t="shared" si="73"/>
        <v>677</v>
      </c>
      <c r="Q51" s="446">
        <f t="shared" si="73"/>
        <v>5543861</v>
      </c>
      <c r="R51" s="43"/>
      <c r="S51" s="46"/>
      <c r="T51" s="446"/>
      <c r="U51" s="43"/>
      <c r="V51" s="446"/>
      <c r="W51" s="435"/>
      <c r="X51" s="1"/>
      <c r="AA51" s="1"/>
    </row>
    <row r="52" spans="1:27" ht="14.25" thickTop="1" thickBot="1">
      <c r="A52" s="410" t="str">
        <f t="shared" ref="A52" si="74">IF(ISERROR(F52/G52)," ",IF(F52/G52&gt;0.5,IF(F52/G52&lt;1.5," ","NOT OK"),"NOT OK"))</f>
        <v xml:space="preserve"> </v>
      </c>
      <c r="B52" s="132" t="s">
        <v>63</v>
      </c>
      <c r="C52" s="133">
        <f t="shared" ref="C52:E52" si="75">+C38+C42+C46+C51</f>
        <v>71482</v>
      </c>
      <c r="D52" s="135">
        <f t="shared" si="75"/>
        <v>71487</v>
      </c>
      <c r="E52" s="164">
        <f t="shared" si="75"/>
        <v>142969</v>
      </c>
      <c r="F52" s="133"/>
      <c r="G52" s="135"/>
      <c r="H52" s="164"/>
      <c r="I52" s="137"/>
      <c r="J52" s="8"/>
      <c r="L52" s="42" t="s">
        <v>63</v>
      </c>
      <c r="M52" s="46">
        <f t="shared" ref="M52:Q52" si="76">+M38+M42+M46+M51</f>
        <v>10168953</v>
      </c>
      <c r="N52" s="44">
        <f t="shared" si="76"/>
        <v>10130763</v>
      </c>
      <c r="O52" s="155">
        <f t="shared" si="76"/>
        <v>20299716</v>
      </c>
      <c r="P52" s="45">
        <f t="shared" si="76"/>
        <v>3915</v>
      </c>
      <c r="Q52" s="158">
        <f t="shared" si="76"/>
        <v>20303631</v>
      </c>
      <c r="R52" s="46"/>
      <c r="S52" s="44"/>
      <c r="T52" s="155"/>
      <c r="U52" s="45"/>
      <c r="V52" s="158"/>
      <c r="W52" s="47"/>
    </row>
    <row r="53" spans="1:27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7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1:27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1:27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7" ht="14.25" thickTop="1" thickBot="1">
      <c r="B57" s="109"/>
      <c r="C57" s="486" t="s">
        <v>64</v>
      </c>
      <c r="D57" s="487"/>
      <c r="E57" s="488"/>
      <c r="F57" s="486" t="s">
        <v>65</v>
      </c>
      <c r="G57" s="487"/>
      <c r="H57" s="488"/>
      <c r="I57" s="110" t="s">
        <v>2</v>
      </c>
      <c r="J57" s="4"/>
      <c r="L57" s="12"/>
      <c r="M57" s="489" t="s">
        <v>64</v>
      </c>
      <c r="N57" s="490"/>
      <c r="O57" s="490"/>
      <c r="P57" s="490"/>
      <c r="Q57" s="491"/>
      <c r="R57" s="489" t="s">
        <v>65</v>
      </c>
      <c r="S57" s="490"/>
      <c r="T57" s="490"/>
      <c r="U57" s="490"/>
      <c r="V57" s="491"/>
      <c r="W57" s="13" t="s">
        <v>2</v>
      </c>
    </row>
    <row r="58" spans="1:27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L58" s="14" t="s">
        <v>3</v>
      </c>
      <c r="M58" s="20"/>
      <c r="N58" s="16"/>
      <c r="O58" s="17"/>
      <c r="P58" s="18"/>
      <c r="Q58" s="21"/>
      <c r="R58" s="20"/>
      <c r="S58" s="16"/>
      <c r="T58" s="17"/>
      <c r="U58" s="18"/>
      <c r="V58" s="21"/>
      <c r="W58" s="22" t="s">
        <v>4</v>
      </c>
    </row>
    <row r="59" spans="1:27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4"/>
      <c r="L59" s="23"/>
      <c r="M59" s="28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1:27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L60" s="14"/>
      <c r="M60" s="34"/>
      <c r="N60" s="31"/>
      <c r="O60" s="32"/>
      <c r="P60" s="33"/>
      <c r="Q60" s="35"/>
      <c r="R60" s="34"/>
      <c r="S60" s="31"/>
      <c r="T60" s="32"/>
      <c r="U60" s="33"/>
      <c r="V60" s="35"/>
      <c r="W60" s="36"/>
    </row>
    <row r="61" spans="1:27">
      <c r="A61" s="4" t="str">
        <f t="shared" si="18"/>
        <v xml:space="preserve"> </v>
      </c>
      <c r="B61" s="111" t="s">
        <v>13</v>
      </c>
      <c r="C61" s="125">
        <f t="shared" ref="C61:H63" si="77">+C9+C35</f>
        <v>7881</v>
      </c>
      <c r="D61" s="127">
        <f t="shared" si="77"/>
        <v>7883</v>
      </c>
      <c r="E61" s="185">
        <f t="shared" si="77"/>
        <v>15764</v>
      </c>
      <c r="F61" s="125">
        <f t="shared" si="77"/>
        <v>9009</v>
      </c>
      <c r="G61" s="127">
        <f t="shared" si="77"/>
        <v>9015</v>
      </c>
      <c r="H61" s="185">
        <f t="shared" si="77"/>
        <v>18024</v>
      </c>
      <c r="I61" s="128">
        <f t="shared" ref="I61:I72" si="78">IF(E61=0,0,((H61/E61)-1)*100)</f>
        <v>14.33646282669374</v>
      </c>
      <c r="J61" s="4"/>
      <c r="L61" s="14" t="s">
        <v>13</v>
      </c>
      <c r="M61" s="40">
        <f t="shared" ref="M61:N61" si="79">+M9+M35</f>
        <v>1124804</v>
      </c>
      <c r="N61" s="38">
        <f t="shared" si="79"/>
        <v>1053292</v>
      </c>
      <c r="O61" s="201">
        <f t="shared" ref="O61:O62" si="80">SUM(M61:N61)</f>
        <v>2178096</v>
      </c>
      <c r="P61" s="39">
        <f>P9+P35</f>
        <v>524</v>
      </c>
      <c r="Q61" s="204">
        <f>+O61+P61</f>
        <v>2178620</v>
      </c>
      <c r="R61" s="40">
        <f t="shared" ref="R61:S63" si="81">+R9+R35</f>
        <v>1418397</v>
      </c>
      <c r="S61" s="38">
        <f t="shared" si="81"/>
        <v>1355714</v>
      </c>
      <c r="T61" s="201">
        <f t="shared" ref="T61:T62" si="82">SUM(R61:S61)</f>
        <v>2774111</v>
      </c>
      <c r="U61" s="39">
        <f>U9+U35</f>
        <v>747</v>
      </c>
      <c r="V61" s="204">
        <f>+T61+U61</f>
        <v>2774858</v>
      </c>
      <c r="W61" s="41">
        <f t="shared" ref="W61:W72" si="83">IF(Q61=0,0,((V61/Q61)-1)*100)</f>
        <v>27.367691474419598</v>
      </c>
    </row>
    <row r="62" spans="1:27">
      <c r="A62" s="4" t="str">
        <f t="shared" si="18"/>
        <v xml:space="preserve"> </v>
      </c>
      <c r="B62" s="111" t="s">
        <v>14</v>
      </c>
      <c r="C62" s="125">
        <f t="shared" si="77"/>
        <v>7325</v>
      </c>
      <c r="D62" s="127">
        <f t="shared" si="77"/>
        <v>7325</v>
      </c>
      <c r="E62" s="185">
        <f t="shared" si="77"/>
        <v>14650</v>
      </c>
      <c r="F62" s="125">
        <f t="shared" si="77"/>
        <v>8328</v>
      </c>
      <c r="G62" s="127">
        <f t="shared" si="77"/>
        <v>8327</v>
      </c>
      <c r="H62" s="185">
        <f t="shared" si="77"/>
        <v>16655</v>
      </c>
      <c r="I62" s="128">
        <f t="shared" si="78"/>
        <v>13.686006825938568</v>
      </c>
      <c r="J62" s="4"/>
      <c r="L62" s="14" t="s">
        <v>14</v>
      </c>
      <c r="M62" s="40">
        <f t="shared" ref="M62:N62" si="84">+M10+M36</f>
        <v>1047416</v>
      </c>
      <c r="N62" s="38">
        <f t="shared" si="84"/>
        <v>1046406</v>
      </c>
      <c r="O62" s="201">
        <f t="shared" si="80"/>
        <v>2093822</v>
      </c>
      <c r="P62" s="39">
        <f>P10+P36</f>
        <v>438</v>
      </c>
      <c r="Q62" s="204">
        <f>+O62+P62</f>
        <v>2094260</v>
      </c>
      <c r="R62" s="40">
        <f t="shared" si="81"/>
        <v>1303605</v>
      </c>
      <c r="S62" s="38">
        <f t="shared" si="81"/>
        <v>1308691</v>
      </c>
      <c r="T62" s="201">
        <f t="shared" si="82"/>
        <v>2612296</v>
      </c>
      <c r="U62" s="39">
        <f>U10+U36</f>
        <v>1036</v>
      </c>
      <c r="V62" s="204">
        <f>+T62+U62</f>
        <v>2613332</v>
      </c>
      <c r="W62" s="41">
        <f t="shared" si="83"/>
        <v>24.78546121302989</v>
      </c>
    </row>
    <row r="63" spans="1:27" ht="13.5" thickBot="1">
      <c r="A63" s="4" t="str">
        <f>IF(ISERROR(F63/G63)," ",IF(F63/G63&gt;0.5,IF(F63/G63&lt;1.5," ","NOT OK"),"NOT OK"))</f>
        <v xml:space="preserve"> </v>
      </c>
      <c r="B63" s="111" t="s">
        <v>15</v>
      </c>
      <c r="C63" s="125">
        <f t="shared" si="77"/>
        <v>8210</v>
      </c>
      <c r="D63" s="127">
        <f t="shared" si="77"/>
        <v>8210</v>
      </c>
      <c r="E63" s="185">
        <f t="shared" si="77"/>
        <v>16420</v>
      </c>
      <c r="F63" s="125">
        <f t="shared" si="77"/>
        <v>7043</v>
      </c>
      <c r="G63" s="127">
        <f t="shared" si="77"/>
        <v>8476</v>
      </c>
      <c r="H63" s="185">
        <f t="shared" si="77"/>
        <v>15519</v>
      </c>
      <c r="I63" s="128">
        <f>IF(E63=0,0,((H63/E63)-1)*100)</f>
        <v>-5.487210718635815</v>
      </c>
      <c r="J63" s="4"/>
      <c r="L63" s="14" t="s">
        <v>15</v>
      </c>
      <c r="M63" s="40">
        <f t="shared" ref="M63:N63" si="85">+M11+M37</f>
        <v>1211865</v>
      </c>
      <c r="N63" s="38">
        <f t="shared" si="85"/>
        <v>1196051</v>
      </c>
      <c r="O63" s="201">
        <f>SUM(M63:N63)</f>
        <v>2407916</v>
      </c>
      <c r="P63" s="39">
        <f>P11+P37</f>
        <v>237</v>
      </c>
      <c r="Q63" s="204">
        <f>+O63+P63</f>
        <v>2408153</v>
      </c>
      <c r="R63" s="40">
        <f t="shared" si="81"/>
        <v>1357748</v>
      </c>
      <c r="S63" s="38">
        <f t="shared" si="81"/>
        <v>1351383</v>
      </c>
      <c r="T63" s="201">
        <f>SUM(R63:S63)</f>
        <v>2709131</v>
      </c>
      <c r="U63" s="39">
        <f>U11+U37</f>
        <v>1719</v>
      </c>
      <c r="V63" s="204">
        <f>+T63+U63</f>
        <v>2710850</v>
      </c>
      <c r="W63" s="41">
        <f>IF(Q63=0,0,((V63/Q63)-1)*100)</f>
        <v>12.56967476734243</v>
      </c>
    </row>
    <row r="64" spans="1:27" ht="14.25" thickTop="1" thickBot="1">
      <c r="A64" s="4" t="str">
        <f t="shared" si="18"/>
        <v xml:space="preserve"> </v>
      </c>
      <c r="B64" s="132" t="s">
        <v>61</v>
      </c>
      <c r="C64" s="133">
        <f t="shared" ref="C64:H64" si="86">+C61+C62+C63</f>
        <v>23416</v>
      </c>
      <c r="D64" s="135">
        <f t="shared" si="86"/>
        <v>23418</v>
      </c>
      <c r="E64" s="180">
        <f t="shared" si="86"/>
        <v>46834</v>
      </c>
      <c r="F64" s="133">
        <f t="shared" si="86"/>
        <v>24380</v>
      </c>
      <c r="G64" s="135">
        <f t="shared" si="86"/>
        <v>25818</v>
      </c>
      <c r="H64" s="186">
        <f t="shared" si="86"/>
        <v>50198</v>
      </c>
      <c r="I64" s="137">
        <f>IF(E64=0,0,((H64/E64)-1)*100)</f>
        <v>7.1828159029764693</v>
      </c>
      <c r="J64" s="8"/>
      <c r="L64" s="42" t="s">
        <v>61</v>
      </c>
      <c r="M64" s="46">
        <f t="shared" ref="M64:Q64" si="87">+M61+M62+M63</f>
        <v>3384085</v>
      </c>
      <c r="N64" s="44">
        <f t="shared" si="87"/>
        <v>3295749</v>
      </c>
      <c r="O64" s="202">
        <f t="shared" si="87"/>
        <v>6679834</v>
      </c>
      <c r="P64" s="45">
        <f t="shared" si="87"/>
        <v>1199</v>
      </c>
      <c r="Q64" s="205">
        <f t="shared" si="87"/>
        <v>6681033</v>
      </c>
      <c r="R64" s="46">
        <f t="shared" ref="R64:V64" si="88">+R61+R62+R63</f>
        <v>4079750</v>
      </c>
      <c r="S64" s="44">
        <f t="shared" si="88"/>
        <v>4015788</v>
      </c>
      <c r="T64" s="202">
        <f t="shared" si="88"/>
        <v>8095538</v>
      </c>
      <c r="U64" s="45">
        <f t="shared" si="88"/>
        <v>3502</v>
      </c>
      <c r="V64" s="205">
        <f t="shared" si="88"/>
        <v>8099040</v>
      </c>
      <c r="W64" s="47">
        <f>IF(Q64=0,0,((V64/Q64)-1)*100)</f>
        <v>21.22436754914996</v>
      </c>
    </row>
    <row r="65" spans="1:27" ht="13.5" thickTop="1">
      <c r="A65" s="4" t="str">
        <f t="shared" si="18"/>
        <v xml:space="preserve"> </v>
      </c>
      <c r="B65" s="111" t="s">
        <v>16</v>
      </c>
      <c r="C65" s="138">
        <f t="shared" ref="C65:H67" si="89">+C13+C39</f>
        <v>8063</v>
      </c>
      <c r="D65" s="140">
        <f t="shared" si="89"/>
        <v>8065</v>
      </c>
      <c r="E65" s="185">
        <f t="shared" si="89"/>
        <v>16128</v>
      </c>
      <c r="F65" s="138">
        <f t="shared" si="89"/>
        <v>8733</v>
      </c>
      <c r="G65" s="140">
        <f t="shared" si="89"/>
        <v>8732</v>
      </c>
      <c r="H65" s="185">
        <f t="shared" si="89"/>
        <v>17465</v>
      </c>
      <c r="I65" s="128">
        <f t="shared" si="78"/>
        <v>8.2899305555555571</v>
      </c>
      <c r="J65" s="8"/>
      <c r="L65" s="14" t="s">
        <v>16</v>
      </c>
      <c r="M65" s="40">
        <f t="shared" ref="M65:N65" si="90">+M13+M39</f>
        <v>1163817</v>
      </c>
      <c r="N65" s="38">
        <f t="shared" si="90"/>
        <v>1153654</v>
      </c>
      <c r="O65" s="201">
        <f t="shared" ref="O65" si="91">SUM(M65:N65)</f>
        <v>2317471</v>
      </c>
      <c r="P65" s="39">
        <f>P13+P39</f>
        <v>410</v>
      </c>
      <c r="Q65" s="204">
        <f>+O65+P65</f>
        <v>2317881</v>
      </c>
      <c r="R65" s="40">
        <f t="shared" ref="R65:S67" si="92">+R13+R39</f>
        <v>1373500</v>
      </c>
      <c r="S65" s="38">
        <f t="shared" si="92"/>
        <v>1361104</v>
      </c>
      <c r="T65" s="201">
        <f t="shared" ref="T65:T67" si="93">SUM(R65:S65)</f>
        <v>2734604</v>
      </c>
      <c r="U65" s="39">
        <f>U13+U39</f>
        <v>1191</v>
      </c>
      <c r="V65" s="204">
        <f>+T65+U65</f>
        <v>2735795</v>
      </c>
      <c r="W65" s="41">
        <f t="shared" si="83"/>
        <v>18.030002403056923</v>
      </c>
    </row>
    <row r="66" spans="1:27">
      <c r="A66" s="4" t="str">
        <f>IF(ISERROR(F66/G66)," ",IF(F66/G66&gt;0.5,IF(F66/G66&lt;1.5," ","NOT OK"),"NOT OK"))</f>
        <v xml:space="preserve"> </v>
      </c>
      <c r="B66" s="111" t="s">
        <v>17</v>
      </c>
      <c r="C66" s="138">
        <f t="shared" si="89"/>
        <v>8110</v>
      </c>
      <c r="D66" s="140">
        <f t="shared" si="89"/>
        <v>8109</v>
      </c>
      <c r="E66" s="185">
        <f t="shared" si="89"/>
        <v>16219</v>
      </c>
      <c r="F66" s="138">
        <f t="shared" si="89"/>
        <v>9032</v>
      </c>
      <c r="G66" s="140">
        <f t="shared" si="89"/>
        <v>9027</v>
      </c>
      <c r="H66" s="185">
        <f t="shared" si="89"/>
        <v>18059</v>
      </c>
      <c r="I66" s="128">
        <f>IF(E66=0,0,((H66/E66)-1)*100)</f>
        <v>11.344719156544802</v>
      </c>
      <c r="J66" s="4"/>
      <c r="L66" s="14" t="s">
        <v>17</v>
      </c>
      <c r="M66" s="40">
        <f t="shared" ref="M66:N66" si="94">+M14+M40</f>
        <v>1130154</v>
      </c>
      <c r="N66" s="38">
        <f t="shared" si="94"/>
        <v>1130111</v>
      </c>
      <c r="O66" s="201">
        <f>SUM(M66:N66)</f>
        <v>2260265</v>
      </c>
      <c r="P66" s="150">
        <f>P14+P40</f>
        <v>680</v>
      </c>
      <c r="Q66" s="201">
        <f>+O66+P66</f>
        <v>2260945</v>
      </c>
      <c r="R66" s="40">
        <f t="shared" si="92"/>
        <v>1359277</v>
      </c>
      <c r="S66" s="38">
        <f t="shared" si="92"/>
        <v>1358274</v>
      </c>
      <c r="T66" s="201">
        <f>SUM(R66:S66)</f>
        <v>2717551</v>
      </c>
      <c r="U66" s="150">
        <f>U14+U40</f>
        <v>993</v>
      </c>
      <c r="V66" s="201">
        <f>+T66+U66</f>
        <v>2718544</v>
      </c>
      <c r="W66" s="41">
        <f>IF(Q66=0,0,((V66/Q66)-1)*100)</f>
        <v>20.239280477853285</v>
      </c>
    </row>
    <row r="67" spans="1:27" ht="13.5" thickBot="1">
      <c r="A67" s="4" t="str">
        <f t="shared" ref="A67:A72" si="95">IF(ISERROR(F67/G67)," ",IF(F67/G67&gt;0.5,IF(F67/G67&lt;1.5," ","NOT OK"),"NOT OK"))</f>
        <v xml:space="preserve"> </v>
      </c>
      <c r="B67" s="111" t="s">
        <v>18</v>
      </c>
      <c r="C67" s="138">
        <f t="shared" si="89"/>
        <v>7531</v>
      </c>
      <c r="D67" s="140">
        <f t="shared" si="89"/>
        <v>7530</v>
      </c>
      <c r="E67" s="185">
        <f t="shared" si="89"/>
        <v>15061</v>
      </c>
      <c r="F67" s="138">
        <f t="shared" si="89"/>
        <v>8641</v>
      </c>
      <c r="G67" s="140">
        <f t="shared" si="89"/>
        <v>8652</v>
      </c>
      <c r="H67" s="185">
        <f t="shared" si="89"/>
        <v>17293</v>
      </c>
      <c r="I67" s="128">
        <f t="shared" si="78"/>
        <v>14.819733085452501</v>
      </c>
      <c r="J67" s="4"/>
      <c r="L67" s="14" t="s">
        <v>18</v>
      </c>
      <c r="M67" s="40">
        <f t="shared" ref="M67:N67" si="96">+M15+M41</f>
        <v>1065965</v>
      </c>
      <c r="N67" s="38">
        <f t="shared" si="96"/>
        <v>1052209</v>
      </c>
      <c r="O67" s="201">
        <f t="shared" ref="O67" si="97">SUM(M67:N67)</f>
        <v>2118174</v>
      </c>
      <c r="P67" s="150">
        <f>P15+P41</f>
        <v>167</v>
      </c>
      <c r="Q67" s="201">
        <f>+O67+P67</f>
        <v>2118341</v>
      </c>
      <c r="R67" s="40">
        <f t="shared" si="92"/>
        <v>1262362</v>
      </c>
      <c r="S67" s="38">
        <f t="shared" si="92"/>
        <v>1261229</v>
      </c>
      <c r="T67" s="201">
        <f t="shared" si="93"/>
        <v>2523591</v>
      </c>
      <c r="U67" s="150">
        <f>U15+U41</f>
        <v>707</v>
      </c>
      <c r="V67" s="201">
        <f>+T67+U67</f>
        <v>2524298</v>
      </c>
      <c r="W67" s="41">
        <f t="shared" si="83"/>
        <v>19.163911759249341</v>
      </c>
    </row>
    <row r="68" spans="1:27" ht="16.5" thickTop="1" thickBot="1">
      <c r="A68" s="10" t="str">
        <f t="shared" si="95"/>
        <v xml:space="preserve"> </v>
      </c>
      <c r="B68" s="141" t="s">
        <v>19</v>
      </c>
      <c r="C68" s="142">
        <f>+C65+C66+C67</f>
        <v>23704</v>
      </c>
      <c r="D68" s="149">
        <f t="shared" ref="D68" si="98">+D65+D66+D67</f>
        <v>23704</v>
      </c>
      <c r="E68" s="194">
        <f t="shared" ref="E68" si="99">+E65+E66+E67</f>
        <v>47408</v>
      </c>
      <c r="F68" s="133">
        <f t="shared" ref="F68" si="100">+F65+F66+F67</f>
        <v>26406</v>
      </c>
      <c r="G68" s="144">
        <f t="shared" ref="G68" si="101">+G65+G66+G67</f>
        <v>26411</v>
      </c>
      <c r="H68" s="187">
        <f t="shared" ref="H68" si="102">+H65+H66+H67</f>
        <v>52817</v>
      </c>
      <c r="I68" s="136">
        <f t="shared" si="78"/>
        <v>11.409466756665543</v>
      </c>
      <c r="J68" s="10"/>
      <c r="K68" s="11"/>
      <c r="L68" s="48" t="s">
        <v>19</v>
      </c>
      <c r="M68" s="49">
        <f t="shared" ref="M68:Q68" si="103">+M65+M66+M67</f>
        <v>3359936</v>
      </c>
      <c r="N68" s="50">
        <f t="shared" si="103"/>
        <v>3335974</v>
      </c>
      <c r="O68" s="203">
        <f t="shared" si="103"/>
        <v>6695910</v>
      </c>
      <c r="P68" s="325">
        <f t="shared" si="103"/>
        <v>1257</v>
      </c>
      <c r="Q68" s="203">
        <f t="shared" si="103"/>
        <v>6697167</v>
      </c>
      <c r="R68" s="49">
        <f t="shared" ref="R68" si="104">+R65+R66+R67</f>
        <v>3995139</v>
      </c>
      <c r="S68" s="50">
        <f t="shared" ref="S68" si="105">+S65+S66+S67</f>
        <v>3980607</v>
      </c>
      <c r="T68" s="203">
        <f t="shared" ref="T68" si="106">+T65+T66+T67</f>
        <v>7975746</v>
      </c>
      <c r="U68" s="325">
        <f t="shared" ref="U68" si="107">+U65+U66+U67</f>
        <v>2891</v>
      </c>
      <c r="V68" s="203">
        <f t="shared" ref="V68" si="108">+V65+V66+V67</f>
        <v>7978637</v>
      </c>
      <c r="W68" s="51">
        <f t="shared" si="83"/>
        <v>19.134508666127026</v>
      </c>
    </row>
    <row r="69" spans="1:27" ht="13.5" thickTop="1">
      <c r="A69" s="4" t="str">
        <f t="shared" si="95"/>
        <v xml:space="preserve"> </v>
      </c>
      <c r="B69" s="111" t="s">
        <v>21</v>
      </c>
      <c r="C69" s="125">
        <f t="shared" ref="C69:H71" si="109">+C17+C43</f>
        <v>8082</v>
      </c>
      <c r="D69" s="127">
        <f t="shared" si="109"/>
        <v>8085</v>
      </c>
      <c r="E69" s="195">
        <f t="shared" si="109"/>
        <v>16167</v>
      </c>
      <c r="F69" s="125">
        <f t="shared" si="109"/>
        <v>9263</v>
      </c>
      <c r="G69" s="127">
        <f t="shared" si="109"/>
        <v>9259</v>
      </c>
      <c r="H69" s="188">
        <f t="shared" si="109"/>
        <v>18522</v>
      </c>
      <c r="I69" s="128">
        <f t="shared" si="78"/>
        <v>14.566709964742985</v>
      </c>
      <c r="J69" s="4"/>
      <c r="L69" s="14" t="s">
        <v>21</v>
      </c>
      <c r="M69" s="40">
        <f t="shared" ref="M69:N69" si="110">+M17+M43</f>
        <v>1179136</v>
      </c>
      <c r="N69" s="38">
        <f t="shared" si="110"/>
        <v>1202084</v>
      </c>
      <c r="O69" s="201">
        <f t="shared" ref="O69:O71" si="111">SUM(M69:N69)</f>
        <v>2381220</v>
      </c>
      <c r="P69" s="150">
        <f>P17+P43</f>
        <v>1383</v>
      </c>
      <c r="Q69" s="201">
        <f>+O69+P69</f>
        <v>2382603</v>
      </c>
      <c r="R69" s="40">
        <f t="shared" ref="R69:S71" si="112">+R17+R43</f>
        <v>1440144</v>
      </c>
      <c r="S69" s="38">
        <f t="shared" si="112"/>
        <v>1432466</v>
      </c>
      <c r="T69" s="201">
        <f t="shared" ref="T69:T71" si="113">SUM(R69:S69)</f>
        <v>2872610</v>
      </c>
      <c r="U69" s="150">
        <f>U17+U43</f>
        <v>1382</v>
      </c>
      <c r="V69" s="201">
        <f>+T69+U69</f>
        <v>2873992</v>
      </c>
      <c r="W69" s="41">
        <f t="shared" si="83"/>
        <v>20.624040177906267</v>
      </c>
    </row>
    <row r="70" spans="1:27">
      <c r="A70" s="4" t="str">
        <f t="shared" si="95"/>
        <v xml:space="preserve"> </v>
      </c>
      <c r="B70" s="111" t="s">
        <v>22</v>
      </c>
      <c r="C70" s="125">
        <f t="shared" si="109"/>
        <v>8238</v>
      </c>
      <c r="D70" s="127">
        <f t="shared" si="109"/>
        <v>8235</v>
      </c>
      <c r="E70" s="179">
        <f t="shared" si="109"/>
        <v>16473</v>
      </c>
      <c r="F70" s="125">
        <f t="shared" si="109"/>
        <v>9280</v>
      </c>
      <c r="G70" s="127">
        <f t="shared" si="109"/>
        <v>9291</v>
      </c>
      <c r="H70" s="179">
        <f t="shared" si="109"/>
        <v>18571</v>
      </c>
      <c r="I70" s="128">
        <f t="shared" si="78"/>
        <v>12.735992229709225</v>
      </c>
      <c r="J70" s="4"/>
      <c r="L70" s="14" t="s">
        <v>22</v>
      </c>
      <c r="M70" s="40">
        <f t="shared" ref="M70:N70" si="114">+M18+M44</f>
        <v>1226925</v>
      </c>
      <c r="N70" s="38">
        <f t="shared" si="114"/>
        <v>1183960</v>
      </c>
      <c r="O70" s="201">
        <f t="shared" si="111"/>
        <v>2410885</v>
      </c>
      <c r="P70" s="150">
        <f>P18+P44</f>
        <v>1247</v>
      </c>
      <c r="Q70" s="201">
        <f>+O70+P70</f>
        <v>2412132</v>
      </c>
      <c r="R70" s="40">
        <f t="shared" si="112"/>
        <v>1436650</v>
      </c>
      <c r="S70" s="38">
        <f t="shared" si="112"/>
        <v>1418053</v>
      </c>
      <c r="T70" s="201">
        <f t="shared" si="113"/>
        <v>2854703</v>
      </c>
      <c r="U70" s="150">
        <f>U18+U44</f>
        <v>2937</v>
      </c>
      <c r="V70" s="201">
        <f>+T70+U70</f>
        <v>2857640</v>
      </c>
      <c r="W70" s="41">
        <f t="shared" si="83"/>
        <v>18.469470161666113</v>
      </c>
    </row>
    <row r="71" spans="1:27" ht="13.5" thickBot="1">
      <c r="A71" s="4" t="str">
        <f t="shared" si="95"/>
        <v xml:space="preserve"> </v>
      </c>
      <c r="B71" s="111" t="s">
        <v>23</v>
      </c>
      <c r="C71" s="125">
        <f t="shared" si="109"/>
        <v>7880</v>
      </c>
      <c r="D71" s="146">
        <f t="shared" si="109"/>
        <v>7878</v>
      </c>
      <c r="E71" s="183">
        <f t="shared" si="109"/>
        <v>15758</v>
      </c>
      <c r="F71" s="125">
        <f t="shared" si="109"/>
        <v>8760</v>
      </c>
      <c r="G71" s="146">
        <f t="shared" si="109"/>
        <v>8762</v>
      </c>
      <c r="H71" s="183">
        <f t="shared" si="109"/>
        <v>17522</v>
      </c>
      <c r="I71" s="147">
        <f t="shared" si="78"/>
        <v>11.194313999238492</v>
      </c>
      <c r="J71" s="4"/>
      <c r="L71" s="14" t="s">
        <v>23</v>
      </c>
      <c r="M71" s="40">
        <f t="shared" ref="M71:N71" si="115">+M19+M45</f>
        <v>1065869</v>
      </c>
      <c r="N71" s="38">
        <f t="shared" si="115"/>
        <v>1064631</v>
      </c>
      <c r="O71" s="201">
        <f t="shared" si="111"/>
        <v>2130500</v>
      </c>
      <c r="P71" s="39">
        <f>P19+P45</f>
        <v>2135</v>
      </c>
      <c r="Q71" s="204">
        <f>+O71+P71</f>
        <v>2132635</v>
      </c>
      <c r="R71" s="40">
        <f t="shared" si="112"/>
        <v>1253329</v>
      </c>
      <c r="S71" s="38">
        <f t="shared" si="112"/>
        <v>1273843</v>
      </c>
      <c r="T71" s="201">
        <f t="shared" si="113"/>
        <v>2527172</v>
      </c>
      <c r="U71" s="39">
        <f>U19+U45</f>
        <v>2465</v>
      </c>
      <c r="V71" s="204">
        <f>+T71+U71</f>
        <v>2529637</v>
      </c>
      <c r="W71" s="41">
        <f t="shared" si="83"/>
        <v>18.615562438016831</v>
      </c>
    </row>
    <row r="72" spans="1:27" ht="14.25" thickTop="1" thickBot="1">
      <c r="A72" s="4" t="str">
        <f t="shared" si="95"/>
        <v xml:space="preserve"> </v>
      </c>
      <c r="B72" s="132" t="s">
        <v>24</v>
      </c>
      <c r="C72" s="133">
        <f t="shared" ref="C72:H72" si="116">+C69+C70+C71</f>
        <v>24200</v>
      </c>
      <c r="D72" s="135">
        <f t="shared" si="116"/>
        <v>24198</v>
      </c>
      <c r="E72" s="189">
        <f t="shared" si="116"/>
        <v>48398</v>
      </c>
      <c r="F72" s="133">
        <f t="shared" si="116"/>
        <v>27303</v>
      </c>
      <c r="G72" s="135">
        <f t="shared" si="116"/>
        <v>27312</v>
      </c>
      <c r="H72" s="189">
        <f t="shared" si="116"/>
        <v>54615</v>
      </c>
      <c r="I72" s="136">
        <f t="shared" si="78"/>
        <v>12.845572131079797</v>
      </c>
      <c r="J72" s="4"/>
      <c r="L72" s="42" t="s">
        <v>24</v>
      </c>
      <c r="M72" s="46">
        <f t="shared" ref="M72:Q72" si="117">+M69+M70+M71</f>
        <v>3471930</v>
      </c>
      <c r="N72" s="44">
        <f t="shared" si="117"/>
        <v>3450675</v>
      </c>
      <c r="O72" s="202">
        <f t="shared" si="117"/>
        <v>6922605</v>
      </c>
      <c r="P72" s="45">
        <f t="shared" si="117"/>
        <v>4765</v>
      </c>
      <c r="Q72" s="205">
        <f t="shared" si="117"/>
        <v>6927370</v>
      </c>
      <c r="R72" s="46">
        <f t="shared" ref="R72:V72" si="118">+R69+R70+R71</f>
        <v>4130123</v>
      </c>
      <c r="S72" s="44">
        <f t="shared" si="118"/>
        <v>4124362</v>
      </c>
      <c r="T72" s="202">
        <f t="shared" si="118"/>
        <v>8254485</v>
      </c>
      <c r="U72" s="45">
        <f t="shared" si="118"/>
        <v>6784</v>
      </c>
      <c r="V72" s="205">
        <f t="shared" si="118"/>
        <v>8261269</v>
      </c>
      <c r="W72" s="47">
        <f t="shared" si="83"/>
        <v>19.255489457037811</v>
      </c>
    </row>
    <row r="73" spans="1:27" ht="14.25" thickTop="1" thickBot="1">
      <c r="A73" s="4" t="str">
        <f t="shared" ref="A73:A74" si="119">IF(ISERROR(F73/G73)," ",IF(F73/G73&gt;0.5,IF(F73/G73&lt;1.5," ","NOT OK"),"NOT OK"))</f>
        <v xml:space="preserve"> </v>
      </c>
      <c r="B73" s="111" t="s">
        <v>10</v>
      </c>
      <c r="C73" s="125">
        <f t="shared" ref="C73:H73" si="120">+C21+C47</f>
        <v>8817</v>
      </c>
      <c r="D73" s="127">
        <f t="shared" si="120"/>
        <v>8825</v>
      </c>
      <c r="E73" s="185">
        <f t="shared" si="120"/>
        <v>17642</v>
      </c>
      <c r="F73" s="125">
        <f t="shared" si="120"/>
        <v>9408</v>
      </c>
      <c r="G73" s="127">
        <f t="shared" si="120"/>
        <v>9401</v>
      </c>
      <c r="H73" s="185">
        <f t="shared" si="120"/>
        <v>18809</v>
      </c>
      <c r="I73" s="128">
        <f t="shared" ref="I73:I74" si="121">IF(E73=0,0,((H73/E73)-1)*100)</f>
        <v>6.6148962702641478</v>
      </c>
      <c r="J73" s="4"/>
      <c r="K73" s="7"/>
      <c r="L73" s="14" t="s">
        <v>10</v>
      </c>
      <c r="M73" s="40">
        <f t="shared" ref="M73:N73" si="122">+M21+M47</f>
        <v>1296787</v>
      </c>
      <c r="N73" s="38">
        <f t="shared" si="122"/>
        <v>1303534</v>
      </c>
      <c r="O73" s="201">
        <f>SUM(M73:N73)</f>
        <v>2600321</v>
      </c>
      <c r="P73" s="39">
        <f>P21+P47</f>
        <v>1483</v>
      </c>
      <c r="Q73" s="204">
        <f>+O73+P73</f>
        <v>2601804</v>
      </c>
      <c r="R73" s="40">
        <f>+R21+R47</f>
        <v>1389297</v>
      </c>
      <c r="S73" s="38">
        <f>+S21+S47</f>
        <v>1396208</v>
      </c>
      <c r="T73" s="201">
        <f>SUM(R73:S73)</f>
        <v>2785505</v>
      </c>
      <c r="U73" s="39">
        <f>U21+U47</f>
        <v>1856</v>
      </c>
      <c r="V73" s="204">
        <f>+T73+U73</f>
        <v>2787361</v>
      </c>
      <c r="W73" s="41">
        <f t="shared" ref="W73:W74" si="123">IF(Q73=0,0,((V73/Q73)-1)*100)</f>
        <v>7.1318592791770552</v>
      </c>
    </row>
    <row r="74" spans="1:27" ht="14.25" thickTop="1" thickBot="1">
      <c r="A74" s="410" t="str">
        <f t="shared" si="119"/>
        <v xml:space="preserve"> </v>
      </c>
      <c r="B74" s="132" t="s">
        <v>66</v>
      </c>
      <c r="C74" s="133">
        <f>+C64+C68+C72+C73</f>
        <v>80137</v>
      </c>
      <c r="D74" s="135">
        <f t="shared" ref="D74:H74" si="124">+D64+D68+D72+D73</f>
        <v>80145</v>
      </c>
      <c r="E74" s="186">
        <f t="shared" si="124"/>
        <v>160282</v>
      </c>
      <c r="F74" s="133">
        <f t="shared" si="124"/>
        <v>87497</v>
      </c>
      <c r="G74" s="135">
        <f t="shared" si="124"/>
        <v>88942</v>
      </c>
      <c r="H74" s="186">
        <f t="shared" si="124"/>
        <v>176439</v>
      </c>
      <c r="I74" s="137">
        <f t="shared" si="121"/>
        <v>10.08035836837573</v>
      </c>
      <c r="J74" s="8"/>
      <c r="L74" s="42" t="s">
        <v>66</v>
      </c>
      <c r="M74" s="46">
        <f t="shared" ref="M74:V74" si="125">+M64+M68+M72+M73</f>
        <v>11512738</v>
      </c>
      <c r="N74" s="44">
        <f t="shared" si="125"/>
        <v>11385932</v>
      </c>
      <c r="O74" s="202">
        <f t="shared" si="125"/>
        <v>22898670</v>
      </c>
      <c r="P74" s="45">
        <f t="shared" si="125"/>
        <v>8704</v>
      </c>
      <c r="Q74" s="205">
        <f t="shared" si="125"/>
        <v>22907374</v>
      </c>
      <c r="R74" s="46">
        <f t="shared" si="125"/>
        <v>13594309</v>
      </c>
      <c r="S74" s="44">
        <f t="shared" si="125"/>
        <v>13516965</v>
      </c>
      <c r="T74" s="202">
        <f t="shared" si="125"/>
        <v>27111274</v>
      </c>
      <c r="U74" s="45">
        <f t="shared" si="125"/>
        <v>15033</v>
      </c>
      <c r="V74" s="205">
        <f t="shared" si="125"/>
        <v>27126307</v>
      </c>
      <c r="W74" s="47">
        <f t="shared" si="123"/>
        <v>18.417357659590316</v>
      </c>
    </row>
    <row r="75" spans="1:27" ht="13.5" thickTop="1">
      <c r="A75" s="4" t="str">
        <f>IF(ISERROR(F75/G75)," ",IF(F75/G75&gt;0.5,IF(F75/G75&lt;1.5," ","NOT OK"),"NOT OK"))</f>
        <v xml:space="preserve"> </v>
      </c>
      <c r="B75" s="111" t="s">
        <v>11</v>
      </c>
      <c r="C75" s="125">
        <f t="shared" ref="C75:E76" si="126">+C23+C49</f>
        <v>8665</v>
      </c>
      <c r="D75" s="127">
        <f t="shared" si="126"/>
        <v>8673</v>
      </c>
      <c r="E75" s="185">
        <f t="shared" si="126"/>
        <v>17338</v>
      </c>
      <c r="F75" s="125"/>
      <c r="G75" s="127"/>
      <c r="H75" s="185"/>
      <c r="I75" s="128"/>
      <c r="J75" s="4"/>
      <c r="K75" s="7"/>
      <c r="L75" s="14" t="s">
        <v>11</v>
      </c>
      <c r="M75" s="40">
        <f t="shared" ref="M75:N75" si="127">+M23+M49</f>
        <v>1287626</v>
      </c>
      <c r="N75" s="38">
        <f t="shared" si="127"/>
        <v>1284069</v>
      </c>
      <c r="O75" s="201">
        <f>SUM(M75:N75)</f>
        <v>2571695</v>
      </c>
      <c r="P75" s="39">
        <f>P23+P49</f>
        <v>1239</v>
      </c>
      <c r="Q75" s="204">
        <f>+O75+P75</f>
        <v>2572934</v>
      </c>
      <c r="R75" s="40"/>
      <c r="S75" s="38"/>
      <c r="T75" s="201"/>
      <c r="U75" s="39"/>
      <c r="V75" s="204"/>
      <c r="W75" s="41"/>
    </row>
    <row r="76" spans="1:27" ht="13.5" thickBot="1">
      <c r="A76" s="4" t="str">
        <f>IF(ISERROR(F76/G76)," ",IF(F76/G76&gt;0.5,IF(F76/G76&lt;1.5," ","NOT OK"),"NOT OK"))</f>
        <v xml:space="preserve"> </v>
      </c>
      <c r="B76" s="116" t="s">
        <v>12</v>
      </c>
      <c r="C76" s="129">
        <f t="shared" si="126"/>
        <v>8986</v>
      </c>
      <c r="D76" s="131">
        <f t="shared" si="126"/>
        <v>8979</v>
      </c>
      <c r="E76" s="185">
        <f t="shared" si="126"/>
        <v>17965</v>
      </c>
      <c r="F76" s="129"/>
      <c r="G76" s="131"/>
      <c r="H76" s="185"/>
      <c r="I76" s="128"/>
      <c r="J76" s="4"/>
      <c r="K76" s="7"/>
      <c r="L76" s="23" t="s">
        <v>12</v>
      </c>
      <c r="M76" s="40">
        <f t="shared" ref="M76:N76" si="128">+M24+M50</f>
        <v>1302297</v>
      </c>
      <c r="N76" s="38">
        <f t="shared" si="128"/>
        <v>1373784</v>
      </c>
      <c r="O76" s="201">
        <f t="shared" ref="O76" si="129">SUM(M76:N76)</f>
        <v>2676081</v>
      </c>
      <c r="P76" s="39">
        <f>P24+P50</f>
        <v>1753</v>
      </c>
      <c r="Q76" s="204">
        <f>+O76+P76</f>
        <v>2677834</v>
      </c>
      <c r="R76" s="40"/>
      <c r="S76" s="38"/>
      <c r="T76" s="201"/>
      <c r="U76" s="39"/>
      <c r="V76" s="204"/>
      <c r="W76" s="41"/>
    </row>
    <row r="77" spans="1:27" ht="14.25" thickTop="1" thickBot="1">
      <c r="A77" s="1"/>
      <c r="B77" s="132" t="s">
        <v>38</v>
      </c>
      <c r="C77" s="431">
        <f>+C73+C75+C76</f>
        <v>26468</v>
      </c>
      <c r="D77" s="432">
        <f t="shared" ref="D77" si="130">+D73+D75+D76</f>
        <v>26477</v>
      </c>
      <c r="E77" s="445">
        <f t="shared" ref="E77" si="131">+E73+E75+E76</f>
        <v>52945</v>
      </c>
      <c r="F77" s="431"/>
      <c r="G77" s="432"/>
      <c r="H77" s="445"/>
      <c r="I77" s="136"/>
      <c r="J77" s="4"/>
      <c r="L77" s="42" t="s">
        <v>38</v>
      </c>
      <c r="M77" s="43">
        <f t="shared" ref="M77:Q77" si="132">+M73+M75+M76</f>
        <v>3886710</v>
      </c>
      <c r="N77" s="46">
        <f t="shared" si="132"/>
        <v>3961387</v>
      </c>
      <c r="O77" s="446">
        <f t="shared" si="132"/>
        <v>7848097</v>
      </c>
      <c r="P77" s="43">
        <f t="shared" si="132"/>
        <v>4475</v>
      </c>
      <c r="Q77" s="446">
        <f t="shared" si="132"/>
        <v>7852572</v>
      </c>
      <c r="R77" s="43"/>
      <c r="S77" s="46"/>
      <c r="T77" s="446"/>
      <c r="U77" s="43"/>
      <c r="V77" s="446"/>
      <c r="W77" s="435"/>
      <c r="X77" s="1"/>
      <c r="AA77" s="1"/>
    </row>
    <row r="78" spans="1:27" ht="14.25" thickTop="1" thickBot="1">
      <c r="A78" s="410" t="str">
        <f t="shared" ref="A78" si="133">IF(ISERROR(F78/G78)," ",IF(F78/G78&gt;0.5,IF(F78/G78&lt;1.5," ","NOT OK"),"NOT OK"))</f>
        <v xml:space="preserve"> </v>
      </c>
      <c r="B78" s="132" t="s">
        <v>63</v>
      </c>
      <c r="C78" s="133">
        <f>+C64+C68+C72+C77</f>
        <v>97788</v>
      </c>
      <c r="D78" s="135">
        <f t="shared" ref="D78" si="134">+D64+D68+D72+D77</f>
        <v>97797</v>
      </c>
      <c r="E78" s="164">
        <f t="shared" ref="E78" si="135">+E64+E68+E72+E77</f>
        <v>195585</v>
      </c>
      <c r="F78" s="133"/>
      <c r="G78" s="135"/>
      <c r="H78" s="164"/>
      <c r="I78" s="137"/>
      <c r="J78" s="8"/>
      <c r="L78" s="42" t="s">
        <v>63</v>
      </c>
      <c r="M78" s="46">
        <f t="shared" ref="M78:Q78" si="136">+M64+M68+M72+M77</f>
        <v>14102661</v>
      </c>
      <c r="N78" s="44">
        <f t="shared" si="136"/>
        <v>14043785</v>
      </c>
      <c r="O78" s="155">
        <f t="shared" si="136"/>
        <v>28146446</v>
      </c>
      <c r="P78" s="45">
        <f t="shared" si="136"/>
        <v>11696</v>
      </c>
      <c r="Q78" s="158">
        <f t="shared" si="136"/>
        <v>28158142</v>
      </c>
      <c r="R78" s="46"/>
      <c r="S78" s="44"/>
      <c r="T78" s="155"/>
      <c r="U78" s="45"/>
      <c r="V78" s="158"/>
      <c r="W78" s="47"/>
    </row>
    <row r="79" spans="1:27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1:27" ht="13.5" thickTop="1"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:26" ht="13.5" thickBot="1"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:26" ht="14.25" thickTop="1" thickBot="1">
      <c r="L83" s="59"/>
      <c r="M83" s="227" t="s">
        <v>64</v>
      </c>
      <c r="N83" s="228"/>
      <c r="O83" s="229"/>
      <c r="P83" s="227"/>
      <c r="Q83" s="227"/>
      <c r="R83" s="227" t="s">
        <v>65</v>
      </c>
      <c r="S83" s="228"/>
      <c r="T83" s="229"/>
      <c r="U83" s="227"/>
      <c r="V83" s="227"/>
      <c r="W83" s="378" t="s">
        <v>2</v>
      </c>
    </row>
    <row r="84" spans="1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79" t="s">
        <v>4</v>
      </c>
    </row>
    <row r="85" spans="1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77"/>
    </row>
    <row r="86" spans="1:26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:26">
      <c r="A87" s="413"/>
      <c r="L87" s="61" t="s">
        <v>13</v>
      </c>
      <c r="M87" s="78">
        <v>142</v>
      </c>
      <c r="N87" s="79">
        <v>1263</v>
      </c>
      <c r="O87" s="215">
        <f>M87+N87</f>
        <v>1405</v>
      </c>
      <c r="P87" s="80">
        <v>1</v>
      </c>
      <c r="Q87" s="215">
        <f>O87+P87</f>
        <v>1406</v>
      </c>
      <c r="R87" s="78">
        <v>520</v>
      </c>
      <c r="S87" s="79">
        <v>2153</v>
      </c>
      <c r="T87" s="215">
        <f>R87+S87</f>
        <v>2673</v>
      </c>
      <c r="U87" s="80">
        <v>3</v>
      </c>
      <c r="V87" s="215">
        <f>T87+U87</f>
        <v>2676</v>
      </c>
      <c r="W87" s="81">
        <f t="shared" ref="W87:W97" si="137">IF(Q87=0,0,((V87/Q87)-1)*100)</f>
        <v>90.327169274537695</v>
      </c>
      <c r="Y87" s="338"/>
      <c r="Z87" s="338"/>
    </row>
    <row r="88" spans="1:26">
      <c r="A88" s="413"/>
      <c r="L88" s="61" t="s">
        <v>14</v>
      </c>
      <c r="M88" s="78">
        <v>100</v>
      </c>
      <c r="N88" s="79">
        <v>1209</v>
      </c>
      <c r="O88" s="215">
        <f>M88+N88</f>
        <v>1309</v>
      </c>
      <c r="P88" s="80">
        <v>0</v>
      </c>
      <c r="Q88" s="215">
        <f>O88+P88</f>
        <v>1309</v>
      </c>
      <c r="R88" s="78">
        <v>408</v>
      </c>
      <c r="S88" s="79">
        <v>1893</v>
      </c>
      <c r="T88" s="215">
        <f>R88+S88</f>
        <v>2301</v>
      </c>
      <c r="U88" s="80">
        <v>9</v>
      </c>
      <c r="V88" s="215">
        <f>T88+U88</f>
        <v>2310</v>
      </c>
      <c r="W88" s="81">
        <f>IF(Q88=0,0,((V88/Q88)-1)*100)</f>
        <v>76.470588235294116</v>
      </c>
      <c r="Y88" s="338"/>
      <c r="Z88" s="338"/>
    </row>
    <row r="89" spans="1:26" ht="13.5" thickBot="1">
      <c r="A89" s="413"/>
      <c r="L89" s="61" t="s">
        <v>15</v>
      </c>
      <c r="M89" s="78">
        <v>155</v>
      </c>
      <c r="N89" s="79">
        <v>1446</v>
      </c>
      <c r="O89" s="215">
        <f>M89+N89</f>
        <v>1601</v>
      </c>
      <c r="P89" s="80">
        <v>0</v>
      </c>
      <c r="Q89" s="215">
        <f>O89+P89</f>
        <v>1601</v>
      </c>
      <c r="R89" s="78">
        <v>998</v>
      </c>
      <c r="S89" s="79">
        <v>2698</v>
      </c>
      <c r="T89" s="215">
        <f>R89+S89</f>
        <v>3696</v>
      </c>
      <c r="U89" s="80">
        <v>0</v>
      </c>
      <c r="V89" s="215">
        <f>T89+U89</f>
        <v>3696</v>
      </c>
      <c r="W89" s="81">
        <f>IF(Q89=0,0,((V89/Q89)-1)*100)</f>
        <v>130.85571517801372</v>
      </c>
      <c r="Y89" s="338"/>
    </row>
    <row r="90" spans="1:26" ht="14.25" thickTop="1" thickBot="1">
      <c r="A90" s="413"/>
      <c r="L90" s="82" t="s">
        <v>61</v>
      </c>
      <c r="M90" s="83">
        <f t="shared" ref="M90:V90" si="138">+M87+M88+M89</f>
        <v>397</v>
      </c>
      <c r="N90" s="84">
        <f t="shared" si="138"/>
        <v>3918</v>
      </c>
      <c r="O90" s="216">
        <f t="shared" si="138"/>
        <v>4315</v>
      </c>
      <c r="P90" s="83">
        <f t="shared" si="138"/>
        <v>1</v>
      </c>
      <c r="Q90" s="216">
        <f t="shared" si="138"/>
        <v>4316</v>
      </c>
      <c r="R90" s="83">
        <f t="shared" si="138"/>
        <v>1926</v>
      </c>
      <c r="S90" s="84">
        <f t="shared" si="138"/>
        <v>6744</v>
      </c>
      <c r="T90" s="216">
        <f t="shared" si="138"/>
        <v>8670</v>
      </c>
      <c r="U90" s="83">
        <f t="shared" si="138"/>
        <v>12</v>
      </c>
      <c r="V90" s="216">
        <f t="shared" si="138"/>
        <v>8682</v>
      </c>
      <c r="W90" s="85">
        <f t="shared" ref="W90" si="139">IF(Q90=0,0,((V90/Q90)-1)*100)</f>
        <v>101.15848007414274</v>
      </c>
      <c r="Y90" s="338"/>
      <c r="Z90" s="338"/>
    </row>
    <row r="91" spans="1:26" ht="13.5" thickTop="1">
      <c r="A91" s="413"/>
      <c r="L91" s="61" t="s">
        <v>16</v>
      </c>
      <c r="M91" s="78">
        <v>188</v>
      </c>
      <c r="N91" s="79">
        <v>1473</v>
      </c>
      <c r="O91" s="215">
        <f>SUM(M91:N91)</f>
        <v>1661</v>
      </c>
      <c r="P91" s="80">
        <v>0</v>
      </c>
      <c r="Q91" s="215">
        <f>O91+P91</f>
        <v>1661</v>
      </c>
      <c r="R91" s="78">
        <v>755</v>
      </c>
      <c r="S91" s="79">
        <v>2578</v>
      </c>
      <c r="T91" s="215">
        <f>SUM(R91:S91)</f>
        <v>3333</v>
      </c>
      <c r="U91" s="80">
        <v>17</v>
      </c>
      <c r="V91" s="215">
        <f>T91+U91</f>
        <v>3350</v>
      </c>
      <c r="W91" s="81">
        <f t="shared" si="137"/>
        <v>101.68573148705597</v>
      </c>
      <c r="Y91" s="338"/>
      <c r="Z91" s="338"/>
    </row>
    <row r="92" spans="1:26">
      <c r="A92" s="413"/>
      <c r="L92" s="61" t="s">
        <v>17</v>
      </c>
      <c r="M92" s="78">
        <v>131</v>
      </c>
      <c r="N92" s="79">
        <v>1744</v>
      </c>
      <c r="O92" s="215">
        <f>SUM(M92:N92)</f>
        <v>1875</v>
      </c>
      <c r="P92" s="80">
        <v>0</v>
      </c>
      <c r="Q92" s="215">
        <f>O92+P92</f>
        <v>1875</v>
      </c>
      <c r="R92" s="78">
        <v>660</v>
      </c>
      <c r="S92" s="79">
        <v>2665</v>
      </c>
      <c r="T92" s="215">
        <f>SUM(R92:S92)</f>
        <v>3325</v>
      </c>
      <c r="U92" s="80">
        <v>16</v>
      </c>
      <c r="V92" s="215">
        <f>T92+U92</f>
        <v>3341</v>
      </c>
      <c r="W92" s="81">
        <f>IF(Q92=0,0,((V92/Q92)-1)*100)</f>
        <v>78.186666666666667</v>
      </c>
      <c r="Y92" s="338"/>
      <c r="Z92" s="338"/>
    </row>
    <row r="93" spans="1:26" ht="13.5" thickBot="1">
      <c r="A93" s="413"/>
      <c r="L93" s="61" t="s">
        <v>18</v>
      </c>
      <c r="M93" s="78">
        <v>121</v>
      </c>
      <c r="N93" s="79">
        <v>1457</v>
      </c>
      <c r="O93" s="217">
        <f>SUM(M93:N93)</f>
        <v>1578</v>
      </c>
      <c r="P93" s="86">
        <v>0</v>
      </c>
      <c r="Q93" s="217">
        <f>O93+P93</f>
        <v>1578</v>
      </c>
      <c r="R93" s="78">
        <v>853</v>
      </c>
      <c r="S93" s="79">
        <v>2398</v>
      </c>
      <c r="T93" s="217">
        <f>SUM(R93:S93)</f>
        <v>3251</v>
      </c>
      <c r="U93" s="86">
        <v>9</v>
      </c>
      <c r="V93" s="217">
        <f>T93+U93</f>
        <v>3260</v>
      </c>
      <c r="W93" s="81">
        <f>IF(Q93=0,0,((V93/Q93)-1)*100)</f>
        <v>106.59062103929023</v>
      </c>
      <c r="Y93" s="338"/>
      <c r="Z93" s="338"/>
    </row>
    <row r="94" spans="1:26" ht="14.25" thickTop="1" thickBot="1">
      <c r="A94" s="413"/>
      <c r="L94" s="87" t="s">
        <v>19</v>
      </c>
      <c r="M94" s="88">
        <f>+M91+M92+M93</f>
        <v>440</v>
      </c>
      <c r="N94" s="88">
        <f t="shared" ref="N94:V94" si="140">+N91+N92+N93</f>
        <v>4674</v>
      </c>
      <c r="O94" s="218">
        <f t="shared" si="140"/>
        <v>5114</v>
      </c>
      <c r="P94" s="89">
        <f t="shared" si="140"/>
        <v>0</v>
      </c>
      <c r="Q94" s="218">
        <f t="shared" si="140"/>
        <v>5114</v>
      </c>
      <c r="R94" s="88">
        <f t="shared" si="140"/>
        <v>2268</v>
      </c>
      <c r="S94" s="88">
        <f t="shared" si="140"/>
        <v>7641</v>
      </c>
      <c r="T94" s="218">
        <f t="shared" si="140"/>
        <v>9909</v>
      </c>
      <c r="U94" s="89">
        <f t="shared" si="140"/>
        <v>42</v>
      </c>
      <c r="V94" s="218">
        <f t="shared" si="140"/>
        <v>9951</v>
      </c>
      <c r="W94" s="90">
        <f>IF(Q94=0,0,((V94/Q94)-1)*100)</f>
        <v>94.58349628470863</v>
      </c>
    </row>
    <row r="95" spans="1:26" ht="13.5" thickTop="1">
      <c r="A95" s="413"/>
      <c r="L95" s="61" t="s">
        <v>21</v>
      </c>
      <c r="M95" s="78">
        <v>199</v>
      </c>
      <c r="N95" s="79">
        <v>1481</v>
      </c>
      <c r="O95" s="217">
        <f>SUM(M95:N95)</f>
        <v>1680</v>
      </c>
      <c r="P95" s="91">
        <v>0</v>
      </c>
      <c r="Q95" s="217">
        <f>O95+P95</f>
        <v>1680</v>
      </c>
      <c r="R95" s="78">
        <v>886</v>
      </c>
      <c r="S95" s="79">
        <v>2451</v>
      </c>
      <c r="T95" s="217">
        <f>SUM(R95:S95)</f>
        <v>3337</v>
      </c>
      <c r="U95" s="91">
        <v>12</v>
      </c>
      <c r="V95" s="217">
        <f>T95+U95</f>
        <v>3349</v>
      </c>
      <c r="W95" s="81">
        <f>IF(Q95=0,0,((V95/Q95)-1)*100)</f>
        <v>99.345238095238102</v>
      </c>
    </row>
    <row r="96" spans="1:26">
      <c r="A96" s="413"/>
      <c r="L96" s="61" t="s">
        <v>22</v>
      </c>
      <c r="M96" s="78">
        <v>257</v>
      </c>
      <c r="N96" s="79">
        <v>1366</v>
      </c>
      <c r="O96" s="217">
        <f>SUM(M96:N96)</f>
        <v>1623</v>
      </c>
      <c r="P96" s="80">
        <v>2</v>
      </c>
      <c r="Q96" s="217">
        <f>O96+P96</f>
        <v>1625</v>
      </c>
      <c r="R96" s="78">
        <v>935</v>
      </c>
      <c r="S96" s="79">
        <v>2825</v>
      </c>
      <c r="T96" s="217">
        <f>SUM(R96:S96)</f>
        <v>3760</v>
      </c>
      <c r="U96" s="80">
        <v>16</v>
      </c>
      <c r="V96" s="217">
        <f>T96+U96</f>
        <v>3776</v>
      </c>
      <c r="W96" s="81">
        <f t="shared" si="137"/>
        <v>132.36923076923074</v>
      </c>
    </row>
    <row r="97" spans="1:28" ht="13.5" thickBot="1">
      <c r="A97" s="414"/>
      <c r="L97" s="61" t="s">
        <v>23</v>
      </c>
      <c r="M97" s="78">
        <v>286</v>
      </c>
      <c r="N97" s="79">
        <v>2896</v>
      </c>
      <c r="O97" s="217">
        <f>SUM(M97:N97)</f>
        <v>3182</v>
      </c>
      <c r="P97" s="80">
        <v>12</v>
      </c>
      <c r="Q97" s="217">
        <f>O97+P97</f>
        <v>3194</v>
      </c>
      <c r="R97" s="78">
        <v>1157</v>
      </c>
      <c r="S97" s="79">
        <v>2941</v>
      </c>
      <c r="T97" s="217">
        <f>SUM(R97:S97)</f>
        <v>4098</v>
      </c>
      <c r="U97" s="80">
        <v>2</v>
      </c>
      <c r="V97" s="217">
        <f>T97+U97</f>
        <v>4100</v>
      </c>
      <c r="W97" s="81">
        <f t="shared" si="137"/>
        <v>28.365685660613661</v>
      </c>
    </row>
    <row r="98" spans="1:28" ht="14.25" thickTop="1" thickBot="1">
      <c r="A98" s="413"/>
      <c r="L98" s="82" t="s">
        <v>40</v>
      </c>
      <c r="M98" s="83">
        <f t="shared" ref="M98:Q98" si="141">+M95+M96+M97</f>
        <v>742</v>
      </c>
      <c r="N98" s="84">
        <f t="shared" si="141"/>
        <v>5743</v>
      </c>
      <c r="O98" s="216">
        <f t="shared" si="141"/>
        <v>6485</v>
      </c>
      <c r="P98" s="83">
        <f t="shared" si="141"/>
        <v>14</v>
      </c>
      <c r="Q98" s="216">
        <f t="shared" si="141"/>
        <v>6499</v>
      </c>
      <c r="R98" s="83">
        <f t="shared" ref="R98:V98" si="142">+R95+R96+R97</f>
        <v>2978</v>
      </c>
      <c r="S98" s="84">
        <f t="shared" si="142"/>
        <v>8217</v>
      </c>
      <c r="T98" s="216">
        <f t="shared" si="142"/>
        <v>11195</v>
      </c>
      <c r="U98" s="83">
        <f t="shared" si="142"/>
        <v>30</v>
      </c>
      <c r="V98" s="216">
        <f t="shared" si="142"/>
        <v>11225</v>
      </c>
      <c r="W98" s="85">
        <f t="shared" ref="W98" si="143">IF(Q98=0,0,((V98/Q98)-1)*100)</f>
        <v>72.718879827665802</v>
      </c>
    </row>
    <row r="99" spans="1:28" ht="14.25" thickTop="1" thickBot="1">
      <c r="A99" s="413"/>
      <c r="L99" s="61" t="s">
        <v>10</v>
      </c>
      <c r="M99" s="78">
        <v>349</v>
      </c>
      <c r="N99" s="79">
        <v>1926</v>
      </c>
      <c r="O99" s="215">
        <f>M99+N99</f>
        <v>2275</v>
      </c>
      <c r="P99" s="80">
        <v>18</v>
      </c>
      <c r="Q99" s="215">
        <f>O99+P99</f>
        <v>2293</v>
      </c>
      <c r="R99" s="78">
        <v>639</v>
      </c>
      <c r="S99" s="79">
        <v>3068</v>
      </c>
      <c r="T99" s="215">
        <f>R99+S99</f>
        <v>3707</v>
      </c>
      <c r="U99" s="80">
        <v>8</v>
      </c>
      <c r="V99" s="215">
        <f>T99+U99</f>
        <v>3715</v>
      </c>
      <c r="W99" s="81">
        <f>IF(Q99=0,0,((V99/Q99)-1)*100)</f>
        <v>62.014827736589616</v>
      </c>
      <c r="Y99" s="338"/>
      <c r="Z99" s="338"/>
    </row>
    <row r="100" spans="1:28" ht="14.25" thickTop="1" thickBot="1">
      <c r="A100" s="413"/>
      <c r="L100" s="82" t="s">
        <v>66</v>
      </c>
      <c r="M100" s="83">
        <f>+M90+M94+M98+M99</f>
        <v>1928</v>
      </c>
      <c r="N100" s="84">
        <f t="shared" ref="N100:V100" si="144">+N90+N94+N98+N99</f>
        <v>16261</v>
      </c>
      <c r="O100" s="216">
        <f t="shared" si="144"/>
        <v>18189</v>
      </c>
      <c r="P100" s="83">
        <f t="shared" si="144"/>
        <v>33</v>
      </c>
      <c r="Q100" s="216">
        <f t="shared" si="144"/>
        <v>18222</v>
      </c>
      <c r="R100" s="83">
        <f t="shared" si="144"/>
        <v>7811</v>
      </c>
      <c r="S100" s="84">
        <f t="shared" si="144"/>
        <v>25670</v>
      </c>
      <c r="T100" s="216">
        <f t="shared" si="144"/>
        <v>33481</v>
      </c>
      <c r="U100" s="83">
        <f t="shared" si="144"/>
        <v>92</v>
      </c>
      <c r="V100" s="216">
        <f t="shared" si="144"/>
        <v>33573</v>
      </c>
      <c r="W100" s="85">
        <f>IF(Q100=0,0,((V100/Q100)-1)*100)</f>
        <v>84.244320052683562</v>
      </c>
      <c r="Y100" s="338"/>
      <c r="Z100" s="338"/>
      <c r="AB100" s="338"/>
    </row>
    <row r="101" spans="1:28" ht="13.5" thickTop="1">
      <c r="A101" s="413"/>
      <c r="L101" s="61" t="s">
        <v>11</v>
      </c>
      <c r="M101" s="78">
        <v>464</v>
      </c>
      <c r="N101" s="79">
        <v>2007</v>
      </c>
      <c r="O101" s="215">
        <f>M101+N101</f>
        <v>2471</v>
      </c>
      <c r="P101" s="80">
        <v>33</v>
      </c>
      <c r="Q101" s="215">
        <f>O101+P101</f>
        <v>2504</v>
      </c>
      <c r="R101" s="78"/>
      <c r="S101" s="79"/>
      <c r="T101" s="215"/>
      <c r="U101" s="80"/>
      <c r="V101" s="215"/>
      <c r="W101" s="81"/>
      <c r="Y101" s="338"/>
      <c r="Z101" s="338"/>
    </row>
    <row r="102" spans="1:28" ht="13.5" thickBot="1">
      <c r="A102" s="413"/>
      <c r="L102" s="67" t="s">
        <v>12</v>
      </c>
      <c r="M102" s="78">
        <v>519</v>
      </c>
      <c r="N102" s="79">
        <v>2162</v>
      </c>
      <c r="O102" s="215">
        <f>M102+N102</f>
        <v>2681</v>
      </c>
      <c r="P102" s="80">
        <v>9</v>
      </c>
      <c r="Q102" s="215">
        <f t="shared" ref="Q102" si="145">O102+P102</f>
        <v>2690</v>
      </c>
      <c r="R102" s="78"/>
      <c r="S102" s="79"/>
      <c r="T102" s="215"/>
      <c r="U102" s="80"/>
      <c r="V102" s="215"/>
      <c r="W102" s="81"/>
      <c r="Y102" s="338"/>
      <c r="Z102" s="338"/>
    </row>
    <row r="103" spans="1:28" ht="14.25" thickTop="1" thickBot="1">
      <c r="A103" s="436"/>
      <c r="B103" s="437"/>
      <c r="C103" s="413"/>
      <c r="D103" s="413"/>
      <c r="E103" s="413"/>
      <c r="F103" s="413"/>
      <c r="G103" s="413"/>
      <c r="H103" s="413"/>
      <c r="I103" s="438"/>
      <c r="J103" s="413"/>
      <c r="L103" s="82" t="s">
        <v>38</v>
      </c>
      <c r="M103" s="83">
        <f t="shared" ref="M103:Q103" si="146">+M99+M101+M102</f>
        <v>1332</v>
      </c>
      <c r="N103" s="84">
        <f t="shared" si="146"/>
        <v>6095</v>
      </c>
      <c r="O103" s="208">
        <f t="shared" si="146"/>
        <v>7427</v>
      </c>
      <c r="P103" s="83">
        <f t="shared" si="146"/>
        <v>60</v>
      </c>
      <c r="Q103" s="208">
        <f t="shared" si="146"/>
        <v>7487</v>
      </c>
      <c r="R103" s="83"/>
      <c r="S103" s="84"/>
      <c r="T103" s="208"/>
      <c r="U103" s="83"/>
      <c r="V103" s="208"/>
      <c r="W103" s="85"/>
      <c r="Y103" s="338"/>
      <c r="Z103" s="338"/>
    </row>
    <row r="104" spans="1:28" ht="14.25" thickTop="1" thickBot="1">
      <c r="A104" s="413"/>
      <c r="L104" s="82" t="s">
        <v>63</v>
      </c>
      <c r="M104" s="83">
        <f t="shared" ref="M104:Q104" si="147">+M90+M94+M98+M103</f>
        <v>2911</v>
      </c>
      <c r="N104" s="84">
        <f t="shared" si="147"/>
        <v>20430</v>
      </c>
      <c r="O104" s="216">
        <f t="shared" si="147"/>
        <v>23341</v>
      </c>
      <c r="P104" s="83">
        <f t="shared" si="147"/>
        <v>75</v>
      </c>
      <c r="Q104" s="216">
        <f t="shared" si="147"/>
        <v>23416</v>
      </c>
      <c r="R104" s="83"/>
      <c r="S104" s="84"/>
      <c r="T104" s="216"/>
      <c r="U104" s="83"/>
      <c r="V104" s="216"/>
      <c r="W104" s="85"/>
      <c r="Y104" s="338"/>
      <c r="Z104" s="338"/>
      <c r="AB104" s="338"/>
    </row>
    <row r="105" spans="1:28" ht="14.25" thickTop="1" thickBot="1">
      <c r="A105" s="413"/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8" ht="13.5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:28" ht="13.5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:28" ht="14.25" thickTop="1" thickBot="1">
      <c r="L109" s="59"/>
      <c r="M109" s="227" t="s">
        <v>64</v>
      </c>
      <c r="N109" s="228"/>
      <c r="O109" s="229"/>
      <c r="P109" s="227"/>
      <c r="Q109" s="227"/>
      <c r="R109" s="227" t="s">
        <v>65</v>
      </c>
      <c r="S109" s="228"/>
      <c r="T109" s="229"/>
      <c r="U109" s="227"/>
      <c r="V109" s="227"/>
      <c r="W109" s="378" t="s">
        <v>2</v>
      </c>
    </row>
    <row r="110" spans="1:28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79" t="s">
        <v>4</v>
      </c>
    </row>
    <row r="111" spans="1:28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80"/>
    </row>
    <row r="112" spans="1:28" ht="6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:28">
      <c r="L113" s="61" t="s">
        <v>13</v>
      </c>
      <c r="M113" s="78">
        <v>267</v>
      </c>
      <c r="N113" s="79">
        <v>907</v>
      </c>
      <c r="O113" s="215">
        <f>M113+N113</f>
        <v>1174</v>
      </c>
      <c r="P113" s="80">
        <v>2</v>
      </c>
      <c r="Q113" s="215">
        <f>O113+P113</f>
        <v>1176</v>
      </c>
      <c r="R113" s="78">
        <v>350</v>
      </c>
      <c r="S113" s="79">
        <v>987</v>
      </c>
      <c r="T113" s="215">
        <f>R113+S113</f>
        <v>1337</v>
      </c>
      <c r="U113" s="80">
        <v>0</v>
      </c>
      <c r="V113" s="215">
        <f>T113+U113</f>
        <v>1337</v>
      </c>
      <c r="W113" s="81">
        <f t="shared" ref="W113:W123" si="148">IF(Q113=0,0,((V113/Q113)-1)*100)</f>
        <v>13.690476190476186</v>
      </c>
      <c r="Y113" s="338"/>
      <c r="Z113" s="338"/>
    </row>
    <row r="114" spans="1:28">
      <c r="L114" s="61" t="s">
        <v>14</v>
      </c>
      <c r="M114" s="78">
        <v>269</v>
      </c>
      <c r="N114" s="79">
        <v>941</v>
      </c>
      <c r="O114" s="215">
        <f>M114+N114</f>
        <v>1210</v>
      </c>
      <c r="P114" s="80">
        <v>0</v>
      </c>
      <c r="Q114" s="215">
        <f>O114+P114</f>
        <v>1210</v>
      </c>
      <c r="R114" s="78">
        <v>437</v>
      </c>
      <c r="S114" s="79">
        <v>1030</v>
      </c>
      <c r="T114" s="215">
        <f>R114+S114</f>
        <v>1467</v>
      </c>
      <c r="U114" s="80">
        <v>0</v>
      </c>
      <c r="V114" s="215">
        <f>T114+U114</f>
        <v>1467</v>
      </c>
      <c r="W114" s="81">
        <f>IF(Q114=0,0,((V114/Q114)-1)*100)</f>
        <v>21.239669421487605</v>
      </c>
      <c r="Y114" s="338"/>
      <c r="Z114" s="338"/>
    </row>
    <row r="115" spans="1:28" ht="13.5" thickBot="1">
      <c r="L115" s="61" t="s">
        <v>15</v>
      </c>
      <c r="M115" s="78">
        <v>248</v>
      </c>
      <c r="N115" s="79">
        <v>961</v>
      </c>
      <c r="O115" s="215">
        <f>M115+N115</f>
        <v>1209</v>
      </c>
      <c r="P115" s="80">
        <v>0</v>
      </c>
      <c r="Q115" s="215">
        <f>O115+P115</f>
        <v>1209</v>
      </c>
      <c r="R115" s="78">
        <v>335</v>
      </c>
      <c r="S115" s="79">
        <v>874</v>
      </c>
      <c r="T115" s="215">
        <f>R115+S115</f>
        <v>1209</v>
      </c>
      <c r="U115" s="80">
        <v>0</v>
      </c>
      <c r="V115" s="215">
        <f>T115+U115</f>
        <v>1209</v>
      </c>
      <c r="W115" s="81">
        <f>IF(Q115=0,0,((V115/Q115)-1)*100)</f>
        <v>0</v>
      </c>
      <c r="Y115" s="338"/>
      <c r="Z115" s="338"/>
    </row>
    <row r="116" spans="1:28" ht="14.25" thickTop="1" thickBot="1">
      <c r="A116" s="413"/>
      <c r="L116" s="82" t="s">
        <v>61</v>
      </c>
      <c r="M116" s="83">
        <f t="shared" ref="M116:V116" si="149">+M113+M114+M115</f>
        <v>784</v>
      </c>
      <c r="N116" s="84">
        <f t="shared" si="149"/>
        <v>2809</v>
      </c>
      <c r="O116" s="216">
        <f t="shared" si="149"/>
        <v>3593</v>
      </c>
      <c r="P116" s="83">
        <f t="shared" si="149"/>
        <v>2</v>
      </c>
      <c r="Q116" s="216">
        <f t="shared" si="149"/>
        <v>3595</v>
      </c>
      <c r="R116" s="83">
        <f t="shared" si="149"/>
        <v>1122</v>
      </c>
      <c r="S116" s="84">
        <f t="shared" si="149"/>
        <v>2891</v>
      </c>
      <c r="T116" s="216">
        <f t="shared" si="149"/>
        <v>4013</v>
      </c>
      <c r="U116" s="83">
        <f t="shared" si="149"/>
        <v>0</v>
      </c>
      <c r="V116" s="216">
        <f t="shared" si="149"/>
        <v>4013</v>
      </c>
      <c r="W116" s="85">
        <f t="shared" ref="W116" si="150">IF(Q116=0,0,((V116/Q116)-1)*100)</f>
        <v>11.627260083449231</v>
      </c>
      <c r="Y116" s="338"/>
      <c r="Z116" s="338"/>
    </row>
    <row r="117" spans="1:28" ht="13.5" thickTop="1">
      <c r="L117" s="61" t="s">
        <v>16</v>
      </c>
      <c r="M117" s="78">
        <v>202</v>
      </c>
      <c r="N117" s="79">
        <v>851</v>
      </c>
      <c r="O117" s="215">
        <f>SUM(M117:N117)</f>
        <v>1053</v>
      </c>
      <c r="P117" s="80">
        <v>0</v>
      </c>
      <c r="Q117" s="215">
        <f>O117+P117</f>
        <v>1053</v>
      </c>
      <c r="R117" s="78">
        <v>266</v>
      </c>
      <c r="S117" s="79">
        <v>806</v>
      </c>
      <c r="T117" s="215">
        <f>SUM(R117:S117)</f>
        <v>1072</v>
      </c>
      <c r="U117" s="80">
        <v>0</v>
      </c>
      <c r="V117" s="215">
        <f>T117+U117</f>
        <v>1072</v>
      </c>
      <c r="W117" s="81">
        <f t="shared" si="148"/>
        <v>1.8043684710351338</v>
      </c>
      <c r="Y117" s="338"/>
      <c r="Z117" s="338"/>
    </row>
    <row r="118" spans="1:28">
      <c r="L118" s="61" t="s">
        <v>17</v>
      </c>
      <c r="M118" s="78">
        <v>219</v>
      </c>
      <c r="N118" s="79">
        <v>805</v>
      </c>
      <c r="O118" s="215">
        <f>SUM(M118:N118)</f>
        <v>1024</v>
      </c>
      <c r="P118" s="80">
        <v>0</v>
      </c>
      <c r="Q118" s="215">
        <f>O118+P118</f>
        <v>1024</v>
      </c>
      <c r="R118" s="78">
        <v>261</v>
      </c>
      <c r="S118" s="79">
        <v>732</v>
      </c>
      <c r="T118" s="215">
        <f>SUM(R118:S118)</f>
        <v>993</v>
      </c>
      <c r="U118" s="80">
        <v>0</v>
      </c>
      <c r="V118" s="215">
        <f>T118+U118</f>
        <v>993</v>
      </c>
      <c r="W118" s="81">
        <f>IF(Q118=0,0,((V118/Q118)-1)*100)</f>
        <v>-3.02734375</v>
      </c>
      <c r="Y118" s="338"/>
      <c r="Z118" s="338"/>
    </row>
    <row r="119" spans="1:28" ht="13.5" thickBot="1">
      <c r="L119" s="61" t="s">
        <v>18</v>
      </c>
      <c r="M119" s="78">
        <v>212</v>
      </c>
      <c r="N119" s="79">
        <v>818</v>
      </c>
      <c r="O119" s="217">
        <f>SUM(M119:N119)</f>
        <v>1030</v>
      </c>
      <c r="P119" s="86"/>
      <c r="Q119" s="217">
        <f>O119+P119</f>
        <v>1030</v>
      </c>
      <c r="R119" s="78">
        <v>267</v>
      </c>
      <c r="S119" s="79">
        <v>741</v>
      </c>
      <c r="T119" s="217">
        <f>SUM(R119:S119)</f>
        <v>1008</v>
      </c>
      <c r="U119" s="86">
        <v>0</v>
      </c>
      <c r="V119" s="217">
        <f>T119+U119</f>
        <v>1008</v>
      </c>
      <c r="W119" s="81">
        <f>IF(Q119=0,0,((V119/Q119)-1)*100)</f>
        <v>-2.1359223300970842</v>
      </c>
      <c r="Y119" s="338"/>
      <c r="Z119" s="338"/>
    </row>
    <row r="120" spans="1:28" ht="14.25" thickTop="1" thickBot="1">
      <c r="A120" s="413"/>
      <c r="L120" s="87" t="s">
        <v>19</v>
      </c>
      <c r="M120" s="88">
        <f>+M117+M118+M119</f>
        <v>633</v>
      </c>
      <c r="N120" s="88">
        <f t="shared" ref="N120:V120" si="151">+N117+N118+N119</f>
        <v>2474</v>
      </c>
      <c r="O120" s="218">
        <f t="shared" si="151"/>
        <v>3107</v>
      </c>
      <c r="P120" s="89">
        <f t="shared" si="151"/>
        <v>0</v>
      </c>
      <c r="Q120" s="218">
        <f t="shared" si="151"/>
        <v>3107</v>
      </c>
      <c r="R120" s="88">
        <f t="shared" si="151"/>
        <v>794</v>
      </c>
      <c r="S120" s="88">
        <f t="shared" si="151"/>
        <v>2279</v>
      </c>
      <c r="T120" s="218">
        <f t="shared" si="151"/>
        <v>3073</v>
      </c>
      <c r="U120" s="89">
        <f t="shared" si="151"/>
        <v>0</v>
      </c>
      <c r="V120" s="218">
        <f t="shared" si="151"/>
        <v>3073</v>
      </c>
      <c r="W120" s="90">
        <f>IF(Q120=0,0,((V120/Q120)-1)*100)</f>
        <v>-1.0943031863533959</v>
      </c>
    </row>
    <row r="121" spans="1:28" ht="13.5" thickTop="1">
      <c r="A121" s="415"/>
      <c r="K121" s="415"/>
      <c r="L121" s="61" t="s">
        <v>21</v>
      </c>
      <c r="M121" s="78">
        <v>212</v>
      </c>
      <c r="N121" s="79">
        <v>905</v>
      </c>
      <c r="O121" s="217">
        <f>SUM(M121:N121)</f>
        <v>1117</v>
      </c>
      <c r="P121" s="91">
        <v>0</v>
      </c>
      <c r="Q121" s="217">
        <f>O121+P121</f>
        <v>1117</v>
      </c>
      <c r="R121" s="78">
        <v>315</v>
      </c>
      <c r="S121" s="79">
        <v>760</v>
      </c>
      <c r="T121" s="217">
        <f>SUM(R121:S121)</f>
        <v>1075</v>
      </c>
      <c r="U121" s="91">
        <v>0</v>
      </c>
      <c r="V121" s="217">
        <f>T121+U121</f>
        <v>1075</v>
      </c>
      <c r="W121" s="81">
        <f>IF(Q121=0,0,((V121/Q121)-1)*100)</f>
        <v>-3.7600716204118201</v>
      </c>
      <c r="X121" s="342"/>
      <c r="Y121" s="338"/>
      <c r="Z121" s="343"/>
      <c r="AA121" s="420"/>
    </row>
    <row r="122" spans="1:28">
      <c r="A122" s="415"/>
      <c r="K122" s="415"/>
      <c r="L122" s="61" t="s">
        <v>22</v>
      </c>
      <c r="M122" s="78">
        <v>244</v>
      </c>
      <c r="N122" s="79">
        <v>861</v>
      </c>
      <c r="O122" s="217">
        <f>SUM(M122:N122)</f>
        <v>1105</v>
      </c>
      <c r="P122" s="80">
        <v>10</v>
      </c>
      <c r="Q122" s="217">
        <f>O122+P122</f>
        <v>1115</v>
      </c>
      <c r="R122" s="78">
        <v>303</v>
      </c>
      <c r="S122" s="79">
        <v>717</v>
      </c>
      <c r="T122" s="217">
        <f>SUM(R122:S122)</f>
        <v>1020</v>
      </c>
      <c r="U122" s="80">
        <v>1</v>
      </c>
      <c r="V122" s="217">
        <f>T122+U122</f>
        <v>1021</v>
      </c>
      <c r="W122" s="81">
        <f t="shared" si="148"/>
        <v>-8.4304932735426057</v>
      </c>
      <c r="X122" s="342"/>
      <c r="Y122" s="338"/>
      <c r="Z122" s="343"/>
      <c r="AA122" s="420"/>
    </row>
    <row r="123" spans="1:28" ht="13.5" thickBot="1">
      <c r="A123" s="415"/>
      <c r="K123" s="415"/>
      <c r="L123" s="61" t="s">
        <v>23</v>
      </c>
      <c r="M123" s="78">
        <v>257</v>
      </c>
      <c r="N123" s="79">
        <v>900</v>
      </c>
      <c r="O123" s="217">
        <f>SUM(M123:N123)</f>
        <v>1157</v>
      </c>
      <c r="P123" s="80">
        <v>2</v>
      </c>
      <c r="Q123" s="217">
        <f>O123+P123</f>
        <v>1159</v>
      </c>
      <c r="R123" s="78">
        <v>285</v>
      </c>
      <c r="S123" s="79">
        <v>693</v>
      </c>
      <c r="T123" s="217">
        <f>SUM(R123:S123)</f>
        <v>978</v>
      </c>
      <c r="U123" s="80">
        <v>0</v>
      </c>
      <c r="V123" s="217">
        <f>T123+U123</f>
        <v>978</v>
      </c>
      <c r="W123" s="81">
        <f t="shared" si="148"/>
        <v>-15.616911130284727</v>
      </c>
      <c r="X123" s="342"/>
      <c r="Y123" s="338"/>
      <c r="Z123" s="343"/>
      <c r="AA123" s="420"/>
    </row>
    <row r="124" spans="1:28" ht="14.25" thickTop="1" thickBot="1">
      <c r="L124" s="82" t="s">
        <v>40</v>
      </c>
      <c r="M124" s="83">
        <f t="shared" ref="M124:Q124" si="152">+M121+M122+M123</f>
        <v>713</v>
      </c>
      <c r="N124" s="84">
        <f t="shared" si="152"/>
        <v>2666</v>
      </c>
      <c r="O124" s="216">
        <f t="shared" si="152"/>
        <v>3379</v>
      </c>
      <c r="P124" s="83">
        <f t="shared" si="152"/>
        <v>12</v>
      </c>
      <c r="Q124" s="216">
        <f t="shared" si="152"/>
        <v>3391</v>
      </c>
      <c r="R124" s="83">
        <f t="shared" ref="R124:V124" si="153">+R121+R122+R123</f>
        <v>903</v>
      </c>
      <c r="S124" s="84">
        <f t="shared" si="153"/>
        <v>2170</v>
      </c>
      <c r="T124" s="216">
        <f t="shared" si="153"/>
        <v>3073</v>
      </c>
      <c r="U124" s="83">
        <f t="shared" si="153"/>
        <v>1</v>
      </c>
      <c r="V124" s="216">
        <f t="shared" si="153"/>
        <v>3074</v>
      </c>
      <c r="W124" s="85">
        <f t="shared" ref="W124" si="154">IF(Q124=0,0,((V124/Q124)-1)*100)</f>
        <v>-9.3482748451784161</v>
      </c>
    </row>
    <row r="125" spans="1:28" ht="14.25" thickTop="1" thickBot="1">
      <c r="L125" s="61" t="s">
        <v>10</v>
      </c>
      <c r="M125" s="78">
        <v>324</v>
      </c>
      <c r="N125" s="79">
        <v>1019</v>
      </c>
      <c r="O125" s="215">
        <f>M125+N125</f>
        <v>1343</v>
      </c>
      <c r="P125" s="80">
        <v>3</v>
      </c>
      <c r="Q125" s="215">
        <f>O125+P125</f>
        <v>1346</v>
      </c>
      <c r="R125" s="78">
        <v>272</v>
      </c>
      <c r="S125" s="79">
        <v>560</v>
      </c>
      <c r="T125" s="215">
        <f>R125+S125</f>
        <v>832</v>
      </c>
      <c r="U125" s="80">
        <v>1</v>
      </c>
      <c r="V125" s="215">
        <f>T125+U125</f>
        <v>833</v>
      </c>
      <c r="W125" s="81">
        <f>IF(Q125=0,0,((V125/Q125)-1)*100)</f>
        <v>-38.112927191679049</v>
      </c>
    </row>
    <row r="126" spans="1:28" ht="14.25" thickTop="1" thickBot="1">
      <c r="L126" s="82" t="s">
        <v>66</v>
      </c>
      <c r="M126" s="83">
        <f>+M116+M120+M124+M125</f>
        <v>2454</v>
      </c>
      <c r="N126" s="84">
        <f t="shared" ref="N126:V126" si="155">+N116+N120+N124+N125</f>
        <v>8968</v>
      </c>
      <c r="O126" s="216">
        <f t="shared" si="155"/>
        <v>11422</v>
      </c>
      <c r="P126" s="83">
        <f t="shared" si="155"/>
        <v>17</v>
      </c>
      <c r="Q126" s="216">
        <f t="shared" si="155"/>
        <v>11439</v>
      </c>
      <c r="R126" s="83">
        <f t="shared" si="155"/>
        <v>3091</v>
      </c>
      <c r="S126" s="84">
        <f t="shared" si="155"/>
        <v>7900</v>
      </c>
      <c r="T126" s="216">
        <f t="shared" si="155"/>
        <v>10991</v>
      </c>
      <c r="U126" s="83">
        <f t="shared" si="155"/>
        <v>2</v>
      </c>
      <c r="V126" s="216">
        <f t="shared" si="155"/>
        <v>10993</v>
      </c>
      <c r="W126" s="85">
        <f>IF(Q126=0,0,((V126/Q126)-1)*100)</f>
        <v>-3.8989422152286068</v>
      </c>
      <c r="AB126" s="338"/>
    </row>
    <row r="127" spans="1:28" ht="13.5" thickTop="1">
      <c r="L127" s="61" t="s">
        <v>11</v>
      </c>
      <c r="M127" s="78">
        <v>318</v>
      </c>
      <c r="N127" s="79">
        <v>1009</v>
      </c>
      <c r="O127" s="215">
        <f>M127+N127</f>
        <v>1327</v>
      </c>
      <c r="P127" s="80">
        <v>0</v>
      </c>
      <c r="Q127" s="215">
        <f>O127+P127</f>
        <v>1327</v>
      </c>
      <c r="R127" s="78"/>
      <c r="S127" s="79"/>
      <c r="T127" s="215"/>
      <c r="U127" s="80"/>
      <c r="V127" s="215"/>
      <c r="W127" s="81"/>
    </row>
    <row r="128" spans="1:28" ht="13.5" thickBot="1">
      <c r="L128" s="67" t="s">
        <v>12</v>
      </c>
      <c r="M128" s="78">
        <v>376</v>
      </c>
      <c r="N128" s="79">
        <v>1065</v>
      </c>
      <c r="O128" s="215">
        <f>M128+N128</f>
        <v>1441</v>
      </c>
      <c r="P128" s="80">
        <v>0</v>
      </c>
      <c r="Q128" s="215">
        <f t="shared" ref="Q128" si="156">O128+P128</f>
        <v>1441</v>
      </c>
      <c r="R128" s="78"/>
      <c r="S128" s="79"/>
      <c r="T128" s="215"/>
      <c r="U128" s="80"/>
      <c r="V128" s="215"/>
      <c r="W128" s="81"/>
      <c r="Y128" s="338"/>
    </row>
    <row r="129" spans="12:28" ht="14.25" thickTop="1" thickBot="1">
      <c r="L129" s="82" t="s">
        <v>38</v>
      </c>
      <c r="M129" s="83">
        <f t="shared" ref="M129:Q129" si="157">+M125+M127+M128</f>
        <v>1018</v>
      </c>
      <c r="N129" s="84">
        <f t="shared" si="157"/>
        <v>3093</v>
      </c>
      <c r="O129" s="208">
        <f t="shared" si="157"/>
        <v>4111</v>
      </c>
      <c r="P129" s="83">
        <f t="shared" si="157"/>
        <v>3</v>
      </c>
      <c r="Q129" s="208">
        <f t="shared" si="157"/>
        <v>4114</v>
      </c>
      <c r="R129" s="83"/>
      <c r="S129" s="84"/>
      <c r="T129" s="208"/>
      <c r="U129" s="83"/>
      <c r="V129" s="208"/>
      <c r="W129" s="85"/>
    </row>
    <row r="130" spans="12:28" ht="14.25" thickTop="1" thickBot="1">
      <c r="L130" s="82" t="s">
        <v>63</v>
      </c>
      <c r="M130" s="83">
        <f t="shared" ref="M130:Q130" si="158">+M116+M120+M124+M129</f>
        <v>3148</v>
      </c>
      <c r="N130" s="84">
        <f t="shared" si="158"/>
        <v>11042</v>
      </c>
      <c r="O130" s="216">
        <f t="shared" si="158"/>
        <v>14190</v>
      </c>
      <c r="P130" s="83">
        <f t="shared" si="158"/>
        <v>17</v>
      </c>
      <c r="Q130" s="216">
        <f t="shared" si="158"/>
        <v>14207</v>
      </c>
      <c r="R130" s="83"/>
      <c r="S130" s="84"/>
      <c r="T130" s="216"/>
      <c r="U130" s="83"/>
      <c r="V130" s="216"/>
      <c r="W130" s="85"/>
      <c r="Y130" s="338"/>
      <c r="Z130" s="338"/>
      <c r="AB130" s="338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8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8" ht="14.25" thickTop="1" thickBot="1">
      <c r="L135" s="59"/>
      <c r="M135" s="227" t="s">
        <v>64</v>
      </c>
      <c r="N135" s="228"/>
      <c r="O135" s="229"/>
      <c r="P135" s="227"/>
      <c r="Q135" s="227"/>
      <c r="R135" s="227" t="s">
        <v>65</v>
      </c>
      <c r="S135" s="228"/>
      <c r="T135" s="229"/>
      <c r="U135" s="227"/>
      <c r="V135" s="227"/>
      <c r="W135" s="378" t="s">
        <v>2</v>
      </c>
    </row>
    <row r="136" spans="12:28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79" t="s">
        <v>4</v>
      </c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51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104" t="s">
        <v>7</v>
      </c>
      <c r="W137" s="380"/>
    </row>
    <row r="138" spans="12:28" ht="5.25" customHeight="1" thickTop="1">
      <c r="L138" s="61"/>
      <c r="M138" s="73"/>
      <c r="N138" s="74"/>
      <c r="O138" s="75"/>
      <c r="P138" s="76"/>
      <c r="Q138" s="153"/>
      <c r="R138" s="73"/>
      <c r="S138" s="74"/>
      <c r="T138" s="75"/>
      <c r="U138" s="76"/>
      <c r="V138" s="153"/>
      <c r="W138" s="77"/>
    </row>
    <row r="139" spans="12:28">
      <c r="L139" s="61" t="s">
        <v>13</v>
      </c>
      <c r="M139" s="78">
        <f t="shared" ref="M139:N139" si="159">+M87+M113</f>
        <v>409</v>
      </c>
      <c r="N139" s="79">
        <f t="shared" si="159"/>
        <v>2170</v>
      </c>
      <c r="O139" s="215">
        <f t="shared" ref="O139:O140" si="160">M139+N139</f>
        <v>2579</v>
      </c>
      <c r="P139" s="80">
        <f>+P87+P113</f>
        <v>3</v>
      </c>
      <c r="Q139" s="223">
        <f>O139+P139</f>
        <v>2582</v>
      </c>
      <c r="R139" s="78">
        <f t="shared" ref="R139:S141" si="161">+R87+R113</f>
        <v>870</v>
      </c>
      <c r="S139" s="79">
        <f t="shared" si="161"/>
        <v>3140</v>
      </c>
      <c r="T139" s="215">
        <f t="shared" ref="T139:T149" si="162">R139+S139</f>
        <v>4010</v>
      </c>
      <c r="U139" s="80">
        <f>+U87+U113</f>
        <v>3</v>
      </c>
      <c r="V139" s="223">
        <f>T139+U139</f>
        <v>4013</v>
      </c>
      <c r="W139" s="81">
        <f>IF(Q139=0,0,((V139/Q139)-1)*100)</f>
        <v>55.422153369481023</v>
      </c>
      <c r="Y139" s="338"/>
      <c r="Z139" s="338"/>
    </row>
    <row r="140" spans="12:28">
      <c r="L140" s="61" t="s">
        <v>14</v>
      </c>
      <c r="M140" s="78">
        <f t="shared" ref="M140:N140" si="163">+M88+M114</f>
        <v>369</v>
      </c>
      <c r="N140" s="79">
        <f t="shared" si="163"/>
        <v>2150</v>
      </c>
      <c r="O140" s="215">
        <f t="shared" si="160"/>
        <v>2519</v>
      </c>
      <c r="P140" s="80">
        <f>+P88+P114</f>
        <v>0</v>
      </c>
      <c r="Q140" s="223">
        <f>O140+P140</f>
        <v>2519</v>
      </c>
      <c r="R140" s="78">
        <f t="shared" si="161"/>
        <v>845</v>
      </c>
      <c r="S140" s="79">
        <f t="shared" si="161"/>
        <v>2923</v>
      </c>
      <c r="T140" s="215">
        <f t="shared" si="162"/>
        <v>3768</v>
      </c>
      <c r="U140" s="80">
        <f>+U88+U114</f>
        <v>9</v>
      </c>
      <c r="V140" s="223">
        <f>T140+U140</f>
        <v>3777</v>
      </c>
      <c r="W140" s="81">
        <f t="shared" ref="W140:W150" si="164">IF(Q140=0,0,((V140/Q140)-1)*100)</f>
        <v>49.940452560539896</v>
      </c>
      <c r="Y140" s="338"/>
      <c r="Z140" s="338"/>
      <c r="AB140" s="338"/>
    </row>
    <row r="141" spans="12:28" ht="13.5" thickBot="1">
      <c r="L141" s="61" t="s">
        <v>15</v>
      </c>
      <c r="M141" s="78">
        <f t="shared" ref="M141:N141" si="165">+M89+M115</f>
        <v>403</v>
      </c>
      <c r="N141" s="79">
        <f t="shared" si="165"/>
        <v>2407</v>
      </c>
      <c r="O141" s="215">
        <f>M141+N141</f>
        <v>2810</v>
      </c>
      <c r="P141" s="80">
        <f>+P89+P115</f>
        <v>0</v>
      </c>
      <c r="Q141" s="223">
        <f>O141+P141</f>
        <v>2810</v>
      </c>
      <c r="R141" s="78">
        <f t="shared" si="161"/>
        <v>1333</v>
      </c>
      <c r="S141" s="79">
        <f t="shared" si="161"/>
        <v>3572</v>
      </c>
      <c r="T141" s="215">
        <f>R141+S141</f>
        <v>4905</v>
      </c>
      <c r="U141" s="80">
        <f>+U89+U115</f>
        <v>0</v>
      </c>
      <c r="V141" s="223">
        <f>T141+U141</f>
        <v>4905</v>
      </c>
      <c r="W141" s="81">
        <f>IF(Q141=0,0,((V141/Q141)-1)*100)</f>
        <v>74.555160142348754</v>
      </c>
      <c r="Y141" s="338"/>
      <c r="Z141" s="338"/>
    </row>
    <row r="142" spans="12:28" ht="14.25" thickTop="1" thickBot="1">
      <c r="L142" s="82" t="s">
        <v>61</v>
      </c>
      <c r="M142" s="83">
        <f t="shared" ref="M142:Q142" si="166">+M139+M140+M141</f>
        <v>1181</v>
      </c>
      <c r="N142" s="84">
        <f t="shared" si="166"/>
        <v>6727</v>
      </c>
      <c r="O142" s="216">
        <f t="shared" si="166"/>
        <v>7908</v>
      </c>
      <c r="P142" s="83">
        <f t="shared" si="166"/>
        <v>3</v>
      </c>
      <c r="Q142" s="216">
        <f t="shared" si="166"/>
        <v>7911</v>
      </c>
      <c r="R142" s="83">
        <f t="shared" ref="R142" si="167">+R139+R140+R141</f>
        <v>3048</v>
      </c>
      <c r="S142" s="84">
        <f t="shared" ref="S142" si="168">+S139+S140+S141</f>
        <v>9635</v>
      </c>
      <c r="T142" s="216">
        <f t="shared" ref="T142" si="169">+T139+T140+T141</f>
        <v>12683</v>
      </c>
      <c r="U142" s="83">
        <f t="shared" ref="U142" si="170">+U139+U140+U141</f>
        <v>12</v>
      </c>
      <c r="V142" s="216">
        <f t="shared" ref="V142" si="171">+V139+V140+V141</f>
        <v>12695</v>
      </c>
      <c r="W142" s="85">
        <f>IF(Q142=0,0,((V142/Q142)-1)*100)</f>
        <v>60.472759448868672</v>
      </c>
      <c r="Y142" s="338"/>
      <c r="Z142" s="338"/>
      <c r="AB142" s="338"/>
    </row>
    <row r="143" spans="12:28" ht="13.5" thickTop="1">
      <c r="L143" s="61" t="s">
        <v>16</v>
      </c>
      <c r="M143" s="78">
        <f t="shared" ref="M143:N143" si="172">+M91+M117</f>
        <v>390</v>
      </c>
      <c r="N143" s="79">
        <f t="shared" si="172"/>
        <v>2324</v>
      </c>
      <c r="O143" s="215">
        <f t="shared" ref="O143" si="173">M143+N143</f>
        <v>2714</v>
      </c>
      <c r="P143" s="80">
        <f>+P91+P117</f>
        <v>0</v>
      </c>
      <c r="Q143" s="223">
        <f>O143+P143</f>
        <v>2714</v>
      </c>
      <c r="R143" s="78">
        <f t="shared" ref="R143:S145" si="174">+R91+R117</f>
        <v>1021</v>
      </c>
      <c r="S143" s="79">
        <f t="shared" si="174"/>
        <v>3384</v>
      </c>
      <c r="T143" s="215">
        <f t="shared" si="162"/>
        <v>4405</v>
      </c>
      <c r="U143" s="80">
        <f>+U91+U117</f>
        <v>17</v>
      </c>
      <c r="V143" s="223">
        <f>T143+U143</f>
        <v>4422</v>
      </c>
      <c r="W143" s="81">
        <f t="shared" si="164"/>
        <v>62.932940309506272</v>
      </c>
      <c r="Y143" s="338"/>
      <c r="Z143" s="338"/>
    </row>
    <row r="144" spans="12:28">
      <c r="L144" s="61" t="s">
        <v>17</v>
      </c>
      <c r="M144" s="78">
        <f t="shared" ref="M144:N144" si="175">+M92+M118</f>
        <v>350</v>
      </c>
      <c r="N144" s="79">
        <f t="shared" si="175"/>
        <v>2549</v>
      </c>
      <c r="O144" s="215">
        <f>M144+N144</f>
        <v>2899</v>
      </c>
      <c r="P144" s="80">
        <f>+P92+P118</f>
        <v>0</v>
      </c>
      <c r="Q144" s="223">
        <f>O144+P144</f>
        <v>2899</v>
      </c>
      <c r="R144" s="78">
        <f t="shared" si="174"/>
        <v>921</v>
      </c>
      <c r="S144" s="79">
        <f t="shared" si="174"/>
        <v>3397</v>
      </c>
      <c r="T144" s="215">
        <f>R144+S144</f>
        <v>4318</v>
      </c>
      <c r="U144" s="80">
        <f>+U92+U118</f>
        <v>16</v>
      </c>
      <c r="V144" s="223">
        <f>T144+U144</f>
        <v>4334</v>
      </c>
      <c r="W144" s="81">
        <f>IF(Q144=0,0,((V144/Q144)-1)*100)</f>
        <v>49.499827526733363</v>
      </c>
      <c r="Y144" s="338"/>
      <c r="Z144" s="338"/>
    </row>
    <row r="145" spans="1:28" ht="13.5" thickBot="1">
      <c r="L145" s="61" t="s">
        <v>18</v>
      </c>
      <c r="M145" s="78">
        <f t="shared" ref="M145:N145" si="176">+M93+M119</f>
        <v>333</v>
      </c>
      <c r="N145" s="79">
        <f t="shared" si="176"/>
        <v>2275</v>
      </c>
      <c r="O145" s="217">
        <f t="shared" ref="O145" si="177">M145+N145</f>
        <v>2608</v>
      </c>
      <c r="P145" s="86">
        <f>+P93+P119</f>
        <v>0</v>
      </c>
      <c r="Q145" s="223">
        <f>O145+P145</f>
        <v>2608</v>
      </c>
      <c r="R145" s="78">
        <f t="shared" si="174"/>
        <v>1120</v>
      </c>
      <c r="S145" s="79">
        <f t="shared" si="174"/>
        <v>3139</v>
      </c>
      <c r="T145" s="217">
        <f t="shared" si="162"/>
        <v>4259</v>
      </c>
      <c r="U145" s="86">
        <f>+U93+U119</f>
        <v>9</v>
      </c>
      <c r="V145" s="223">
        <f>T145+U145</f>
        <v>4268</v>
      </c>
      <c r="W145" s="81">
        <f t="shared" si="164"/>
        <v>63.650306748466257</v>
      </c>
      <c r="Y145" s="338"/>
      <c r="Z145" s="338"/>
    </row>
    <row r="146" spans="1:28" ht="14.25" thickTop="1" thickBot="1">
      <c r="A146" s="413"/>
      <c r="L146" s="87" t="s">
        <v>39</v>
      </c>
      <c r="M146" s="83">
        <f t="shared" ref="M146:Q146" si="178">+M143+M144+M145</f>
        <v>1073</v>
      </c>
      <c r="N146" s="84">
        <f t="shared" si="178"/>
        <v>7148</v>
      </c>
      <c r="O146" s="216">
        <f t="shared" si="178"/>
        <v>8221</v>
      </c>
      <c r="P146" s="83">
        <f t="shared" si="178"/>
        <v>0</v>
      </c>
      <c r="Q146" s="216">
        <f t="shared" si="178"/>
        <v>8221</v>
      </c>
      <c r="R146" s="83">
        <f t="shared" ref="R146" si="179">+R143+R144+R145</f>
        <v>3062</v>
      </c>
      <c r="S146" s="84">
        <f t="shared" ref="S146" si="180">+S143+S144+S145</f>
        <v>9920</v>
      </c>
      <c r="T146" s="216">
        <f t="shared" ref="T146" si="181">+T143+T144+T145</f>
        <v>12982</v>
      </c>
      <c r="U146" s="83">
        <f t="shared" ref="U146" si="182">+U143+U144+U145</f>
        <v>42</v>
      </c>
      <c r="V146" s="216">
        <f t="shared" ref="V146" si="183">+V143+V144+V145</f>
        <v>13024</v>
      </c>
      <c r="W146" s="90">
        <f t="shared" si="164"/>
        <v>58.423549446539354</v>
      </c>
      <c r="Y146" s="338"/>
      <c r="Z146" s="338"/>
    </row>
    <row r="147" spans="1:28" ht="13.5" thickTop="1">
      <c r="A147" s="413"/>
      <c r="L147" s="61" t="s">
        <v>21</v>
      </c>
      <c r="M147" s="78">
        <f t="shared" ref="M147:N147" si="184">+M95+M121</f>
        <v>411</v>
      </c>
      <c r="N147" s="79">
        <f t="shared" si="184"/>
        <v>2386</v>
      </c>
      <c r="O147" s="217">
        <f t="shared" ref="O147:O149" si="185">M147+N147</f>
        <v>2797</v>
      </c>
      <c r="P147" s="91">
        <f>+P95+P121</f>
        <v>0</v>
      </c>
      <c r="Q147" s="223">
        <f>O147+P147</f>
        <v>2797</v>
      </c>
      <c r="R147" s="78">
        <f t="shared" ref="R147:S149" si="186">+R95+R121</f>
        <v>1201</v>
      </c>
      <c r="S147" s="79">
        <f t="shared" si="186"/>
        <v>3211</v>
      </c>
      <c r="T147" s="217">
        <f t="shared" si="162"/>
        <v>4412</v>
      </c>
      <c r="U147" s="91">
        <f>+U95+U121</f>
        <v>12</v>
      </c>
      <c r="V147" s="223">
        <f>T147+U147</f>
        <v>4424</v>
      </c>
      <c r="W147" s="81">
        <f t="shared" si="164"/>
        <v>58.169467286378264</v>
      </c>
      <c r="Y147" s="338"/>
    </row>
    <row r="148" spans="1:28">
      <c r="A148" s="413"/>
      <c r="L148" s="61" t="s">
        <v>22</v>
      </c>
      <c r="M148" s="78">
        <f t="shared" ref="M148:N148" si="187">+M96+M122</f>
        <v>501</v>
      </c>
      <c r="N148" s="79">
        <f t="shared" si="187"/>
        <v>2227</v>
      </c>
      <c r="O148" s="217">
        <f t="shared" si="185"/>
        <v>2728</v>
      </c>
      <c r="P148" s="80">
        <f>+P96+P122</f>
        <v>12</v>
      </c>
      <c r="Q148" s="223">
        <f>O148+P148</f>
        <v>2740</v>
      </c>
      <c r="R148" s="78">
        <f t="shared" si="186"/>
        <v>1238</v>
      </c>
      <c r="S148" s="79">
        <f t="shared" si="186"/>
        <v>3542</v>
      </c>
      <c r="T148" s="217">
        <f t="shared" si="162"/>
        <v>4780</v>
      </c>
      <c r="U148" s="80">
        <f>+U96+U122</f>
        <v>17</v>
      </c>
      <c r="V148" s="223">
        <f>T148+U148</f>
        <v>4797</v>
      </c>
      <c r="W148" s="81">
        <f t="shared" si="164"/>
        <v>75.072992700729941</v>
      </c>
      <c r="Y148" s="338"/>
    </row>
    <row r="149" spans="1:28" ht="13.5" thickBot="1">
      <c r="A149" s="415"/>
      <c r="K149" s="415"/>
      <c r="L149" s="61" t="s">
        <v>23</v>
      </c>
      <c r="M149" s="78">
        <f t="shared" ref="M149:N149" si="188">+M97+M123</f>
        <v>543</v>
      </c>
      <c r="N149" s="79">
        <f t="shared" si="188"/>
        <v>3796</v>
      </c>
      <c r="O149" s="217">
        <f t="shared" si="185"/>
        <v>4339</v>
      </c>
      <c r="P149" s="80">
        <f>+P97+P123</f>
        <v>14</v>
      </c>
      <c r="Q149" s="223">
        <f>O149+P149</f>
        <v>4353</v>
      </c>
      <c r="R149" s="78">
        <f t="shared" si="186"/>
        <v>1442</v>
      </c>
      <c r="S149" s="79">
        <f t="shared" si="186"/>
        <v>3634</v>
      </c>
      <c r="T149" s="217">
        <f t="shared" si="162"/>
        <v>5076</v>
      </c>
      <c r="U149" s="80">
        <f>+U97+U123</f>
        <v>2</v>
      </c>
      <c r="V149" s="223">
        <f>T149+U149</f>
        <v>5078</v>
      </c>
      <c r="W149" s="81">
        <f t="shared" si="164"/>
        <v>16.655180335400878</v>
      </c>
      <c r="Y149" s="338"/>
    </row>
    <row r="150" spans="1:28" ht="14.25" thickTop="1" thickBot="1">
      <c r="A150" s="415"/>
      <c r="K150" s="415"/>
      <c r="L150" s="82" t="s">
        <v>40</v>
      </c>
      <c r="M150" s="83">
        <f t="shared" ref="M150:Q150" si="189">+M147+M148+M149</f>
        <v>1455</v>
      </c>
      <c r="N150" s="84">
        <f t="shared" si="189"/>
        <v>8409</v>
      </c>
      <c r="O150" s="216">
        <f t="shared" si="189"/>
        <v>9864</v>
      </c>
      <c r="P150" s="83">
        <f t="shared" si="189"/>
        <v>26</v>
      </c>
      <c r="Q150" s="216">
        <f t="shared" si="189"/>
        <v>9890</v>
      </c>
      <c r="R150" s="83">
        <f t="shared" ref="R150:V150" si="190">+R147+R148+R149</f>
        <v>3881</v>
      </c>
      <c r="S150" s="84">
        <f t="shared" si="190"/>
        <v>10387</v>
      </c>
      <c r="T150" s="216">
        <f t="shared" si="190"/>
        <v>14268</v>
      </c>
      <c r="U150" s="83">
        <f t="shared" si="190"/>
        <v>31</v>
      </c>
      <c r="V150" s="216">
        <f t="shared" si="190"/>
        <v>14299</v>
      </c>
      <c r="W150" s="85">
        <f t="shared" si="164"/>
        <v>44.580384226491397</v>
      </c>
      <c r="X150" s="342"/>
      <c r="Y150" s="343"/>
      <c r="Z150" s="343"/>
      <c r="AA150" s="420"/>
    </row>
    <row r="151" spans="1:28" ht="14.25" thickTop="1" thickBot="1">
      <c r="L151" s="61" t="s">
        <v>10</v>
      </c>
      <c r="M151" s="78">
        <f t="shared" ref="M151:N151" si="191">+M99+M125</f>
        <v>673</v>
      </c>
      <c r="N151" s="79">
        <f t="shared" si="191"/>
        <v>2945</v>
      </c>
      <c r="O151" s="215">
        <f>M151+N151</f>
        <v>3618</v>
      </c>
      <c r="P151" s="80">
        <f>+P99+P125</f>
        <v>21</v>
      </c>
      <c r="Q151" s="223">
        <f>O151+P151</f>
        <v>3639</v>
      </c>
      <c r="R151" s="78">
        <f>+R99+R125</f>
        <v>911</v>
      </c>
      <c r="S151" s="79">
        <f>+S99+S125</f>
        <v>3628</v>
      </c>
      <c r="T151" s="215">
        <f>R151+S151</f>
        <v>4539</v>
      </c>
      <c r="U151" s="80">
        <f>+U99+U125</f>
        <v>9</v>
      </c>
      <c r="V151" s="223">
        <f>T151+U151</f>
        <v>4548</v>
      </c>
      <c r="W151" s="81">
        <f>IF(Q151=0,0,((V151/Q151)-1)*100)</f>
        <v>24.979389942291832</v>
      </c>
      <c r="Y151" s="338"/>
      <c r="Z151" s="338"/>
    </row>
    <row r="152" spans="1:28" ht="14.25" thickTop="1" thickBot="1">
      <c r="L152" s="82" t="s">
        <v>66</v>
      </c>
      <c r="M152" s="83">
        <f>+M142+M146+M150+M151</f>
        <v>4382</v>
      </c>
      <c r="N152" s="84">
        <f t="shared" ref="N152:V152" si="192">+N142+N146+N150+N151</f>
        <v>25229</v>
      </c>
      <c r="O152" s="216">
        <f t="shared" si="192"/>
        <v>29611</v>
      </c>
      <c r="P152" s="83">
        <f t="shared" si="192"/>
        <v>50</v>
      </c>
      <c r="Q152" s="216">
        <f t="shared" si="192"/>
        <v>29661</v>
      </c>
      <c r="R152" s="83">
        <f t="shared" si="192"/>
        <v>10902</v>
      </c>
      <c r="S152" s="84">
        <f t="shared" si="192"/>
        <v>33570</v>
      </c>
      <c r="T152" s="216">
        <f t="shared" si="192"/>
        <v>44472</v>
      </c>
      <c r="U152" s="83">
        <f t="shared" si="192"/>
        <v>94</v>
      </c>
      <c r="V152" s="216">
        <f t="shared" si="192"/>
        <v>44566</v>
      </c>
      <c r="W152" s="85">
        <f>IF(Q152=0,0,((V152/Q152)-1)*100)</f>
        <v>50.251171572098045</v>
      </c>
      <c r="Y152" s="338"/>
      <c r="Z152" s="338"/>
      <c r="AB152" s="338"/>
    </row>
    <row r="153" spans="1:28" ht="13.5" thickTop="1">
      <c r="L153" s="61" t="s">
        <v>11</v>
      </c>
      <c r="M153" s="78">
        <f t="shared" ref="M153:N153" si="193">+M101+M127</f>
        <v>782</v>
      </c>
      <c r="N153" s="79">
        <f t="shared" si="193"/>
        <v>3016</v>
      </c>
      <c r="O153" s="215">
        <f>M153+N153</f>
        <v>3798</v>
      </c>
      <c r="P153" s="80">
        <f>+P101+P127</f>
        <v>33</v>
      </c>
      <c r="Q153" s="223">
        <f>O153+P153</f>
        <v>3831</v>
      </c>
      <c r="R153" s="78"/>
      <c r="S153" s="79"/>
      <c r="T153" s="215"/>
      <c r="U153" s="80"/>
      <c r="V153" s="223"/>
      <c r="W153" s="81"/>
      <c r="Y153" s="338"/>
      <c r="Z153" s="338"/>
    </row>
    <row r="154" spans="1:28" ht="13.5" thickBot="1">
      <c r="L154" s="67" t="s">
        <v>12</v>
      </c>
      <c r="M154" s="78">
        <f t="shared" ref="M154:N154" si="194">+M102+M128</f>
        <v>895</v>
      </c>
      <c r="N154" s="79">
        <f t="shared" si="194"/>
        <v>3227</v>
      </c>
      <c r="O154" s="215">
        <f>M154+N154</f>
        <v>4122</v>
      </c>
      <c r="P154" s="80">
        <f>+P102+P128</f>
        <v>9</v>
      </c>
      <c r="Q154" s="223">
        <f>O154+P154</f>
        <v>4131</v>
      </c>
      <c r="R154" s="78"/>
      <c r="S154" s="79"/>
      <c r="T154" s="215"/>
      <c r="U154" s="80"/>
      <c r="V154" s="223"/>
      <c r="W154" s="81"/>
      <c r="Y154" s="338"/>
      <c r="Z154" s="338"/>
    </row>
    <row r="155" spans="1:28" ht="14.25" thickTop="1" thickBot="1">
      <c r="L155" s="82" t="s">
        <v>38</v>
      </c>
      <c r="M155" s="83">
        <f t="shared" ref="M155:Q155" si="195">+M151+M153+M154</f>
        <v>2350</v>
      </c>
      <c r="N155" s="84">
        <f t="shared" si="195"/>
        <v>9188</v>
      </c>
      <c r="O155" s="208">
        <f t="shared" si="195"/>
        <v>11538</v>
      </c>
      <c r="P155" s="83">
        <f t="shared" si="195"/>
        <v>63</v>
      </c>
      <c r="Q155" s="208">
        <f t="shared" si="195"/>
        <v>11601</v>
      </c>
      <c r="R155" s="83"/>
      <c r="S155" s="84"/>
      <c r="T155" s="208"/>
      <c r="U155" s="83"/>
      <c r="V155" s="208"/>
      <c r="W155" s="85"/>
      <c r="Y155" s="338"/>
      <c r="Z155" s="338"/>
    </row>
    <row r="156" spans="1:28" ht="14.25" thickTop="1" thickBot="1">
      <c r="L156" s="82" t="s">
        <v>63</v>
      </c>
      <c r="M156" s="83">
        <f t="shared" ref="M156:Q156" si="196">+M142+M146+M150+M155</f>
        <v>6059</v>
      </c>
      <c r="N156" s="84">
        <f t="shared" si="196"/>
        <v>31472</v>
      </c>
      <c r="O156" s="216">
        <f t="shared" si="196"/>
        <v>37531</v>
      </c>
      <c r="P156" s="83">
        <f t="shared" si="196"/>
        <v>92</v>
      </c>
      <c r="Q156" s="216">
        <f t="shared" si="196"/>
        <v>37623</v>
      </c>
      <c r="R156" s="83"/>
      <c r="S156" s="84"/>
      <c r="T156" s="216"/>
      <c r="U156" s="83"/>
      <c r="V156" s="216"/>
      <c r="W156" s="85"/>
      <c r="Y156" s="338"/>
      <c r="Z156" s="338"/>
      <c r="AB156" s="338"/>
    </row>
    <row r="157" spans="1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8" ht="13.5" thickTop="1">
      <c r="L158" s="492" t="s">
        <v>54</v>
      </c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4"/>
    </row>
    <row r="159" spans="1:28" ht="24.75" customHeight="1" thickBot="1">
      <c r="L159" s="495" t="s">
        <v>51</v>
      </c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7"/>
    </row>
    <row r="160" spans="1:28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:27" ht="14.25" thickTop="1" thickBot="1">
      <c r="L161" s="254"/>
      <c r="M161" s="255" t="s">
        <v>64</v>
      </c>
      <c r="N161" s="256"/>
      <c r="O161" s="294"/>
      <c r="P161" s="255"/>
      <c r="Q161" s="255"/>
      <c r="R161" s="255" t="s">
        <v>65</v>
      </c>
      <c r="S161" s="256"/>
      <c r="T161" s="294"/>
      <c r="U161" s="255"/>
      <c r="V161" s="255"/>
      <c r="W161" s="375" t="s">
        <v>2</v>
      </c>
    </row>
    <row r="162" spans="1:27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376" t="s">
        <v>4</v>
      </c>
    </row>
    <row r="163" spans="1:27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377"/>
    </row>
    <row r="164" spans="1:27" ht="5.25" customHeight="1" thickTop="1">
      <c r="L164" s="258"/>
      <c r="M164" s="270"/>
      <c r="N164" s="271"/>
      <c r="O164" s="272"/>
      <c r="P164" s="273"/>
      <c r="Q164" s="272"/>
      <c r="R164" s="270"/>
      <c r="S164" s="271"/>
      <c r="T164" s="272"/>
      <c r="U164" s="273"/>
      <c r="V164" s="272"/>
      <c r="W164" s="274"/>
    </row>
    <row r="165" spans="1:27">
      <c r="L165" s="258" t="s">
        <v>13</v>
      </c>
      <c r="M165" s="275">
        <v>0</v>
      </c>
      <c r="N165" s="276">
        <v>3</v>
      </c>
      <c r="O165" s="277">
        <f>M165+N165</f>
        <v>3</v>
      </c>
      <c r="P165" s="278">
        <v>0</v>
      </c>
      <c r="Q165" s="277">
        <f>O165+P165</f>
        <v>3</v>
      </c>
      <c r="R165" s="275">
        <v>0</v>
      </c>
      <c r="S165" s="276">
        <v>3</v>
      </c>
      <c r="T165" s="277">
        <f>R165+S165</f>
        <v>3</v>
      </c>
      <c r="U165" s="278">
        <v>0</v>
      </c>
      <c r="V165" s="277">
        <f>T165+U165</f>
        <v>3</v>
      </c>
      <c r="W165" s="279">
        <f t="shared" ref="W165:W175" si="197">IF(Q165=0,0,((V165/Q165)-1)*100)</f>
        <v>0</v>
      </c>
    </row>
    <row r="166" spans="1:27">
      <c r="L166" s="258" t="s">
        <v>14</v>
      </c>
      <c r="M166" s="275">
        <v>0</v>
      </c>
      <c r="N166" s="276">
        <v>2</v>
      </c>
      <c r="O166" s="277">
        <f>M166+N166</f>
        <v>2</v>
      </c>
      <c r="P166" s="278">
        <v>0</v>
      </c>
      <c r="Q166" s="277">
        <f>O166+P166</f>
        <v>2</v>
      </c>
      <c r="R166" s="275">
        <v>0</v>
      </c>
      <c r="S166" s="276">
        <v>2</v>
      </c>
      <c r="T166" s="277">
        <f>R166+S166</f>
        <v>2</v>
      </c>
      <c r="U166" s="278">
        <v>0</v>
      </c>
      <c r="V166" s="277">
        <f>T166+U166</f>
        <v>2</v>
      </c>
      <c r="W166" s="279">
        <f>IF(Q166=0,0,((V166/Q166)-1)*100)</f>
        <v>0</v>
      </c>
    </row>
    <row r="167" spans="1:27" ht="13.5" thickBot="1">
      <c r="L167" s="258" t="s">
        <v>15</v>
      </c>
      <c r="M167" s="275">
        <v>0</v>
      </c>
      <c r="N167" s="276">
        <v>2</v>
      </c>
      <c r="O167" s="277">
        <f>M167+N167</f>
        <v>2</v>
      </c>
      <c r="P167" s="278">
        <v>0</v>
      </c>
      <c r="Q167" s="277">
        <f>O167+P167</f>
        <v>2</v>
      </c>
      <c r="R167" s="275">
        <v>0</v>
      </c>
      <c r="S167" s="276">
        <v>1</v>
      </c>
      <c r="T167" s="277">
        <f>R167+S167</f>
        <v>1</v>
      </c>
      <c r="U167" s="278">
        <v>0</v>
      </c>
      <c r="V167" s="277">
        <f>T167+U167</f>
        <v>1</v>
      </c>
      <c r="W167" s="279">
        <f>IF(Q167=0,0,((V167/Q167)-1)*100)</f>
        <v>-50</v>
      </c>
    </row>
    <row r="168" spans="1:27" ht="14.25" thickTop="1" thickBot="1">
      <c r="L168" s="280" t="s">
        <v>61</v>
      </c>
      <c r="M168" s="281">
        <f t="shared" ref="M168:V168" si="198">+M165+M166+M167</f>
        <v>0</v>
      </c>
      <c r="N168" s="282">
        <f t="shared" si="198"/>
        <v>7</v>
      </c>
      <c r="O168" s="283">
        <f t="shared" si="198"/>
        <v>7</v>
      </c>
      <c r="P168" s="281">
        <f t="shared" si="198"/>
        <v>0</v>
      </c>
      <c r="Q168" s="283">
        <f t="shared" si="198"/>
        <v>7</v>
      </c>
      <c r="R168" s="281">
        <f t="shared" si="198"/>
        <v>0</v>
      </c>
      <c r="S168" s="282">
        <f t="shared" si="198"/>
        <v>6</v>
      </c>
      <c r="T168" s="283">
        <f t="shared" si="198"/>
        <v>6</v>
      </c>
      <c r="U168" s="281">
        <f t="shared" si="198"/>
        <v>0</v>
      </c>
      <c r="V168" s="283">
        <f t="shared" si="198"/>
        <v>6</v>
      </c>
      <c r="W168" s="284">
        <f t="shared" ref="W168" si="199">IF(Q168=0,0,((V168/Q168)-1)*100)</f>
        <v>-14.28571428571429</v>
      </c>
    </row>
    <row r="169" spans="1:27" ht="13.5" thickTop="1">
      <c r="L169" s="258" t="s">
        <v>16</v>
      </c>
      <c r="M169" s="275">
        <v>0</v>
      </c>
      <c r="N169" s="276">
        <v>1</v>
      </c>
      <c r="O169" s="277">
        <f>SUM(M169:N169)</f>
        <v>1</v>
      </c>
      <c r="P169" s="278">
        <v>0</v>
      </c>
      <c r="Q169" s="277">
        <f t="shared" ref="Q169" si="200">O169+P169</f>
        <v>1</v>
      </c>
      <c r="R169" s="275">
        <v>0</v>
      </c>
      <c r="S169" s="276">
        <v>1</v>
      </c>
      <c r="T169" s="277">
        <f>SUM(R169:S169)</f>
        <v>1</v>
      </c>
      <c r="U169" s="278">
        <v>0</v>
      </c>
      <c r="V169" s="277">
        <f t="shared" ref="V169" si="201">T169+U169</f>
        <v>1</v>
      </c>
      <c r="W169" s="279">
        <f t="shared" si="197"/>
        <v>0</v>
      </c>
    </row>
    <row r="170" spans="1:27">
      <c r="L170" s="258" t="s">
        <v>17</v>
      </c>
      <c r="M170" s="275">
        <v>0</v>
      </c>
      <c r="N170" s="276">
        <v>1</v>
      </c>
      <c r="O170" s="277">
        <f>SUM(M170:N170)</f>
        <v>1</v>
      </c>
      <c r="P170" s="278">
        <v>0</v>
      </c>
      <c r="Q170" s="277">
        <f>O170+P170</f>
        <v>1</v>
      </c>
      <c r="R170" s="275">
        <v>0</v>
      </c>
      <c r="S170" s="276">
        <v>1</v>
      </c>
      <c r="T170" s="277">
        <f>SUM(R170:S170)</f>
        <v>1</v>
      </c>
      <c r="U170" s="278">
        <v>0</v>
      </c>
      <c r="V170" s="277">
        <f>T170+U170</f>
        <v>1</v>
      </c>
      <c r="W170" s="279">
        <f>IF(Q170=0,0,((V170/Q170)-1)*100)</f>
        <v>0</v>
      </c>
    </row>
    <row r="171" spans="1:27" ht="13.5" thickBot="1">
      <c r="L171" s="258" t="s">
        <v>18</v>
      </c>
      <c r="M171" s="275">
        <v>0</v>
      </c>
      <c r="N171" s="276">
        <v>1</v>
      </c>
      <c r="O171" s="285">
        <f>SUM(M171:N171)</f>
        <v>1</v>
      </c>
      <c r="P171" s="286">
        <v>0</v>
      </c>
      <c r="Q171" s="285">
        <f>O171+P171</f>
        <v>1</v>
      </c>
      <c r="R171" s="275">
        <v>0</v>
      </c>
      <c r="S171" s="276">
        <v>1</v>
      </c>
      <c r="T171" s="285">
        <f>SUM(R171:S171)</f>
        <v>1</v>
      </c>
      <c r="U171" s="286">
        <v>0</v>
      </c>
      <c r="V171" s="285">
        <f>T171+U171</f>
        <v>1</v>
      </c>
      <c r="W171" s="279">
        <f>IF(Q171=0,0,((V171/Q171)-1)*100)</f>
        <v>0</v>
      </c>
    </row>
    <row r="172" spans="1:27" ht="14.25" thickTop="1" thickBot="1">
      <c r="L172" s="287" t="s">
        <v>19</v>
      </c>
      <c r="M172" s="288">
        <f>+M169+M170+M171</f>
        <v>0</v>
      </c>
      <c r="N172" s="288">
        <f t="shared" ref="N172:V172" si="202">+N169+N170+N171</f>
        <v>3</v>
      </c>
      <c r="O172" s="289">
        <f t="shared" si="202"/>
        <v>3</v>
      </c>
      <c r="P172" s="290">
        <f t="shared" si="202"/>
        <v>0</v>
      </c>
      <c r="Q172" s="289">
        <f t="shared" si="202"/>
        <v>3</v>
      </c>
      <c r="R172" s="288">
        <f t="shared" si="202"/>
        <v>0</v>
      </c>
      <c r="S172" s="288">
        <f t="shared" si="202"/>
        <v>3</v>
      </c>
      <c r="T172" s="289">
        <f t="shared" si="202"/>
        <v>3</v>
      </c>
      <c r="U172" s="290">
        <f t="shared" si="202"/>
        <v>0</v>
      </c>
      <c r="V172" s="289">
        <f t="shared" si="202"/>
        <v>3</v>
      </c>
      <c r="W172" s="291">
        <f>IF(Q172=0,0,((V172/Q172)-1)*100)</f>
        <v>0</v>
      </c>
    </row>
    <row r="173" spans="1:27" ht="13.5" thickTop="1">
      <c r="A173" s="415"/>
      <c r="K173" s="415"/>
      <c r="L173" s="258" t="s">
        <v>21</v>
      </c>
      <c r="M173" s="275">
        <v>0</v>
      </c>
      <c r="N173" s="276">
        <v>0</v>
      </c>
      <c r="O173" s="285">
        <f>SUM(M173:N173)</f>
        <v>0</v>
      </c>
      <c r="P173" s="292">
        <v>0</v>
      </c>
      <c r="Q173" s="285">
        <f>O173+P173</f>
        <v>0</v>
      </c>
      <c r="R173" s="275">
        <v>0</v>
      </c>
      <c r="S173" s="276">
        <v>4</v>
      </c>
      <c r="T173" s="285">
        <f>SUM(R173:S173)</f>
        <v>4</v>
      </c>
      <c r="U173" s="292">
        <v>0</v>
      </c>
      <c r="V173" s="285">
        <f>T173+U173</f>
        <v>4</v>
      </c>
      <c r="W173" s="279">
        <f>IF(Q173=0,0,((V173/Q173)-1)*100)</f>
        <v>0</v>
      </c>
      <c r="X173" s="342"/>
      <c r="Y173" s="343"/>
      <c r="Z173" s="343"/>
      <c r="AA173" s="420"/>
    </row>
    <row r="174" spans="1:27">
      <c r="A174" s="415"/>
      <c r="K174" s="415"/>
      <c r="L174" s="258" t="s">
        <v>22</v>
      </c>
      <c r="M174" s="275">
        <v>0</v>
      </c>
      <c r="N174" s="276">
        <v>2</v>
      </c>
      <c r="O174" s="285">
        <f>SUM(M174:N174)</f>
        <v>2</v>
      </c>
      <c r="P174" s="278">
        <v>0</v>
      </c>
      <c r="Q174" s="285">
        <f>O174+P174</f>
        <v>2</v>
      </c>
      <c r="R174" s="275">
        <v>0</v>
      </c>
      <c r="S174" s="276">
        <v>1</v>
      </c>
      <c r="T174" s="285">
        <f>SUM(R174:S174)</f>
        <v>1</v>
      </c>
      <c r="U174" s="278">
        <v>0</v>
      </c>
      <c r="V174" s="285">
        <f>T174+U174</f>
        <v>1</v>
      </c>
      <c r="W174" s="279">
        <f t="shared" si="197"/>
        <v>-50</v>
      </c>
      <c r="X174" s="342"/>
      <c r="Y174" s="343"/>
      <c r="Z174" s="343"/>
      <c r="AA174" s="420"/>
    </row>
    <row r="175" spans="1:27" ht="13.5" thickBot="1">
      <c r="A175" s="415"/>
      <c r="K175" s="415"/>
      <c r="L175" s="258" t="s">
        <v>23</v>
      </c>
      <c r="M175" s="275">
        <v>0</v>
      </c>
      <c r="N175" s="276">
        <v>4</v>
      </c>
      <c r="O175" s="285">
        <f>SUM(M175:N175)</f>
        <v>4</v>
      </c>
      <c r="P175" s="278">
        <v>0</v>
      </c>
      <c r="Q175" s="285">
        <f>O175+P175</f>
        <v>4</v>
      </c>
      <c r="R175" s="275">
        <v>1</v>
      </c>
      <c r="S175" s="276">
        <v>1</v>
      </c>
      <c r="T175" s="285">
        <f>SUM(R175:S175)</f>
        <v>2</v>
      </c>
      <c r="U175" s="278">
        <v>0</v>
      </c>
      <c r="V175" s="285">
        <f>T175+U175</f>
        <v>2</v>
      </c>
      <c r="W175" s="279">
        <f t="shared" si="197"/>
        <v>-50</v>
      </c>
      <c r="X175" s="342"/>
      <c r="Y175" s="343"/>
      <c r="Z175" s="343"/>
      <c r="AA175" s="420"/>
    </row>
    <row r="176" spans="1:27" ht="14.25" thickTop="1" thickBot="1">
      <c r="L176" s="280" t="s">
        <v>40</v>
      </c>
      <c r="M176" s="281">
        <f t="shared" ref="M176:Q176" si="203">+M173+M174+M175</f>
        <v>0</v>
      </c>
      <c r="N176" s="282">
        <f t="shared" si="203"/>
        <v>6</v>
      </c>
      <c r="O176" s="283">
        <f t="shared" si="203"/>
        <v>6</v>
      </c>
      <c r="P176" s="281">
        <f t="shared" si="203"/>
        <v>0</v>
      </c>
      <c r="Q176" s="283">
        <f t="shared" si="203"/>
        <v>6</v>
      </c>
      <c r="R176" s="281">
        <f t="shared" ref="R176:V176" si="204">+R173+R174+R175</f>
        <v>1</v>
      </c>
      <c r="S176" s="282">
        <f t="shared" si="204"/>
        <v>6</v>
      </c>
      <c r="T176" s="283">
        <f t="shared" si="204"/>
        <v>7</v>
      </c>
      <c r="U176" s="281">
        <f t="shared" si="204"/>
        <v>0</v>
      </c>
      <c r="V176" s="283">
        <f t="shared" si="204"/>
        <v>7</v>
      </c>
      <c r="W176" s="284">
        <f t="shared" ref="W176" si="205">IF(Q176=0,0,((V176/Q176)-1)*100)</f>
        <v>16.666666666666675</v>
      </c>
    </row>
    <row r="177" spans="12:23" ht="14.25" thickTop="1" thickBot="1">
      <c r="L177" s="258" t="s">
        <v>10</v>
      </c>
      <c r="M177" s="275">
        <v>0</v>
      </c>
      <c r="N177" s="276">
        <v>1</v>
      </c>
      <c r="O177" s="277">
        <f>M177+N177</f>
        <v>1</v>
      </c>
      <c r="P177" s="278">
        <v>0</v>
      </c>
      <c r="Q177" s="277">
        <f>O177+P177</f>
        <v>1</v>
      </c>
      <c r="R177" s="275">
        <v>0</v>
      </c>
      <c r="S177" s="276">
        <v>1</v>
      </c>
      <c r="T177" s="277">
        <f>R177+S177</f>
        <v>1</v>
      </c>
      <c r="U177" s="278">
        <v>0</v>
      </c>
      <c r="V177" s="277">
        <f>T177+U177</f>
        <v>1</v>
      </c>
      <c r="W177" s="279">
        <f>IF(Q177=0,0,((V177/Q177)-1)*100)</f>
        <v>0</v>
      </c>
    </row>
    <row r="178" spans="12:23" ht="14.25" thickTop="1" thickBot="1">
      <c r="L178" s="280" t="s">
        <v>66</v>
      </c>
      <c r="M178" s="281">
        <f>+M168+M172+M176+M177</f>
        <v>0</v>
      </c>
      <c r="N178" s="282">
        <f t="shared" ref="N178:V178" si="206">+N168+N172+N176+N177</f>
        <v>17</v>
      </c>
      <c r="O178" s="283">
        <f t="shared" si="206"/>
        <v>17</v>
      </c>
      <c r="P178" s="281">
        <f t="shared" si="206"/>
        <v>0</v>
      </c>
      <c r="Q178" s="283">
        <f t="shared" si="206"/>
        <v>17</v>
      </c>
      <c r="R178" s="281">
        <f t="shared" si="206"/>
        <v>1</v>
      </c>
      <c r="S178" s="282">
        <f t="shared" si="206"/>
        <v>16</v>
      </c>
      <c r="T178" s="283">
        <f t="shared" si="206"/>
        <v>17</v>
      </c>
      <c r="U178" s="281">
        <f t="shared" si="206"/>
        <v>0</v>
      </c>
      <c r="V178" s="283">
        <f t="shared" si="206"/>
        <v>17</v>
      </c>
      <c r="W178" s="284">
        <f>IF(Q178=0,0,((V178/Q178)-1)*100)</f>
        <v>0</v>
      </c>
    </row>
    <row r="179" spans="12:23" ht="13.5" thickTop="1">
      <c r="L179" s="258" t="s">
        <v>11</v>
      </c>
      <c r="M179" s="275">
        <v>0</v>
      </c>
      <c r="N179" s="276">
        <v>1</v>
      </c>
      <c r="O179" s="277">
        <f>M179+N179</f>
        <v>1</v>
      </c>
      <c r="P179" s="278">
        <v>0</v>
      </c>
      <c r="Q179" s="277">
        <f>O179+P179</f>
        <v>1</v>
      </c>
      <c r="R179" s="275"/>
      <c r="S179" s="276"/>
      <c r="T179" s="277"/>
      <c r="U179" s="278"/>
      <c r="V179" s="277"/>
      <c r="W179" s="279"/>
    </row>
    <row r="180" spans="12:23" ht="13.5" thickBot="1">
      <c r="L180" s="264" t="s">
        <v>12</v>
      </c>
      <c r="M180" s="275">
        <v>0</v>
      </c>
      <c r="N180" s="276">
        <v>1</v>
      </c>
      <c r="O180" s="277">
        <f>M180+N180</f>
        <v>1</v>
      </c>
      <c r="P180" s="278">
        <v>0</v>
      </c>
      <c r="Q180" s="277">
        <f t="shared" ref="Q180" si="207">O180+P180</f>
        <v>1</v>
      </c>
      <c r="R180" s="275"/>
      <c r="S180" s="276"/>
      <c r="T180" s="277"/>
      <c r="U180" s="278"/>
      <c r="V180" s="277"/>
      <c r="W180" s="279"/>
    </row>
    <row r="181" spans="12:23" ht="14.25" thickTop="1" thickBot="1">
      <c r="L181" s="439" t="s">
        <v>38</v>
      </c>
      <c r="M181" s="440">
        <f t="shared" ref="M181:Q181" si="208">+M177+M179+M180</f>
        <v>0</v>
      </c>
      <c r="N181" s="441">
        <f t="shared" si="208"/>
        <v>3</v>
      </c>
      <c r="O181" s="442">
        <f t="shared" si="208"/>
        <v>3</v>
      </c>
      <c r="P181" s="440">
        <f t="shared" si="208"/>
        <v>0</v>
      </c>
      <c r="Q181" s="443">
        <f t="shared" si="208"/>
        <v>3</v>
      </c>
      <c r="R181" s="440"/>
      <c r="S181" s="441"/>
      <c r="T181" s="442"/>
      <c r="U181" s="440"/>
      <c r="V181" s="443"/>
      <c r="W181" s="444"/>
    </row>
    <row r="182" spans="12:23" ht="14.25" thickTop="1" thickBot="1">
      <c r="L182" s="280" t="s">
        <v>63</v>
      </c>
      <c r="M182" s="281">
        <f t="shared" ref="M182:Q182" si="209">+M168+M172+M176+M181</f>
        <v>0</v>
      </c>
      <c r="N182" s="282">
        <f t="shared" si="209"/>
        <v>19</v>
      </c>
      <c r="O182" s="283">
        <f t="shared" si="209"/>
        <v>19</v>
      </c>
      <c r="P182" s="281">
        <f t="shared" si="209"/>
        <v>0</v>
      </c>
      <c r="Q182" s="283">
        <f t="shared" si="209"/>
        <v>19</v>
      </c>
      <c r="R182" s="281"/>
      <c r="S182" s="282"/>
      <c r="T182" s="283"/>
      <c r="U182" s="281"/>
      <c r="V182" s="283"/>
      <c r="W182" s="284"/>
    </row>
    <row r="183" spans="12:23" ht="14.25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12:23" ht="13.5" thickTop="1">
      <c r="L184" s="492" t="s">
        <v>55</v>
      </c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4"/>
    </row>
    <row r="185" spans="12:23" ht="13.5" thickBot="1">
      <c r="L185" s="495" t="s">
        <v>52</v>
      </c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7"/>
    </row>
    <row r="186" spans="12:23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12:23" ht="14.25" thickTop="1" thickBot="1">
      <c r="L187" s="254"/>
      <c r="M187" s="255" t="s">
        <v>64</v>
      </c>
      <c r="N187" s="256"/>
      <c r="O187" s="294"/>
      <c r="P187" s="255"/>
      <c r="Q187" s="255"/>
      <c r="R187" s="255" t="s">
        <v>65</v>
      </c>
      <c r="S187" s="256"/>
      <c r="T187" s="294"/>
      <c r="U187" s="255"/>
      <c r="V187" s="255"/>
      <c r="W187" s="375" t="s">
        <v>2</v>
      </c>
    </row>
    <row r="188" spans="12:23" ht="13.5" thickTop="1">
      <c r="L188" s="258" t="s">
        <v>3</v>
      </c>
      <c r="M188" s="259"/>
      <c r="N188" s="260"/>
      <c r="O188" s="261"/>
      <c r="P188" s="262"/>
      <c r="Q188" s="261"/>
      <c r="R188" s="259"/>
      <c r="S188" s="260"/>
      <c r="T188" s="261"/>
      <c r="U188" s="262"/>
      <c r="V188" s="261"/>
      <c r="W188" s="376" t="s">
        <v>4</v>
      </c>
    </row>
    <row r="189" spans="12:23" ht="13.5" thickBot="1">
      <c r="L189" s="264"/>
      <c r="M189" s="265" t="s">
        <v>35</v>
      </c>
      <c r="N189" s="266" t="s">
        <v>36</v>
      </c>
      <c r="O189" s="267" t="s">
        <v>37</v>
      </c>
      <c r="P189" s="268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68" t="s">
        <v>32</v>
      </c>
      <c r="V189" s="267" t="s">
        <v>7</v>
      </c>
      <c r="W189" s="377"/>
    </row>
    <row r="190" spans="12:23" ht="6" customHeight="1" thickTop="1">
      <c r="L190" s="258"/>
      <c r="M190" s="270"/>
      <c r="N190" s="271"/>
      <c r="O190" s="272"/>
      <c r="P190" s="273"/>
      <c r="Q190" s="272"/>
      <c r="R190" s="270"/>
      <c r="S190" s="271"/>
      <c r="T190" s="272"/>
      <c r="U190" s="273"/>
      <c r="V190" s="272"/>
      <c r="W190" s="274"/>
    </row>
    <row r="191" spans="12:23">
      <c r="L191" s="258" t="s">
        <v>13</v>
      </c>
      <c r="M191" s="275">
        <v>48</v>
      </c>
      <c r="N191" s="276">
        <v>432</v>
      </c>
      <c r="O191" s="277">
        <f>M191+N191</f>
        <v>480</v>
      </c>
      <c r="P191" s="278">
        <v>0</v>
      </c>
      <c r="Q191" s="277">
        <f>O191+P191</f>
        <v>480</v>
      </c>
      <c r="R191" s="275">
        <v>63</v>
      </c>
      <c r="S191" s="276">
        <v>854</v>
      </c>
      <c r="T191" s="277">
        <f>R191+S191</f>
        <v>917</v>
      </c>
      <c r="U191" s="278">
        <v>0</v>
      </c>
      <c r="V191" s="277">
        <f>T191+U191</f>
        <v>917</v>
      </c>
      <c r="W191" s="279">
        <f t="shared" ref="W191:W201" si="210">IF(Q191=0,0,((V191/Q191)-1)*100)</f>
        <v>91.041666666666671</v>
      </c>
    </row>
    <row r="192" spans="12:23">
      <c r="L192" s="258" t="s">
        <v>14</v>
      </c>
      <c r="M192" s="275">
        <v>51</v>
      </c>
      <c r="N192" s="276">
        <v>419</v>
      </c>
      <c r="O192" s="277">
        <f>M192+N192</f>
        <v>470</v>
      </c>
      <c r="P192" s="278">
        <v>0</v>
      </c>
      <c r="Q192" s="277">
        <f>O192+P192</f>
        <v>470</v>
      </c>
      <c r="R192" s="275">
        <v>64</v>
      </c>
      <c r="S192" s="276">
        <v>901</v>
      </c>
      <c r="T192" s="277">
        <f>R192+S192</f>
        <v>965</v>
      </c>
      <c r="U192" s="278">
        <v>0</v>
      </c>
      <c r="V192" s="277">
        <f>T192+U192</f>
        <v>965</v>
      </c>
      <c r="W192" s="279">
        <f>IF(Q192=0,0,((V192/Q192)-1)*100)</f>
        <v>105.31914893617022</v>
      </c>
    </row>
    <row r="193" spans="1:27" ht="13.5" thickBot="1">
      <c r="L193" s="258" t="s">
        <v>15</v>
      </c>
      <c r="M193" s="275">
        <v>48</v>
      </c>
      <c r="N193" s="276">
        <v>376</v>
      </c>
      <c r="O193" s="277">
        <f>M193+N193</f>
        <v>424</v>
      </c>
      <c r="P193" s="278">
        <v>0</v>
      </c>
      <c r="Q193" s="277">
        <f>O193+P193</f>
        <v>424</v>
      </c>
      <c r="R193" s="275">
        <v>62</v>
      </c>
      <c r="S193" s="276">
        <v>886</v>
      </c>
      <c r="T193" s="277">
        <f>R193+S193</f>
        <v>948</v>
      </c>
      <c r="U193" s="278">
        <v>0</v>
      </c>
      <c r="V193" s="277">
        <f>T193+U193</f>
        <v>948</v>
      </c>
      <c r="W193" s="279">
        <f>IF(Q193=0,0,((V193/Q193)-1)*100)</f>
        <v>123.58490566037736</v>
      </c>
    </row>
    <row r="194" spans="1:27" ht="14.25" thickTop="1" thickBot="1">
      <c r="L194" s="280" t="s">
        <v>61</v>
      </c>
      <c r="M194" s="281">
        <f t="shared" ref="M194:V194" si="211">+M191+M192+M193</f>
        <v>147</v>
      </c>
      <c r="N194" s="282">
        <f t="shared" si="211"/>
        <v>1227</v>
      </c>
      <c r="O194" s="283">
        <f t="shared" si="211"/>
        <v>1374</v>
      </c>
      <c r="P194" s="281">
        <f t="shared" si="211"/>
        <v>0</v>
      </c>
      <c r="Q194" s="283">
        <f t="shared" si="211"/>
        <v>1374</v>
      </c>
      <c r="R194" s="281">
        <f t="shared" si="211"/>
        <v>189</v>
      </c>
      <c r="S194" s="282">
        <f t="shared" si="211"/>
        <v>2641</v>
      </c>
      <c r="T194" s="283">
        <f t="shared" si="211"/>
        <v>2830</v>
      </c>
      <c r="U194" s="281">
        <f t="shared" si="211"/>
        <v>0</v>
      </c>
      <c r="V194" s="283">
        <f t="shared" si="211"/>
        <v>2830</v>
      </c>
      <c r="W194" s="284">
        <f t="shared" ref="W194" si="212">IF(Q194=0,0,((V194/Q194)-1)*100)</f>
        <v>105.9679767103348</v>
      </c>
    </row>
    <row r="195" spans="1:27" ht="13.5" thickTop="1">
      <c r="L195" s="258" t="s">
        <v>16</v>
      </c>
      <c r="M195" s="275">
        <v>43</v>
      </c>
      <c r="N195" s="276">
        <v>369</v>
      </c>
      <c r="O195" s="277">
        <f>SUM(M195:N195)</f>
        <v>412</v>
      </c>
      <c r="P195" s="278">
        <v>0</v>
      </c>
      <c r="Q195" s="277">
        <f>O195+P195</f>
        <v>412</v>
      </c>
      <c r="R195" s="275">
        <v>64</v>
      </c>
      <c r="S195" s="276">
        <v>708</v>
      </c>
      <c r="T195" s="277">
        <f>SUM(R195:S195)</f>
        <v>772</v>
      </c>
      <c r="U195" s="278">
        <v>0</v>
      </c>
      <c r="V195" s="277">
        <f>T195+U195</f>
        <v>772</v>
      </c>
      <c r="W195" s="279">
        <f t="shared" si="210"/>
        <v>87.378640776699029</v>
      </c>
    </row>
    <row r="196" spans="1:27">
      <c r="L196" s="258" t="s">
        <v>17</v>
      </c>
      <c r="M196" s="275">
        <v>41</v>
      </c>
      <c r="N196" s="276">
        <v>407</v>
      </c>
      <c r="O196" s="277">
        <f>SUM(M196:N196)</f>
        <v>448</v>
      </c>
      <c r="P196" s="278">
        <v>0</v>
      </c>
      <c r="Q196" s="277">
        <f>O196+P196</f>
        <v>448</v>
      </c>
      <c r="R196" s="275">
        <v>79</v>
      </c>
      <c r="S196" s="276">
        <v>747</v>
      </c>
      <c r="T196" s="277">
        <f>SUM(R196:S196)</f>
        <v>826</v>
      </c>
      <c r="U196" s="278">
        <v>0</v>
      </c>
      <c r="V196" s="277">
        <f>T196+U196</f>
        <v>826</v>
      </c>
      <c r="W196" s="279">
        <f>IF(Q196=0,0,((V196/Q196)-1)*100)</f>
        <v>84.375</v>
      </c>
    </row>
    <row r="197" spans="1:27" ht="13.5" thickBot="1">
      <c r="L197" s="258" t="s">
        <v>18</v>
      </c>
      <c r="M197" s="275">
        <v>51</v>
      </c>
      <c r="N197" s="276">
        <v>572</v>
      </c>
      <c r="O197" s="285">
        <f>SUM(M197:N197)</f>
        <v>623</v>
      </c>
      <c r="P197" s="286">
        <v>0</v>
      </c>
      <c r="Q197" s="285">
        <f>O197+P197</f>
        <v>623</v>
      </c>
      <c r="R197" s="275">
        <v>94</v>
      </c>
      <c r="S197" s="276">
        <v>915</v>
      </c>
      <c r="T197" s="285">
        <f>SUM(R197:S197)</f>
        <v>1009</v>
      </c>
      <c r="U197" s="286">
        <v>0</v>
      </c>
      <c r="V197" s="285">
        <f>T197+U197</f>
        <v>1009</v>
      </c>
      <c r="W197" s="279">
        <f>IF(Q197=0,0,((V197/Q197)-1)*100)</f>
        <v>61.958266452648481</v>
      </c>
    </row>
    <row r="198" spans="1:27" ht="14.25" thickTop="1" thickBot="1">
      <c r="L198" s="287" t="s">
        <v>19</v>
      </c>
      <c r="M198" s="288">
        <f>+M195+M196+M197</f>
        <v>135</v>
      </c>
      <c r="N198" s="288">
        <f t="shared" ref="N198:V198" si="213">+N195+N196+N197</f>
        <v>1348</v>
      </c>
      <c r="O198" s="289">
        <f t="shared" si="213"/>
        <v>1483</v>
      </c>
      <c r="P198" s="290">
        <f t="shared" si="213"/>
        <v>0</v>
      </c>
      <c r="Q198" s="289">
        <f t="shared" si="213"/>
        <v>1483</v>
      </c>
      <c r="R198" s="288">
        <f t="shared" si="213"/>
        <v>237</v>
      </c>
      <c r="S198" s="288">
        <f t="shared" si="213"/>
        <v>2370</v>
      </c>
      <c r="T198" s="289">
        <f t="shared" si="213"/>
        <v>2607</v>
      </c>
      <c r="U198" s="290">
        <f t="shared" si="213"/>
        <v>0</v>
      </c>
      <c r="V198" s="289">
        <f t="shared" si="213"/>
        <v>2607</v>
      </c>
      <c r="W198" s="291">
        <f>IF(Q198=0,0,((V198/Q198)-1)*100)</f>
        <v>75.792312879298734</v>
      </c>
    </row>
    <row r="199" spans="1:27" ht="13.5" thickTop="1">
      <c r="A199" s="415"/>
      <c r="K199" s="415"/>
      <c r="L199" s="258" t="s">
        <v>21</v>
      </c>
      <c r="M199" s="275">
        <v>45</v>
      </c>
      <c r="N199" s="276">
        <v>610</v>
      </c>
      <c r="O199" s="285">
        <f>SUM(M199:N199)</f>
        <v>655</v>
      </c>
      <c r="P199" s="292">
        <v>0</v>
      </c>
      <c r="Q199" s="285">
        <f>O199+P199</f>
        <v>655</v>
      </c>
      <c r="R199" s="275">
        <v>102</v>
      </c>
      <c r="S199" s="276">
        <v>802</v>
      </c>
      <c r="T199" s="285">
        <f>SUM(R199:S199)</f>
        <v>904</v>
      </c>
      <c r="U199" s="292">
        <v>0</v>
      </c>
      <c r="V199" s="285">
        <f>T199+U199</f>
        <v>904</v>
      </c>
      <c r="W199" s="279">
        <f>IF(Q199=0,0,((V199/Q199)-1)*100)</f>
        <v>38.015267175572511</v>
      </c>
      <c r="X199" s="342"/>
      <c r="Y199" s="343"/>
      <c r="Z199" s="343"/>
      <c r="AA199" s="420"/>
    </row>
    <row r="200" spans="1:27">
      <c r="A200" s="415"/>
      <c r="K200" s="415"/>
      <c r="L200" s="258" t="s">
        <v>22</v>
      </c>
      <c r="M200" s="275">
        <v>54</v>
      </c>
      <c r="N200" s="276">
        <v>755</v>
      </c>
      <c r="O200" s="285">
        <f>SUM(M200:N200)</f>
        <v>809</v>
      </c>
      <c r="P200" s="278">
        <v>0</v>
      </c>
      <c r="Q200" s="285">
        <f>O200+P200</f>
        <v>809</v>
      </c>
      <c r="R200" s="275">
        <v>115</v>
      </c>
      <c r="S200" s="276">
        <v>918</v>
      </c>
      <c r="T200" s="285">
        <f>SUM(R200:S200)</f>
        <v>1033</v>
      </c>
      <c r="U200" s="278">
        <v>0</v>
      </c>
      <c r="V200" s="285">
        <f>T200+U200</f>
        <v>1033</v>
      </c>
      <c r="W200" s="279">
        <f t="shared" si="210"/>
        <v>27.688504326328811</v>
      </c>
      <c r="X200" s="342"/>
      <c r="Y200" s="343"/>
      <c r="Z200" s="343"/>
      <c r="AA200" s="420"/>
    </row>
    <row r="201" spans="1:27" ht="13.5" thickBot="1">
      <c r="A201" s="415"/>
      <c r="K201" s="415"/>
      <c r="L201" s="258" t="s">
        <v>23</v>
      </c>
      <c r="M201" s="275">
        <v>61</v>
      </c>
      <c r="N201" s="276">
        <v>908</v>
      </c>
      <c r="O201" s="285">
        <f>SUM(M201:N201)</f>
        <v>969</v>
      </c>
      <c r="P201" s="278">
        <v>0</v>
      </c>
      <c r="Q201" s="285">
        <f>O201+P201</f>
        <v>969</v>
      </c>
      <c r="R201" s="275">
        <v>115</v>
      </c>
      <c r="S201" s="276">
        <v>896</v>
      </c>
      <c r="T201" s="285">
        <f>SUM(R201:S201)</f>
        <v>1011</v>
      </c>
      <c r="U201" s="278">
        <v>1</v>
      </c>
      <c r="V201" s="285">
        <f>T201+U201</f>
        <v>1012</v>
      </c>
      <c r="W201" s="279">
        <f t="shared" si="210"/>
        <v>4.4375644994840036</v>
      </c>
      <c r="X201" s="342"/>
      <c r="Y201" s="343"/>
      <c r="Z201" s="343"/>
      <c r="AA201" s="420"/>
    </row>
    <row r="202" spans="1:27" ht="14.25" thickTop="1" thickBot="1">
      <c r="A202" s="415"/>
      <c r="K202" s="415"/>
      <c r="L202" s="280" t="s">
        <v>40</v>
      </c>
      <c r="M202" s="281">
        <f t="shared" ref="M202:Q202" si="214">+M199+M200+M201</f>
        <v>160</v>
      </c>
      <c r="N202" s="282">
        <f t="shared" si="214"/>
        <v>2273</v>
      </c>
      <c r="O202" s="283">
        <f t="shared" si="214"/>
        <v>2433</v>
      </c>
      <c r="P202" s="281">
        <f t="shared" si="214"/>
        <v>0</v>
      </c>
      <c r="Q202" s="283">
        <f t="shared" si="214"/>
        <v>2433</v>
      </c>
      <c r="R202" s="281">
        <f t="shared" ref="R202:V202" si="215">+R199+R200+R201</f>
        <v>332</v>
      </c>
      <c r="S202" s="282">
        <f t="shared" si="215"/>
        <v>2616</v>
      </c>
      <c r="T202" s="283">
        <f t="shared" si="215"/>
        <v>2948</v>
      </c>
      <c r="U202" s="281">
        <f t="shared" si="215"/>
        <v>1</v>
      </c>
      <c r="V202" s="283">
        <f t="shared" si="215"/>
        <v>2949</v>
      </c>
      <c r="W202" s="284">
        <f t="shared" ref="W202" si="216">IF(Q202=0,0,((V202/Q202)-1)*100)</f>
        <v>21.208384710234274</v>
      </c>
      <c r="X202" s="342"/>
      <c r="Y202" s="343"/>
      <c r="Z202" s="343"/>
      <c r="AA202" s="420"/>
    </row>
    <row r="203" spans="1:27" ht="14.25" thickTop="1" thickBot="1">
      <c r="L203" s="258" t="s">
        <v>10</v>
      </c>
      <c r="M203" s="275">
        <v>55</v>
      </c>
      <c r="N203" s="276">
        <v>913</v>
      </c>
      <c r="O203" s="277">
        <f>M203+N203</f>
        <v>968</v>
      </c>
      <c r="P203" s="278">
        <v>0</v>
      </c>
      <c r="Q203" s="277">
        <f>O203+P203</f>
        <v>968</v>
      </c>
      <c r="R203" s="275">
        <v>106</v>
      </c>
      <c r="S203" s="276">
        <v>866</v>
      </c>
      <c r="T203" s="277">
        <f>R203+S203</f>
        <v>972</v>
      </c>
      <c r="U203" s="278">
        <v>1</v>
      </c>
      <c r="V203" s="277">
        <f>T203+U203</f>
        <v>973</v>
      </c>
      <c r="W203" s="279">
        <f>IF(Q203=0,0,((V203/Q203)-1)*100)</f>
        <v>0.51652892561984132</v>
      </c>
    </row>
    <row r="204" spans="1:27" ht="14.25" thickTop="1" thickBot="1">
      <c r="L204" s="280" t="s">
        <v>66</v>
      </c>
      <c r="M204" s="281">
        <f>+M194+M198+M202+M203</f>
        <v>497</v>
      </c>
      <c r="N204" s="282">
        <f t="shared" ref="N204:V204" si="217">+N194+N198+N202+N203</f>
        <v>5761</v>
      </c>
      <c r="O204" s="283">
        <f t="shared" si="217"/>
        <v>6258</v>
      </c>
      <c r="P204" s="281">
        <f t="shared" si="217"/>
        <v>0</v>
      </c>
      <c r="Q204" s="283">
        <f t="shared" si="217"/>
        <v>6258</v>
      </c>
      <c r="R204" s="281">
        <f t="shared" si="217"/>
        <v>864</v>
      </c>
      <c r="S204" s="282">
        <f t="shared" si="217"/>
        <v>8493</v>
      </c>
      <c r="T204" s="283">
        <f t="shared" si="217"/>
        <v>9357</v>
      </c>
      <c r="U204" s="281">
        <f t="shared" si="217"/>
        <v>2</v>
      </c>
      <c r="V204" s="283">
        <f t="shared" si="217"/>
        <v>9359</v>
      </c>
      <c r="W204" s="284">
        <f>IF(Q204=0,0,((V204/Q204)-1)*100)</f>
        <v>49.552572706935116</v>
      </c>
    </row>
    <row r="205" spans="1:27" ht="13.5" thickTop="1">
      <c r="L205" s="258" t="s">
        <v>11</v>
      </c>
      <c r="M205" s="275">
        <v>50</v>
      </c>
      <c r="N205" s="276">
        <v>870</v>
      </c>
      <c r="O205" s="277">
        <f>M205+N205</f>
        <v>920</v>
      </c>
      <c r="P205" s="278">
        <v>0</v>
      </c>
      <c r="Q205" s="277">
        <f>O205+P205</f>
        <v>920</v>
      </c>
      <c r="R205" s="275"/>
      <c r="S205" s="276"/>
      <c r="T205" s="277"/>
      <c r="U205" s="278"/>
      <c r="V205" s="277"/>
      <c r="W205" s="279"/>
    </row>
    <row r="206" spans="1:27" ht="13.5" thickBot="1">
      <c r="L206" s="264" t="s">
        <v>12</v>
      </c>
      <c r="M206" s="275">
        <v>61</v>
      </c>
      <c r="N206" s="276">
        <v>946</v>
      </c>
      <c r="O206" s="277">
        <f>M206+N206</f>
        <v>1007</v>
      </c>
      <c r="P206" s="278">
        <v>0</v>
      </c>
      <c r="Q206" s="277">
        <f t="shared" ref="Q206" si="218">O206+P206</f>
        <v>1007</v>
      </c>
      <c r="R206" s="275"/>
      <c r="S206" s="276"/>
      <c r="T206" s="277"/>
      <c r="U206" s="278"/>
      <c r="V206" s="277"/>
      <c r="W206" s="279"/>
    </row>
    <row r="207" spans="1:27" ht="14.25" thickTop="1" thickBot="1">
      <c r="L207" s="439" t="s">
        <v>38</v>
      </c>
      <c r="M207" s="440">
        <f t="shared" ref="M207:Q207" si="219">+M203+M205+M206</f>
        <v>166</v>
      </c>
      <c r="N207" s="441">
        <f t="shared" si="219"/>
        <v>2729</v>
      </c>
      <c r="O207" s="442">
        <f t="shared" si="219"/>
        <v>2895</v>
      </c>
      <c r="P207" s="440">
        <f t="shared" si="219"/>
        <v>0</v>
      </c>
      <c r="Q207" s="443">
        <f t="shared" si="219"/>
        <v>2895</v>
      </c>
      <c r="R207" s="440"/>
      <c r="S207" s="441"/>
      <c r="T207" s="442"/>
      <c r="U207" s="440"/>
      <c r="V207" s="443"/>
      <c r="W207" s="444"/>
    </row>
    <row r="208" spans="1:27" ht="14.25" thickTop="1" thickBot="1">
      <c r="L208" s="280" t="s">
        <v>63</v>
      </c>
      <c r="M208" s="281">
        <f t="shared" ref="M208:Q208" si="220">+M194+M198+M202+M207</f>
        <v>608</v>
      </c>
      <c r="N208" s="282">
        <f t="shared" si="220"/>
        <v>7577</v>
      </c>
      <c r="O208" s="283">
        <f t="shared" si="220"/>
        <v>8185</v>
      </c>
      <c r="P208" s="281">
        <f t="shared" si="220"/>
        <v>0</v>
      </c>
      <c r="Q208" s="283">
        <f t="shared" si="220"/>
        <v>8185</v>
      </c>
      <c r="R208" s="281"/>
      <c r="S208" s="282"/>
      <c r="T208" s="283"/>
      <c r="U208" s="281"/>
      <c r="V208" s="283"/>
      <c r="W208" s="284"/>
    </row>
    <row r="209" spans="1:23" ht="14.25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:23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:23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:23" ht="14.25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:23" ht="12.75" customHeight="1" thickTop="1" thickBot="1">
      <c r="L213" s="254"/>
      <c r="M213" s="255" t="s">
        <v>64</v>
      </c>
      <c r="N213" s="256"/>
      <c r="O213" s="294"/>
      <c r="P213" s="255"/>
      <c r="Q213" s="255"/>
      <c r="R213" s="255" t="s">
        <v>65</v>
      </c>
      <c r="S213" s="256"/>
      <c r="T213" s="294"/>
      <c r="U213" s="255"/>
      <c r="V213" s="255"/>
      <c r="W213" s="375" t="s">
        <v>2</v>
      </c>
    </row>
    <row r="214" spans="1:23" ht="13.5" thickTop="1">
      <c r="L214" s="258" t="s">
        <v>3</v>
      </c>
      <c r="M214" s="259"/>
      <c r="N214" s="260"/>
      <c r="O214" s="261"/>
      <c r="P214" s="262"/>
      <c r="Q214" s="374"/>
      <c r="R214" s="259"/>
      <c r="S214" s="260"/>
      <c r="T214" s="261"/>
      <c r="U214" s="262"/>
      <c r="V214" s="374"/>
      <c r="W214" s="376" t="s">
        <v>4</v>
      </c>
    </row>
    <row r="215" spans="1:23" ht="13.5" thickBot="1">
      <c r="L215" s="264"/>
      <c r="M215" s="265" t="s">
        <v>35</v>
      </c>
      <c r="N215" s="266" t="s">
        <v>36</v>
      </c>
      <c r="O215" s="267" t="s">
        <v>37</v>
      </c>
      <c r="P215" s="268" t="s">
        <v>32</v>
      </c>
      <c r="Q215" s="453" t="s">
        <v>7</v>
      </c>
      <c r="R215" s="265" t="s">
        <v>35</v>
      </c>
      <c r="S215" s="266" t="s">
        <v>36</v>
      </c>
      <c r="T215" s="267" t="s">
        <v>37</v>
      </c>
      <c r="U215" s="268" t="s">
        <v>32</v>
      </c>
      <c r="V215" s="370" t="s">
        <v>7</v>
      </c>
      <c r="W215" s="377"/>
    </row>
    <row r="216" spans="1:23" ht="4.5" customHeight="1" thickTop="1">
      <c r="L216" s="258"/>
      <c r="M216" s="270"/>
      <c r="N216" s="271"/>
      <c r="O216" s="272"/>
      <c r="P216" s="273"/>
      <c r="Q216" s="312"/>
      <c r="R216" s="270"/>
      <c r="S216" s="271"/>
      <c r="T216" s="272"/>
      <c r="U216" s="273"/>
      <c r="V216" s="312"/>
      <c r="W216" s="274"/>
    </row>
    <row r="217" spans="1:23">
      <c r="L217" s="258" t="s">
        <v>13</v>
      </c>
      <c r="M217" s="275">
        <f t="shared" ref="M217:N217" si="221">+M165+M191</f>
        <v>48</v>
      </c>
      <c r="N217" s="276">
        <f t="shared" si="221"/>
        <v>435</v>
      </c>
      <c r="O217" s="277">
        <f t="shared" ref="O217:O218" si="222">M217+N217</f>
        <v>483</v>
      </c>
      <c r="P217" s="278">
        <f>+P165+P191</f>
        <v>0</v>
      </c>
      <c r="Q217" s="313">
        <f>O217+P217</f>
        <v>483</v>
      </c>
      <c r="R217" s="275">
        <f t="shared" ref="R217:S219" si="223">+R165+R191</f>
        <v>63</v>
      </c>
      <c r="S217" s="276">
        <f t="shared" si="223"/>
        <v>857</v>
      </c>
      <c r="T217" s="277">
        <f t="shared" ref="T217:T218" si="224">R217+S217</f>
        <v>920</v>
      </c>
      <c r="U217" s="278">
        <f>+U165+U191</f>
        <v>0</v>
      </c>
      <c r="V217" s="313">
        <f>T217+U217</f>
        <v>920</v>
      </c>
      <c r="W217" s="279">
        <f>IF(Q217=0,0,((V217/Q217)-1)*100)</f>
        <v>90.476190476190467</v>
      </c>
    </row>
    <row r="218" spans="1:23">
      <c r="L218" s="258" t="s">
        <v>14</v>
      </c>
      <c r="M218" s="275">
        <f t="shared" ref="M218:N218" si="225">+M166+M192</f>
        <v>51</v>
      </c>
      <c r="N218" s="276">
        <f t="shared" si="225"/>
        <v>421</v>
      </c>
      <c r="O218" s="277">
        <f t="shared" si="222"/>
        <v>472</v>
      </c>
      <c r="P218" s="278">
        <f>+P166+P192</f>
        <v>0</v>
      </c>
      <c r="Q218" s="313">
        <f>O218+P218</f>
        <v>472</v>
      </c>
      <c r="R218" s="275">
        <f t="shared" si="223"/>
        <v>64</v>
      </c>
      <c r="S218" s="276">
        <f t="shared" si="223"/>
        <v>903</v>
      </c>
      <c r="T218" s="277">
        <f t="shared" si="224"/>
        <v>967</v>
      </c>
      <c r="U218" s="278">
        <f>+U166+U192</f>
        <v>0</v>
      </c>
      <c r="V218" s="313">
        <f>T218+U218</f>
        <v>967</v>
      </c>
      <c r="W218" s="279">
        <f t="shared" ref="W218:W228" si="226">IF(Q218=0,0,((V218/Q218)-1)*100)</f>
        <v>104.87288135593222</v>
      </c>
    </row>
    <row r="219" spans="1:23" ht="13.5" thickBot="1">
      <c r="L219" s="258" t="s">
        <v>15</v>
      </c>
      <c r="M219" s="275">
        <f t="shared" ref="M219:N219" si="227">+M167+M193</f>
        <v>48</v>
      </c>
      <c r="N219" s="276">
        <f t="shared" si="227"/>
        <v>378</v>
      </c>
      <c r="O219" s="277">
        <f>M219+N219</f>
        <v>426</v>
      </c>
      <c r="P219" s="278">
        <f>+P167+P193</f>
        <v>0</v>
      </c>
      <c r="Q219" s="313">
        <f>O219+P219</f>
        <v>426</v>
      </c>
      <c r="R219" s="275">
        <f t="shared" si="223"/>
        <v>62</v>
      </c>
      <c r="S219" s="276">
        <f t="shared" si="223"/>
        <v>887</v>
      </c>
      <c r="T219" s="277">
        <f>R219+S219</f>
        <v>949</v>
      </c>
      <c r="U219" s="278">
        <f>+U167+U193</f>
        <v>0</v>
      </c>
      <c r="V219" s="313">
        <f>T219+U219</f>
        <v>949</v>
      </c>
      <c r="W219" s="279">
        <f>IF(Q219=0,0,((V219/Q219)-1)*100)</f>
        <v>122.7699530516432</v>
      </c>
    </row>
    <row r="220" spans="1:23" ht="14.25" thickTop="1" thickBot="1">
      <c r="L220" s="280" t="s">
        <v>61</v>
      </c>
      <c r="M220" s="281">
        <f t="shared" ref="M220:Q220" si="228">+M217+M218+M219</f>
        <v>147</v>
      </c>
      <c r="N220" s="282">
        <f t="shared" si="228"/>
        <v>1234</v>
      </c>
      <c r="O220" s="283">
        <f t="shared" si="228"/>
        <v>1381</v>
      </c>
      <c r="P220" s="281">
        <f t="shared" si="228"/>
        <v>0</v>
      </c>
      <c r="Q220" s="283">
        <f t="shared" si="228"/>
        <v>1381</v>
      </c>
      <c r="R220" s="281">
        <f t="shared" ref="R220" si="229">+R217+R218+R219</f>
        <v>189</v>
      </c>
      <c r="S220" s="282">
        <f t="shared" ref="S220" si="230">+S217+S218+S219</f>
        <v>2647</v>
      </c>
      <c r="T220" s="283">
        <f t="shared" ref="T220" si="231">+T217+T218+T219</f>
        <v>2836</v>
      </c>
      <c r="U220" s="281">
        <f t="shared" ref="U220" si="232">+U217+U218+U219</f>
        <v>0</v>
      </c>
      <c r="V220" s="283">
        <f t="shared" ref="V220" si="233">+V217+V218+V219</f>
        <v>2836</v>
      </c>
      <c r="W220" s="284">
        <f t="shared" si="226"/>
        <v>105.35843591600292</v>
      </c>
    </row>
    <row r="221" spans="1:23" ht="13.5" thickTop="1">
      <c r="L221" s="258" t="s">
        <v>16</v>
      </c>
      <c r="M221" s="275">
        <f t="shared" ref="M221:N221" si="234">+M169+M195</f>
        <v>43</v>
      </c>
      <c r="N221" s="276">
        <f t="shared" si="234"/>
        <v>370</v>
      </c>
      <c r="O221" s="277">
        <f t="shared" ref="O221" si="235">M221+N221</f>
        <v>413</v>
      </c>
      <c r="P221" s="278">
        <f>+P169+P195</f>
        <v>0</v>
      </c>
      <c r="Q221" s="313">
        <f>O221+P221</f>
        <v>413</v>
      </c>
      <c r="R221" s="275">
        <f t="shared" ref="R221:S223" si="236">+R169+R195</f>
        <v>64</v>
      </c>
      <c r="S221" s="276">
        <f t="shared" si="236"/>
        <v>709</v>
      </c>
      <c r="T221" s="277">
        <f t="shared" ref="T221:T223" si="237">R221+S221</f>
        <v>773</v>
      </c>
      <c r="U221" s="278">
        <f>+U169+U195</f>
        <v>0</v>
      </c>
      <c r="V221" s="313">
        <f>T221+U221</f>
        <v>773</v>
      </c>
      <c r="W221" s="279">
        <f t="shared" si="226"/>
        <v>87.167070217917669</v>
      </c>
    </row>
    <row r="222" spans="1:23">
      <c r="L222" s="258" t="s">
        <v>17</v>
      </c>
      <c r="M222" s="275">
        <f t="shared" ref="M222:N222" si="238">+M170+M196</f>
        <v>41</v>
      </c>
      <c r="N222" s="276">
        <f t="shared" si="238"/>
        <v>408</v>
      </c>
      <c r="O222" s="277">
        <f>M222+N222</f>
        <v>449</v>
      </c>
      <c r="P222" s="278">
        <f>+P170+P196</f>
        <v>0</v>
      </c>
      <c r="Q222" s="313">
        <f>O222+P222</f>
        <v>449</v>
      </c>
      <c r="R222" s="275">
        <f t="shared" si="236"/>
        <v>79</v>
      </c>
      <c r="S222" s="276">
        <f t="shared" si="236"/>
        <v>748</v>
      </c>
      <c r="T222" s="277">
        <f>R222+S222</f>
        <v>827</v>
      </c>
      <c r="U222" s="278">
        <f>+U170+U196</f>
        <v>0</v>
      </c>
      <c r="V222" s="313">
        <f>T222+U222</f>
        <v>827</v>
      </c>
      <c r="W222" s="279">
        <f>IF(Q222=0,0,((V222/Q222)-1)*100)</f>
        <v>84.187082405345208</v>
      </c>
    </row>
    <row r="223" spans="1:23" ht="13.5" thickBot="1">
      <c r="L223" s="258" t="s">
        <v>18</v>
      </c>
      <c r="M223" s="275">
        <f t="shared" ref="M223:N223" si="239">+M171+M197</f>
        <v>51</v>
      </c>
      <c r="N223" s="276">
        <f t="shared" si="239"/>
        <v>573</v>
      </c>
      <c r="O223" s="285">
        <f t="shared" ref="O223" si="240">M223+N223</f>
        <v>624</v>
      </c>
      <c r="P223" s="286">
        <f>+P171+P197</f>
        <v>0</v>
      </c>
      <c r="Q223" s="313">
        <f>O223+P223</f>
        <v>624</v>
      </c>
      <c r="R223" s="275">
        <f t="shared" si="236"/>
        <v>94</v>
      </c>
      <c r="S223" s="276">
        <f t="shared" si="236"/>
        <v>916</v>
      </c>
      <c r="T223" s="285">
        <f t="shared" si="237"/>
        <v>1010</v>
      </c>
      <c r="U223" s="286">
        <f>+U171+U197</f>
        <v>0</v>
      </c>
      <c r="V223" s="313">
        <f>T223+U223</f>
        <v>1010</v>
      </c>
      <c r="W223" s="279">
        <f t="shared" si="226"/>
        <v>61.858974358974365</v>
      </c>
    </row>
    <row r="224" spans="1:23" ht="14.25" thickTop="1" thickBot="1">
      <c r="A224" s="416"/>
      <c r="L224" s="287" t="s">
        <v>39</v>
      </c>
      <c r="M224" s="288">
        <f t="shared" ref="M224:Q224" si="241">+M221+M222+M223</f>
        <v>135</v>
      </c>
      <c r="N224" s="288">
        <f t="shared" si="241"/>
        <v>1351</v>
      </c>
      <c r="O224" s="289">
        <f t="shared" si="241"/>
        <v>1486</v>
      </c>
      <c r="P224" s="290">
        <f t="shared" si="241"/>
        <v>0</v>
      </c>
      <c r="Q224" s="289">
        <f t="shared" si="241"/>
        <v>1486</v>
      </c>
      <c r="R224" s="288">
        <f t="shared" ref="R224" si="242">+R221+R222+R223</f>
        <v>237</v>
      </c>
      <c r="S224" s="288">
        <f t="shared" ref="S224" si="243">+S221+S222+S223</f>
        <v>2373</v>
      </c>
      <c r="T224" s="289">
        <f t="shared" ref="T224" si="244">+T221+T222+T223</f>
        <v>2610</v>
      </c>
      <c r="U224" s="290">
        <f t="shared" ref="U224" si="245">+U221+U222+U223</f>
        <v>0</v>
      </c>
      <c r="V224" s="289">
        <f t="shared" ref="V224" si="246">+V221+V222+V223</f>
        <v>2610</v>
      </c>
      <c r="W224" s="403">
        <f t="shared" si="226"/>
        <v>75.639300134589504</v>
      </c>
    </row>
    <row r="225" spans="1:27" ht="13.5" thickTop="1">
      <c r="A225" s="415"/>
      <c r="K225" s="415"/>
      <c r="L225" s="258" t="s">
        <v>21</v>
      </c>
      <c r="M225" s="275">
        <f t="shared" ref="M225:N225" si="247">+M173+M199</f>
        <v>45</v>
      </c>
      <c r="N225" s="276">
        <f t="shared" si="247"/>
        <v>610</v>
      </c>
      <c r="O225" s="285">
        <f t="shared" ref="O225:O227" si="248">M225+N225</f>
        <v>655</v>
      </c>
      <c r="P225" s="292">
        <f>+P173+P199</f>
        <v>0</v>
      </c>
      <c r="Q225" s="313">
        <f>O225+P225</f>
        <v>655</v>
      </c>
      <c r="R225" s="275">
        <f t="shared" ref="R225:S227" si="249">+R173+R199</f>
        <v>102</v>
      </c>
      <c r="S225" s="276">
        <f t="shared" si="249"/>
        <v>806</v>
      </c>
      <c r="T225" s="285">
        <f t="shared" ref="T225:T227" si="250">R225+S225</f>
        <v>908</v>
      </c>
      <c r="U225" s="292">
        <f>+U173+U199</f>
        <v>0</v>
      </c>
      <c r="V225" s="313">
        <f>T225+U225</f>
        <v>908</v>
      </c>
      <c r="W225" s="279">
        <f t="shared" si="226"/>
        <v>38.625954198473281</v>
      </c>
      <c r="X225" s="342"/>
      <c r="Y225" s="343"/>
      <c r="Z225" s="343"/>
      <c r="AA225" s="420"/>
    </row>
    <row r="226" spans="1:27">
      <c r="A226" s="415"/>
      <c r="K226" s="415"/>
      <c r="L226" s="258" t="s">
        <v>22</v>
      </c>
      <c r="M226" s="275">
        <f t="shared" ref="M226:N226" si="251">+M174+M200</f>
        <v>54</v>
      </c>
      <c r="N226" s="276">
        <f t="shared" si="251"/>
        <v>757</v>
      </c>
      <c r="O226" s="285">
        <f t="shared" si="248"/>
        <v>811</v>
      </c>
      <c r="P226" s="278">
        <f>+P174+P200</f>
        <v>0</v>
      </c>
      <c r="Q226" s="313">
        <f>O226+P226</f>
        <v>811</v>
      </c>
      <c r="R226" s="275">
        <f t="shared" si="249"/>
        <v>115</v>
      </c>
      <c r="S226" s="276">
        <f t="shared" si="249"/>
        <v>919</v>
      </c>
      <c r="T226" s="285">
        <f t="shared" si="250"/>
        <v>1034</v>
      </c>
      <c r="U226" s="278">
        <f>+U174+U200</f>
        <v>0</v>
      </c>
      <c r="V226" s="313">
        <f>T226+U226</f>
        <v>1034</v>
      </c>
      <c r="W226" s="279">
        <f t="shared" si="226"/>
        <v>27.496917385943288</v>
      </c>
      <c r="X226" s="342"/>
      <c r="Y226" s="343"/>
      <c r="Z226" s="343"/>
      <c r="AA226" s="420"/>
    </row>
    <row r="227" spans="1:27" ht="13.5" thickBot="1">
      <c r="A227" s="415"/>
      <c r="K227" s="415"/>
      <c r="L227" s="258" t="s">
        <v>23</v>
      </c>
      <c r="M227" s="275">
        <f t="shared" ref="M227:N227" si="252">+M175+M201</f>
        <v>61</v>
      </c>
      <c r="N227" s="276">
        <f t="shared" si="252"/>
        <v>912</v>
      </c>
      <c r="O227" s="285">
        <f t="shared" si="248"/>
        <v>973</v>
      </c>
      <c r="P227" s="278">
        <f>+P175+P201</f>
        <v>0</v>
      </c>
      <c r="Q227" s="313">
        <f>O227+P227</f>
        <v>973</v>
      </c>
      <c r="R227" s="275">
        <f t="shared" si="249"/>
        <v>116</v>
      </c>
      <c r="S227" s="276">
        <f t="shared" si="249"/>
        <v>897</v>
      </c>
      <c r="T227" s="285">
        <f t="shared" si="250"/>
        <v>1013</v>
      </c>
      <c r="U227" s="278">
        <f>+U175+U201</f>
        <v>1</v>
      </c>
      <c r="V227" s="313">
        <f>T227+U227</f>
        <v>1014</v>
      </c>
      <c r="W227" s="279">
        <f t="shared" si="226"/>
        <v>4.2137718396711099</v>
      </c>
      <c r="X227" s="342"/>
      <c r="Y227" s="343"/>
      <c r="Z227" s="343"/>
      <c r="AA227" s="420"/>
    </row>
    <row r="228" spans="1:27" ht="14.25" thickTop="1" thickBot="1">
      <c r="L228" s="280" t="s">
        <v>40</v>
      </c>
      <c r="M228" s="281">
        <f t="shared" ref="M228:Q228" si="253">+M225+M226+M227</f>
        <v>160</v>
      </c>
      <c r="N228" s="282">
        <f t="shared" si="253"/>
        <v>2279</v>
      </c>
      <c r="O228" s="283">
        <f t="shared" si="253"/>
        <v>2439</v>
      </c>
      <c r="P228" s="281">
        <f t="shared" si="253"/>
        <v>0</v>
      </c>
      <c r="Q228" s="283">
        <f t="shared" si="253"/>
        <v>2439</v>
      </c>
      <c r="R228" s="281">
        <f t="shared" ref="R228:V228" si="254">+R225+R226+R227</f>
        <v>333</v>
      </c>
      <c r="S228" s="282">
        <f t="shared" si="254"/>
        <v>2622</v>
      </c>
      <c r="T228" s="283">
        <f t="shared" si="254"/>
        <v>2955</v>
      </c>
      <c r="U228" s="281">
        <f t="shared" si="254"/>
        <v>1</v>
      </c>
      <c r="V228" s="283">
        <f t="shared" si="254"/>
        <v>2956</v>
      </c>
      <c r="W228" s="284">
        <f t="shared" si="226"/>
        <v>21.197211972119725</v>
      </c>
    </row>
    <row r="229" spans="1:27" ht="14.25" thickTop="1" thickBot="1">
      <c r="L229" s="258" t="s">
        <v>10</v>
      </c>
      <c r="M229" s="275">
        <f t="shared" ref="M229:N229" si="255">+M177+M203</f>
        <v>55</v>
      </c>
      <c r="N229" s="276">
        <f t="shared" si="255"/>
        <v>914</v>
      </c>
      <c r="O229" s="277">
        <f>M229+N229</f>
        <v>969</v>
      </c>
      <c r="P229" s="278">
        <f>+P177+P203</f>
        <v>0</v>
      </c>
      <c r="Q229" s="313">
        <f>O229+P229</f>
        <v>969</v>
      </c>
      <c r="R229" s="275">
        <f>+R177+R203</f>
        <v>106</v>
      </c>
      <c r="S229" s="276">
        <f>+S177+S203</f>
        <v>867</v>
      </c>
      <c r="T229" s="277">
        <f>R229+S229</f>
        <v>973</v>
      </c>
      <c r="U229" s="278">
        <f>+U177+U203</f>
        <v>1</v>
      </c>
      <c r="V229" s="313">
        <f>T229+U229</f>
        <v>974</v>
      </c>
      <c r="W229" s="279">
        <f>IF(Q229=0,0,((V229/Q229)-1)*100)</f>
        <v>0.51599587203301489</v>
      </c>
    </row>
    <row r="230" spans="1:27" ht="14.25" thickTop="1" thickBot="1">
      <c r="L230" s="280" t="s">
        <v>66</v>
      </c>
      <c r="M230" s="281">
        <f>+M220+M224+M228+M229</f>
        <v>497</v>
      </c>
      <c r="N230" s="282">
        <f t="shared" ref="N230:V230" si="256">+N220+N224+N228+N229</f>
        <v>5778</v>
      </c>
      <c r="O230" s="283">
        <f t="shared" si="256"/>
        <v>6275</v>
      </c>
      <c r="P230" s="281">
        <f t="shared" si="256"/>
        <v>0</v>
      </c>
      <c r="Q230" s="283">
        <f t="shared" si="256"/>
        <v>6275</v>
      </c>
      <c r="R230" s="281">
        <f t="shared" si="256"/>
        <v>865</v>
      </c>
      <c r="S230" s="282">
        <f t="shared" si="256"/>
        <v>8509</v>
      </c>
      <c r="T230" s="283">
        <f t="shared" si="256"/>
        <v>9374</v>
      </c>
      <c r="U230" s="281">
        <f t="shared" si="256"/>
        <v>2</v>
      </c>
      <c r="V230" s="283">
        <f t="shared" si="256"/>
        <v>9376</v>
      </c>
      <c r="W230" s="284">
        <f>IF(Q230=0,0,((V230/Q230)-1)*100)</f>
        <v>49.418326693227101</v>
      </c>
    </row>
    <row r="231" spans="1:27" ht="13.5" thickTop="1">
      <c r="L231" s="258" t="s">
        <v>11</v>
      </c>
      <c r="M231" s="275">
        <f t="shared" ref="M231:N231" si="257">+M179+M205</f>
        <v>50</v>
      </c>
      <c r="N231" s="276">
        <f t="shared" si="257"/>
        <v>871</v>
      </c>
      <c r="O231" s="277">
        <f>M231+N231</f>
        <v>921</v>
      </c>
      <c r="P231" s="278">
        <f>+P179+P205</f>
        <v>0</v>
      </c>
      <c r="Q231" s="313">
        <f>O231+P231</f>
        <v>921</v>
      </c>
      <c r="R231" s="275"/>
      <c r="S231" s="276"/>
      <c r="T231" s="277"/>
      <c r="U231" s="278"/>
      <c r="V231" s="313"/>
      <c r="W231" s="279"/>
    </row>
    <row r="232" spans="1:27" ht="13.5" thickBot="1">
      <c r="L232" s="264" t="s">
        <v>12</v>
      </c>
      <c r="M232" s="275">
        <f t="shared" ref="M232:N232" si="258">+M180+M206</f>
        <v>61</v>
      </c>
      <c r="N232" s="276">
        <f t="shared" si="258"/>
        <v>947</v>
      </c>
      <c r="O232" s="277">
        <f t="shared" ref="O232" si="259">M232+N232</f>
        <v>1008</v>
      </c>
      <c r="P232" s="278">
        <f>+P180+P206</f>
        <v>0</v>
      </c>
      <c r="Q232" s="313">
        <f>O232+P232</f>
        <v>1008</v>
      </c>
      <c r="R232" s="275"/>
      <c r="S232" s="276"/>
      <c r="T232" s="277"/>
      <c r="U232" s="278"/>
      <c r="V232" s="313"/>
      <c r="W232" s="279"/>
    </row>
    <row r="233" spans="1:27" ht="14.25" thickTop="1" thickBot="1">
      <c r="L233" s="439" t="s">
        <v>38</v>
      </c>
      <c r="M233" s="440">
        <f t="shared" ref="M233:Q233" si="260">+M229+M231+M232</f>
        <v>166</v>
      </c>
      <c r="N233" s="441">
        <f t="shared" si="260"/>
        <v>2732</v>
      </c>
      <c r="O233" s="442">
        <f t="shared" si="260"/>
        <v>2898</v>
      </c>
      <c r="P233" s="440">
        <f t="shared" si="260"/>
        <v>0</v>
      </c>
      <c r="Q233" s="443">
        <f t="shared" si="260"/>
        <v>2898</v>
      </c>
      <c r="R233" s="440"/>
      <c r="S233" s="441"/>
      <c r="T233" s="442"/>
      <c r="U233" s="440"/>
      <c r="V233" s="443"/>
      <c r="W233" s="444"/>
    </row>
    <row r="234" spans="1:27" ht="14.25" thickTop="1" thickBot="1">
      <c r="L234" s="280" t="s">
        <v>63</v>
      </c>
      <c r="M234" s="281">
        <f t="shared" ref="M234:Q234" si="261">+M220+M224+M228+M233</f>
        <v>608</v>
      </c>
      <c r="N234" s="282">
        <f t="shared" si="261"/>
        <v>7596</v>
      </c>
      <c r="O234" s="283">
        <f t="shared" si="261"/>
        <v>8204</v>
      </c>
      <c r="P234" s="281">
        <f t="shared" si="261"/>
        <v>0</v>
      </c>
      <c r="Q234" s="283">
        <f t="shared" si="261"/>
        <v>8204</v>
      </c>
      <c r="R234" s="281"/>
      <c r="S234" s="282"/>
      <c r="T234" s="283"/>
      <c r="U234" s="281"/>
      <c r="V234" s="283"/>
      <c r="W234" s="284"/>
    </row>
    <row r="235" spans="1:27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sheetProtection password="CF53" sheet="1" objects="1" scenarios="1"/>
  <mergeCells count="36">
    <mergeCell ref="B28:I28"/>
    <mergeCell ref="B29:I29"/>
    <mergeCell ref="C31:E31"/>
    <mergeCell ref="F31:H31"/>
    <mergeCell ref="L28:W28"/>
    <mergeCell ref="L29:W29"/>
    <mergeCell ref="M31:Q31"/>
    <mergeCell ref="R31:V31"/>
    <mergeCell ref="B2:I2"/>
    <mergeCell ref="B3:I3"/>
    <mergeCell ref="C5:E5"/>
    <mergeCell ref="F5:H5"/>
    <mergeCell ref="L2:W2"/>
    <mergeCell ref="L3:W3"/>
    <mergeCell ref="M5:Q5"/>
    <mergeCell ref="R5:V5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107:W107"/>
    <mergeCell ref="L132:W132"/>
    <mergeCell ref="L133:W133"/>
    <mergeCell ref="L210:W210"/>
    <mergeCell ref="L211:W211"/>
    <mergeCell ref="L158:W158"/>
    <mergeCell ref="L159:W159"/>
    <mergeCell ref="L184:W184"/>
    <mergeCell ref="L185:W185"/>
  </mergeCells>
  <conditionalFormatting sqref="A1:A8 K1:K8 K20:K21 A20:A21 A46:A47 K46:K47 K98:K99 A98:A99 A124:A125 K124:K125 K176:K177 A176:A177 A202:A203 K202:K203 A23:A34 K23:K34 K49:K73 A49:A73 A75:A86 K75:K86 A101:A112 K101:K112 K127:K151 A127:A151 A153:A164 K153:K164 A179:A190 K179:K190 K205:K229 A205:A229 A231:A1048576 K231:K1048576">
    <cfRule type="containsText" dxfId="91" priority="17" operator="containsText" text="NOT OK">
      <formula>NOT(ISERROR(SEARCH("NOT OK",A1)))</formula>
    </cfRule>
  </conditionalFormatting>
  <conditionalFormatting sqref="A9:A19 K9:K19">
    <cfRule type="containsText" dxfId="90" priority="15" operator="containsText" text="NOT OK">
      <formula>NOT(ISERROR(SEARCH("NOT OK",A9)))</formula>
    </cfRule>
  </conditionalFormatting>
  <conditionalFormatting sqref="A35:A45 K35:K45">
    <cfRule type="containsText" dxfId="89" priority="14" operator="containsText" text="NOT OK">
      <formula>NOT(ISERROR(SEARCH("NOT OK",A35)))</formula>
    </cfRule>
  </conditionalFormatting>
  <conditionalFormatting sqref="A87:A97 K87:K97">
    <cfRule type="containsText" dxfId="88" priority="13" operator="containsText" text="NOT OK">
      <formula>NOT(ISERROR(SEARCH("NOT OK",A87)))</formula>
    </cfRule>
  </conditionalFormatting>
  <conditionalFormatting sqref="A113:A123 K113:K123">
    <cfRule type="containsText" dxfId="87" priority="12" operator="containsText" text="NOT OK">
      <formula>NOT(ISERROR(SEARCH("NOT OK",A113)))</formula>
    </cfRule>
  </conditionalFormatting>
  <conditionalFormatting sqref="A165:A175 K165:K175">
    <cfRule type="containsText" dxfId="86" priority="11" operator="containsText" text="NOT OK">
      <formula>NOT(ISERROR(SEARCH("NOT OK",A165)))</formula>
    </cfRule>
  </conditionalFormatting>
  <conditionalFormatting sqref="A191:A201 K191:K201">
    <cfRule type="containsText" dxfId="85" priority="10" operator="containsText" text="NOT OK">
      <formula>NOT(ISERROR(SEARCH("NOT OK",A191)))</formula>
    </cfRule>
  </conditionalFormatting>
  <conditionalFormatting sqref="A22 K22">
    <cfRule type="containsText" dxfId="84" priority="9" operator="containsText" text="NOT OK">
      <formula>NOT(ISERROR(SEARCH("NOT OK",A22)))</formula>
    </cfRule>
  </conditionalFormatting>
  <conditionalFormatting sqref="A48 K48">
    <cfRule type="containsText" dxfId="83" priority="8" operator="containsText" text="NOT OK">
      <formula>NOT(ISERROR(SEARCH("NOT OK",A48)))</formula>
    </cfRule>
  </conditionalFormatting>
  <conditionalFormatting sqref="A74 K74">
    <cfRule type="containsText" dxfId="82" priority="7" operator="containsText" text="NOT OK">
      <formula>NOT(ISERROR(SEARCH("NOT OK",A74)))</formula>
    </cfRule>
  </conditionalFormatting>
  <conditionalFormatting sqref="A100 K100">
    <cfRule type="containsText" dxfId="81" priority="6" operator="containsText" text="NOT OK">
      <formula>NOT(ISERROR(SEARCH("NOT OK",A100)))</formula>
    </cfRule>
  </conditionalFormatting>
  <conditionalFormatting sqref="A126 K126">
    <cfRule type="containsText" dxfId="80" priority="5" operator="containsText" text="NOT OK">
      <formula>NOT(ISERROR(SEARCH("NOT OK",A126)))</formula>
    </cfRule>
  </conditionalFormatting>
  <conditionalFormatting sqref="A152 K152">
    <cfRule type="containsText" dxfId="79" priority="4" operator="containsText" text="NOT OK">
      <formula>NOT(ISERROR(SEARCH("NOT OK",A152)))</formula>
    </cfRule>
  </conditionalFormatting>
  <conditionalFormatting sqref="A178 K178">
    <cfRule type="containsText" dxfId="78" priority="3" operator="containsText" text="NOT OK">
      <formula>NOT(ISERROR(SEARCH("NOT OK",A178)))</formula>
    </cfRule>
  </conditionalFormatting>
  <conditionalFormatting sqref="A204 K204">
    <cfRule type="containsText" dxfId="77" priority="2" operator="containsText" text="NOT OK">
      <formula>NOT(ISERROR(SEARCH("NOT OK",A204)))</formula>
    </cfRule>
  </conditionalFormatting>
  <conditionalFormatting sqref="A230 K230">
    <cfRule type="containsText" dxfId="76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79" min="11" max="22" man="1"/>
    <brk id="157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235"/>
  <sheetViews>
    <sheetView zoomScale="82" zoomScaleNormal="82" workbookViewId="0">
      <selection activeCell="U1" activeCellId="2" sqref="L1:W1048576 L1:W1048576 L1:W1048576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5" width="11.425781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.42578125" style="1" customWidth="1"/>
    <col min="15" max="15" width="14.140625" style="1" bestFit="1" customWidth="1"/>
    <col min="16" max="19" width="12.42578125" style="1" customWidth="1"/>
    <col min="20" max="20" width="14.140625" style="1" bestFit="1" customWidth="1"/>
    <col min="21" max="22" width="12.42578125" style="1" customWidth="1"/>
    <col min="23" max="23" width="12.140625" style="2" bestFit="1" customWidth="1"/>
    <col min="24" max="24" width="9" style="2" bestFit="1" customWidth="1"/>
    <col min="25" max="25" width="9.85546875" style="1" bestFit="1" customWidth="1"/>
    <col min="26" max="26" width="7" style="1"/>
    <col min="27" max="27" width="8.140625" style="3" bestFit="1" customWidth="1"/>
    <col min="28" max="16384" width="7" style="1"/>
  </cols>
  <sheetData>
    <row r="1" spans="1:23" ht="13.5" thickBot="1"/>
    <row r="2" spans="1:23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1:23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486" t="s">
        <v>64</v>
      </c>
      <c r="D5" s="487"/>
      <c r="E5" s="488"/>
      <c r="F5" s="486" t="s">
        <v>65</v>
      </c>
      <c r="G5" s="487"/>
      <c r="H5" s="488"/>
      <c r="I5" s="110" t="s">
        <v>2</v>
      </c>
      <c r="J5" s="4"/>
      <c r="L5" s="12"/>
      <c r="M5" s="489" t="s">
        <v>64</v>
      </c>
      <c r="N5" s="490"/>
      <c r="O5" s="490"/>
      <c r="P5" s="490"/>
      <c r="Q5" s="491"/>
      <c r="R5" s="489" t="s">
        <v>65</v>
      </c>
      <c r="S5" s="490"/>
      <c r="T5" s="490"/>
      <c r="U5" s="490"/>
      <c r="V5" s="491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452" t="s">
        <v>7</v>
      </c>
      <c r="F7" s="117" t="s">
        <v>5</v>
      </c>
      <c r="G7" s="118" t="s">
        <v>6</v>
      </c>
      <c r="H7" s="406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84"/>
      <c r="F8" s="121"/>
      <c r="G8" s="122"/>
      <c r="H8" s="184"/>
      <c r="I8" s="124"/>
      <c r="J8" s="4"/>
      <c r="L8" s="14"/>
      <c r="M8" s="34"/>
      <c r="N8" s="31"/>
      <c r="O8" s="32"/>
      <c r="P8" s="426"/>
      <c r="Q8" s="35"/>
      <c r="R8" s="34"/>
      <c r="S8" s="31"/>
      <c r="T8" s="32"/>
      <c r="U8" s="426"/>
      <c r="V8" s="35"/>
      <c r="W8" s="36"/>
    </row>
    <row r="9" spans="1:23">
      <c r="A9" s="409" t="str">
        <f t="shared" ref="A9:A19" si="0">IF(ISERROR(F9/G9)," ",IF(F9/G9&gt;0.5,IF(F9/G9&lt;1.5," ","NOT OK"),"NOT OK"))</f>
        <v xml:space="preserve"> </v>
      </c>
      <c r="B9" s="111" t="s">
        <v>13</v>
      </c>
      <c r="C9" s="125">
        <v>305</v>
      </c>
      <c r="D9" s="127">
        <v>303</v>
      </c>
      <c r="E9" s="185">
        <f>SUM(C9:D9)</f>
        <v>608</v>
      </c>
      <c r="F9" s="125">
        <v>362</v>
      </c>
      <c r="G9" s="127">
        <v>363</v>
      </c>
      <c r="H9" s="185">
        <f>SUM(F9:G9)</f>
        <v>725</v>
      </c>
      <c r="I9" s="128">
        <f t="shared" ref="I9:I19" si="1">IF(E9=0,0,((H9/E9)-1)*100)</f>
        <v>19.243421052631572</v>
      </c>
      <c r="J9" s="4"/>
      <c r="L9" s="14" t="s">
        <v>13</v>
      </c>
      <c r="M9" s="40">
        <v>43767</v>
      </c>
      <c r="N9" s="38">
        <v>40851</v>
      </c>
      <c r="O9" s="201">
        <f>SUM(M9:N9)</f>
        <v>84618</v>
      </c>
      <c r="P9" s="424">
        <v>0</v>
      </c>
      <c r="Q9" s="201">
        <f>O9+P9</f>
        <v>84618</v>
      </c>
      <c r="R9" s="40">
        <v>54818</v>
      </c>
      <c r="S9" s="38">
        <v>51778</v>
      </c>
      <c r="T9" s="201">
        <f>SUM(R9:S9)</f>
        <v>106596</v>
      </c>
      <c r="U9" s="424">
        <v>0</v>
      </c>
      <c r="V9" s="201">
        <f>T9+U9</f>
        <v>106596</v>
      </c>
      <c r="W9" s="41">
        <f t="shared" ref="W9:W19" si="2">IF(Q9=0,0,((V9/Q9)-1)*100)</f>
        <v>25.973197192086793</v>
      </c>
    </row>
    <row r="10" spans="1:23">
      <c r="A10" s="409" t="str">
        <f>IF(ISERROR(F10/G10)," ",IF(F10/G10&gt;0.5,IF(F10/G10&lt;1.5," ","NOT OK"),"NOT OK"))</f>
        <v xml:space="preserve"> </v>
      </c>
      <c r="B10" s="111" t="s">
        <v>14</v>
      </c>
      <c r="C10" s="125">
        <v>300</v>
      </c>
      <c r="D10" s="127">
        <v>300</v>
      </c>
      <c r="E10" s="185">
        <f>SUM(C10:D10)</f>
        <v>600</v>
      </c>
      <c r="F10" s="125">
        <v>351</v>
      </c>
      <c r="G10" s="127">
        <v>350</v>
      </c>
      <c r="H10" s="185">
        <f>SUM(F10:G10)</f>
        <v>701</v>
      </c>
      <c r="I10" s="128">
        <f>IF(E10=0,0,((H10/E10)-1)*100)</f>
        <v>16.833333333333321</v>
      </c>
      <c r="J10" s="4"/>
      <c r="L10" s="14" t="s">
        <v>14</v>
      </c>
      <c r="M10" s="40">
        <v>41869</v>
      </c>
      <c r="N10" s="38">
        <v>42102</v>
      </c>
      <c r="O10" s="201">
        <f t="shared" ref="O10" si="3">SUM(M10:N10)</f>
        <v>83971</v>
      </c>
      <c r="P10" s="424">
        <v>0</v>
      </c>
      <c r="Q10" s="201">
        <f>O10+P10</f>
        <v>83971</v>
      </c>
      <c r="R10" s="40">
        <v>52803</v>
      </c>
      <c r="S10" s="38">
        <v>54970</v>
      </c>
      <c r="T10" s="201">
        <f t="shared" ref="T10:T11" si="4">SUM(R10:S10)</f>
        <v>107773</v>
      </c>
      <c r="U10" s="424">
        <v>0</v>
      </c>
      <c r="V10" s="201">
        <f>T10+U10</f>
        <v>107773</v>
      </c>
      <c r="W10" s="41">
        <f>IF(Q10=0,0,((V10/Q10)-1)*100)</f>
        <v>28.345500232223021</v>
      </c>
    </row>
    <row r="11" spans="1:23" ht="13.5" thickBot="1">
      <c r="A11" s="411" t="str">
        <f>IF(ISERROR(F11/G11)," ",IF(F11/G11&gt;0.5,IF(F11/G11&lt;1.5," ","NOT OK"),"NOT OK"))</f>
        <v xml:space="preserve"> </v>
      </c>
      <c r="B11" s="111" t="s">
        <v>15</v>
      </c>
      <c r="C11" s="125">
        <v>288</v>
      </c>
      <c r="D11" s="127">
        <v>290</v>
      </c>
      <c r="E11" s="185">
        <f>SUM(C11:D11)</f>
        <v>578</v>
      </c>
      <c r="F11" s="125">
        <v>337</v>
      </c>
      <c r="G11" s="127">
        <v>337</v>
      </c>
      <c r="H11" s="185">
        <f>SUM(F11:G11)</f>
        <v>674</v>
      </c>
      <c r="I11" s="128">
        <f>IF(E11=0,0,((H11/E11)-1)*100)</f>
        <v>16.608996539792397</v>
      </c>
      <c r="J11" s="8"/>
      <c r="L11" s="14" t="s">
        <v>15</v>
      </c>
      <c r="M11" s="40">
        <v>37397</v>
      </c>
      <c r="N11" s="38">
        <v>38840</v>
      </c>
      <c r="O11" s="201">
        <f>SUM(M11:N11)</f>
        <v>76237</v>
      </c>
      <c r="P11" s="424">
        <v>0</v>
      </c>
      <c r="Q11" s="201">
        <f>O11+P11</f>
        <v>76237</v>
      </c>
      <c r="R11" s="40">
        <v>50298</v>
      </c>
      <c r="S11" s="38">
        <v>49982</v>
      </c>
      <c r="T11" s="201">
        <f t="shared" si="4"/>
        <v>100280</v>
      </c>
      <c r="U11" s="424">
        <v>0</v>
      </c>
      <c r="V11" s="201">
        <f>T11+U11</f>
        <v>100280</v>
      </c>
      <c r="W11" s="41">
        <f>IF(Q11=0,0,((V11/Q11)-1)*100)</f>
        <v>31.537180109395702</v>
      </c>
    </row>
    <row r="12" spans="1:23" ht="14.25" thickTop="1" thickBot="1">
      <c r="A12" s="409" t="str">
        <f>IF(ISERROR(F12/G12)," ",IF(F12/G12&gt;0.5,IF(F12/G12&lt;1.5," ","NOT OK"),"NOT OK"))</f>
        <v xml:space="preserve"> </v>
      </c>
      <c r="B12" s="132" t="s">
        <v>61</v>
      </c>
      <c r="C12" s="133">
        <f>+C9+C10+C11</f>
        <v>893</v>
      </c>
      <c r="D12" s="135">
        <f t="shared" ref="D12:H12" si="5">+D9+D10+D11</f>
        <v>893</v>
      </c>
      <c r="E12" s="189">
        <f t="shared" si="5"/>
        <v>1786</v>
      </c>
      <c r="F12" s="133">
        <f t="shared" si="5"/>
        <v>1050</v>
      </c>
      <c r="G12" s="135">
        <f t="shared" si="5"/>
        <v>1050</v>
      </c>
      <c r="H12" s="189">
        <f t="shared" si="5"/>
        <v>2100</v>
      </c>
      <c r="I12" s="136">
        <f>IF(E12=0,0,((H12/E12)-1)*100)</f>
        <v>17.581187010078381</v>
      </c>
      <c r="J12" s="4"/>
      <c r="L12" s="42" t="s">
        <v>61</v>
      </c>
      <c r="M12" s="46">
        <f t="shared" ref="M12:V12" si="6">+M9+M10+M11</f>
        <v>123033</v>
      </c>
      <c r="N12" s="44">
        <f t="shared" si="6"/>
        <v>121793</v>
      </c>
      <c r="O12" s="202">
        <f t="shared" si="6"/>
        <v>244826</v>
      </c>
      <c r="P12" s="44">
        <f t="shared" si="6"/>
        <v>0</v>
      </c>
      <c r="Q12" s="202">
        <f t="shared" si="6"/>
        <v>244826</v>
      </c>
      <c r="R12" s="46">
        <f t="shared" si="6"/>
        <v>157919</v>
      </c>
      <c r="S12" s="44">
        <f t="shared" si="6"/>
        <v>156730</v>
      </c>
      <c r="T12" s="202">
        <f t="shared" si="6"/>
        <v>314649</v>
      </c>
      <c r="U12" s="44">
        <f t="shared" si="6"/>
        <v>0</v>
      </c>
      <c r="V12" s="202">
        <f t="shared" si="6"/>
        <v>314649</v>
      </c>
      <c r="W12" s="47">
        <f>IF(Q12=0,0,((V12/Q12)-1)*100)</f>
        <v>28.519438294952337</v>
      </c>
    </row>
    <row r="13" spans="1:23" ht="13.5" thickTop="1">
      <c r="A13" s="409" t="str">
        <f t="shared" si="0"/>
        <v xml:space="preserve"> </v>
      </c>
      <c r="B13" s="111" t="s">
        <v>16</v>
      </c>
      <c r="C13" s="138">
        <v>292</v>
      </c>
      <c r="D13" s="140">
        <v>291</v>
      </c>
      <c r="E13" s="185">
        <f t="shared" ref="E13" si="7">SUM(C13:D13)</f>
        <v>583</v>
      </c>
      <c r="F13" s="138">
        <v>305</v>
      </c>
      <c r="G13" s="140">
        <v>305</v>
      </c>
      <c r="H13" s="185">
        <f t="shared" ref="H13:H19" si="8">SUM(F13:G13)</f>
        <v>610</v>
      </c>
      <c r="I13" s="128">
        <f t="shared" si="1"/>
        <v>4.6312178387650116</v>
      </c>
      <c r="J13" s="8"/>
      <c r="L13" s="14" t="s">
        <v>16</v>
      </c>
      <c r="M13" s="40">
        <v>40430</v>
      </c>
      <c r="N13" s="38">
        <v>37974</v>
      </c>
      <c r="O13" s="201">
        <f t="shared" ref="O13" si="9">SUM(M13:N13)</f>
        <v>78404</v>
      </c>
      <c r="P13" s="424">
        <v>0</v>
      </c>
      <c r="Q13" s="201">
        <f>O13+P13</f>
        <v>78404</v>
      </c>
      <c r="R13" s="40">
        <v>46629</v>
      </c>
      <c r="S13" s="38">
        <v>45129</v>
      </c>
      <c r="T13" s="201">
        <f t="shared" ref="T13" si="10">SUM(R13:S13)</f>
        <v>91758</v>
      </c>
      <c r="U13" s="424">
        <v>0</v>
      </c>
      <c r="V13" s="201">
        <f>T13+U13</f>
        <v>91758</v>
      </c>
      <c r="W13" s="41">
        <f t="shared" si="2"/>
        <v>17.032294270700476</v>
      </c>
    </row>
    <row r="14" spans="1:23">
      <c r="A14" s="409" t="str">
        <f t="shared" si="0"/>
        <v xml:space="preserve"> </v>
      </c>
      <c r="B14" s="111" t="s">
        <v>17</v>
      </c>
      <c r="C14" s="138">
        <v>287</v>
      </c>
      <c r="D14" s="140">
        <v>288</v>
      </c>
      <c r="E14" s="185">
        <f>SUM(C14:D14)</f>
        <v>575</v>
      </c>
      <c r="F14" s="138">
        <v>335</v>
      </c>
      <c r="G14" s="140">
        <v>335</v>
      </c>
      <c r="H14" s="185">
        <f>SUM(F14:G14)</f>
        <v>670</v>
      </c>
      <c r="I14" s="128">
        <f t="shared" si="1"/>
        <v>16.521739130434774</v>
      </c>
      <c r="L14" s="14" t="s">
        <v>17</v>
      </c>
      <c r="M14" s="40">
        <v>35965</v>
      </c>
      <c r="N14" s="38">
        <v>34562</v>
      </c>
      <c r="O14" s="201">
        <f>SUM(M14:N14)</f>
        <v>70527</v>
      </c>
      <c r="P14" s="424">
        <v>0</v>
      </c>
      <c r="Q14" s="201">
        <f>O14+P14</f>
        <v>70527</v>
      </c>
      <c r="R14" s="40">
        <v>46272</v>
      </c>
      <c r="S14" s="38">
        <v>44327</v>
      </c>
      <c r="T14" s="201">
        <f>SUM(R14:S14)</f>
        <v>90599</v>
      </c>
      <c r="U14" s="424">
        <v>0</v>
      </c>
      <c r="V14" s="201">
        <f>T14+U14</f>
        <v>90599</v>
      </c>
      <c r="W14" s="41">
        <f t="shared" si="2"/>
        <v>28.460022402767727</v>
      </c>
    </row>
    <row r="15" spans="1:23" ht="13.5" thickBot="1">
      <c r="A15" s="412" t="str">
        <f t="shared" si="0"/>
        <v xml:space="preserve"> </v>
      </c>
      <c r="B15" s="111" t="s">
        <v>18</v>
      </c>
      <c r="C15" s="138">
        <v>271</v>
      </c>
      <c r="D15" s="140">
        <v>271</v>
      </c>
      <c r="E15" s="185">
        <f t="shared" ref="E15" si="11">SUM(C15:D15)</f>
        <v>542</v>
      </c>
      <c r="F15" s="138">
        <v>351</v>
      </c>
      <c r="G15" s="140">
        <v>350</v>
      </c>
      <c r="H15" s="185">
        <f>SUM(F15:G15)</f>
        <v>701</v>
      </c>
      <c r="I15" s="128">
        <f t="shared" si="1"/>
        <v>29.335793357933571</v>
      </c>
      <c r="J15" s="9"/>
      <c r="L15" s="14" t="s">
        <v>18</v>
      </c>
      <c r="M15" s="40">
        <v>38412</v>
      </c>
      <c r="N15" s="38">
        <v>36139</v>
      </c>
      <c r="O15" s="201">
        <f t="shared" ref="O15" si="12">SUM(M15:N15)</f>
        <v>74551</v>
      </c>
      <c r="P15" s="424">
        <v>132</v>
      </c>
      <c r="Q15" s="201">
        <f>O15+P15</f>
        <v>74683</v>
      </c>
      <c r="R15" s="40">
        <v>51319</v>
      </c>
      <c r="S15" s="38">
        <v>47454</v>
      </c>
      <c r="T15" s="201">
        <f>SUM(R15:S15)</f>
        <v>98773</v>
      </c>
      <c r="U15" s="424">
        <v>0</v>
      </c>
      <c r="V15" s="201">
        <f>T15+U15</f>
        <v>98773</v>
      </c>
      <c r="W15" s="41">
        <f t="shared" si="2"/>
        <v>32.256336783471461</v>
      </c>
    </row>
    <row r="16" spans="1:23" ht="15.75" customHeight="1" thickTop="1" thickBot="1">
      <c r="A16" s="10" t="str">
        <f t="shared" si="0"/>
        <v xml:space="preserve"> </v>
      </c>
      <c r="B16" s="141" t="s">
        <v>19</v>
      </c>
      <c r="C16" s="133">
        <f>+C13+C14+C15</f>
        <v>850</v>
      </c>
      <c r="D16" s="144">
        <f t="shared" ref="D16:H16" si="13">+D13+D14+D15</f>
        <v>850</v>
      </c>
      <c r="E16" s="187">
        <f t="shared" si="13"/>
        <v>1700</v>
      </c>
      <c r="F16" s="133">
        <f t="shared" si="13"/>
        <v>991</v>
      </c>
      <c r="G16" s="144">
        <f t="shared" si="13"/>
        <v>990</v>
      </c>
      <c r="H16" s="187">
        <f t="shared" si="13"/>
        <v>1981</v>
      </c>
      <c r="I16" s="136">
        <f t="shared" si="1"/>
        <v>16.52941176470588</v>
      </c>
      <c r="J16" s="10"/>
      <c r="K16" s="11"/>
      <c r="L16" s="48" t="s">
        <v>19</v>
      </c>
      <c r="M16" s="49">
        <f>+M13+M14+M15</f>
        <v>114807</v>
      </c>
      <c r="N16" s="50">
        <f t="shared" ref="N16:V16" si="14">+N13+N14+N15</f>
        <v>108675</v>
      </c>
      <c r="O16" s="203">
        <f t="shared" si="14"/>
        <v>223482</v>
      </c>
      <c r="P16" s="50">
        <f t="shared" si="14"/>
        <v>132</v>
      </c>
      <c r="Q16" s="203">
        <f t="shared" si="14"/>
        <v>223614</v>
      </c>
      <c r="R16" s="49">
        <f t="shared" si="14"/>
        <v>144220</v>
      </c>
      <c r="S16" s="50">
        <f t="shared" si="14"/>
        <v>136910</v>
      </c>
      <c r="T16" s="203">
        <f t="shared" si="14"/>
        <v>281130</v>
      </c>
      <c r="U16" s="50">
        <f t="shared" si="14"/>
        <v>0</v>
      </c>
      <c r="V16" s="203">
        <f t="shared" si="14"/>
        <v>281130</v>
      </c>
      <c r="W16" s="51">
        <f t="shared" si="2"/>
        <v>25.721108696235472</v>
      </c>
    </row>
    <row r="17" spans="1:27" ht="13.5" thickTop="1">
      <c r="A17" s="409" t="str">
        <f t="shared" si="0"/>
        <v xml:space="preserve"> </v>
      </c>
      <c r="B17" s="111" t="s">
        <v>20</v>
      </c>
      <c r="C17" s="125">
        <v>285</v>
      </c>
      <c r="D17" s="127">
        <v>285</v>
      </c>
      <c r="E17" s="188">
        <f>SUM(C17:D17)</f>
        <v>570</v>
      </c>
      <c r="F17" s="125">
        <v>345</v>
      </c>
      <c r="G17" s="127">
        <v>346</v>
      </c>
      <c r="H17" s="188">
        <f>SUM(F17:G17)</f>
        <v>691</v>
      </c>
      <c r="I17" s="128">
        <f t="shared" si="1"/>
        <v>21.228070175438596</v>
      </c>
      <c r="J17" s="4"/>
      <c r="L17" s="14" t="s">
        <v>21</v>
      </c>
      <c r="M17" s="40">
        <v>42123</v>
      </c>
      <c r="N17" s="38">
        <v>38600</v>
      </c>
      <c r="O17" s="201">
        <f>SUM(M17:N17)</f>
        <v>80723</v>
      </c>
      <c r="P17" s="424">
        <v>0</v>
      </c>
      <c r="Q17" s="201">
        <f>O17+P17</f>
        <v>80723</v>
      </c>
      <c r="R17" s="40">
        <v>52805</v>
      </c>
      <c r="S17" s="38">
        <v>49287</v>
      </c>
      <c r="T17" s="201">
        <f>SUM(R17:S17)</f>
        <v>102092</v>
      </c>
      <c r="U17" s="424">
        <v>0</v>
      </c>
      <c r="V17" s="201">
        <f>T17+U17</f>
        <v>102092</v>
      </c>
      <c r="W17" s="41">
        <f t="shared" si="2"/>
        <v>26.472009216704031</v>
      </c>
    </row>
    <row r="18" spans="1:27">
      <c r="A18" s="409" t="str">
        <f t="shared" si="0"/>
        <v xml:space="preserve"> </v>
      </c>
      <c r="B18" s="111" t="s">
        <v>22</v>
      </c>
      <c r="C18" s="125">
        <v>275</v>
      </c>
      <c r="D18" s="127">
        <v>274</v>
      </c>
      <c r="E18" s="179">
        <f t="shared" ref="E18:E19" si="15">SUM(C18:D18)</f>
        <v>549</v>
      </c>
      <c r="F18" s="125">
        <v>328</v>
      </c>
      <c r="G18" s="127">
        <v>329</v>
      </c>
      <c r="H18" s="179">
        <f t="shared" si="8"/>
        <v>657</v>
      </c>
      <c r="I18" s="128">
        <f t="shared" si="1"/>
        <v>19.672131147540984</v>
      </c>
      <c r="J18" s="4"/>
      <c r="L18" s="14" t="s">
        <v>22</v>
      </c>
      <c r="M18" s="40">
        <v>40838</v>
      </c>
      <c r="N18" s="38">
        <v>40922</v>
      </c>
      <c r="O18" s="201">
        <f t="shared" ref="O18:O19" si="16">SUM(M18:N18)</f>
        <v>81760</v>
      </c>
      <c r="P18" s="424">
        <v>0</v>
      </c>
      <c r="Q18" s="201">
        <f>O18+P18</f>
        <v>81760</v>
      </c>
      <c r="R18" s="40">
        <v>48932</v>
      </c>
      <c r="S18" s="38">
        <v>49518</v>
      </c>
      <c r="T18" s="201">
        <f t="shared" ref="T18:T19" si="17">SUM(R18:S18)</f>
        <v>98450</v>
      </c>
      <c r="U18" s="424">
        <v>0</v>
      </c>
      <c r="V18" s="201">
        <f>T18+U18</f>
        <v>98450</v>
      </c>
      <c r="W18" s="41">
        <f t="shared" si="2"/>
        <v>20.413405088062618</v>
      </c>
    </row>
    <row r="19" spans="1:27" ht="13.5" thickBot="1">
      <c r="A19" s="409" t="str">
        <f t="shared" si="0"/>
        <v xml:space="preserve"> </v>
      </c>
      <c r="B19" s="111" t="s">
        <v>23</v>
      </c>
      <c r="C19" s="125">
        <v>241</v>
      </c>
      <c r="D19" s="146">
        <v>242</v>
      </c>
      <c r="E19" s="183">
        <f t="shared" si="15"/>
        <v>483</v>
      </c>
      <c r="F19" s="125">
        <v>323</v>
      </c>
      <c r="G19" s="146">
        <v>324</v>
      </c>
      <c r="H19" s="183">
        <f t="shared" si="8"/>
        <v>647</v>
      </c>
      <c r="I19" s="147">
        <f t="shared" si="1"/>
        <v>33.9544513457557</v>
      </c>
      <c r="J19" s="4"/>
      <c r="L19" s="14" t="s">
        <v>23</v>
      </c>
      <c r="M19" s="40">
        <v>31404</v>
      </c>
      <c r="N19" s="38">
        <v>30111</v>
      </c>
      <c r="O19" s="201">
        <f t="shared" si="16"/>
        <v>61515</v>
      </c>
      <c r="P19" s="424">
        <v>0</v>
      </c>
      <c r="Q19" s="201">
        <f>O19+P19</f>
        <v>61515</v>
      </c>
      <c r="R19" s="40">
        <v>43830</v>
      </c>
      <c r="S19" s="38">
        <v>42015</v>
      </c>
      <c r="T19" s="201">
        <f t="shared" si="17"/>
        <v>85845</v>
      </c>
      <c r="U19" s="424">
        <v>0</v>
      </c>
      <c r="V19" s="201">
        <f>T19+U19</f>
        <v>85845</v>
      </c>
      <c r="W19" s="41">
        <f t="shared" si="2"/>
        <v>39.551328944159955</v>
      </c>
    </row>
    <row r="20" spans="1:27" ht="14.25" thickTop="1" thickBot="1">
      <c r="A20" s="409" t="str">
        <f t="shared" ref="A20:A65" si="18">IF(ISERROR(F20/G20)," ",IF(F20/G20&gt;0.5,IF(F20/G20&lt;1.5," ","NOT OK"),"NOT OK"))</f>
        <v xml:space="preserve"> </v>
      </c>
      <c r="B20" s="132" t="s">
        <v>24</v>
      </c>
      <c r="C20" s="133">
        <f t="shared" ref="C20:E20" si="19">+C17+C18+C19</f>
        <v>801</v>
      </c>
      <c r="D20" s="135">
        <f t="shared" si="19"/>
        <v>801</v>
      </c>
      <c r="E20" s="189">
        <f t="shared" si="19"/>
        <v>1602</v>
      </c>
      <c r="F20" s="133">
        <f t="shared" ref="F20:H20" si="20">+F17+F18+F19</f>
        <v>996</v>
      </c>
      <c r="G20" s="135">
        <f t="shared" si="20"/>
        <v>999</v>
      </c>
      <c r="H20" s="189">
        <f t="shared" si="20"/>
        <v>1995</v>
      </c>
      <c r="I20" s="136">
        <f t="shared" ref="I20" si="21">IF(E20=0,0,((H20/E20)-1)*100)</f>
        <v>24.531835205992515</v>
      </c>
      <c r="J20" s="4"/>
      <c r="L20" s="42" t="s">
        <v>24</v>
      </c>
      <c r="M20" s="46">
        <f t="shared" ref="M20:Q20" si="22">+M17+M18+M19</f>
        <v>114365</v>
      </c>
      <c r="N20" s="44">
        <f t="shared" si="22"/>
        <v>109633</v>
      </c>
      <c r="O20" s="202">
        <f t="shared" si="22"/>
        <v>223998</v>
      </c>
      <c r="P20" s="44">
        <f t="shared" si="22"/>
        <v>0</v>
      </c>
      <c r="Q20" s="202">
        <f t="shared" si="22"/>
        <v>223998</v>
      </c>
      <c r="R20" s="46">
        <f t="shared" ref="R20:V20" si="23">+R17+R18+R19</f>
        <v>145567</v>
      </c>
      <c r="S20" s="44">
        <f t="shared" si="23"/>
        <v>140820</v>
      </c>
      <c r="T20" s="202">
        <f t="shared" si="23"/>
        <v>286387</v>
      </c>
      <c r="U20" s="44">
        <f t="shared" si="23"/>
        <v>0</v>
      </c>
      <c r="V20" s="202">
        <f t="shared" si="23"/>
        <v>286387</v>
      </c>
      <c r="W20" s="47">
        <f t="shared" ref="W20" si="24">IF(Q20=0,0,((V20/Q20)-1)*100)</f>
        <v>27.852480825721649</v>
      </c>
    </row>
    <row r="21" spans="1:27" ht="14.25" thickTop="1" thickBot="1">
      <c r="A21" s="409" t="str">
        <f t="shared" ref="A21:A26" si="25">IF(ISERROR(F21/G21)," ",IF(F21/G21&gt;0.5,IF(F21/G21&lt;1.5," ","NOT OK"),"NOT OK"))</f>
        <v xml:space="preserve"> </v>
      </c>
      <c r="B21" s="111" t="s">
        <v>10</v>
      </c>
      <c r="C21" s="125">
        <v>268</v>
      </c>
      <c r="D21" s="127">
        <v>267</v>
      </c>
      <c r="E21" s="185">
        <f>SUM(C21:D21)</f>
        <v>535</v>
      </c>
      <c r="F21" s="125">
        <v>312</v>
      </c>
      <c r="G21" s="127">
        <v>311</v>
      </c>
      <c r="H21" s="185">
        <f>SUM(F21:G21)</f>
        <v>623</v>
      </c>
      <c r="I21" s="128">
        <f t="shared" ref="I21:I22" si="26">IF(E21=0,0,((H21/E21)-1)*100)</f>
        <v>16.44859813084112</v>
      </c>
      <c r="J21" s="4"/>
      <c r="L21" s="14" t="s">
        <v>10</v>
      </c>
      <c r="M21" s="40">
        <v>35509</v>
      </c>
      <c r="N21" s="38">
        <v>34283</v>
      </c>
      <c r="O21" s="201">
        <f>SUM(M21:N21)</f>
        <v>69792</v>
      </c>
      <c r="P21" s="424">
        <v>0</v>
      </c>
      <c r="Q21" s="201">
        <f>O21+P21</f>
        <v>69792</v>
      </c>
      <c r="R21" s="40">
        <v>41814</v>
      </c>
      <c r="S21" s="38">
        <v>41562</v>
      </c>
      <c r="T21" s="201">
        <f>SUM(R21:S21)</f>
        <v>83376</v>
      </c>
      <c r="U21" s="424">
        <v>0</v>
      </c>
      <c r="V21" s="201">
        <f>T21+U21</f>
        <v>83376</v>
      </c>
      <c r="W21" s="41">
        <f t="shared" ref="W21:W22" si="27">IF(Q21=0,0,((V21/Q21)-1)*100)</f>
        <v>19.463548830811561</v>
      </c>
    </row>
    <row r="22" spans="1:27" ht="14.25" thickTop="1" thickBot="1">
      <c r="A22" s="410" t="str">
        <f t="shared" si="25"/>
        <v xml:space="preserve"> </v>
      </c>
      <c r="B22" s="132" t="s">
        <v>66</v>
      </c>
      <c r="C22" s="133">
        <f>+C12+C16+C20+C21</f>
        <v>2812</v>
      </c>
      <c r="D22" s="135">
        <f t="shared" ref="D22:H22" si="28">+D12+D16+D20+D21</f>
        <v>2811</v>
      </c>
      <c r="E22" s="186">
        <f t="shared" si="28"/>
        <v>5623</v>
      </c>
      <c r="F22" s="133">
        <f t="shared" si="28"/>
        <v>3349</v>
      </c>
      <c r="G22" s="135">
        <f t="shared" si="28"/>
        <v>3350</v>
      </c>
      <c r="H22" s="186">
        <f t="shared" si="28"/>
        <v>6699</v>
      </c>
      <c r="I22" s="137">
        <f t="shared" si="26"/>
        <v>19.135692690734473</v>
      </c>
      <c r="J22" s="8"/>
      <c r="L22" s="42" t="s">
        <v>66</v>
      </c>
      <c r="M22" s="46">
        <f t="shared" ref="M22:V22" si="29">+M12+M16+M20+M21</f>
        <v>387714</v>
      </c>
      <c r="N22" s="44">
        <f t="shared" si="29"/>
        <v>374384</v>
      </c>
      <c r="O22" s="202">
        <f t="shared" si="29"/>
        <v>762098</v>
      </c>
      <c r="P22" s="45">
        <f t="shared" si="29"/>
        <v>132</v>
      </c>
      <c r="Q22" s="205">
        <f t="shared" si="29"/>
        <v>762230</v>
      </c>
      <c r="R22" s="46">
        <f t="shared" si="29"/>
        <v>489520</v>
      </c>
      <c r="S22" s="44">
        <f t="shared" si="29"/>
        <v>476022</v>
      </c>
      <c r="T22" s="202">
        <f t="shared" si="29"/>
        <v>965542</v>
      </c>
      <c r="U22" s="45">
        <f t="shared" si="29"/>
        <v>0</v>
      </c>
      <c r="V22" s="205">
        <f t="shared" si="29"/>
        <v>965542</v>
      </c>
      <c r="W22" s="47">
        <f t="shared" si="27"/>
        <v>26.673313829159184</v>
      </c>
    </row>
    <row r="23" spans="1:27" ht="13.5" thickTop="1">
      <c r="A23" s="409" t="str">
        <f>IF(ISERROR(F23/G23)," ",IF(F23/G23&gt;0.5,IF(F23/G23&lt;1.5," ","NOT OK"),"NOT OK"))</f>
        <v xml:space="preserve"> </v>
      </c>
      <c r="B23" s="111" t="s">
        <v>11</v>
      </c>
      <c r="C23" s="125">
        <v>272</v>
      </c>
      <c r="D23" s="127">
        <v>272</v>
      </c>
      <c r="E23" s="185">
        <f>SUM(C23:D23)</f>
        <v>544</v>
      </c>
      <c r="F23" s="125"/>
      <c r="G23" s="127"/>
      <c r="H23" s="185"/>
      <c r="I23" s="128"/>
      <c r="J23" s="4"/>
      <c r="K23" s="7"/>
      <c r="L23" s="14" t="s">
        <v>11</v>
      </c>
      <c r="M23" s="40">
        <v>40709</v>
      </c>
      <c r="N23" s="38">
        <v>38043</v>
      </c>
      <c r="O23" s="201">
        <f>SUM(M23:N23)</f>
        <v>78752</v>
      </c>
      <c r="P23" s="424">
        <v>0</v>
      </c>
      <c r="Q23" s="201">
        <f>O23+P23</f>
        <v>78752</v>
      </c>
      <c r="R23" s="40"/>
      <c r="S23" s="38"/>
      <c r="T23" s="201"/>
      <c r="U23" s="424"/>
      <c r="V23" s="201"/>
      <c r="W23" s="41"/>
    </row>
    <row r="24" spans="1:27" ht="13.5" thickBot="1">
      <c r="A24" s="409" t="str">
        <f>IF(ISERROR(F24/G24)," ",IF(F24/G24&gt;0.5,IF(F24/G24&lt;1.5," ","NOT OK"),"NOT OK"))</f>
        <v xml:space="preserve"> </v>
      </c>
      <c r="B24" s="116" t="s">
        <v>12</v>
      </c>
      <c r="C24" s="129">
        <v>304</v>
      </c>
      <c r="D24" s="131">
        <v>302</v>
      </c>
      <c r="E24" s="185">
        <f>SUM(C24:D24)</f>
        <v>606</v>
      </c>
      <c r="F24" s="129"/>
      <c r="G24" s="131"/>
      <c r="H24" s="185"/>
      <c r="I24" s="128"/>
      <c r="J24" s="4"/>
      <c r="K24" s="7"/>
      <c r="L24" s="23" t="s">
        <v>12</v>
      </c>
      <c r="M24" s="40">
        <v>46502</v>
      </c>
      <c r="N24" s="38">
        <v>43365</v>
      </c>
      <c r="O24" s="201">
        <f t="shared" ref="O24" si="30">SUM(M24:N24)</f>
        <v>89867</v>
      </c>
      <c r="P24" s="425">
        <v>0</v>
      </c>
      <c r="Q24" s="321">
        <f t="shared" ref="Q24" si="31">O24+P24</f>
        <v>89867</v>
      </c>
      <c r="R24" s="40"/>
      <c r="S24" s="38"/>
      <c r="T24" s="201"/>
      <c r="U24" s="425"/>
      <c r="V24" s="321"/>
      <c r="W24" s="41"/>
    </row>
    <row r="25" spans="1:27" ht="14.25" thickTop="1" thickBot="1">
      <c r="A25" s="1"/>
      <c r="B25" s="132" t="s">
        <v>38</v>
      </c>
      <c r="C25" s="431">
        <f t="shared" ref="C25:E25" si="32">+C21+C23+C24</f>
        <v>844</v>
      </c>
      <c r="D25" s="432">
        <f t="shared" si="32"/>
        <v>841</v>
      </c>
      <c r="E25" s="445">
        <f t="shared" si="32"/>
        <v>1685</v>
      </c>
      <c r="F25" s="431"/>
      <c r="G25" s="432"/>
      <c r="H25" s="445"/>
      <c r="I25" s="136"/>
      <c r="J25" s="4"/>
      <c r="L25" s="42" t="s">
        <v>38</v>
      </c>
      <c r="M25" s="43">
        <f t="shared" ref="M25:Q25" si="33">+M21+M23+M24</f>
        <v>122720</v>
      </c>
      <c r="N25" s="46">
        <f t="shared" si="33"/>
        <v>115691</v>
      </c>
      <c r="O25" s="446">
        <f t="shared" si="33"/>
        <v>238411</v>
      </c>
      <c r="P25" s="43">
        <f t="shared" si="33"/>
        <v>0</v>
      </c>
      <c r="Q25" s="446">
        <f t="shared" si="33"/>
        <v>238411</v>
      </c>
      <c r="R25" s="43"/>
      <c r="S25" s="46"/>
      <c r="T25" s="446"/>
      <c r="U25" s="43"/>
      <c r="V25" s="446"/>
      <c r="W25" s="435"/>
      <c r="X25" s="1"/>
      <c r="AA25" s="1"/>
    </row>
    <row r="26" spans="1:27" ht="14.25" thickTop="1" thickBot="1">
      <c r="A26" s="410" t="str">
        <f t="shared" si="25"/>
        <v xml:space="preserve"> </v>
      </c>
      <c r="B26" s="132" t="s">
        <v>63</v>
      </c>
      <c r="C26" s="133">
        <f t="shared" ref="C26:E26" si="34">+C12+C16+C20+C25</f>
        <v>3388</v>
      </c>
      <c r="D26" s="135">
        <f t="shared" si="34"/>
        <v>3385</v>
      </c>
      <c r="E26" s="164">
        <f t="shared" si="34"/>
        <v>6773</v>
      </c>
      <c r="F26" s="133"/>
      <c r="G26" s="135"/>
      <c r="H26" s="164"/>
      <c r="I26" s="137"/>
      <c r="J26" s="8"/>
      <c r="L26" s="42" t="s">
        <v>63</v>
      </c>
      <c r="M26" s="46">
        <f t="shared" ref="M26:Q26" si="35">+M12+M16+M20+M25</f>
        <v>474925</v>
      </c>
      <c r="N26" s="44">
        <f t="shared" si="35"/>
        <v>455792</v>
      </c>
      <c r="O26" s="155">
        <f t="shared" si="35"/>
        <v>930717</v>
      </c>
      <c r="P26" s="45">
        <f t="shared" si="35"/>
        <v>132</v>
      </c>
      <c r="Q26" s="158">
        <f t="shared" si="35"/>
        <v>930849</v>
      </c>
      <c r="R26" s="46"/>
      <c r="S26" s="44"/>
      <c r="T26" s="155"/>
      <c r="U26" s="45"/>
      <c r="V26" s="158"/>
      <c r="W26" s="47"/>
    </row>
    <row r="27" spans="1:27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7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1:27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1:27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7" ht="14.25" thickTop="1" thickBot="1">
      <c r="B31" s="109"/>
      <c r="C31" s="486" t="s">
        <v>64</v>
      </c>
      <c r="D31" s="487"/>
      <c r="E31" s="488"/>
      <c r="F31" s="486" t="s">
        <v>65</v>
      </c>
      <c r="G31" s="487"/>
      <c r="H31" s="488"/>
      <c r="I31" s="110" t="s">
        <v>2</v>
      </c>
      <c r="J31" s="4"/>
      <c r="L31" s="12"/>
      <c r="M31" s="489" t="s">
        <v>64</v>
      </c>
      <c r="N31" s="490"/>
      <c r="O31" s="490"/>
      <c r="P31" s="490"/>
      <c r="Q31" s="491"/>
      <c r="R31" s="489" t="s">
        <v>65</v>
      </c>
      <c r="S31" s="490"/>
      <c r="T31" s="490"/>
      <c r="U31" s="490"/>
      <c r="V31" s="491"/>
      <c r="W31" s="13" t="s">
        <v>2</v>
      </c>
    </row>
    <row r="32" spans="1:27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1:25" ht="13.5" thickBot="1">
      <c r="B33" s="116"/>
      <c r="C33" s="117" t="s">
        <v>5</v>
      </c>
      <c r="D33" s="118" t="s">
        <v>6</v>
      </c>
      <c r="E33" s="452" t="s">
        <v>7</v>
      </c>
      <c r="F33" s="117" t="s">
        <v>5</v>
      </c>
      <c r="G33" s="118" t="s">
        <v>6</v>
      </c>
      <c r="H33" s="406" t="s">
        <v>7</v>
      </c>
      <c r="I33" s="120"/>
      <c r="J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1:25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L34" s="14"/>
      <c r="M34" s="34"/>
      <c r="N34" s="31"/>
      <c r="O34" s="32"/>
      <c r="P34" s="426"/>
      <c r="Q34" s="35"/>
      <c r="R34" s="34"/>
      <c r="S34" s="31"/>
      <c r="T34" s="32"/>
      <c r="U34" s="426"/>
      <c r="V34" s="35"/>
      <c r="W34" s="36"/>
    </row>
    <row r="35" spans="1:25">
      <c r="A35" s="4" t="str">
        <f t="shared" ref="A35:A45" si="36">IF(ISERROR(F35/G35)," ",IF(F35/G35&gt;0.5,IF(F35/G35&lt;1.5," ","NOT OK"),"NOT OK"))</f>
        <v xml:space="preserve"> </v>
      </c>
      <c r="B35" s="111" t="s">
        <v>13</v>
      </c>
      <c r="C35" s="125">
        <v>1235</v>
      </c>
      <c r="D35" s="127">
        <v>1235</v>
      </c>
      <c r="E35" s="185">
        <f t="shared" ref="E35" si="37">SUM(C35:D35)</f>
        <v>2470</v>
      </c>
      <c r="F35" s="125">
        <v>1246</v>
      </c>
      <c r="G35" s="127">
        <v>1245</v>
      </c>
      <c r="H35" s="185">
        <f t="shared" ref="H35" si="38">SUM(F35:G35)</f>
        <v>2491</v>
      </c>
      <c r="I35" s="128">
        <f t="shared" ref="I35:I45" si="39">IF(E35=0,0,((H35/E35)-1)*100)</f>
        <v>0.85020242914979338</v>
      </c>
      <c r="L35" s="14" t="s">
        <v>13</v>
      </c>
      <c r="M35" s="40">
        <v>184819</v>
      </c>
      <c r="N35" s="38">
        <v>198524</v>
      </c>
      <c r="O35" s="201">
        <f t="shared" ref="O35" si="40">SUM(M35:N35)</f>
        <v>383343</v>
      </c>
      <c r="P35" s="425">
        <v>0</v>
      </c>
      <c r="Q35" s="204">
        <f>O35+P35</f>
        <v>383343</v>
      </c>
      <c r="R35" s="40">
        <v>210050</v>
      </c>
      <c r="S35" s="38">
        <v>217256</v>
      </c>
      <c r="T35" s="201">
        <f t="shared" ref="T35" si="41">SUM(R35:S35)</f>
        <v>427306</v>
      </c>
      <c r="U35" s="425">
        <v>0</v>
      </c>
      <c r="V35" s="204">
        <f>T35+U35</f>
        <v>427306</v>
      </c>
      <c r="W35" s="41">
        <f t="shared" ref="W35:W45" si="42">IF(Q35=0,0,((V35/Q35)-1)*100)</f>
        <v>11.468319494551871</v>
      </c>
    </row>
    <row r="36" spans="1:25">
      <c r="A36" s="4" t="str">
        <f>IF(ISERROR(F36/G36)," ",IF(F36/G36&gt;0.5,IF(F36/G36&lt;1.5," ","NOT OK"),"NOT OK"))</f>
        <v xml:space="preserve"> </v>
      </c>
      <c r="B36" s="111" t="s">
        <v>14</v>
      </c>
      <c r="C36" s="125">
        <v>1122</v>
      </c>
      <c r="D36" s="127">
        <v>1122</v>
      </c>
      <c r="E36" s="185">
        <f>SUM(C36:D36)</f>
        <v>2244</v>
      </c>
      <c r="F36" s="125">
        <v>1131</v>
      </c>
      <c r="G36" s="127">
        <v>1131</v>
      </c>
      <c r="H36" s="185">
        <f>SUM(F36:G36)</f>
        <v>2262</v>
      </c>
      <c r="I36" s="128">
        <f>IF(E36=0,0,((H36/E36)-1)*100)</f>
        <v>0.80213903743315829</v>
      </c>
      <c r="J36" s="4"/>
      <c r="L36" s="14" t="s">
        <v>14</v>
      </c>
      <c r="M36" s="40">
        <v>167645</v>
      </c>
      <c r="N36" s="38">
        <v>177213</v>
      </c>
      <c r="O36" s="201">
        <f>SUM(M36:N36)</f>
        <v>344858</v>
      </c>
      <c r="P36" s="425">
        <v>0</v>
      </c>
      <c r="Q36" s="204">
        <f>O36+P36</f>
        <v>344858</v>
      </c>
      <c r="R36" s="40">
        <v>190518</v>
      </c>
      <c r="S36" s="38">
        <v>198227</v>
      </c>
      <c r="T36" s="201">
        <f>SUM(R36:S36)</f>
        <v>388745</v>
      </c>
      <c r="U36" s="425">
        <v>0</v>
      </c>
      <c r="V36" s="204">
        <f>T36+U36</f>
        <v>388745</v>
      </c>
      <c r="W36" s="41">
        <f>IF(Q36=0,0,((V36/Q36)-1)*100)</f>
        <v>12.726107557313448</v>
      </c>
    </row>
    <row r="37" spans="1:25" ht="13.5" thickBot="1">
      <c r="A37" s="4" t="str">
        <f>IF(ISERROR(F37/G37)," ",IF(F37/G37&gt;0.5,IF(F37/G37&lt;1.5," ","NOT OK"),"NOT OK"))</f>
        <v xml:space="preserve"> </v>
      </c>
      <c r="B37" s="111" t="s">
        <v>15</v>
      </c>
      <c r="C37" s="125">
        <v>1206</v>
      </c>
      <c r="D37" s="127">
        <v>1206</v>
      </c>
      <c r="E37" s="185">
        <f>SUM(C37:D37)</f>
        <v>2412</v>
      </c>
      <c r="F37" s="125">
        <v>1132</v>
      </c>
      <c r="G37" s="127">
        <v>1132</v>
      </c>
      <c r="H37" s="185">
        <f>SUM(F37:G37)</f>
        <v>2264</v>
      </c>
      <c r="I37" s="147">
        <f>IF(E37=0,0,((H37/E37)-1)*100)</f>
        <v>-6.1359867330016638</v>
      </c>
      <c r="J37" s="4"/>
      <c r="L37" s="14" t="s">
        <v>15</v>
      </c>
      <c r="M37" s="40">
        <v>168559</v>
      </c>
      <c r="N37" s="38">
        <v>176829</v>
      </c>
      <c r="O37" s="201">
        <f>SUM(M37:N37)</f>
        <v>345388</v>
      </c>
      <c r="P37" s="425">
        <v>0</v>
      </c>
      <c r="Q37" s="204">
        <f>O37+P37</f>
        <v>345388</v>
      </c>
      <c r="R37" s="40">
        <v>182876</v>
      </c>
      <c r="S37" s="38">
        <v>189040</v>
      </c>
      <c r="T37" s="201">
        <f>SUM(R37:S37)</f>
        <v>371916</v>
      </c>
      <c r="U37" s="425">
        <v>0</v>
      </c>
      <c r="V37" s="204">
        <f>T37+U37</f>
        <v>371916</v>
      </c>
      <c r="W37" s="41">
        <f>IF(Q37=0,0,((V37/Q37)-1)*100)</f>
        <v>7.6806374280519396</v>
      </c>
    </row>
    <row r="38" spans="1:25" ht="14.25" thickTop="1" thickBot="1">
      <c r="A38" s="409" t="str">
        <f>IF(ISERROR(F38/G38)," ",IF(F38/G38&gt;0.5,IF(F38/G38&lt;1.5," ","NOT OK"),"NOT OK"))</f>
        <v xml:space="preserve"> </v>
      </c>
      <c r="B38" s="132" t="s">
        <v>61</v>
      </c>
      <c r="C38" s="133">
        <f>+C35+C36+C37</f>
        <v>3563</v>
      </c>
      <c r="D38" s="135">
        <f t="shared" ref="D38:H38" si="43">+D35+D36+D37</f>
        <v>3563</v>
      </c>
      <c r="E38" s="189">
        <f t="shared" si="43"/>
        <v>7126</v>
      </c>
      <c r="F38" s="133">
        <f t="shared" si="43"/>
        <v>3509</v>
      </c>
      <c r="G38" s="135">
        <f t="shared" si="43"/>
        <v>3508</v>
      </c>
      <c r="H38" s="189">
        <f t="shared" si="43"/>
        <v>7017</v>
      </c>
      <c r="I38" s="136">
        <f>IF(E38=0,0,((H38/E38)-1)*100)</f>
        <v>-1.5296098793151858</v>
      </c>
      <c r="J38" s="4"/>
      <c r="L38" s="42" t="s">
        <v>61</v>
      </c>
      <c r="M38" s="46">
        <f t="shared" ref="M38:V38" si="44">+M35+M36+M37</f>
        <v>521023</v>
      </c>
      <c r="N38" s="44">
        <f t="shared" si="44"/>
        <v>552566</v>
      </c>
      <c r="O38" s="202">
        <f t="shared" si="44"/>
        <v>1073589</v>
      </c>
      <c r="P38" s="44">
        <f t="shared" si="44"/>
        <v>0</v>
      </c>
      <c r="Q38" s="202">
        <f t="shared" si="44"/>
        <v>1073589</v>
      </c>
      <c r="R38" s="46">
        <f t="shared" si="44"/>
        <v>583444</v>
      </c>
      <c r="S38" s="44">
        <f t="shared" si="44"/>
        <v>604523</v>
      </c>
      <c r="T38" s="202">
        <f t="shared" si="44"/>
        <v>1187967</v>
      </c>
      <c r="U38" s="44">
        <f t="shared" si="44"/>
        <v>0</v>
      </c>
      <c r="V38" s="202">
        <f t="shared" si="44"/>
        <v>1187967</v>
      </c>
      <c r="W38" s="47">
        <f>IF(Q38=0,0,((V38/Q38)-1)*100)</f>
        <v>10.653797682353305</v>
      </c>
    </row>
    <row r="39" spans="1:25" ht="13.5" thickTop="1">
      <c r="A39" s="4" t="str">
        <f t="shared" si="36"/>
        <v xml:space="preserve"> </v>
      </c>
      <c r="B39" s="111" t="s">
        <v>16</v>
      </c>
      <c r="C39" s="138">
        <v>1102</v>
      </c>
      <c r="D39" s="140">
        <v>1102</v>
      </c>
      <c r="E39" s="185">
        <f t="shared" ref="E39" si="45">SUM(C39:D39)</f>
        <v>2204</v>
      </c>
      <c r="F39" s="138">
        <v>1205</v>
      </c>
      <c r="G39" s="140">
        <v>1203</v>
      </c>
      <c r="H39" s="185">
        <f t="shared" ref="H39" si="46">SUM(F39:G39)</f>
        <v>2408</v>
      </c>
      <c r="I39" s="128">
        <f t="shared" si="39"/>
        <v>9.2558983666061643</v>
      </c>
      <c r="J39" s="8"/>
      <c r="L39" s="14" t="s">
        <v>16</v>
      </c>
      <c r="M39" s="40">
        <v>157838</v>
      </c>
      <c r="N39" s="38">
        <v>157935</v>
      </c>
      <c r="O39" s="201">
        <f t="shared" ref="O39" si="47">SUM(M39:N39)</f>
        <v>315773</v>
      </c>
      <c r="P39" s="424">
        <v>0</v>
      </c>
      <c r="Q39" s="324">
        <f>O39+P39</f>
        <v>315773</v>
      </c>
      <c r="R39" s="40">
        <v>181105</v>
      </c>
      <c r="S39" s="38">
        <v>182605</v>
      </c>
      <c r="T39" s="201">
        <f t="shared" ref="T39" si="48">SUM(R39:S39)</f>
        <v>363710</v>
      </c>
      <c r="U39" s="424">
        <v>0</v>
      </c>
      <c r="V39" s="324">
        <f>T39+U39</f>
        <v>363710</v>
      </c>
      <c r="W39" s="41">
        <f t="shared" si="42"/>
        <v>15.180841933920885</v>
      </c>
    </row>
    <row r="40" spans="1:25">
      <c r="A40" s="4" t="str">
        <f t="shared" si="36"/>
        <v xml:space="preserve"> </v>
      </c>
      <c r="B40" s="111" t="s">
        <v>17</v>
      </c>
      <c r="C40" s="138">
        <v>1075</v>
      </c>
      <c r="D40" s="140">
        <v>1074</v>
      </c>
      <c r="E40" s="185">
        <f>SUM(C40:D40)</f>
        <v>2149</v>
      </c>
      <c r="F40" s="138">
        <v>1264</v>
      </c>
      <c r="G40" s="140">
        <v>1264</v>
      </c>
      <c r="H40" s="185">
        <f>SUM(F40:G40)</f>
        <v>2528</v>
      </c>
      <c r="I40" s="128">
        <f t="shared" si="39"/>
        <v>17.636109818520239</v>
      </c>
      <c r="J40" s="4"/>
      <c r="L40" s="14" t="s">
        <v>17</v>
      </c>
      <c r="M40" s="40">
        <v>155208</v>
      </c>
      <c r="N40" s="38">
        <v>154942</v>
      </c>
      <c r="O40" s="201">
        <f>SUM(M40:N40)</f>
        <v>310150</v>
      </c>
      <c r="P40" s="424">
        <v>161</v>
      </c>
      <c r="Q40" s="201">
        <f>O40+P40</f>
        <v>310311</v>
      </c>
      <c r="R40" s="40">
        <v>189930</v>
      </c>
      <c r="S40" s="38">
        <v>191313</v>
      </c>
      <c r="T40" s="201">
        <f>SUM(R40:S40)</f>
        <v>381243</v>
      </c>
      <c r="U40" s="424">
        <v>284</v>
      </c>
      <c r="V40" s="201">
        <f>T40+U40</f>
        <v>381527</v>
      </c>
      <c r="W40" s="41">
        <f t="shared" si="42"/>
        <v>22.949879314623068</v>
      </c>
      <c r="Y40" s="338"/>
    </row>
    <row r="41" spans="1:25" ht="13.5" thickBot="1">
      <c r="A41" s="4" t="str">
        <f t="shared" si="36"/>
        <v xml:space="preserve"> </v>
      </c>
      <c r="B41" s="111" t="s">
        <v>18</v>
      </c>
      <c r="C41" s="138">
        <v>1001</v>
      </c>
      <c r="D41" s="140">
        <v>1001</v>
      </c>
      <c r="E41" s="185">
        <f t="shared" ref="E41" si="49">SUM(C41:D41)</f>
        <v>2002</v>
      </c>
      <c r="F41" s="138">
        <v>1185</v>
      </c>
      <c r="G41" s="140">
        <v>1185</v>
      </c>
      <c r="H41" s="185">
        <f>SUM(F41:G41)</f>
        <v>2370</v>
      </c>
      <c r="I41" s="128">
        <f t="shared" si="39"/>
        <v>18.381618381618381</v>
      </c>
      <c r="J41" s="4"/>
      <c r="L41" s="14" t="s">
        <v>18</v>
      </c>
      <c r="M41" s="40">
        <v>148508</v>
      </c>
      <c r="N41" s="38">
        <v>151028</v>
      </c>
      <c r="O41" s="201">
        <f t="shared" ref="O41" si="50">SUM(M41:N41)</f>
        <v>299536</v>
      </c>
      <c r="P41" s="424">
        <v>0</v>
      </c>
      <c r="Q41" s="201">
        <f>O41+P41</f>
        <v>299536</v>
      </c>
      <c r="R41" s="40">
        <v>179090</v>
      </c>
      <c r="S41" s="38">
        <v>179987</v>
      </c>
      <c r="T41" s="201">
        <f>SUM(R41:S41)</f>
        <v>359077</v>
      </c>
      <c r="U41" s="424">
        <v>43</v>
      </c>
      <c r="V41" s="201">
        <f>T41+U41</f>
        <v>359120</v>
      </c>
      <c r="W41" s="41">
        <f t="shared" si="42"/>
        <v>19.892099780994599</v>
      </c>
    </row>
    <row r="42" spans="1:25" ht="15.75" customHeight="1" thickTop="1" thickBot="1">
      <c r="A42" s="10" t="str">
        <f t="shared" si="36"/>
        <v xml:space="preserve"> </v>
      </c>
      <c r="B42" s="141" t="s">
        <v>19</v>
      </c>
      <c r="C42" s="133">
        <f>+C39+C40+C41</f>
        <v>3178</v>
      </c>
      <c r="D42" s="144">
        <f t="shared" ref="D42:H42" si="51">+D39+D40+D41</f>
        <v>3177</v>
      </c>
      <c r="E42" s="187">
        <f t="shared" si="51"/>
        <v>6355</v>
      </c>
      <c r="F42" s="133">
        <f t="shared" si="51"/>
        <v>3654</v>
      </c>
      <c r="G42" s="144">
        <f t="shared" si="51"/>
        <v>3652</v>
      </c>
      <c r="H42" s="187">
        <f t="shared" si="51"/>
        <v>7306</v>
      </c>
      <c r="I42" s="136">
        <f t="shared" si="39"/>
        <v>14.964594807238395</v>
      </c>
      <c r="J42" s="10"/>
      <c r="K42" s="11"/>
      <c r="L42" s="48" t="s">
        <v>19</v>
      </c>
      <c r="M42" s="49">
        <f>+M39+M40+M41</f>
        <v>461554</v>
      </c>
      <c r="N42" s="50">
        <f t="shared" ref="N42:V42" si="52">+N39+N40+N41</f>
        <v>463905</v>
      </c>
      <c r="O42" s="203">
        <f t="shared" si="52"/>
        <v>925459</v>
      </c>
      <c r="P42" s="50">
        <f t="shared" si="52"/>
        <v>161</v>
      </c>
      <c r="Q42" s="203">
        <f t="shared" si="52"/>
        <v>925620</v>
      </c>
      <c r="R42" s="49">
        <f t="shared" si="52"/>
        <v>550125</v>
      </c>
      <c r="S42" s="50">
        <f t="shared" si="52"/>
        <v>553905</v>
      </c>
      <c r="T42" s="203">
        <f t="shared" si="52"/>
        <v>1104030</v>
      </c>
      <c r="U42" s="50">
        <f t="shared" si="52"/>
        <v>327</v>
      </c>
      <c r="V42" s="203">
        <f t="shared" si="52"/>
        <v>1104357</v>
      </c>
      <c r="W42" s="51">
        <f t="shared" si="42"/>
        <v>19.309976016075716</v>
      </c>
    </row>
    <row r="43" spans="1:25" ht="13.5" thickTop="1">
      <c r="A43" s="4" t="str">
        <f t="shared" si="36"/>
        <v xml:space="preserve"> </v>
      </c>
      <c r="B43" s="111" t="s">
        <v>20</v>
      </c>
      <c r="C43" s="125">
        <v>1040</v>
      </c>
      <c r="D43" s="127">
        <v>1040</v>
      </c>
      <c r="E43" s="188">
        <f>SUM(C43:D43)</f>
        <v>2080</v>
      </c>
      <c r="F43" s="125">
        <v>1231</v>
      </c>
      <c r="G43" s="127">
        <v>1231</v>
      </c>
      <c r="H43" s="188">
        <f>SUM(F43:G43)</f>
        <v>2462</v>
      </c>
      <c r="I43" s="128">
        <f t="shared" si="39"/>
        <v>18.365384615384617</v>
      </c>
      <c r="J43" s="4"/>
      <c r="L43" s="14" t="s">
        <v>21</v>
      </c>
      <c r="M43" s="40">
        <v>166993</v>
      </c>
      <c r="N43" s="38">
        <v>166965</v>
      </c>
      <c r="O43" s="201">
        <f>SUM(M43:N43)</f>
        <v>333958</v>
      </c>
      <c r="P43" s="424">
        <v>0</v>
      </c>
      <c r="Q43" s="201">
        <f>O43+P43</f>
        <v>333958</v>
      </c>
      <c r="R43" s="40">
        <v>200254</v>
      </c>
      <c r="S43" s="38">
        <v>203231</v>
      </c>
      <c r="T43" s="201">
        <f>SUM(R43:S43)</f>
        <v>403485</v>
      </c>
      <c r="U43" s="424">
        <v>0</v>
      </c>
      <c r="V43" s="201">
        <f>T43+U43</f>
        <v>403485</v>
      </c>
      <c r="W43" s="41">
        <f t="shared" si="42"/>
        <v>20.81908503464507</v>
      </c>
    </row>
    <row r="44" spans="1:25">
      <c r="A44" s="4" t="str">
        <f t="shared" si="36"/>
        <v xml:space="preserve"> </v>
      </c>
      <c r="B44" s="111" t="s">
        <v>22</v>
      </c>
      <c r="C44" s="125">
        <v>1044</v>
      </c>
      <c r="D44" s="127">
        <v>1044</v>
      </c>
      <c r="E44" s="179">
        <f t="shared" ref="E44:E45" si="53">SUM(C44:D44)</f>
        <v>2088</v>
      </c>
      <c r="F44" s="125">
        <v>1202</v>
      </c>
      <c r="G44" s="127">
        <v>1202</v>
      </c>
      <c r="H44" s="179">
        <f t="shared" ref="H44:H45" si="54">SUM(F44:G44)</f>
        <v>2404</v>
      </c>
      <c r="I44" s="128">
        <f t="shared" si="39"/>
        <v>15.134099616858233</v>
      </c>
      <c r="J44" s="4"/>
      <c r="L44" s="14" t="s">
        <v>22</v>
      </c>
      <c r="M44" s="40">
        <v>161828</v>
      </c>
      <c r="N44" s="38">
        <v>171068</v>
      </c>
      <c r="O44" s="201">
        <f t="shared" ref="O44:O45" si="55">SUM(M44:N44)</f>
        <v>332896</v>
      </c>
      <c r="P44" s="424">
        <v>0</v>
      </c>
      <c r="Q44" s="201">
        <f>O44+P44</f>
        <v>332896</v>
      </c>
      <c r="R44" s="40">
        <v>184635</v>
      </c>
      <c r="S44" s="38">
        <v>196428</v>
      </c>
      <c r="T44" s="201">
        <f t="shared" ref="T44:T45" si="56">SUM(R44:S44)</f>
        <v>381063</v>
      </c>
      <c r="U44" s="424">
        <v>0</v>
      </c>
      <c r="V44" s="201">
        <f>T44+U44</f>
        <v>381063</v>
      </c>
      <c r="W44" s="41">
        <f t="shared" si="42"/>
        <v>14.469083437469955</v>
      </c>
    </row>
    <row r="45" spans="1:25" ht="13.5" thickBot="1">
      <c r="A45" s="4" t="str">
        <f t="shared" si="36"/>
        <v xml:space="preserve"> </v>
      </c>
      <c r="B45" s="111" t="s">
        <v>23</v>
      </c>
      <c r="C45" s="125">
        <v>998</v>
      </c>
      <c r="D45" s="146">
        <v>998</v>
      </c>
      <c r="E45" s="183">
        <f t="shared" si="53"/>
        <v>1996</v>
      </c>
      <c r="F45" s="125">
        <v>1184</v>
      </c>
      <c r="G45" s="146">
        <v>1185</v>
      </c>
      <c r="H45" s="183">
        <f t="shared" si="54"/>
        <v>2369</v>
      </c>
      <c r="I45" s="147">
        <f t="shared" si="39"/>
        <v>18.687374749498996</v>
      </c>
      <c r="J45" s="4"/>
      <c r="L45" s="14" t="s">
        <v>23</v>
      </c>
      <c r="M45" s="40">
        <v>149799</v>
      </c>
      <c r="N45" s="38">
        <v>154540</v>
      </c>
      <c r="O45" s="201">
        <f t="shared" si="55"/>
        <v>304339</v>
      </c>
      <c r="P45" s="424">
        <v>52</v>
      </c>
      <c r="Q45" s="201">
        <f>O45+P45</f>
        <v>304391</v>
      </c>
      <c r="R45" s="40">
        <v>172049</v>
      </c>
      <c r="S45" s="38">
        <v>174958</v>
      </c>
      <c r="T45" s="201">
        <f t="shared" si="56"/>
        <v>347007</v>
      </c>
      <c r="U45" s="424">
        <v>52</v>
      </c>
      <c r="V45" s="201">
        <f>T45+U45</f>
        <v>347059</v>
      </c>
      <c r="W45" s="41">
        <f t="shared" si="42"/>
        <v>14.017497232178355</v>
      </c>
    </row>
    <row r="46" spans="1:25" ht="14.25" thickTop="1" thickBot="1">
      <c r="A46" s="4" t="str">
        <f t="shared" si="18"/>
        <v xml:space="preserve"> </v>
      </c>
      <c r="B46" s="132" t="s">
        <v>24</v>
      </c>
      <c r="C46" s="133">
        <f t="shared" ref="C46:E46" si="57">+C43+C44+C45</f>
        <v>3082</v>
      </c>
      <c r="D46" s="135">
        <f t="shared" si="57"/>
        <v>3082</v>
      </c>
      <c r="E46" s="189">
        <f t="shared" si="57"/>
        <v>6164</v>
      </c>
      <c r="F46" s="133">
        <f t="shared" ref="F46:H46" si="58">+F43+F44+F45</f>
        <v>3617</v>
      </c>
      <c r="G46" s="135">
        <f t="shared" si="58"/>
        <v>3618</v>
      </c>
      <c r="H46" s="189">
        <f t="shared" si="58"/>
        <v>7235</v>
      </c>
      <c r="I46" s="136">
        <f t="shared" ref="I46" si="59">IF(E46=0,0,((H46/E46)-1)*100)</f>
        <v>17.375081116158331</v>
      </c>
      <c r="J46" s="4"/>
      <c r="L46" s="42" t="s">
        <v>24</v>
      </c>
      <c r="M46" s="46">
        <f t="shared" ref="M46:Q46" si="60">+M43+M44+M45</f>
        <v>478620</v>
      </c>
      <c r="N46" s="44">
        <f t="shared" si="60"/>
        <v>492573</v>
      </c>
      <c r="O46" s="202">
        <f t="shared" si="60"/>
        <v>971193</v>
      </c>
      <c r="P46" s="44">
        <f t="shared" si="60"/>
        <v>52</v>
      </c>
      <c r="Q46" s="202">
        <f t="shared" si="60"/>
        <v>971245</v>
      </c>
      <c r="R46" s="46">
        <f t="shared" ref="R46:V46" si="61">+R43+R44+R45</f>
        <v>556938</v>
      </c>
      <c r="S46" s="44">
        <f t="shared" si="61"/>
        <v>574617</v>
      </c>
      <c r="T46" s="202">
        <f t="shared" si="61"/>
        <v>1131555</v>
      </c>
      <c r="U46" s="44">
        <f t="shared" si="61"/>
        <v>52</v>
      </c>
      <c r="V46" s="202">
        <f t="shared" si="61"/>
        <v>1131607</v>
      </c>
      <c r="W46" s="47">
        <f t="shared" ref="W46" si="62">IF(Q46=0,0,((V46/Q46)-1)*100)</f>
        <v>16.510973029462185</v>
      </c>
    </row>
    <row r="47" spans="1:25" ht="14.25" thickTop="1" thickBot="1">
      <c r="A47" s="4" t="str">
        <f t="shared" ref="A47:A48" si="63">IF(ISERROR(F47/G47)," ",IF(F47/G47&gt;0.5,IF(F47/G47&lt;1.5," ","NOT OK"),"NOT OK"))</f>
        <v xml:space="preserve"> </v>
      </c>
      <c r="B47" s="111" t="s">
        <v>10</v>
      </c>
      <c r="C47" s="125">
        <v>1130</v>
      </c>
      <c r="D47" s="127">
        <v>1130</v>
      </c>
      <c r="E47" s="185">
        <f t="shared" ref="E47" si="64">SUM(C47:D47)</f>
        <v>2260</v>
      </c>
      <c r="F47" s="125">
        <v>1346</v>
      </c>
      <c r="G47" s="127">
        <v>1344</v>
      </c>
      <c r="H47" s="185">
        <f t="shared" ref="H47" si="65">SUM(F47:G47)</f>
        <v>2690</v>
      </c>
      <c r="I47" s="128">
        <f t="shared" ref="I47:I48" si="66">IF(E47=0,0,((H47/E47)-1)*100)</f>
        <v>19.026548672566367</v>
      </c>
      <c r="J47" s="4"/>
      <c r="K47" s="7"/>
      <c r="L47" s="14" t="s">
        <v>10</v>
      </c>
      <c r="M47" s="40">
        <v>178088</v>
      </c>
      <c r="N47" s="38">
        <v>178212</v>
      </c>
      <c r="O47" s="201">
        <f>SUM(M47:N47)</f>
        <v>356300</v>
      </c>
      <c r="P47" s="424">
        <v>54</v>
      </c>
      <c r="Q47" s="201">
        <f>O47+P47</f>
        <v>356354</v>
      </c>
      <c r="R47" s="40">
        <v>205703</v>
      </c>
      <c r="S47" s="38">
        <v>208173</v>
      </c>
      <c r="T47" s="201">
        <f>SUM(R47:S47)</f>
        <v>413876</v>
      </c>
      <c r="U47" s="424">
        <v>0</v>
      </c>
      <c r="V47" s="201">
        <f>T47+U47</f>
        <v>413876</v>
      </c>
      <c r="W47" s="41">
        <f t="shared" ref="W47:W48" si="67">IF(Q47=0,0,((V47/Q47)-1)*100)</f>
        <v>16.141814038848999</v>
      </c>
    </row>
    <row r="48" spans="1:25" ht="14.25" thickTop="1" thickBot="1">
      <c r="A48" s="410" t="str">
        <f t="shared" si="63"/>
        <v xml:space="preserve"> </v>
      </c>
      <c r="B48" s="132" t="s">
        <v>66</v>
      </c>
      <c r="C48" s="133">
        <f>+C38+C42+C46+C47</f>
        <v>10953</v>
      </c>
      <c r="D48" s="135">
        <f t="shared" ref="D48:H48" si="68">+D38+D42+D46+D47</f>
        <v>10952</v>
      </c>
      <c r="E48" s="186">
        <f t="shared" si="68"/>
        <v>21905</v>
      </c>
      <c r="F48" s="133">
        <f t="shared" si="68"/>
        <v>12126</v>
      </c>
      <c r="G48" s="135">
        <f t="shared" si="68"/>
        <v>12122</v>
      </c>
      <c r="H48" s="186">
        <f t="shared" si="68"/>
        <v>24248</v>
      </c>
      <c r="I48" s="137">
        <f t="shared" si="66"/>
        <v>10.696188084912128</v>
      </c>
      <c r="J48" s="8"/>
      <c r="L48" s="42" t="s">
        <v>66</v>
      </c>
      <c r="M48" s="46">
        <f t="shared" ref="M48:V48" si="69">+M38+M42+M46+M47</f>
        <v>1639285</v>
      </c>
      <c r="N48" s="44">
        <f t="shared" si="69"/>
        <v>1687256</v>
      </c>
      <c r="O48" s="202">
        <f t="shared" si="69"/>
        <v>3326541</v>
      </c>
      <c r="P48" s="45">
        <f t="shared" si="69"/>
        <v>267</v>
      </c>
      <c r="Q48" s="205">
        <f t="shared" si="69"/>
        <v>3326808</v>
      </c>
      <c r="R48" s="46">
        <f t="shared" si="69"/>
        <v>1896210</v>
      </c>
      <c r="S48" s="44">
        <f t="shared" si="69"/>
        <v>1941218</v>
      </c>
      <c r="T48" s="202">
        <f t="shared" si="69"/>
        <v>3837428</v>
      </c>
      <c r="U48" s="45">
        <f t="shared" si="69"/>
        <v>379</v>
      </c>
      <c r="V48" s="205">
        <f t="shared" si="69"/>
        <v>3837807</v>
      </c>
      <c r="W48" s="47">
        <f t="shared" si="67"/>
        <v>15.360038811978338</v>
      </c>
    </row>
    <row r="49" spans="1:27" ht="13.5" thickTop="1">
      <c r="A49" s="4" t="str">
        <f>IF(ISERROR(F49/G49)," ",IF(F49/G49&gt;0.5,IF(F49/G49&lt;1.5," ","NOT OK"),"NOT OK"))</f>
        <v xml:space="preserve"> </v>
      </c>
      <c r="B49" s="111" t="s">
        <v>11</v>
      </c>
      <c r="C49" s="125">
        <v>1114</v>
      </c>
      <c r="D49" s="127">
        <v>1114</v>
      </c>
      <c r="E49" s="185">
        <f>SUM(C49:D49)</f>
        <v>2228</v>
      </c>
      <c r="F49" s="125"/>
      <c r="G49" s="127"/>
      <c r="H49" s="185"/>
      <c r="I49" s="128"/>
      <c r="J49" s="4"/>
      <c r="K49" s="7"/>
      <c r="L49" s="14" t="s">
        <v>11</v>
      </c>
      <c r="M49" s="40">
        <v>181324</v>
      </c>
      <c r="N49" s="38">
        <v>184554</v>
      </c>
      <c r="O49" s="201">
        <f>SUM(M49:N49)</f>
        <v>365878</v>
      </c>
      <c r="P49" s="424">
        <v>0</v>
      </c>
      <c r="Q49" s="201">
        <f>O49+P49</f>
        <v>365878</v>
      </c>
      <c r="R49" s="40"/>
      <c r="S49" s="38"/>
      <c r="T49" s="201"/>
      <c r="U49" s="424"/>
      <c r="V49" s="201"/>
      <c r="W49" s="41"/>
    </row>
    <row r="50" spans="1:27" ht="13.5" thickBot="1">
      <c r="A50" s="4" t="str">
        <f>IF(ISERROR(F50/G50)," ",IF(F50/G50&gt;0.5,IF(F50/G50&lt;1.5," ","NOT OK"),"NOT OK"))</f>
        <v xml:space="preserve"> </v>
      </c>
      <c r="B50" s="116" t="s">
        <v>12</v>
      </c>
      <c r="C50" s="129">
        <v>1217</v>
      </c>
      <c r="D50" s="131">
        <v>1219</v>
      </c>
      <c r="E50" s="185">
        <f>SUM(C50:D50)</f>
        <v>2436</v>
      </c>
      <c r="F50" s="129"/>
      <c r="G50" s="131"/>
      <c r="H50" s="185"/>
      <c r="I50" s="128"/>
      <c r="J50" s="4"/>
      <c r="K50" s="7"/>
      <c r="L50" s="23" t="s">
        <v>12</v>
      </c>
      <c r="M50" s="40">
        <v>196603</v>
      </c>
      <c r="N50" s="38">
        <v>197163</v>
      </c>
      <c r="O50" s="201">
        <f t="shared" ref="O50" si="70">SUM(M50:N50)</f>
        <v>393766</v>
      </c>
      <c r="P50" s="425">
        <v>0</v>
      </c>
      <c r="Q50" s="204">
        <f t="shared" ref="Q50" si="71">O50+P50</f>
        <v>393766</v>
      </c>
      <c r="R50" s="40"/>
      <c r="S50" s="38"/>
      <c r="T50" s="201"/>
      <c r="U50" s="425"/>
      <c r="V50" s="204"/>
      <c r="W50" s="41"/>
    </row>
    <row r="51" spans="1:27" ht="14.25" thickTop="1" thickBot="1">
      <c r="A51" s="1"/>
      <c r="B51" s="132" t="s">
        <v>38</v>
      </c>
      <c r="C51" s="431">
        <f t="shared" ref="C51:E51" si="72">+C47+C49+C50</f>
        <v>3461</v>
      </c>
      <c r="D51" s="432">
        <f t="shared" si="72"/>
        <v>3463</v>
      </c>
      <c r="E51" s="445">
        <f t="shared" si="72"/>
        <v>6924</v>
      </c>
      <c r="F51" s="431"/>
      <c r="G51" s="432"/>
      <c r="H51" s="445"/>
      <c r="I51" s="136"/>
      <c r="J51" s="4"/>
      <c r="L51" s="42" t="s">
        <v>38</v>
      </c>
      <c r="M51" s="43">
        <f t="shared" ref="M51:Q51" si="73">+M47+M49+M50</f>
        <v>556015</v>
      </c>
      <c r="N51" s="46">
        <f t="shared" si="73"/>
        <v>559929</v>
      </c>
      <c r="O51" s="446">
        <f t="shared" si="73"/>
        <v>1115944</v>
      </c>
      <c r="P51" s="43">
        <f t="shared" si="73"/>
        <v>54</v>
      </c>
      <c r="Q51" s="446">
        <f t="shared" si="73"/>
        <v>1115998</v>
      </c>
      <c r="R51" s="43"/>
      <c r="S51" s="46"/>
      <c r="T51" s="446"/>
      <c r="U51" s="43"/>
      <c r="V51" s="446"/>
      <c r="W51" s="435"/>
      <c r="X51" s="1"/>
      <c r="AA51" s="1"/>
    </row>
    <row r="52" spans="1:27" ht="14.25" thickTop="1" thickBot="1">
      <c r="A52" s="410" t="str">
        <f t="shared" ref="A52" si="74">IF(ISERROR(F52/G52)," ",IF(F52/G52&gt;0.5,IF(F52/G52&lt;1.5," ","NOT OK"),"NOT OK"))</f>
        <v xml:space="preserve"> </v>
      </c>
      <c r="B52" s="132" t="s">
        <v>63</v>
      </c>
      <c r="C52" s="133">
        <f t="shared" ref="C52:E52" si="75">+C38+C42+C46+C51</f>
        <v>13284</v>
      </c>
      <c r="D52" s="135">
        <f t="shared" si="75"/>
        <v>13285</v>
      </c>
      <c r="E52" s="164">
        <f t="shared" si="75"/>
        <v>26569</v>
      </c>
      <c r="F52" s="133"/>
      <c r="G52" s="135"/>
      <c r="H52" s="164"/>
      <c r="I52" s="137"/>
      <c r="J52" s="8"/>
      <c r="L52" s="42" t="s">
        <v>63</v>
      </c>
      <c r="M52" s="46">
        <f t="shared" ref="M52:Q52" si="76">+M38+M42+M46+M51</f>
        <v>2017212</v>
      </c>
      <c r="N52" s="44">
        <f t="shared" si="76"/>
        <v>2068973</v>
      </c>
      <c r="O52" s="155">
        <f t="shared" si="76"/>
        <v>4086185</v>
      </c>
      <c r="P52" s="45">
        <f t="shared" si="76"/>
        <v>267</v>
      </c>
      <c r="Q52" s="158">
        <f t="shared" si="76"/>
        <v>4086452</v>
      </c>
      <c r="R52" s="46"/>
      <c r="S52" s="44"/>
      <c r="T52" s="155"/>
      <c r="U52" s="45"/>
      <c r="V52" s="158"/>
      <c r="W52" s="47"/>
    </row>
    <row r="53" spans="1:27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7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1:27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1:27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7" ht="14.25" thickTop="1" thickBot="1">
      <c r="B57" s="109"/>
      <c r="C57" s="486" t="s">
        <v>64</v>
      </c>
      <c r="D57" s="487"/>
      <c r="E57" s="488"/>
      <c r="F57" s="486" t="s">
        <v>65</v>
      </c>
      <c r="G57" s="487"/>
      <c r="H57" s="488"/>
      <c r="I57" s="110" t="s">
        <v>2</v>
      </c>
      <c r="J57" s="4"/>
      <c r="L57" s="12"/>
      <c r="M57" s="489" t="s">
        <v>64</v>
      </c>
      <c r="N57" s="490"/>
      <c r="O57" s="490"/>
      <c r="P57" s="490"/>
      <c r="Q57" s="491"/>
      <c r="R57" s="489" t="s">
        <v>65</v>
      </c>
      <c r="S57" s="490"/>
      <c r="T57" s="490"/>
      <c r="U57" s="490"/>
      <c r="V57" s="491"/>
      <c r="W57" s="13" t="s">
        <v>2</v>
      </c>
    </row>
    <row r="58" spans="1:27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L58" s="14" t="s">
        <v>3</v>
      </c>
      <c r="M58" s="20"/>
      <c r="N58" s="16"/>
      <c r="O58" s="17"/>
      <c r="P58" s="18"/>
      <c r="Q58" s="21"/>
      <c r="R58" s="20"/>
      <c r="S58" s="16"/>
      <c r="T58" s="17"/>
      <c r="U58" s="18"/>
      <c r="V58" s="21"/>
      <c r="W58" s="22" t="s">
        <v>4</v>
      </c>
    </row>
    <row r="59" spans="1:27" ht="13.5" thickBot="1">
      <c r="B59" s="116" t="s">
        <v>29</v>
      </c>
      <c r="C59" s="117" t="s">
        <v>5</v>
      </c>
      <c r="D59" s="118" t="s">
        <v>6</v>
      </c>
      <c r="E59" s="406" t="s">
        <v>7</v>
      </c>
      <c r="F59" s="117" t="s">
        <v>5</v>
      </c>
      <c r="G59" s="118" t="s">
        <v>6</v>
      </c>
      <c r="H59" s="406" t="s">
        <v>7</v>
      </c>
      <c r="I59" s="120"/>
      <c r="J59" s="4"/>
      <c r="L59" s="23"/>
      <c r="M59" s="28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1:27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L60" s="14"/>
      <c r="M60" s="34"/>
      <c r="N60" s="31"/>
      <c r="O60" s="32"/>
      <c r="P60" s="33"/>
      <c r="Q60" s="35"/>
      <c r="R60" s="34"/>
      <c r="S60" s="31"/>
      <c r="T60" s="32"/>
      <c r="U60" s="33"/>
      <c r="V60" s="35"/>
      <c r="W60" s="36"/>
    </row>
    <row r="61" spans="1:27">
      <c r="A61" s="4" t="str">
        <f t="shared" si="18"/>
        <v xml:space="preserve"> </v>
      </c>
      <c r="B61" s="111" t="s">
        <v>13</v>
      </c>
      <c r="C61" s="125">
        <f t="shared" ref="C61:H63" si="77">+C9+C35</f>
        <v>1540</v>
      </c>
      <c r="D61" s="127">
        <f t="shared" si="77"/>
        <v>1538</v>
      </c>
      <c r="E61" s="185">
        <f t="shared" si="77"/>
        <v>3078</v>
      </c>
      <c r="F61" s="125">
        <f t="shared" si="77"/>
        <v>1608</v>
      </c>
      <c r="G61" s="127">
        <f t="shared" si="77"/>
        <v>1608</v>
      </c>
      <c r="H61" s="185">
        <f t="shared" si="77"/>
        <v>3216</v>
      </c>
      <c r="I61" s="128">
        <f t="shared" ref="I61:I72" si="78">IF(E61=0,0,((H61/E61)-1)*100)</f>
        <v>4.4834307992202671</v>
      </c>
      <c r="J61" s="4"/>
      <c r="L61" s="14" t="s">
        <v>13</v>
      </c>
      <c r="M61" s="40">
        <f t="shared" ref="M61:N61" si="79">+M9+M35</f>
        <v>228586</v>
      </c>
      <c r="N61" s="38">
        <f t="shared" si="79"/>
        <v>239375</v>
      </c>
      <c r="O61" s="201">
        <f t="shared" ref="O61:O62" si="80">SUM(M61:N61)</f>
        <v>467961</v>
      </c>
      <c r="P61" s="39">
        <f>P9+P35</f>
        <v>0</v>
      </c>
      <c r="Q61" s="204">
        <f>+O61+P61</f>
        <v>467961</v>
      </c>
      <c r="R61" s="40">
        <f t="shared" ref="R61:S63" si="81">+R9+R35</f>
        <v>264868</v>
      </c>
      <c r="S61" s="38">
        <f t="shared" si="81"/>
        <v>269034</v>
      </c>
      <c r="T61" s="201">
        <f t="shared" ref="T61:T62" si="82">SUM(R61:S61)</f>
        <v>533902</v>
      </c>
      <c r="U61" s="39">
        <f>U9+U35</f>
        <v>0</v>
      </c>
      <c r="V61" s="204">
        <f>+T61+U61</f>
        <v>533902</v>
      </c>
      <c r="W61" s="41">
        <f t="shared" ref="W61:W72" si="83">IF(Q61=0,0,((V61/Q61)-1)*100)</f>
        <v>14.091131525917767</v>
      </c>
    </row>
    <row r="62" spans="1:27">
      <c r="A62" s="4" t="str">
        <f t="shared" si="18"/>
        <v xml:space="preserve"> </v>
      </c>
      <c r="B62" s="111" t="s">
        <v>14</v>
      </c>
      <c r="C62" s="125">
        <f t="shared" si="77"/>
        <v>1422</v>
      </c>
      <c r="D62" s="127">
        <f t="shared" si="77"/>
        <v>1422</v>
      </c>
      <c r="E62" s="185">
        <f t="shared" si="77"/>
        <v>2844</v>
      </c>
      <c r="F62" s="125">
        <f t="shared" si="77"/>
        <v>1482</v>
      </c>
      <c r="G62" s="127">
        <f t="shared" si="77"/>
        <v>1481</v>
      </c>
      <c r="H62" s="185">
        <f t="shared" si="77"/>
        <v>2963</v>
      </c>
      <c r="I62" s="128">
        <f t="shared" si="78"/>
        <v>4.184247538677921</v>
      </c>
      <c r="J62" s="4"/>
      <c r="L62" s="14" t="s">
        <v>14</v>
      </c>
      <c r="M62" s="40">
        <f t="shared" ref="M62:N62" si="84">+M10+M36</f>
        <v>209514</v>
      </c>
      <c r="N62" s="38">
        <f t="shared" si="84"/>
        <v>219315</v>
      </c>
      <c r="O62" s="201">
        <f t="shared" si="80"/>
        <v>428829</v>
      </c>
      <c r="P62" s="39">
        <f>P10+P36</f>
        <v>0</v>
      </c>
      <c r="Q62" s="204">
        <f>+O62+P62</f>
        <v>428829</v>
      </c>
      <c r="R62" s="40">
        <f t="shared" si="81"/>
        <v>243321</v>
      </c>
      <c r="S62" s="38">
        <f t="shared" si="81"/>
        <v>253197</v>
      </c>
      <c r="T62" s="201">
        <f t="shared" si="82"/>
        <v>496518</v>
      </c>
      <c r="U62" s="39">
        <f>U10+U36</f>
        <v>0</v>
      </c>
      <c r="V62" s="204">
        <f>+T62+U62</f>
        <v>496518</v>
      </c>
      <c r="W62" s="41">
        <f t="shared" si="83"/>
        <v>15.784613447318163</v>
      </c>
    </row>
    <row r="63" spans="1:27" ht="13.5" thickBot="1">
      <c r="A63" s="4" t="str">
        <f>IF(ISERROR(F63/G63)," ",IF(F63/G63&gt;0.5,IF(F63/G63&lt;1.5," ","NOT OK"),"NOT OK"))</f>
        <v xml:space="preserve"> </v>
      </c>
      <c r="B63" s="111" t="s">
        <v>15</v>
      </c>
      <c r="C63" s="125">
        <f t="shared" si="77"/>
        <v>1494</v>
      </c>
      <c r="D63" s="127">
        <f t="shared" si="77"/>
        <v>1496</v>
      </c>
      <c r="E63" s="185">
        <f t="shared" si="77"/>
        <v>2990</v>
      </c>
      <c r="F63" s="125">
        <f t="shared" si="77"/>
        <v>1469</v>
      </c>
      <c r="G63" s="127">
        <f t="shared" si="77"/>
        <v>1469</v>
      </c>
      <c r="H63" s="185">
        <f t="shared" si="77"/>
        <v>2938</v>
      </c>
      <c r="I63" s="128">
        <f>IF(E63=0,0,((H63/E63)-1)*100)</f>
        <v>-1.7391304347826098</v>
      </c>
      <c r="J63" s="4"/>
      <c r="L63" s="14" t="s">
        <v>15</v>
      </c>
      <c r="M63" s="40">
        <f t="shared" ref="M63:N63" si="85">+M11+M37</f>
        <v>205956</v>
      </c>
      <c r="N63" s="38">
        <f t="shared" si="85"/>
        <v>215669</v>
      </c>
      <c r="O63" s="201">
        <f>SUM(M63:N63)</f>
        <v>421625</v>
      </c>
      <c r="P63" s="39">
        <f>P11+P37</f>
        <v>0</v>
      </c>
      <c r="Q63" s="204">
        <f>+O63+P63</f>
        <v>421625</v>
      </c>
      <c r="R63" s="40">
        <f t="shared" si="81"/>
        <v>233174</v>
      </c>
      <c r="S63" s="38">
        <f t="shared" si="81"/>
        <v>239022</v>
      </c>
      <c r="T63" s="201">
        <f>SUM(R63:S63)</f>
        <v>472196</v>
      </c>
      <c r="U63" s="39">
        <f>U11+U37</f>
        <v>0</v>
      </c>
      <c r="V63" s="204">
        <f>+T63+U63</f>
        <v>472196</v>
      </c>
      <c r="W63" s="41">
        <f>IF(Q63=0,0,((V63/Q63)-1)*100)</f>
        <v>11.994307737918763</v>
      </c>
    </row>
    <row r="64" spans="1:27" ht="14.25" thickTop="1" thickBot="1">
      <c r="A64" s="4" t="str">
        <f t="shared" si="18"/>
        <v xml:space="preserve"> </v>
      </c>
      <c r="B64" s="132" t="s">
        <v>61</v>
      </c>
      <c r="C64" s="133">
        <f t="shared" ref="C64:H64" si="86">+C61+C62+C63</f>
        <v>4456</v>
      </c>
      <c r="D64" s="135">
        <f t="shared" si="86"/>
        <v>4456</v>
      </c>
      <c r="E64" s="180">
        <f t="shared" si="86"/>
        <v>8912</v>
      </c>
      <c r="F64" s="133">
        <f t="shared" si="86"/>
        <v>4559</v>
      </c>
      <c r="G64" s="135">
        <f t="shared" si="86"/>
        <v>4558</v>
      </c>
      <c r="H64" s="186">
        <f t="shared" si="86"/>
        <v>9117</v>
      </c>
      <c r="I64" s="137">
        <f>IF(E64=0,0,((H64/E64)-1)*100)</f>
        <v>2.3002692998204566</v>
      </c>
      <c r="J64" s="8"/>
      <c r="L64" s="42" t="s">
        <v>61</v>
      </c>
      <c r="M64" s="46">
        <f t="shared" ref="M64:Q64" si="87">+M61+M62+M63</f>
        <v>644056</v>
      </c>
      <c r="N64" s="44">
        <f t="shared" si="87"/>
        <v>674359</v>
      </c>
      <c r="O64" s="202">
        <f t="shared" si="87"/>
        <v>1318415</v>
      </c>
      <c r="P64" s="45">
        <f t="shared" si="87"/>
        <v>0</v>
      </c>
      <c r="Q64" s="205">
        <f t="shared" si="87"/>
        <v>1318415</v>
      </c>
      <c r="R64" s="46">
        <f t="shared" ref="R64:V64" si="88">+R61+R62+R63</f>
        <v>741363</v>
      </c>
      <c r="S64" s="44">
        <f t="shared" si="88"/>
        <v>761253</v>
      </c>
      <c r="T64" s="202">
        <f t="shared" si="88"/>
        <v>1502616</v>
      </c>
      <c r="U64" s="45">
        <f t="shared" si="88"/>
        <v>0</v>
      </c>
      <c r="V64" s="205">
        <f t="shared" si="88"/>
        <v>1502616</v>
      </c>
      <c r="W64" s="47">
        <f>IF(Q64=0,0,((V64/Q64)-1)*100)</f>
        <v>13.971397473481417</v>
      </c>
    </row>
    <row r="65" spans="1:27" ht="13.5" thickTop="1">
      <c r="A65" s="4" t="str">
        <f t="shared" si="18"/>
        <v xml:space="preserve"> </v>
      </c>
      <c r="B65" s="111" t="s">
        <v>16</v>
      </c>
      <c r="C65" s="138">
        <f t="shared" ref="C65:H67" si="89">+C13+C39</f>
        <v>1394</v>
      </c>
      <c r="D65" s="140">
        <f t="shared" si="89"/>
        <v>1393</v>
      </c>
      <c r="E65" s="185">
        <f t="shared" si="89"/>
        <v>2787</v>
      </c>
      <c r="F65" s="138">
        <f t="shared" si="89"/>
        <v>1510</v>
      </c>
      <c r="G65" s="140">
        <f t="shared" si="89"/>
        <v>1508</v>
      </c>
      <c r="H65" s="185">
        <f t="shared" si="89"/>
        <v>3018</v>
      </c>
      <c r="I65" s="128">
        <f t="shared" si="78"/>
        <v>8.2884822389666333</v>
      </c>
      <c r="J65" s="8"/>
      <c r="L65" s="14" t="s">
        <v>16</v>
      </c>
      <c r="M65" s="40">
        <f t="shared" ref="M65:N65" si="90">+M13+M39</f>
        <v>198268</v>
      </c>
      <c r="N65" s="38">
        <f t="shared" si="90"/>
        <v>195909</v>
      </c>
      <c r="O65" s="201">
        <f t="shared" ref="O65" si="91">SUM(M65:N65)</f>
        <v>394177</v>
      </c>
      <c r="P65" s="39">
        <f>P13+P39</f>
        <v>0</v>
      </c>
      <c r="Q65" s="204">
        <f>+O65+P65</f>
        <v>394177</v>
      </c>
      <c r="R65" s="40">
        <f t="shared" ref="R65:S67" si="92">+R13+R39</f>
        <v>227734</v>
      </c>
      <c r="S65" s="38">
        <f t="shared" si="92"/>
        <v>227734</v>
      </c>
      <c r="T65" s="201">
        <f t="shared" ref="T65:T67" si="93">SUM(R65:S65)</f>
        <v>455468</v>
      </c>
      <c r="U65" s="39">
        <f>U13+U39</f>
        <v>0</v>
      </c>
      <c r="V65" s="204">
        <f>+T65+U65</f>
        <v>455468</v>
      </c>
      <c r="W65" s="41">
        <f t="shared" si="83"/>
        <v>15.549106112228772</v>
      </c>
    </row>
    <row r="66" spans="1:27">
      <c r="A66" s="4" t="str">
        <f>IF(ISERROR(F66/G66)," ",IF(F66/G66&gt;0.5,IF(F66/G66&lt;1.5," ","NOT OK"),"NOT OK"))</f>
        <v xml:space="preserve"> </v>
      </c>
      <c r="B66" s="111" t="s">
        <v>17</v>
      </c>
      <c r="C66" s="138">
        <f t="shared" si="89"/>
        <v>1362</v>
      </c>
      <c r="D66" s="140">
        <f t="shared" si="89"/>
        <v>1362</v>
      </c>
      <c r="E66" s="185">
        <f t="shared" si="89"/>
        <v>2724</v>
      </c>
      <c r="F66" s="138">
        <f t="shared" si="89"/>
        <v>1599</v>
      </c>
      <c r="G66" s="140">
        <f t="shared" si="89"/>
        <v>1599</v>
      </c>
      <c r="H66" s="185">
        <f t="shared" si="89"/>
        <v>3198</v>
      </c>
      <c r="I66" s="128">
        <f>IF(E66=0,0,((H66/E66)-1)*100)</f>
        <v>17.400881057268712</v>
      </c>
      <c r="J66" s="4"/>
      <c r="L66" s="14" t="s">
        <v>17</v>
      </c>
      <c r="M66" s="40">
        <f t="shared" ref="M66:N66" si="94">+M14+M40</f>
        <v>191173</v>
      </c>
      <c r="N66" s="38">
        <f t="shared" si="94"/>
        <v>189504</v>
      </c>
      <c r="O66" s="201">
        <f>SUM(M66:N66)</f>
        <v>380677</v>
      </c>
      <c r="P66" s="150">
        <f>P14+P40</f>
        <v>161</v>
      </c>
      <c r="Q66" s="201">
        <f>+O66+P66</f>
        <v>380838</v>
      </c>
      <c r="R66" s="40">
        <f t="shared" si="92"/>
        <v>236202</v>
      </c>
      <c r="S66" s="38">
        <f t="shared" si="92"/>
        <v>235640</v>
      </c>
      <c r="T66" s="201">
        <f>SUM(R66:S66)</f>
        <v>471842</v>
      </c>
      <c r="U66" s="150">
        <f>U14+U40</f>
        <v>284</v>
      </c>
      <c r="V66" s="201">
        <f>+T66+U66</f>
        <v>472126</v>
      </c>
      <c r="W66" s="41">
        <f>IF(Q66=0,0,((V66/Q66)-1)*100)</f>
        <v>23.970297081698778</v>
      </c>
    </row>
    <row r="67" spans="1:27" ht="13.5" thickBot="1">
      <c r="A67" s="4" t="str">
        <f t="shared" ref="A67:A72" si="95">IF(ISERROR(F67/G67)," ",IF(F67/G67&gt;0.5,IF(F67/G67&lt;1.5," ","NOT OK"),"NOT OK"))</f>
        <v xml:space="preserve"> </v>
      </c>
      <c r="B67" s="111" t="s">
        <v>18</v>
      </c>
      <c r="C67" s="138">
        <f t="shared" si="89"/>
        <v>1272</v>
      </c>
      <c r="D67" s="140">
        <f t="shared" si="89"/>
        <v>1272</v>
      </c>
      <c r="E67" s="185">
        <f t="shared" si="89"/>
        <v>2544</v>
      </c>
      <c r="F67" s="138">
        <f t="shared" si="89"/>
        <v>1536</v>
      </c>
      <c r="G67" s="140">
        <f t="shared" si="89"/>
        <v>1535</v>
      </c>
      <c r="H67" s="185">
        <f t="shared" si="89"/>
        <v>3071</v>
      </c>
      <c r="I67" s="128">
        <f t="shared" si="78"/>
        <v>20.715408805031444</v>
      </c>
      <c r="J67" s="4"/>
      <c r="L67" s="14" t="s">
        <v>18</v>
      </c>
      <c r="M67" s="40">
        <f t="shared" ref="M67:N67" si="96">+M15+M41</f>
        <v>186920</v>
      </c>
      <c r="N67" s="38">
        <f t="shared" si="96"/>
        <v>187167</v>
      </c>
      <c r="O67" s="201">
        <f t="shared" ref="O67" si="97">SUM(M67:N67)</f>
        <v>374087</v>
      </c>
      <c r="P67" s="150">
        <f>P15+P41</f>
        <v>132</v>
      </c>
      <c r="Q67" s="201">
        <f>+O67+P67</f>
        <v>374219</v>
      </c>
      <c r="R67" s="40">
        <f t="shared" si="92"/>
        <v>230409</v>
      </c>
      <c r="S67" s="38">
        <f t="shared" si="92"/>
        <v>227441</v>
      </c>
      <c r="T67" s="201">
        <f t="shared" si="93"/>
        <v>457850</v>
      </c>
      <c r="U67" s="150">
        <f>U15+U41</f>
        <v>43</v>
      </c>
      <c r="V67" s="201">
        <f>+T67+U67</f>
        <v>457893</v>
      </c>
      <c r="W67" s="41">
        <f t="shared" si="83"/>
        <v>22.359634331768284</v>
      </c>
    </row>
    <row r="68" spans="1:27" ht="16.5" thickTop="1" thickBot="1">
      <c r="A68" s="10" t="str">
        <f t="shared" si="95"/>
        <v xml:space="preserve"> </v>
      </c>
      <c r="B68" s="141" t="s">
        <v>19</v>
      </c>
      <c r="C68" s="142">
        <f>+C65+C66+C67</f>
        <v>4028</v>
      </c>
      <c r="D68" s="149">
        <f t="shared" ref="D68" si="98">+D65+D66+D67</f>
        <v>4027</v>
      </c>
      <c r="E68" s="194">
        <f t="shared" ref="E68" si="99">+E65+E66+E67</f>
        <v>8055</v>
      </c>
      <c r="F68" s="133">
        <f t="shared" ref="F68" si="100">+F65+F66+F67</f>
        <v>4645</v>
      </c>
      <c r="G68" s="144">
        <f t="shared" ref="G68" si="101">+G65+G66+G67</f>
        <v>4642</v>
      </c>
      <c r="H68" s="187">
        <f t="shared" ref="H68" si="102">+H65+H66+H67</f>
        <v>9287</v>
      </c>
      <c r="I68" s="136">
        <f t="shared" si="78"/>
        <v>15.29484792054625</v>
      </c>
      <c r="J68" s="10"/>
      <c r="K68" s="11"/>
      <c r="L68" s="48" t="s">
        <v>19</v>
      </c>
      <c r="M68" s="49">
        <f t="shared" ref="M68:Q68" si="103">+M65+M66+M67</f>
        <v>576361</v>
      </c>
      <c r="N68" s="50">
        <f t="shared" si="103"/>
        <v>572580</v>
      </c>
      <c r="O68" s="203">
        <f t="shared" si="103"/>
        <v>1148941</v>
      </c>
      <c r="P68" s="50">
        <f t="shared" si="103"/>
        <v>293</v>
      </c>
      <c r="Q68" s="203">
        <f t="shared" si="103"/>
        <v>1149234</v>
      </c>
      <c r="R68" s="49">
        <f t="shared" ref="R68" si="104">+R65+R66+R67</f>
        <v>694345</v>
      </c>
      <c r="S68" s="50">
        <f t="shared" ref="S68" si="105">+S65+S66+S67</f>
        <v>690815</v>
      </c>
      <c r="T68" s="203">
        <f t="shared" ref="T68" si="106">+T65+T66+T67</f>
        <v>1385160</v>
      </c>
      <c r="U68" s="50">
        <f t="shared" ref="U68" si="107">+U65+U66+U67</f>
        <v>327</v>
      </c>
      <c r="V68" s="203">
        <f t="shared" ref="V68" si="108">+V65+V66+V67</f>
        <v>1385487</v>
      </c>
      <c r="W68" s="51">
        <f t="shared" si="83"/>
        <v>20.557432167861368</v>
      </c>
    </row>
    <row r="69" spans="1:27" ht="13.5" thickTop="1">
      <c r="A69" s="4" t="str">
        <f t="shared" si="95"/>
        <v xml:space="preserve"> </v>
      </c>
      <c r="B69" s="111" t="s">
        <v>21</v>
      </c>
      <c r="C69" s="125">
        <f t="shared" ref="C69:H71" si="109">+C17+C43</f>
        <v>1325</v>
      </c>
      <c r="D69" s="127">
        <f t="shared" si="109"/>
        <v>1325</v>
      </c>
      <c r="E69" s="195">
        <f t="shared" si="109"/>
        <v>2650</v>
      </c>
      <c r="F69" s="125">
        <f t="shared" si="109"/>
        <v>1576</v>
      </c>
      <c r="G69" s="127">
        <f t="shared" si="109"/>
        <v>1577</v>
      </c>
      <c r="H69" s="188">
        <f t="shared" si="109"/>
        <v>3153</v>
      </c>
      <c r="I69" s="128">
        <f t="shared" si="78"/>
        <v>18.981132075471695</v>
      </c>
      <c r="J69" s="4"/>
      <c r="L69" s="14" t="s">
        <v>21</v>
      </c>
      <c r="M69" s="40">
        <f t="shared" ref="M69:N69" si="110">+M17+M43</f>
        <v>209116</v>
      </c>
      <c r="N69" s="38">
        <f t="shared" si="110"/>
        <v>205565</v>
      </c>
      <c r="O69" s="201">
        <f t="shared" ref="O69:O71" si="111">SUM(M69:N69)</f>
        <v>414681</v>
      </c>
      <c r="P69" s="150">
        <f>P17+P43</f>
        <v>0</v>
      </c>
      <c r="Q69" s="201">
        <f>+O69+P69</f>
        <v>414681</v>
      </c>
      <c r="R69" s="40">
        <f t="shared" ref="R69:S71" si="112">+R17+R43</f>
        <v>253059</v>
      </c>
      <c r="S69" s="38">
        <f t="shared" si="112"/>
        <v>252518</v>
      </c>
      <c r="T69" s="201">
        <f t="shared" ref="T69:T71" si="113">SUM(R69:S69)</f>
        <v>505577</v>
      </c>
      <c r="U69" s="150">
        <f>U17+U43</f>
        <v>0</v>
      </c>
      <c r="V69" s="201">
        <f>+T69+U69</f>
        <v>505577</v>
      </c>
      <c r="W69" s="41">
        <f t="shared" si="83"/>
        <v>21.919499567137144</v>
      </c>
    </row>
    <row r="70" spans="1:27">
      <c r="A70" s="4" t="str">
        <f t="shared" si="95"/>
        <v xml:space="preserve"> </v>
      </c>
      <c r="B70" s="111" t="s">
        <v>22</v>
      </c>
      <c r="C70" s="125">
        <f t="shared" si="109"/>
        <v>1319</v>
      </c>
      <c r="D70" s="127">
        <f t="shared" si="109"/>
        <v>1318</v>
      </c>
      <c r="E70" s="179">
        <f t="shared" si="109"/>
        <v>2637</v>
      </c>
      <c r="F70" s="125">
        <f t="shared" si="109"/>
        <v>1530</v>
      </c>
      <c r="G70" s="127">
        <f t="shared" si="109"/>
        <v>1531</v>
      </c>
      <c r="H70" s="179">
        <f t="shared" si="109"/>
        <v>3061</v>
      </c>
      <c r="I70" s="128">
        <f t="shared" si="78"/>
        <v>16.078877512324617</v>
      </c>
      <c r="J70" s="4"/>
      <c r="L70" s="14" t="s">
        <v>22</v>
      </c>
      <c r="M70" s="40">
        <f t="shared" ref="M70:N70" si="114">+M18+M44</f>
        <v>202666</v>
      </c>
      <c r="N70" s="38">
        <f t="shared" si="114"/>
        <v>211990</v>
      </c>
      <c r="O70" s="201">
        <f t="shared" si="111"/>
        <v>414656</v>
      </c>
      <c r="P70" s="150">
        <f>P18+P44</f>
        <v>0</v>
      </c>
      <c r="Q70" s="201">
        <f>+O70+P70</f>
        <v>414656</v>
      </c>
      <c r="R70" s="40">
        <f t="shared" si="112"/>
        <v>233567</v>
      </c>
      <c r="S70" s="38">
        <f t="shared" si="112"/>
        <v>245946</v>
      </c>
      <c r="T70" s="201">
        <f t="shared" si="113"/>
        <v>479513</v>
      </c>
      <c r="U70" s="150">
        <f>U18+U44</f>
        <v>0</v>
      </c>
      <c r="V70" s="201">
        <f>+T70+U70</f>
        <v>479513</v>
      </c>
      <c r="W70" s="41">
        <f t="shared" si="83"/>
        <v>15.641157971909237</v>
      </c>
    </row>
    <row r="71" spans="1:27" ht="13.5" thickBot="1">
      <c r="A71" s="4" t="str">
        <f t="shared" si="95"/>
        <v xml:space="preserve"> </v>
      </c>
      <c r="B71" s="111" t="s">
        <v>23</v>
      </c>
      <c r="C71" s="125">
        <f t="shared" si="109"/>
        <v>1239</v>
      </c>
      <c r="D71" s="146">
        <f t="shared" si="109"/>
        <v>1240</v>
      </c>
      <c r="E71" s="183">
        <f t="shared" si="109"/>
        <v>2479</v>
      </c>
      <c r="F71" s="125">
        <f t="shared" si="109"/>
        <v>1507</v>
      </c>
      <c r="G71" s="146">
        <f t="shared" si="109"/>
        <v>1509</v>
      </c>
      <c r="H71" s="183">
        <f t="shared" si="109"/>
        <v>3016</v>
      </c>
      <c r="I71" s="147">
        <f t="shared" si="78"/>
        <v>21.661960467930609</v>
      </c>
      <c r="J71" s="4"/>
      <c r="L71" s="14" t="s">
        <v>23</v>
      </c>
      <c r="M71" s="40">
        <f t="shared" ref="M71:N71" si="115">+M19+M45</f>
        <v>181203</v>
      </c>
      <c r="N71" s="38">
        <f t="shared" si="115"/>
        <v>184651</v>
      </c>
      <c r="O71" s="201">
        <f t="shared" si="111"/>
        <v>365854</v>
      </c>
      <c r="P71" s="39">
        <f>P19+P45</f>
        <v>52</v>
      </c>
      <c r="Q71" s="204">
        <f>+O71+P71</f>
        <v>365906</v>
      </c>
      <c r="R71" s="40">
        <f t="shared" si="112"/>
        <v>215879</v>
      </c>
      <c r="S71" s="38">
        <f t="shared" si="112"/>
        <v>216973</v>
      </c>
      <c r="T71" s="201">
        <f t="shared" si="113"/>
        <v>432852</v>
      </c>
      <c r="U71" s="39">
        <f>U19+U45</f>
        <v>52</v>
      </c>
      <c r="V71" s="204">
        <f>+T71+U71</f>
        <v>432904</v>
      </c>
      <c r="W71" s="41">
        <f t="shared" si="83"/>
        <v>18.310167092094698</v>
      </c>
    </row>
    <row r="72" spans="1:27" ht="14.25" thickTop="1" thickBot="1">
      <c r="A72" s="4" t="str">
        <f t="shared" si="95"/>
        <v xml:space="preserve"> </v>
      </c>
      <c r="B72" s="132" t="s">
        <v>24</v>
      </c>
      <c r="C72" s="133">
        <f t="shared" ref="C72:H72" si="116">+C69+C70+C71</f>
        <v>3883</v>
      </c>
      <c r="D72" s="135">
        <f t="shared" si="116"/>
        <v>3883</v>
      </c>
      <c r="E72" s="189">
        <f t="shared" si="116"/>
        <v>7766</v>
      </c>
      <c r="F72" s="133">
        <f t="shared" si="116"/>
        <v>4613</v>
      </c>
      <c r="G72" s="135">
        <f t="shared" si="116"/>
        <v>4617</v>
      </c>
      <c r="H72" s="189">
        <f t="shared" si="116"/>
        <v>9230</v>
      </c>
      <c r="I72" s="136">
        <f t="shared" si="78"/>
        <v>18.851403553953141</v>
      </c>
      <c r="J72" s="4"/>
      <c r="L72" s="42" t="s">
        <v>24</v>
      </c>
      <c r="M72" s="46">
        <f t="shared" ref="M72:Q72" si="117">+M69+M70+M71</f>
        <v>592985</v>
      </c>
      <c r="N72" s="44">
        <f t="shared" si="117"/>
        <v>602206</v>
      </c>
      <c r="O72" s="202">
        <f t="shared" si="117"/>
        <v>1195191</v>
      </c>
      <c r="P72" s="45">
        <f t="shared" si="117"/>
        <v>52</v>
      </c>
      <c r="Q72" s="205">
        <f t="shared" si="117"/>
        <v>1195243</v>
      </c>
      <c r="R72" s="46">
        <f t="shared" ref="R72:V72" si="118">+R69+R70+R71</f>
        <v>702505</v>
      </c>
      <c r="S72" s="44">
        <f t="shared" si="118"/>
        <v>715437</v>
      </c>
      <c r="T72" s="202">
        <f t="shared" si="118"/>
        <v>1417942</v>
      </c>
      <c r="U72" s="45">
        <f t="shared" si="118"/>
        <v>52</v>
      </c>
      <c r="V72" s="205">
        <f t="shared" si="118"/>
        <v>1417994</v>
      </c>
      <c r="W72" s="47">
        <f t="shared" si="83"/>
        <v>18.636461372289979</v>
      </c>
    </row>
    <row r="73" spans="1:27" ht="14.25" thickTop="1" thickBot="1">
      <c r="A73" s="4" t="str">
        <f t="shared" ref="A73:A74" si="119">IF(ISERROR(F73/G73)," ",IF(F73/G73&gt;0.5,IF(F73/G73&lt;1.5," ","NOT OK"),"NOT OK"))</f>
        <v xml:space="preserve"> </v>
      </c>
      <c r="B73" s="111" t="s">
        <v>10</v>
      </c>
      <c r="C73" s="125">
        <f t="shared" ref="C73:H73" si="120">+C21+C47</f>
        <v>1398</v>
      </c>
      <c r="D73" s="127">
        <f t="shared" si="120"/>
        <v>1397</v>
      </c>
      <c r="E73" s="185">
        <f t="shared" si="120"/>
        <v>2795</v>
      </c>
      <c r="F73" s="125">
        <f t="shared" si="120"/>
        <v>1658</v>
      </c>
      <c r="G73" s="127">
        <f t="shared" si="120"/>
        <v>1655</v>
      </c>
      <c r="H73" s="185">
        <f t="shared" si="120"/>
        <v>3313</v>
      </c>
      <c r="I73" s="128">
        <f t="shared" ref="I73:I74" si="121">IF(E73=0,0,((H73/E73)-1)*100)</f>
        <v>18.533094812164585</v>
      </c>
      <c r="J73" s="4"/>
      <c r="K73" s="7"/>
      <c r="L73" s="14" t="s">
        <v>10</v>
      </c>
      <c r="M73" s="40">
        <f t="shared" ref="M73:N73" si="122">+M21+M47</f>
        <v>213597</v>
      </c>
      <c r="N73" s="38">
        <f t="shared" si="122"/>
        <v>212495</v>
      </c>
      <c r="O73" s="201">
        <f>SUM(M73:N73)</f>
        <v>426092</v>
      </c>
      <c r="P73" s="39">
        <f>P21+P47</f>
        <v>54</v>
      </c>
      <c r="Q73" s="204">
        <f>+O73+P73</f>
        <v>426146</v>
      </c>
      <c r="R73" s="40">
        <f>+R21+R47</f>
        <v>247517</v>
      </c>
      <c r="S73" s="38">
        <f>+S21+S47</f>
        <v>249735</v>
      </c>
      <c r="T73" s="201">
        <f>SUM(R73:S73)</f>
        <v>497252</v>
      </c>
      <c r="U73" s="39">
        <f>U21+U47</f>
        <v>0</v>
      </c>
      <c r="V73" s="204">
        <f>+T73+U73</f>
        <v>497252</v>
      </c>
      <c r="W73" s="41">
        <f t="shared" ref="W73:W74" si="123">IF(Q73=0,0,((V73/Q73)-1)*100)</f>
        <v>16.685830677748935</v>
      </c>
    </row>
    <row r="74" spans="1:27" ht="14.25" thickTop="1" thickBot="1">
      <c r="A74" s="410" t="str">
        <f t="shared" si="119"/>
        <v xml:space="preserve"> </v>
      </c>
      <c r="B74" s="132" t="s">
        <v>66</v>
      </c>
      <c r="C74" s="133">
        <f>+C64+C68+C72+C73</f>
        <v>13765</v>
      </c>
      <c r="D74" s="135">
        <f t="shared" ref="D74:H74" si="124">+D64+D68+D72+D73</f>
        <v>13763</v>
      </c>
      <c r="E74" s="186">
        <f t="shared" si="124"/>
        <v>27528</v>
      </c>
      <c r="F74" s="133">
        <f t="shared" si="124"/>
        <v>15475</v>
      </c>
      <c r="G74" s="135">
        <f t="shared" si="124"/>
        <v>15472</v>
      </c>
      <c r="H74" s="186">
        <f t="shared" si="124"/>
        <v>30947</v>
      </c>
      <c r="I74" s="137">
        <f t="shared" si="121"/>
        <v>12.42008137169428</v>
      </c>
      <c r="J74" s="8"/>
      <c r="L74" s="42" t="s">
        <v>66</v>
      </c>
      <c r="M74" s="46">
        <f t="shared" ref="M74:V74" si="125">+M64+M68+M72+M73</f>
        <v>2026999</v>
      </c>
      <c r="N74" s="44">
        <f t="shared" si="125"/>
        <v>2061640</v>
      </c>
      <c r="O74" s="202">
        <f t="shared" si="125"/>
        <v>4088639</v>
      </c>
      <c r="P74" s="45">
        <f t="shared" si="125"/>
        <v>399</v>
      </c>
      <c r="Q74" s="205">
        <f t="shared" si="125"/>
        <v>4089038</v>
      </c>
      <c r="R74" s="46">
        <f t="shared" si="125"/>
        <v>2385730</v>
      </c>
      <c r="S74" s="44">
        <f t="shared" si="125"/>
        <v>2417240</v>
      </c>
      <c r="T74" s="202">
        <f t="shared" si="125"/>
        <v>4802970</v>
      </c>
      <c r="U74" s="45">
        <f t="shared" si="125"/>
        <v>379</v>
      </c>
      <c r="V74" s="205">
        <f t="shared" si="125"/>
        <v>4803349</v>
      </c>
      <c r="W74" s="47">
        <f t="shared" si="123"/>
        <v>17.468925453859807</v>
      </c>
    </row>
    <row r="75" spans="1:27" ht="13.5" thickTop="1">
      <c r="A75" s="4" t="str">
        <f>IF(ISERROR(F75/G75)," ",IF(F75/G75&gt;0.5,IF(F75/G75&lt;1.5," ","NOT OK"),"NOT OK"))</f>
        <v xml:space="preserve"> </v>
      </c>
      <c r="B75" s="111" t="s">
        <v>11</v>
      </c>
      <c r="C75" s="125">
        <f t="shared" ref="C75:E76" si="126">+C23+C49</f>
        <v>1386</v>
      </c>
      <c r="D75" s="127">
        <f t="shared" si="126"/>
        <v>1386</v>
      </c>
      <c r="E75" s="185">
        <f t="shared" si="126"/>
        <v>2772</v>
      </c>
      <c r="F75" s="125"/>
      <c r="G75" s="127"/>
      <c r="H75" s="185"/>
      <c r="I75" s="128"/>
      <c r="J75" s="4"/>
      <c r="K75" s="7"/>
      <c r="L75" s="14" t="s">
        <v>11</v>
      </c>
      <c r="M75" s="40">
        <f t="shared" ref="M75:N75" si="127">+M23+M49</f>
        <v>222033</v>
      </c>
      <c r="N75" s="38">
        <f t="shared" si="127"/>
        <v>222597</v>
      </c>
      <c r="O75" s="201">
        <f>SUM(M75:N75)</f>
        <v>444630</v>
      </c>
      <c r="P75" s="39">
        <f>P23+P49</f>
        <v>0</v>
      </c>
      <c r="Q75" s="204">
        <f>+O75+P75</f>
        <v>444630</v>
      </c>
      <c r="R75" s="40"/>
      <c r="S75" s="38"/>
      <c r="T75" s="201"/>
      <c r="U75" s="39"/>
      <c r="V75" s="204"/>
      <c r="W75" s="41"/>
    </row>
    <row r="76" spans="1:27" ht="13.5" thickBot="1">
      <c r="A76" s="4" t="str">
        <f>IF(ISERROR(F76/G76)," ",IF(F76/G76&gt;0.5,IF(F76/G76&lt;1.5," ","NOT OK"),"NOT OK"))</f>
        <v xml:space="preserve"> </v>
      </c>
      <c r="B76" s="116" t="s">
        <v>12</v>
      </c>
      <c r="C76" s="129">
        <f t="shared" si="126"/>
        <v>1521</v>
      </c>
      <c r="D76" s="131">
        <f t="shared" si="126"/>
        <v>1521</v>
      </c>
      <c r="E76" s="185">
        <f t="shared" si="126"/>
        <v>3042</v>
      </c>
      <c r="F76" s="129"/>
      <c r="G76" s="131"/>
      <c r="H76" s="185"/>
      <c r="I76" s="128"/>
      <c r="J76" s="4"/>
      <c r="K76" s="7"/>
      <c r="L76" s="23" t="s">
        <v>12</v>
      </c>
      <c r="M76" s="40">
        <f t="shared" ref="M76:N76" si="128">+M24+M50</f>
        <v>243105</v>
      </c>
      <c r="N76" s="38">
        <f t="shared" si="128"/>
        <v>240528</v>
      </c>
      <c r="O76" s="201">
        <f t="shared" ref="O76" si="129">SUM(M76:N76)</f>
        <v>483633</v>
      </c>
      <c r="P76" s="39">
        <f>P24+P50</f>
        <v>0</v>
      </c>
      <c r="Q76" s="204">
        <f>+O76+P76</f>
        <v>483633</v>
      </c>
      <c r="R76" s="40"/>
      <c r="S76" s="38"/>
      <c r="T76" s="201"/>
      <c r="U76" s="39"/>
      <c r="V76" s="204"/>
      <c r="W76" s="41"/>
    </row>
    <row r="77" spans="1:27" ht="14.25" thickTop="1" thickBot="1">
      <c r="A77" s="1"/>
      <c r="B77" s="132" t="s">
        <v>38</v>
      </c>
      <c r="C77" s="431">
        <f>+C73+C75+C76</f>
        <v>4305</v>
      </c>
      <c r="D77" s="432">
        <f t="shared" ref="D77" si="130">+D73+D75+D76</f>
        <v>4304</v>
      </c>
      <c r="E77" s="445">
        <f t="shared" ref="E77" si="131">+E73+E75+E76</f>
        <v>8609</v>
      </c>
      <c r="F77" s="431"/>
      <c r="G77" s="432"/>
      <c r="H77" s="445"/>
      <c r="I77" s="136"/>
      <c r="J77" s="4"/>
      <c r="L77" s="42" t="s">
        <v>38</v>
      </c>
      <c r="M77" s="43">
        <f t="shared" ref="M77:Q77" si="132">+M73+M75+M76</f>
        <v>678735</v>
      </c>
      <c r="N77" s="46">
        <f t="shared" si="132"/>
        <v>675620</v>
      </c>
      <c r="O77" s="446">
        <f t="shared" si="132"/>
        <v>1354355</v>
      </c>
      <c r="P77" s="43">
        <f t="shared" si="132"/>
        <v>54</v>
      </c>
      <c r="Q77" s="446">
        <f t="shared" si="132"/>
        <v>1354409</v>
      </c>
      <c r="R77" s="43"/>
      <c r="S77" s="46"/>
      <c r="T77" s="446"/>
      <c r="U77" s="43"/>
      <c r="V77" s="446"/>
      <c r="W77" s="435"/>
      <c r="X77" s="1"/>
      <c r="AA77" s="1"/>
    </row>
    <row r="78" spans="1:27" ht="14.25" thickTop="1" thickBot="1">
      <c r="A78" s="410" t="str">
        <f t="shared" ref="A78" si="133">IF(ISERROR(F78/G78)," ",IF(F78/G78&gt;0.5,IF(F78/G78&lt;1.5," ","NOT OK"),"NOT OK"))</f>
        <v xml:space="preserve"> </v>
      </c>
      <c r="B78" s="132" t="s">
        <v>63</v>
      </c>
      <c r="C78" s="133">
        <f>+C64+C68+C72+C77</f>
        <v>16672</v>
      </c>
      <c r="D78" s="135">
        <f t="shared" ref="D78" si="134">+D64+D68+D72+D77</f>
        <v>16670</v>
      </c>
      <c r="E78" s="164">
        <f t="shared" ref="E78" si="135">+E64+E68+E72+E77</f>
        <v>33342</v>
      </c>
      <c r="F78" s="133"/>
      <c r="G78" s="135"/>
      <c r="H78" s="164"/>
      <c r="I78" s="137"/>
      <c r="J78" s="8"/>
      <c r="L78" s="42" t="s">
        <v>63</v>
      </c>
      <c r="M78" s="46">
        <f t="shared" ref="M78:Q78" si="136">+M64+M68+M72+M77</f>
        <v>2492137</v>
      </c>
      <c r="N78" s="44">
        <f t="shared" si="136"/>
        <v>2524765</v>
      </c>
      <c r="O78" s="155">
        <f t="shared" si="136"/>
        <v>5016902</v>
      </c>
      <c r="P78" s="45">
        <f t="shared" si="136"/>
        <v>399</v>
      </c>
      <c r="Q78" s="158">
        <f t="shared" si="136"/>
        <v>5017301</v>
      </c>
      <c r="R78" s="46"/>
      <c r="S78" s="44"/>
      <c r="T78" s="155"/>
      <c r="U78" s="45"/>
      <c r="V78" s="158"/>
      <c r="W78" s="47"/>
    </row>
    <row r="79" spans="1:27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1:27" ht="13.5" thickTop="1"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:26" ht="13.5" thickBot="1"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:26" ht="14.25" thickTop="1" thickBot="1">
      <c r="L83" s="59"/>
      <c r="M83" s="227" t="s">
        <v>64</v>
      </c>
      <c r="N83" s="228"/>
      <c r="O83" s="229"/>
      <c r="P83" s="227"/>
      <c r="Q83" s="227"/>
      <c r="R83" s="227" t="s">
        <v>65</v>
      </c>
      <c r="S83" s="228"/>
      <c r="T83" s="229"/>
      <c r="U83" s="227"/>
      <c r="V83" s="227"/>
      <c r="W83" s="378" t="s">
        <v>2</v>
      </c>
    </row>
    <row r="84" spans="1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79" t="s">
        <v>4</v>
      </c>
    </row>
    <row r="85" spans="1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77"/>
    </row>
    <row r="86" spans="1:26" ht="5.25" customHeight="1" thickTop="1" thickBot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:26" ht="13.5" thickTop="1">
      <c r="A87" s="413"/>
      <c r="L87" s="61" t="s">
        <v>13</v>
      </c>
      <c r="M87" s="78">
        <v>42</v>
      </c>
      <c r="N87" s="79">
        <v>0</v>
      </c>
      <c r="O87" s="215">
        <f>M87+N87</f>
        <v>42</v>
      </c>
      <c r="P87" s="80">
        <v>0</v>
      </c>
      <c r="Q87" s="215">
        <f>O87+P87</f>
        <v>42</v>
      </c>
      <c r="R87" s="78">
        <v>21</v>
      </c>
      <c r="S87" s="79">
        <v>29</v>
      </c>
      <c r="T87" s="423">
        <f>R87+S87</f>
        <v>50</v>
      </c>
      <c r="U87" s="80">
        <v>0</v>
      </c>
      <c r="V87" s="215">
        <f>T87+U87</f>
        <v>50</v>
      </c>
      <c r="W87" s="81">
        <f t="shared" ref="W87:W97" si="137">IF(Q87=0,0,((V87/Q87)-1)*100)</f>
        <v>19.047619047619047</v>
      </c>
      <c r="Y87" s="338"/>
      <c r="Z87" s="338"/>
    </row>
    <row r="88" spans="1:26">
      <c r="A88" s="413"/>
      <c r="L88" s="61" t="s">
        <v>14</v>
      </c>
      <c r="M88" s="78">
        <v>40</v>
      </c>
      <c r="N88" s="79">
        <v>3</v>
      </c>
      <c r="O88" s="215">
        <f>M88+N88</f>
        <v>43</v>
      </c>
      <c r="P88" s="80">
        <v>0</v>
      </c>
      <c r="Q88" s="215">
        <f>O88+P88</f>
        <v>43</v>
      </c>
      <c r="R88" s="78">
        <v>18</v>
      </c>
      <c r="S88" s="79">
        <v>12</v>
      </c>
      <c r="T88" s="215">
        <f>R88+S88</f>
        <v>30</v>
      </c>
      <c r="U88" s="80">
        <v>0</v>
      </c>
      <c r="V88" s="215">
        <f>T88+U88</f>
        <v>30</v>
      </c>
      <c r="W88" s="81">
        <f>IF(Q88=0,0,((V88/Q88)-1)*100)</f>
        <v>-30.232558139534881</v>
      </c>
      <c r="Y88" s="338"/>
      <c r="Z88" s="338"/>
    </row>
    <row r="89" spans="1:26" ht="13.5" thickBot="1">
      <c r="A89" s="413"/>
      <c r="L89" s="61" t="s">
        <v>15</v>
      </c>
      <c r="M89" s="78">
        <v>67</v>
      </c>
      <c r="N89" s="79">
        <v>3</v>
      </c>
      <c r="O89" s="215">
        <f>M89+N89</f>
        <v>70</v>
      </c>
      <c r="P89" s="80">
        <v>0</v>
      </c>
      <c r="Q89" s="215">
        <f>O89+P89</f>
        <v>70</v>
      </c>
      <c r="R89" s="78">
        <v>25</v>
      </c>
      <c r="S89" s="79">
        <v>44</v>
      </c>
      <c r="T89" s="248">
        <f>R89+S89</f>
        <v>69</v>
      </c>
      <c r="U89" s="80">
        <v>0</v>
      </c>
      <c r="V89" s="215">
        <f>T89+U89</f>
        <v>69</v>
      </c>
      <c r="W89" s="81">
        <f>IF(Q89=0,0,((V89/Q89)-1)*100)</f>
        <v>-1.4285714285714235</v>
      </c>
    </row>
    <row r="90" spans="1:26" ht="14.25" thickTop="1" thickBot="1">
      <c r="A90" s="413"/>
      <c r="L90" s="82" t="s">
        <v>61</v>
      </c>
      <c r="M90" s="83">
        <f t="shared" ref="M90:V90" si="138">+M87+M88+M89</f>
        <v>149</v>
      </c>
      <c r="N90" s="84">
        <f t="shared" si="138"/>
        <v>6</v>
      </c>
      <c r="O90" s="216">
        <f t="shared" si="138"/>
        <v>155</v>
      </c>
      <c r="P90" s="83">
        <f t="shared" si="138"/>
        <v>0</v>
      </c>
      <c r="Q90" s="216">
        <f t="shared" si="138"/>
        <v>155</v>
      </c>
      <c r="R90" s="83">
        <f t="shared" si="138"/>
        <v>64</v>
      </c>
      <c r="S90" s="84">
        <f t="shared" si="138"/>
        <v>85</v>
      </c>
      <c r="T90" s="216">
        <f t="shared" si="138"/>
        <v>149</v>
      </c>
      <c r="U90" s="83">
        <f t="shared" si="138"/>
        <v>0</v>
      </c>
      <c r="V90" s="216">
        <f t="shared" si="138"/>
        <v>149</v>
      </c>
      <c r="W90" s="85">
        <f>IF(Q90=0,0,((V90/Q90)-1)*100)</f>
        <v>-3.8709677419354827</v>
      </c>
      <c r="Y90" s="338"/>
      <c r="Z90" s="338"/>
    </row>
    <row r="91" spans="1:26" ht="13.5" thickTop="1">
      <c r="A91" s="413"/>
      <c r="L91" s="61" t="s">
        <v>16</v>
      </c>
      <c r="M91" s="78">
        <v>50</v>
      </c>
      <c r="N91" s="79">
        <v>1</v>
      </c>
      <c r="O91" s="215">
        <f>SUM(M91:N91)</f>
        <v>51</v>
      </c>
      <c r="P91" s="80">
        <v>0</v>
      </c>
      <c r="Q91" s="215">
        <f>O91+P91</f>
        <v>51</v>
      </c>
      <c r="R91" s="78">
        <v>32</v>
      </c>
      <c r="S91" s="79">
        <v>27</v>
      </c>
      <c r="T91" s="215">
        <f>SUM(R91:S91)</f>
        <v>59</v>
      </c>
      <c r="U91" s="80">
        <v>0</v>
      </c>
      <c r="V91" s="215">
        <f>T91+U91</f>
        <v>59</v>
      </c>
      <c r="W91" s="81">
        <f t="shared" si="137"/>
        <v>15.686274509803933</v>
      </c>
      <c r="Y91" s="338"/>
      <c r="Z91" s="338"/>
    </row>
    <row r="92" spans="1:26">
      <c r="A92" s="413"/>
      <c r="L92" s="61" t="s">
        <v>17</v>
      </c>
      <c r="M92" s="78">
        <v>75</v>
      </c>
      <c r="N92" s="79">
        <v>1</v>
      </c>
      <c r="O92" s="215">
        <f>SUM(M92:N92)</f>
        <v>76</v>
      </c>
      <c r="P92" s="80">
        <v>0</v>
      </c>
      <c r="Q92" s="215">
        <f>O92+P92</f>
        <v>76</v>
      </c>
      <c r="R92" s="78">
        <v>26</v>
      </c>
      <c r="S92" s="79">
        <v>49</v>
      </c>
      <c r="T92" s="215">
        <f>SUM(R92:S92)</f>
        <v>75</v>
      </c>
      <c r="U92" s="80">
        <v>0</v>
      </c>
      <c r="V92" s="215">
        <f>T92+U92</f>
        <v>75</v>
      </c>
      <c r="W92" s="81">
        <f t="shared" si="137"/>
        <v>-1.3157894736842146</v>
      </c>
      <c r="Y92" s="338"/>
      <c r="Z92" s="338"/>
    </row>
    <row r="93" spans="1:26" ht="13.5" thickBot="1">
      <c r="A93" s="413"/>
      <c r="L93" s="61" t="s">
        <v>18</v>
      </c>
      <c r="M93" s="78">
        <v>66</v>
      </c>
      <c r="N93" s="79">
        <v>4</v>
      </c>
      <c r="O93" s="217">
        <f>SUM(M93:N93)</f>
        <v>70</v>
      </c>
      <c r="P93" s="86">
        <v>0</v>
      </c>
      <c r="Q93" s="217">
        <f>O93+P93</f>
        <v>70</v>
      </c>
      <c r="R93" s="78">
        <v>17</v>
      </c>
      <c r="S93" s="79">
        <v>41</v>
      </c>
      <c r="T93" s="217">
        <f>SUM(R93:S93)</f>
        <v>58</v>
      </c>
      <c r="U93" s="86">
        <v>0</v>
      </c>
      <c r="V93" s="217">
        <f>T93+U93</f>
        <v>58</v>
      </c>
      <c r="W93" s="81">
        <f t="shared" si="137"/>
        <v>-17.142857142857139</v>
      </c>
      <c r="Y93" s="338"/>
      <c r="Z93" s="338"/>
    </row>
    <row r="94" spans="1:26" ht="14.25" thickTop="1" thickBot="1">
      <c r="A94" s="413"/>
      <c r="L94" s="87" t="s">
        <v>19</v>
      </c>
      <c r="M94" s="88">
        <f>+M91+M92+M93</f>
        <v>191</v>
      </c>
      <c r="N94" s="88">
        <f t="shared" ref="N94:V94" si="139">+N91+N92+N93</f>
        <v>6</v>
      </c>
      <c r="O94" s="218">
        <f t="shared" si="139"/>
        <v>197</v>
      </c>
      <c r="P94" s="89">
        <f t="shared" si="139"/>
        <v>0</v>
      </c>
      <c r="Q94" s="218">
        <f t="shared" si="139"/>
        <v>197</v>
      </c>
      <c r="R94" s="88">
        <f t="shared" si="139"/>
        <v>75</v>
      </c>
      <c r="S94" s="88">
        <f t="shared" si="139"/>
        <v>117</v>
      </c>
      <c r="T94" s="218">
        <f t="shared" si="139"/>
        <v>192</v>
      </c>
      <c r="U94" s="89">
        <f t="shared" si="139"/>
        <v>0</v>
      </c>
      <c r="V94" s="218">
        <f t="shared" si="139"/>
        <v>192</v>
      </c>
      <c r="W94" s="90">
        <f t="shared" si="137"/>
        <v>-2.5380710659898442</v>
      </c>
    </row>
    <row r="95" spans="1:26" ht="13.5" thickTop="1">
      <c r="A95" s="413"/>
      <c r="L95" s="61" t="s">
        <v>21</v>
      </c>
      <c r="M95" s="78">
        <v>67</v>
      </c>
      <c r="N95" s="79">
        <v>1</v>
      </c>
      <c r="O95" s="217">
        <f>SUM(M95:N95)</f>
        <v>68</v>
      </c>
      <c r="P95" s="91">
        <v>0</v>
      </c>
      <c r="Q95" s="217">
        <f>O95+P95</f>
        <v>68</v>
      </c>
      <c r="R95" s="78">
        <v>16</v>
      </c>
      <c r="S95" s="79">
        <v>44</v>
      </c>
      <c r="T95" s="217">
        <f>SUM(R95:S95)</f>
        <v>60</v>
      </c>
      <c r="U95" s="91">
        <v>0</v>
      </c>
      <c r="V95" s="217">
        <f>T95+U95</f>
        <v>60</v>
      </c>
      <c r="W95" s="81">
        <f t="shared" si="137"/>
        <v>-11.764705882352944</v>
      </c>
    </row>
    <row r="96" spans="1:26">
      <c r="A96" s="413"/>
      <c r="L96" s="61" t="s">
        <v>22</v>
      </c>
      <c r="M96" s="78">
        <v>33</v>
      </c>
      <c r="N96" s="79">
        <v>0</v>
      </c>
      <c r="O96" s="217">
        <f>SUM(M96:N96)</f>
        <v>33</v>
      </c>
      <c r="P96" s="80">
        <v>0</v>
      </c>
      <c r="Q96" s="217">
        <f>O96+P96</f>
        <v>33</v>
      </c>
      <c r="R96" s="78">
        <v>19</v>
      </c>
      <c r="S96" s="79">
        <v>47</v>
      </c>
      <c r="T96" s="217">
        <f>SUM(R96:S96)</f>
        <v>66</v>
      </c>
      <c r="U96" s="80">
        <v>0</v>
      </c>
      <c r="V96" s="217">
        <f>T96+U96</f>
        <v>66</v>
      </c>
      <c r="W96" s="81">
        <f t="shared" si="137"/>
        <v>100</v>
      </c>
    </row>
    <row r="97" spans="1:26" ht="13.5" thickBot="1">
      <c r="A97" s="414"/>
      <c r="L97" s="61" t="s">
        <v>23</v>
      </c>
      <c r="M97" s="78">
        <v>49</v>
      </c>
      <c r="N97" s="79">
        <v>0</v>
      </c>
      <c r="O97" s="217">
        <f>SUM(M97:N97)</f>
        <v>49</v>
      </c>
      <c r="P97" s="80">
        <v>0</v>
      </c>
      <c r="Q97" s="217">
        <f>O97+P97</f>
        <v>49</v>
      </c>
      <c r="R97" s="78">
        <v>22</v>
      </c>
      <c r="S97" s="79">
        <v>16</v>
      </c>
      <c r="T97" s="217">
        <f>SUM(R97:S97)</f>
        <v>38</v>
      </c>
      <c r="U97" s="80">
        <v>0</v>
      </c>
      <c r="V97" s="217">
        <f>T97+U97</f>
        <v>38</v>
      </c>
      <c r="W97" s="81">
        <f t="shared" si="137"/>
        <v>-22.448979591836739</v>
      </c>
    </row>
    <row r="98" spans="1:26" ht="14.25" thickTop="1" thickBot="1">
      <c r="A98" s="413"/>
      <c r="L98" s="82" t="s">
        <v>40</v>
      </c>
      <c r="M98" s="83">
        <f t="shared" ref="M98:Q98" si="140">+M95+M96+M97</f>
        <v>149</v>
      </c>
      <c r="N98" s="84">
        <f t="shared" si="140"/>
        <v>1</v>
      </c>
      <c r="O98" s="216">
        <f t="shared" si="140"/>
        <v>150</v>
      </c>
      <c r="P98" s="83">
        <f t="shared" si="140"/>
        <v>0</v>
      </c>
      <c r="Q98" s="216">
        <f t="shared" si="140"/>
        <v>150</v>
      </c>
      <c r="R98" s="83">
        <f t="shared" ref="R98:V98" si="141">+R95+R96+R97</f>
        <v>57</v>
      </c>
      <c r="S98" s="84">
        <f t="shared" si="141"/>
        <v>107</v>
      </c>
      <c r="T98" s="216">
        <f t="shared" si="141"/>
        <v>164</v>
      </c>
      <c r="U98" s="83">
        <f t="shared" si="141"/>
        <v>0</v>
      </c>
      <c r="V98" s="216">
        <f t="shared" si="141"/>
        <v>164</v>
      </c>
      <c r="W98" s="85">
        <f t="shared" ref="W98" si="142">IF(Q98=0,0,((V98/Q98)-1)*100)</f>
        <v>9.3333333333333268</v>
      </c>
    </row>
    <row r="99" spans="1:26" ht="14.25" thickTop="1" thickBot="1">
      <c r="A99" s="413"/>
      <c r="L99" s="61" t="s">
        <v>10</v>
      </c>
      <c r="M99" s="78">
        <v>30</v>
      </c>
      <c r="N99" s="427">
        <v>0</v>
      </c>
      <c r="O99" s="215">
        <f>M99+N99</f>
        <v>30</v>
      </c>
      <c r="P99" s="80">
        <v>0</v>
      </c>
      <c r="Q99" s="215">
        <f>O99+P99</f>
        <v>30</v>
      </c>
      <c r="R99" s="78">
        <v>30</v>
      </c>
      <c r="S99" s="79">
        <v>26</v>
      </c>
      <c r="T99" s="215">
        <f>R99+S99</f>
        <v>56</v>
      </c>
      <c r="U99" s="80">
        <v>0</v>
      </c>
      <c r="V99" s="215">
        <f>T99+U99</f>
        <v>56</v>
      </c>
      <c r="W99" s="81">
        <f t="shared" ref="W99:W100" si="143">IF(Q99=0,0,((V99/Q99)-1)*100)</f>
        <v>86.666666666666671</v>
      </c>
      <c r="Y99" s="338"/>
      <c r="Z99" s="338"/>
    </row>
    <row r="100" spans="1:26" ht="14.25" thickTop="1" thickBot="1">
      <c r="A100" s="413"/>
      <c r="L100" s="82" t="s">
        <v>66</v>
      </c>
      <c r="M100" s="83">
        <f>+M90+M94+M98+M99</f>
        <v>519</v>
      </c>
      <c r="N100" s="84">
        <f t="shared" ref="N100:V100" si="144">+N90+N94+N98+N99</f>
        <v>13</v>
      </c>
      <c r="O100" s="216">
        <f t="shared" si="144"/>
        <v>532</v>
      </c>
      <c r="P100" s="83">
        <f t="shared" si="144"/>
        <v>0</v>
      </c>
      <c r="Q100" s="216">
        <f t="shared" si="144"/>
        <v>532</v>
      </c>
      <c r="R100" s="83">
        <f t="shared" si="144"/>
        <v>226</v>
      </c>
      <c r="S100" s="84">
        <f t="shared" si="144"/>
        <v>335</v>
      </c>
      <c r="T100" s="246">
        <f t="shared" si="144"/>
        <v>561</v>
      </c>
      <c r="U100" s="83">
        <f t="shared" si="144"/>
        <v>0</v>
      </c>
      <c r="V100" s="216">
        <f t="shared" si="144"/>
        <v>561</v>
      </c>
      <c r="W100" s="85">
        <f t="shared" si="143"/>
        <v>5.4511278195488622</v>
      </c>
      <c r="Y100" s="338"/>
      <c r="Z100" s="338"/>
    </row>
    <row r="101" spans="1:26" ht="13.5" thickTop="1">
      <c r="A101" s="413"/>
      <c r="L101" s="61" t="s">
        <v>11</v>
      </c>
      <c r="M101" s="78">
        <v>9</v>
      </c>
      <c r="N101" s="79">
        <v>0</v>
      </c>
      <c r="O101" s="215">
        <f>M101+N101</f>
        <v>9</v>
      </c>
      <c r="P101" s="80">
        <v>0</v>
      </c>
      <c r="Q101" s="215">
        <f>O101+P101</f>
        <v>9</v>
      </c>
      <c r="R101" s="78"/>
      <c r="S101" s="79"/>
      <c r="T101" s="215"/>
      <c r="U101" s="80"/>
      <c r="V101" s="215"/>
      <c r="W101" s="81"/>
      <c r="Y101" s="338"/>
      <c r="Z101" s="338"/>
    </row>
    <row r="102" spans="1:26" ht="13.5" thickBot="1">
      <c r="A102" s="413"/>
      <c r="L102" s="67" t="s">
        <v>12</v>
      </c>
      <c r="M102" s="78">
        <v>24</v>
      </c>
      <c r="N102" s="79">
        <v>2</v>
      </c>
      <c r="O102" s="215">
        <f>M102+N102</f>
        <v>26</v>
      </c>
      <c r="P102" s="80">
        <v>0</v>
      </c>
      <c r="Q102" s="215">
        <f t="shared" ref="Q102" si="145">O102+P102</f>
        <v>26</v>
      </c>
      <c r="R102" s="78"/>
      <c r="S102" s="79"/>
      <c r="T102" s="215"/>
      <c r="U102" s="80"/>
      <c r="V102" s="215"/>
      <c r="W102" s="81"/>
    </row>
    <row r="103" spans="1:26" ht="14.25" thickTop="1" thickBot="1">
      <c r="A103" s="436"/>
      <c r="B103" s="437"/>
      <c r="C103" s="413"/>
      <c r="D103" s="413"/>
      <c r="E103" s="413"/>
      <c r="F103" s="413"/>
      <c r="G103" s="413"/>
      <c r="H103" s="413"/>
      <c r="I103" s="438"/>
      <c r="J103" s="413"/>
      <c r="L103" s="82" t="s">
        <v>38</v>
      </c>
      <c r="M103" s="83">
        <f t="shared" ref="M103:Q103" si="146">+M99+M101+M102</f>
        <v>63</v>
      </c>
      <c r="N103" s="84">
        <f t="shared" si="146"/>
        <v>2</v>
      </c>
      <c r="O103" s="208">
        <f t="shared" si="146"/>
        <v>65</v>
      </c>
      <c r="P103" s="83">
        <f t="shared" si="146"/>
        <v>0</v>
      </c>
      <c r="Q103" s="208">
        <f t="shared" si="146"/>
        <v>65</v>
      </c>
      <c r="R103" s="83"/>
      <c r="S103" s="84"/>
      <c r="T103" s="208"/>
      <c r="U103" s="83"/>
      <c r="V103" s="208"/>
      <c r="W103" s="85"/>
      <c r="Y103" s="338"/>
      <c r="Z103" s="338"/>
    </row>
    <row r="104" spans="1:26" ht="14.25" thickTop="1" thickBot="1">
      <c r="A104" s="413"/>
      <c r="L104" s="82" t="s">
        <v>63</v>
      </c>
      <c r="M104" s="83">
        <f t="shared" ref="M104:Q104" si="147">+M90+M94+M98+M103</f>
        <v>552</v>
      </c>
      <c r="N104" s="84">
        <f t="shared" si="147"/>
        <v>15</v>
      </c>
      <c r="O104" s="246">
        <f t="shared" si="147"/>
        <v>567</v>
      </c>
      <c r="P104" s="83">
        <f t="shared" si="147"/>
        <v>0</v>
      </c>
      <c r="Q104" s="216">
        <f t="shared" si="147"/>
        <v>567</v>
      </c>
      <c r="R104" s="83"/>
      <c r="S104" s="84"/>
      <c r="T104" s="246"/>
      <c r="U104" s="83"/>
      <c r="V104" s="216"/>
      <c r="W104" s="85"/>
      <c r="Y104" s="338"/>
      <c r="Z104" s="338"/>
    </row>
    <row r="105" spans="1:26" ht="14.25" thickTop="1" thickBot="1">
      <c r="A105" s="413"/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6" ht="13.5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:26" ht="13.5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:26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:26" ht="14.25" thickTop="1" thickBot="1">
      <c r="L109" s="59"/>
      <c r="M109" s="227" t="s">
        <v>64</v>
      </c>
      <c r="N109" s="228"/>
      <c r="O109" s="229"/>
      <c r="P109" s="227"/>
      <c r="Q109" s="227"/>
      <c r="R109" s="227" t="s">
        <v>65</v>
      </c>
      <c r="S109" s="228"/>
      <c r="T109" s="229"/>
      <c r="U109" s="227"/>
      <c r="V109" s="227"/>
      <c r="W109" s="378" t="s">
        <v>2</v>
      </c>
    </row>
    <row r="110" spans="1:26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79" t="s">
        <v>4</v>
      </c>
    </row>
    <row r="111" spans="1:26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80"/>
    </row>
    <row r="112" spans="1:26" ht="5.2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:26">
      <c r="L113" s="61" t="s">
        <v>13</v>
      </c>
      <c r="M113" s="78">
        <v>111</v>
      </c>
      <c r="N113" s="79">
        <v>133</v>
      </c>
      <c r="O113" s="215">
        <f>M113+N113</f>
        <v>244</v>
      </c>
      <c r="P113" s="80">
        <v>0</v>
      </c>
      <c r="Q113" s="215">
        <f>O113+P113</f>
        <v>244</v>
      </c>
      <c r="R113" s="78">
        <v>111</v>
      </c>
      <c r="S113" s="79">
        <v>169</v>
      </c>
      <c r="T113" s="215">
        <f>R113+S113</f>
        <v>280</v>
      </c>
      <c r="U113" s="80">
        <v>0</v>
      </c>
      <c r="V113" s="215">
        <f>T113+U113</f>
        <v>280</v>
      </c>
      <c r="W113" s="81">
        <f t="shared" ref="W113:W123" si="148">IF(Q113=0,0,((V113/Q113)-1)*100)</f>
        <v>14.754098360655732</v>
      </c>
      <c r="Y113" s="338"/>
      <c r="Z113" s="338"/>
    </row>
    <row r="114" spans="1:26">
      <c r="L114" s="61" t="s">
        <v>14</v>
      </c>
      <c r="M114" s="78">
        <v>111</v>
      </c>
      <c r="N114" s="79">
        <v>162</v>
      </c>
      <c r="O114" s="215">
        <f>M114+N114</f>
        <v>273</v>
      </c>
      <c r="P114" s="80">
        <v>0</v>
      </c>
      <c r="Q114" s="215">
        <f>O114+P114</f>
        <v>273</v>
      </c>
      <c r="R114" s="78">
        <v>119</v>
      </c>
      <c r="S114" s="79">
        <v>263</v>
      </c>
      <c r="T114" s="215">
        <f>R114+S114</f>
        <v>382</v>
      </c>
      <c r="U114" s="80">
        <v>0</v>
      </c>
      <c r="V114" s="215">
        <f>T114+U114</f>
        <v>382</v>
      </c>
      <c r="W114" s="81">
        <f>IF(Q114=0,0,((V114/Q114)-1)*100)</f>
        <v>39.92673992673992</v>
      </c>
      <c r="Y114" s="338"/>
      <c r="Z114" s="338"/>
    </row>
    <row r="115" spans="1:26" ht="13.5" thickBot="1">
      <c r="L115" s="61" t="s">
        <v>15</v>
      </c>
      <c r="M115" s="78">
        <v>116</v>
      </c>
      <c r="N115" s="79">
        <v>146</v>
      </c>
      <c r="O115" s="215">
        <f>M115+N115</f>
        <v>262</v>
      </c>
      <c r="P115" s="80">
        <v>0</v>
      </c>
      <c r="Q115" s="215">
        <f>O115+P115</f>
        <v>262</v>
      </c>
      <c r="R115" s="78">
        <v>136</v>
      </c>
      <c r="S115" s="79">
        <v>190</v>
      </c>
      <c r="T115" s="215">
        <f>R115+S115</f>
        <v>326</v>
      </c>
      <c r="U115" s="80">
        <v>0</v>
      </c>
      <c r="V115" s="215">
        <f>T115+U115</f>
        <v>326</v>
      </c>
      <c r="W115" s="81">
        <f>IF(Q115=0,0,((V115/Q115)-1)*100)</f>
        <v>24.427480916030532</v>
      </c>
      <c r="Y115" s="338"/>
      <c r="Z115" s="338"/>
    </row>
    <row r="116" spans="1:26" ht="14.25" thickTop="1" thickBot="1">
      <c r="A116" s="413"/>
      <c r="L116" s="82" t="s">
        <v>61</v>
      </c>
      <c r="M116" s="83">
        <f t="shared" ref="M116:V116" si="149">+M113+M114+M115</f>
        <v>338</v>
      </c>
      <c r="N116" s="84">
        <f t="shared" si="149"/>
        <v>441</v>
      </c>
      <c r="O116" s="216">
        <f t="shared" si="149"/>
        <v>779</v>
      </c>
      <c r="P116" s="83">
        <f t="shared" si="149"/>
        <v>0</v>
      </c>
      <c r="Q116" s="216">
        <f t="shared" si="149"/>
        <v>779</v>
      </c>
      <c r="R116" s="83">
        <f t="shared" si="149"/>
        <v>366</v>
      </c>
      <c r="S116" s="84">
        <f t="shared" si="149"/>
        <v>622</v>
      </c>
      <c r="T116" s="216">
        <f t="shared" si="149"/>
        <v>988</v>
      </c>
      <c r="U116" s="83">
        <f t="shared" si="149"/>
        <v>0</v>
      </c>
      <c r="V116" s="216">
        <f t="shared" si="149"/>
        <v>988</v>
      </c>
      <c r="W116" s="85">
        <f>IF(Q116=0,0,((V116/Q116)-1)*100)</f>
        <v>26.829268292682929</v>
      </c>
      <c r="Y116" s="338"/>
      <c r="Z116" s="338"/>
    </row>
    <row r="117" spans="1:26" ht="13.5" thickTop="1">
      <c r="L117" s="61" t="s">
        <v>16</v>
      </c>
      <c r="M117" s="78">
        <v>87</v>
      </c>
      <c r="N117" s="79">
        <v>95</v>
      </c>
      <c r="O117" s="215">
        <f>SUM(M117:N117)</f>
        <v>182</v>
      </c>
      <c r="P117" s="80">
        <v>0</v>
      </c>
      <c r="Q117" s="215">
        <f>O117+P117</f>
        <v>182</v>
      </c>
      <c r="R117" s="78">
        <v>119</v>
      </c>
      <c r="S117" s="79">
        <v>101</v>
      </c>
      <c r="T117" s="215">
        <f>SUM(R117:S117)</f>
        <v>220</v>
      </c>
      <c r="U117" s="80">
        <v>0</v>
      </c>
      <c r="V117" s="215">
        <f>T117+U117</f>
        <v>220</v>
      </c>
      <c r="W117" s="81">
        <f t="shared" si="148"/>
        <v>20.879120879120872</v>
      </c>
      <c r="Y117" s="338"/>
      <c r="Z117" s="338"/>
    </row>
    <row r="118" spans="1:26">
      <c r="L118" s="61" t="s">
        <v>17</v>
      </c>
      <c r="M118" s="78">
        <v>101</v>
      </c>
      <c r="N118" s="79">
        <v>114</v>
      </c>
      <c r="O118" s="215">
        <f>SUM(M118:N118)</f>
        <v>215</v>
      </c>
      <c r="P118" s="80">
        <v>0</v>
      </c>
      <c r="Q118" s="215">
        <f>O118+P118</f>
        <v>215</v>
      </c>
      <c r="R118" s="78">
        <v>132</v>
      </c>
      <c r="S118" s="79">
        <v>95</v>
      </c>
      <c r="T118" s="215">
        <f>SUM(R118:S118)</f>
        <v>227</v>
      </c>
      <c r="U118" s="80">
        <v>0</v>
      </c>
      <c r="V118" s="215">
        <f>T118+U118</f>
        <v>227</v>
      </c>
      <c r="W118" s="81">
        <f t="shared" si="148"/>
        <v>5.5813953488372148</v>
      </c>
      <c r="Y118" s="338"/>
      <c r="Z118" s="338"/>
    </row>
    <row r="119" spans="1:26" ht="13.5" thickBot="1">
      <c r="L119" s="61" t="s">
        <v>18</v>
      </c>
      <c r="M119" s="78">
        <v>87</v>
      </c>
      <c r="N119" s="79">
        <v>101</v>
      </c>
      <c r="O119" s="217">
        <f>SUM(M119:N119)</f>
        <v>188</v>
      </c>
      <c r="P119" s="86">
        <v>0</v>
      </c>
      <c r="Q119" s="217">
        <f>O119+P119</f>
        <v>188</v>
      </c>
      <c r="R119" s="78">
        <v>145</v>
      </c>
      <c r="S119" s="79">
        <v>118</v>
      </c>
      <c r="T119" s="217">
        <f>SUM(R119:S119)</f>
        <v>263</v>
      </c>
      <c r="U119" s="86"/>
      <c r="V119" s="217">
        <f>T119+U119</f>
        <v>263</v>
      </c>
      <c r="W119" s="81">
        <f t="shared" si="148"/>
        <v>39.893617021276604</v>
      </c>
      <c r="Y119" s="338"/>
      <c r="Z119" s="338"/>
    </row>
    <row r="120" spans="1:26" ht="14.25" thickTop="1" thickBot="1">
      <c r="A120" s="413"/>
      <c r="L120" s="87" t="s">
        <v>19</v>
      </c>
      <c r="M120" s="88">
        <f>+M117+M118+M119</f>
        <v>275</v>
      </c>
      <c r="N120" s="88">
        <f t="shared" ref="N120:V120" si="150">+N117+N118+N119</f>
        <v>310</v>
      </c>
      <c r="O120" s="218">
        <f t="shared" si="150"/>
        <v>585</v>
      </c>
      <c r="P120" s="89">
        <f t="shared" si="150"/>
        <v>0</v>
      </c>
      <c r="Q120" s="218">
        <f t="shared" si="150"/>
        <v>585</v>
      </c>
      <c r="R120" s="88">
        <f t="shared" si="150"/>
        <v>396</v>
      </c>
      <c r="S120" s="88">
        <f t="shared" si="150"/>
        <v>314</v>
      </c>
      <c r="T120" s="218">
        <f t="shared" si="150"/>
        <v>710</v>
      </c>
      <c r="U120" s="89">
        <f t="shared" si="150"/>
        <v>0</v>
      </c>
      <c r="V120" s="218">
        <f t="shared" si="150"/>
        <v>710</v>
      </c>
      <c r="W120" s="90">
        <f t="shared" si="148"/>
        <v>21.367521367521359</v>
      </c>
    </row>
    <row r="121" spans="1:26" ht="13.5" thickTop="1">
      <c r="A121" s="415"/>
      <c r="K121" s="415"/>
      <c r="L121" s="61" t="s">
        <v>21</v>
      </c>
      <c r="M121" s="78">
        <v>109</v>
      </c>
      <c r="N121" s="79">
        <v>107</v>
      </c>
      <c r="O121" s="217">
        <f>SUM(M121:N121)</f>
        <v>216</v>
      </c>
      <c r="P121" s="91">
        <v>0</v>
      </c>
      <c r="Q121" s="217">
        <f>O121+P121</f>
        <v>216</v>
      </c>
      <c r="R121" s="78">
        <v>134</v>
      </c>
      <c r="S121" s="79">
        <v>123</v>
      </c>
      <c r="T121" s="217">
        <f>SUM(R121:S121)</f>
        <v>257</v>
      </c>
      <c r="U121" s="91">
        <v>0</v>
      </c>
      <c r="V121" s="217">
        <f>T121+U121</f>
        <v>257</v>
      </c>
      <c r="W121" s="81">
        <f t="shared" si="148"/>
        <v>18.981481481481488</v>
      </c>
    </row>
    <row r="122" spans="1:26">
      <c r="A122" s="415"/>
      <c r="K122" s="415"/>
      <c r="L122" s="61" t="s">
        <v>22</v>
      </c>
      <c r="M122" s="78">
        <v>89</v>
      </c>
      <c r="N122" s="79">
        <v>96</v>
      </c>
      <c r="O122" s="217">
        <f>SUM(M122:N122)</f>
        <v>185</v>
      </c>
      <c r="P122" s="80">
        <v>0</v>
      </c>
      <c r="Q122" s="217">
        <f>O122+P122</f>
        <v>185</v>
      </c>
      <c r="R122" s="78">
        <v>156</v>
      </c>
      <c r="S122" s="79">
        <v>115</v>
      </c>
      <c r="T122" s="217">
        <f>SUM(R122:S122)</f>
        <v>271</v>
      </c>
      <c r="U122" s="80">
        <v>0</v>
      </c>
      <c r="V122" s="217">
        <f>T122+U122</f>
        <v>271</v>
      </c>
      <c r="W122" s="81">
        <f t="shared" si="148"/>
        <v>46.486486486486477</v>
      </c>
    </row>
    <row r="123" spans="1:26" ht="13.5" thickBot="1">
      <c r="A123" s="415"/>
      <c r="K123" s="415"/>
      <c r="L123" s="61" t="s">
        <v>23</v>
      </c>
      <c r="M123" s="78">
        <v>106</v>
      </c>
      <c r="N123" s="79">
        <v>129</v>
      </c>
      <c r="O123" s="217">
        <f>SUM(M123:N123)</f>
        <v>235</v>
      </c>
      <c r="P123" s="80">
        <v>0</v>
      </c>
      <c r="Q123" s="217">
        <f>O123+P123</f>
        <v>235</v>
      </c>
      <c r="R123" s="78">
        <v>129</v>
      </c>
      <c r="S123" s="79">
        <v>95</v>
      </c>
      <c r="T123" s="217">
        <f>SUM(R123:S123)</f>
        <v>224</v>
      </c>
      <c r="U123" s="80">
        <v>0</v>
      </c>
      <c r="V123" s="217">
        <f>T123+U123</f>
        <v>224</v>
      </c>
      <c r="W123" s="81">
        <f t="shared" si="148"/>
        <v>-4.6808510638297829</v>
      </c>
    </row>
    <row r="124" spans="1:26" ht="14.25" thickTop="1" thickBot="1">
      <c r="L124" s="82" t="s">
        <v>40</v>
      </c>
      <c r="M124" s="83">
        <f t="shared" ref="M124:Q124" si="151">+M121+M122+M123</f>
        <v>304</v>
      </c>
      <c r="N124" s="84">
        <f t="shared" si="151"/>
        <v>332</v>
      </c>
      <c r="O124" s="216">
        <f t="shared" si="151"/>
        <v>636</v>
      </c>
      <c r="P124" s="83">
        <f t="shared" si="151"/>
        <v>0</v>
      </c>
      <c r="Q124" s="216">
        <f t="shared" si="151"/>
        <v>636</v>
      </c>
      <c r="R124" s="83">
        <f t="shared" ref="R124:V124" si="152">+R121+R122+R123</f>
        <v>419</v>
      </c>
      <c r="S124" s="84">
        <f t="shared" si="152"/>
        <v>333</v>
      </c>
      <c r="T124" s="216">
        <f t="shared" si="152"/>
        <v>752</v>
      </c>
      <c r="U124" s="83">
        <f t="shared" si="152"/>
        <v>0</v>
      </c>
      <c r="V124" s="216">
        <f t="shared" si="152"/>
        <v>752</v>
      </c>
      <c r="W124" s="85">
        <f t="shared" ref="W124" si="153">IF(Q124=0,0,((V124/Q124)-1)*100)</f>
        <v>18.238993710691819</v>
      </c>
    </row>
    <row r="125" spans="1:26" ht="14.25" thickTop="1" thickBot="1">
      <c r="L125" s="61" t="s">
        <v>10</v>
      </c>
      <c r="M125" s="78">
        <v>107</v>
      </c>
      <c r="N125" s="79">
        <v>114</v>
      </c>
      <c r="O125" s="215">
        <f>M125+N125</f>
        <v>221</v>
      </c>
      <c r="P125" s="80">
        <v>0</v>
      </c>
      <c r="Q125" s="215">
        <f>O125+P125</f>
        <v>221</v>
      </c>
      <c r="R125" s="78">
        <v>147</v>
      </c>
      <c r="S125" s="79">
        <v>139</v>
      </c>
      <c r="T125" s="215">
        <f>R125+S125</f>
        <v>286</v>
      </c>
      <c r="U125" s="80">
        <v>0</v>
      </c>
      <c r="V125" s="215">
        <f>T125+U125</f>
        <v>286</v>
      </c>
      <c r="W125" s="81">
        <f t="shared" ref="W125:W126" si="154">IF(Q125=0,0,((V125/Q125)-1)*100)</f>
        <v>29.411764705882359</v>
      </c>
    </row>
    <row r="126" spans="1:26" ht="14.25" thickTop="1" thickBot="1">
      <c r="L126" s="82" t="s">
        <v>66</v>
      </c>
      <c r="M126" s="83">
        <f>+M116+M120+M124+M125</f>
        <v>1024</v>
      </c>
      <c r="N126" s="84">
        <f t="shared" ref="N126:V126" si="155">+N116+N120+N124+N125</f>
        <v>1197</v>
      </c>
      <c r="O126" s="216">
        <f t="shared" si="155"/>
        <v>2221</v>
      </c>
      <c r="P126" s="83">
        <f t="shared" si="155"/>
        <v>0</v>
      </c>
      <c r="Q126" s="216">
        <f t="shared" si="155"/>
        <v>2221</v>
      </c>
      <c r="R126" s="83">
        <f t="shared" si="155"/>
        <v>1328</v>
      </c>
      <c r="S126" s="84">
        <f t="shared" si="155"/>
        <v>1408</v>
      </c>
      <c r="T126" s="216">
        <f t="shared" si="155"/>
        <v>2736</v>
      </c>
      <c r="U126" s="83">
        <f t="shared" si="155"/>
        <v>0</v>
      </c>
      <c r="V126" s="216">
        <f t="shared" si="155"/>
        <v>2736</v>
      </c>
      <c r="W126" s="85">
        <f t="shared" si="154"/>
        <v>23.187753264295363</v>
      </c>
    </row>
    <row r="127" spans="1:26" ht="13.5" thickTop="1">
      <c r="L127" s="61" t="s">
        <v>11</v>
      </c>
      <c r="M127" s="78">
        <v>131</v>
      </c>
      <c r="N127" s="79">
        <v>100</v>
      </c>
      <c r="O127" s="215">
        <f>M127+N127</f>
        <v>231</v>
      </c>
      <c r="P127" s="80">
        <v>0</v>
      </c>
      <c r="Q127" s="215">
        <f>O127+P127</f>
        <v>231</v>
      </c>
      <c r="R127" s="78"/>
      <c r="S127" s="79"/>
      <c r="T127" s="215"/>
      <c r="U127" s="80"/>
      <c r="V127" s="215"/>
      <c r="W127" s="81"/>
    </row>
    <row r="128" spans="1:26" ht="13.5" thickBot="1">
      <c r="L128" s="67" t="s">
        <v>12</v>
      </c>
      <c r="M128" s="78">
        <v>118</v>
      </c>
      <c r="N128" s="79">
        <v>157</v>
      </c>
      <c r="O128" s="215">
        <f>M128+N128</f>
        <v>275</v>
      </c>
      <c r="P128" s="80">
        <v>0</v>
      </c>
      <c r="Q128" s="215">
        <f t="shared" ref="Q128" si="156">O128+P128</f>
        <v>275</v>
      </c>
      <c r="R128" s="78"/>
      <c r="S128" s="79"/>
      <c r="T128" s="215"/>
      <c r="U128" s="80"/>
      <c r="V128" s="215"/>
      <c r="W128" s="81"/>
    </row>
    <row r="129" spans="12:26" ht="14.25" thickTop="1" thickBot="1">
      <c r="L129" s="82" t="s">
        <v>38</v>
      </c>
      <c r="M129" s="83">
        <f t="shared" ref="M129:Q129" si="157">+M125+M127+M128</f>
        <v>356</v>
      </c>
      <c r="N129" s="84">
        <f t="shared" si="157"/>
        <v>371</v>
      </c>
      <c r="O129" s="208">
        <f t="shared" si="157"/>
        <v>727</v>
      </c>
      <c r="P129" s="83">
        <f t="shared" si="157"/>
        <v>0</v>
      </c>
      <c r="Q129" s="208">
        <f t="shared" si="157"/>
        <v>727</v>
      </c>
      <c r="R129" s="83"/>
      <c r="S129" s="84"/>
      <c r="T129" s="208"/>
      <c r="U129" s="83"/>
      <c r="V129" s="208"/>
      <c r="W129" s="85"/>
    </row>
    <row r="130" spans="12:26" ht="14.25" thickTop="1" thickBot="1">
      <c r="L130" s="82" t="s">
        <v>63</v>
      </c>
      <c r="M130" s="83">
        <f t="shared" ref="M130:Q130" si="158">+M116+M120+M124+M129</f>
        <v>1273</v>
      </c>
      <c r="N130" s="84">
        <f t="shared" si="158"/>
        <v>1454</v>
      </c>
      <c r="O130" s="246">
        <f t="shared" si="158"/>
        <v>2727</v>
      </c>
      <c r="P130" s="83">
        <f t="shared" si="158"/>
        <v>0</v>
      </c>
      <c r="Q130" s="216">
        <f t="shared" si="158"/>
        <v>2727</v>
      </c>
      <c r="R130" s="83"/>
      <c r="S130" s="84"/>
      <c r="T130" s="246"/>
      <c r="U130" s="83"/>
      <c r="V130" s="216"/>
      <c r="W130" s="85"/>
      <c r="Y130" s="338"/>
      <c r="Z130" s="338"/>
    </row>
    <row r="131" spans="12:26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6" ht="13.5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6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6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6" ht="14.25" thickTop="1" thickBot="1">
      <c r="L135" s="59"/>
      <c r="M135" s="227" t="s">
        <v>64</v>
      </c>
      <c r="N135" s="228"/>
      <c r="O135" s="229"/>
      <c r="P135" s="227"/>
      <c r="Q135" s="227"/>
      <c r="R135" s="227" t="s">
        <v>65</v>
      </c>
      <c r="S135" s="228"/>
      <c r="T135" s="229"/>
      <c r="U135" s="227"/>
      <c r="V135" s="227"/>
      <c r="W135" s="378" t="s">
        <v>2</v>
      </c>
    </row>
    <row r="136" spans="12:26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79" t="s">
        <v>4</v>
      </c>
    </row>
    <row r="137" spans="12:26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51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405" t="s">
        <v>7</v>
      </c>
      <c r="W137" s="380"/>
    </row>
    <row r="138" spans="12:26" ht="5.25" customHeight="1" thickTop="1">
      <c r="L138" s="61"/>
      <c r="M138" s="73"/>
      <c r="N138" s="74"/>
      <c r="O138" s="75"/>
      <c r="P138" s="76"/>
      <c r="Q138" s="153"/>
      <c r="R138" s="73"/>
      <c r="S138" s="74"/>
      <c r="T138" s="75"/>
      <c r="U138" s="76"/>
      <c r="V138" s="153"/>
      <c r="W138" s="77"/>
    </row>
    <row r="139" spans="12:26">
      <c r="L139" s="61" t="s">
        <v>13</v>
      </c>
      <c r="M139" s="78">
        <f t="shared" ref="M139:N139" si="159">+M87+M113</f>
        <v>153</v>
      </c>
      <c r="N139" s="79">
        <f t="shared" si="159"/>
        <v>133</v>
      </c>
      <c r="O139" s="215">
        <f t="shared" ref="O139:O140" si="160">M139+N139</f>
        <v>286</v>
      </c>
      <c r="P139" s="80">
        <f>+P87+P113</f>
        <v>0</v>
      </c>
      <c r="Q139" s="223">
        <f>O139+P139</f>
        <v>286</v>
      </c>
      <c r="R139" s="78">
        <f t="shared" ref="R139:S141" si="161">+R87+R113</f>
        <v>132</v>
      </c>
      <c r="S139" s="79">
        <f t="shared" si="161"/>
        <v>198</v>
      </c>
      <c r="T139" s="215">
        <f t="shared" ref="T139:T149" si="162">R139+S139</f>
        <v>330</v>
      </c>
      <c r="U139" s="80">
        <f>+U87+U113</f>
        <v>0</v>
      </c>
      <c r="V139" s="223">
        <f>T139+U139</f>
        <v>330</v>
      </c>
      <c r="W139" s="81">
        <f>IF(Q139=0,0,((V139/Q139)-1)*100)</f>
        <v>15.384615384615374</v>
      </c>
      <c r="Y139" s="338"/>
      <c r="Z139" s="338"/>
    </row>
    <row r="140" spans="12:26">
      <c r="L140" s="61" t="s">
        <v>14</v>
      </c>
      <c r="M140" s="78">
        <f t="shared" ref="M140:N140" si="163">+M88+M114</f>
        <v>151</v>
      </c>
      <c r="N140" s="79">
        <f t="shared" si="163"/>
        <v>165</v>
      </c>
      <c r="O140" s="215">
        <f t="shared" si="160"/>
        <v>316</v>
      </c>
      <c r="P140" s="80">
        <f>+P88+P114</f>
        <v>0</v>
      </c>
      <c r="Q140" s="223">
        <f>O140+P140</f>
        <v>316</v>
      </c>
      <c r="R140" s="78">
        <f t="shared" si="161"/>
        <v>137</v>
      </c>
      <c r="S140" s="79">
        <f t="shared" si="161"/>
        <v>275</v>
      </c>
      <c r="T140" s="215">
        <f t="shared" si="162"/>
        <v>412</v>
      </c>
      <c r="U140" s="80">
        <f>+U88+U114</f>
        <v>0</v>
      </c>
      <c r="V140" s="223">
        <f>T140+U140</f>
        <v>412</v>
      </c>
      <c r="W140" s="81">
        <f t="shared" ref="W140:W150" si="164">IF(Q140=0,0,((V140/Q140)-1)*100)</f>
        <v>30.379746835443044</v>
      </c>
      <c r="Y140" s="338"/>
      <c r="Z140" s="338"/>
    </row>
    <row r="141" spans="12:26" ht="13.5" thickBot="1">
      <c r="L141" s="61" t="s">
        <v>15</v>
      </c>
      <c r="M141" s="78">
        <f t="shared" ref="M141:N141" si="165">+M89+M115</f>
        <v>183</v>
      </c>
      <c r="N141" s="79">
        <f t="shared" si="165"/>
        <v>149</v>
      </c>
      <c r="O141" s="215">
        <f>M141+N141</f>
        <v>332</v>
      </c>
      <c r="P141" s="80">
        <f>+P89+P115</f>
        <v>0</v>
      </c>
      <c r="Q141" s="223">
        <f>O141+P141</f>
        <v>332</v>
      </c>
      <c r="R141" s="78">
        <f t="shared" si="161"/>
        <v>161</v>
      </c>
      <c r="S141" s="79">
        <f t="shared" si="161"/>
        <v>234</v>
      </c>
      <c r="T141" s="215">
        <f>R141+S141</f>
        <v>395</v>
      </c>
      <c r="U141" s="80">
        <f>+U89+U115</f>
        <v>0</v>
      </c>
      <c r="V141" s="223">
        <f>T141+U141</f>
        <v>395</v>
      </c>
      <c r="W141" s="81">
        <f>IF(Q141=0,0,((V141/Q141)-1)*100)</f>
        <v>18.975903614457824</v>
      </c>
      <c r="Y141" s="338"/>
      <c r="Z141" s="338"/>
    </row>
    <row r="142" spans="12:26" ht="14.25" thickTop="1" thickBot="1">
      <c r="L142" s="82" t="s">
        <v>61</v>
      </c>
      <c r="M142" s="83">
        <f t="shared" ref="M142:Q142" si="166">+M139+M140+M141</f>
        <v>487</v>
      </c>
      <c r="N142" s="84">
        <f t="shared" si="166"/>
        <v>447</v>
      </c>
      <c r="O142" s="216">
        <f t="shared" si="166"/>
        <v>934</v>
      </c>
      <c r="P142" s="83">
        <f t="shared" si="166"/>
        <v>0</v>
      </c>
      <c r="Q142" s="216">
        <f t="shared" si="166"/>
        <v>934</v>
      </c>
      <c r="R142" s="83">
        <f t="shared" ref="R142" si="167">+R139+R140+R141</f>
        <v>430</v>
      </c>
      <c r="S142" s="84">
        <f t="shared" ref="S142" si="168">+S139+S140+S141</f>
        <v>707</v>
      </c>
      <c r="T142" s="216">
        <f t="shared" ref="T142" si="169">+T139+T140+T141</f>
        <v>1137</v>
      </c>
      <c r="U142" s="83">
        <f t="shared" ref="U142" si="170">+U139+U140+U141</f>
        <v>0</v>
      </c>
      <c r="V142" s="216">
        <f t="shared" ref="V142" si="171">+V139+V140+V141</f>
        <v>1137</v>
      </c>
      <c r="W142" s="85">
        <f>IF(Q142=0,0,((V142/Q142)-1)*100)</f>
        <v>21.734475374732341</v>
      </c>
      <c r="Y142" s="338"/>
      <c r="Z142" s="338"/>
    </row>
    <row r="143" spans="12:26" ht="13.5" thickTop="1">
      <c r="L143" s="61" t="s">
        <v>16</v>
      </c>
      <c r="M143" s="78">
        <f t="shared" ref="M143:N143" si="172">+M91+M117</f>
        <v>137</v>
      </c>
      <c r="N143" s="79">
        <f t="shared" si="172"/>
        <v>96</v>
      </c>
      <c r="O143" s="215">
        <f t="shared" ref="O143" si="173">M143+N143</f>
        <v>233</v>
      </c>
      <c r="P143" s="80">
        <f>+P91+P117</f>
        <v>0</v>
      </c>
      <c r="Q143" s="223">
        <f>O143+P143</f>
        <v>233</v>
      </c>
      <c r="R143" s="78">
        <f t="shared" ref="R143:S145" si="174">+R91+R117</f>
        <v>151</v>
      </c>
      <c r="S143" s="79">
        <f t="shared" si="174"/>
        <v>128</v>
      </c>
      <c r="T143" s="215">
        <f t="shared" si="162"/>
        <v>279</v>
      </c>
      <c r="U143" s="80">
        <f>+U91+U117</f>
        <v>0</v>
      </c>
      <c r="V143" s="223">
        <f>T143+U143</f>
        <v>279</v>
      </c>
      <c r="W143" s="81">
        <f t="shared" si="164"/>
        <v>19.742489270386265</v>
      </c>
      <c r="Y143" s="338"/>
      <c r="Z143" s="338"/>
    </row>
    <row r="144" spans="12:26">
      <c r="L144" s="61" t="s">
        <v>17</v>
      </c>
      <c r="M144" s="78">
        <f t="shared" ref="M144:N144" si="175">+M92+M118</f>
        <v>176</v>
      </c>
      <c r="N144" s="79">
        <f t="shared" si="175"/>
        <v>115</v>
      </c>
      <c r="O144" s="215">
        <f>M144+N144</f>
        <v>291</v>
      </c>
      <c r="P144" s="80">
        <f>+P92+P118</f>
        <v>0</v>
      </c>
      <c r="Q144" s="223">
        <f>O144+P144</f>
        <v>291</v>
      </c>
      <c r="R144" s="78">
        <f t="shared" si="174"/>
        <v>158</v>
      </c>
      <c r="S144" s="79">
        <f t="shared" si="174"/>
        <v>144</v>
      </c>
      <c r="T144" s="215">
        <f>R144+S144</f>
        <v>302</v>
      </c>
      <c r="U144" s="80">
        <f>+U92+U118</f>
        <v>0</v>
      </c>
      <c r="V144" s="223">
        <f>T144+U144</f>
        <v>302</v>
      </c>
      <c r="W144" s="81">
        <f>IF(Q144=0,0,((V144/Q144)-1)*100)</f>
        <v>3.7800687285223455</v>
      </c>
      <c r="Y144" s="338"/>
      <c r="Z144" s="338"/>
    </row>
    <row r="145" spans="1:26" ht="13.5" thickBot="1">
      <c r="L145" s="61" t="s">
        <v>18</v>
      </c>
      <c r="M145" s="78">
        <f t="shared" ref="M145:N145" si="176">+M93+M119</f>
        <v>153</v>
      </c>
      <c r="N145" s="79">
        <f t="shared" si="176"/>
        <v>105</v>
      </c>
      <c r="O145" s="217">
        <f t="shared" ref="O145" si="177">M145+N145</f>
        <v>258</v>
      </c>
      <c r="P145" s="86">
        <f>+P93+P119</f>
        <v>0</v>
      </c>
      <c r="Q145" s="223">
        <f>O145+P145</f>
        <v>258</v>
      </c>
      <c r="R145" s="78">
        <f t="shared" si="174"/>
        <v>162</v>
      </c>
      <c r="S145" s="79">
        <f t="shared" si="174"/>
        <v>159</v>
      </c>
      <c r="T145" s="217">
        <f t="shared" si="162"/>
        <v>321</v>
      </c>
      <c r="U145" s="86">
        <f>+U93+U119</f>
        <v>0</v>
      </c>
      <c r="V145" s="223">
        <f>T145+U145</f>
        <v>321</v>
      </c>
      <c r="W145" s="81">
        <f t="shared" si="164"/>
        <v>24.418604651162788</v>
      </c>
      <c r="Y145" s="338"/>
      <c r="Z145" s="338"/>
    </row>
    <row r="146" spans="1:26" ht="14.25" thickTop="1" thickBot="1">
      <c r="A146" s="413"/>
      <c r="L146" s="87" t="s">
        <v>39</v>
      </c>
      <c r="M146" s="83">
        <f t="shared" ref="M146:Q146" si="178">+M143+M144+M145</f>
        <v>466</v>
      </c>
      <c r="N146" s="84">
        <f t="shared" si="178"/>
        <v>316</v>
      </c>
      <c r="O146" s="216">
        <f t="shared" si="178"/>
        <v>782</v>
      </c>
      <c r="P146" s="83">
        <f t="shared" si="178"/>
        <v>0</v>
      </c>
      <c r="Q146" s="216">
        <f t="shared" si="178"/>
        <v>782</v>
      </c>
      <c r="R146" s="83">
        <f t="shared" ref="R146" si="179">+R143+R144+R145</f>
        <v>471</v>
      </c>
      <c r="S146" s="84">
        <f t="shared" ref="S146" si="180">+S143+S144+S145</f>
        <v>431</v>
      </c>
      <c r="T146" s="216">
        <f t="shared" ref="T146" si="181">+T143+T144+T145</f>
        <v>902</v>
      </c>
      <c r="U146" s="83">
        <f t="shared" ref="U146" si="182">+U143+U144+U145</f>
        <v>0</v>
      </c>
      <c r="V146" s="216">
        <f t="shared" ref="V146" si="183">+V143+V144+V145</f>
        <v>902</v>
      </c>
      <c r="W146" s="90">
        <f t="shared" si="164"/>
        <v>15.345268542199486</v>
      </c>
      <c r="Y146" s="338"/>
      <c r="Z146" s="338"/>
    </row>
    <row r="147" spans="1:26" ht="13.5" thickTop="1">
      <c r="A147" s="413"/>
      <c r="L147" s="61" t="s">
        <v>21</v>
      </c>
      <c r="M147" s="78">
        <f t="shared" ref="M147:N147" si="184">+M95+M121</f>
        <v>176</v>
      </c>
      <c r="N147" s="79">
        <f t="shared" si="184"/>
        <v>108</v>
      </c>
      <c r="O147" s="217">
        <f t="shared" ref="O147:O149" si="185">M147+N147</f>
        <v>284</v>
      </c>
      <c r="P147" s="91">
        <f>+P95+P121</f>
        <v>0</v>
      </c>
      <c r="Q147" s="223">
        <f>O147+P147</f>
        <v>284</v>
      </c>
      <c r="R147" s="78">
        <f t="shared" ref="R147:S149" si="186">+R95+R121</f>
        <v>150</v>
      </c>
      <c r="S147" s="79">
        <f t="shared" si="186"/>
        <v>167</v>
      </c>
      <c r="T147" s="217">
        <f t="shared" si="162"/>
        <v>317</v>
      </c>
      <c r="U147" s="91">
        <f>+U95+U121</f>
        <v>0</v>
      </c>
      <c r="V147" s="223">
        <f>T147+U147</f>
        <v>317</v>
      </c>
      <c r="W147" s="81">
        <f t="shared" si="164"/>
        <v>11.619718309859151</v>
      </c>
    </row>
    <row r="148" spans="1:26">
      <c r="A148" s="413"/>
      <c r="L148" s="61" t="s">
        <v>22</v>
      </c>
      <c r="M148" s="78">
        <f t="shared" ref="M148:N148" si="187">+M96+M122</f>
        <v>122</v>
      </c>
      <c r="N148" s="79">
        <f t="shared" si="187"/>
        <v>96</v>
      </c>
      <c r="O148" s="217">
        <f t="shared" si="185"/>
        <v>218</v>
      </c>
      <c r="P148" s="80">
        <f>+P96+P122</f>
        <v>0</v>
      </c>
      <c r="Q148" s="223">
        <f>O148+P148</f>
        <v>218</v>
      </c>
      <c r="R148" s="78">
        <f t="shared" si="186"/>
        <v>175</v>
      </c>
      <c r="S148" s="79">
        <f t="shared" si="186"/>
        <v>162</v>
      </c>
      <c r="T148" s="217">
        <f t="shared" si="162"/>
        <v>337</v>
      </c>
      <c r="U148" s="80">
        <f>+U96+U122</f>
        <v>0</v>
      </c>
      <c r="V148" s="223">
        <f>T148+U148</f>
        <v>337</v>
      </c>
      <c r="W148" s="81">
        <f t="shared" si="164"/>
        <v>54.587155963302749</v>
      </c>
    </row>
    <row r="149" spans="1:26" ht="13.5" thickBot="1">
      <c r="A149" s="415"/>
      <c r="K149" s="415"/>
      <c r="L149" s="61" t="s">
        <v>23</v>
      </c>
      <c r="M149" s="78">
        <f t="shared" ref="M149:N149" si="188">+M97+M123</f>
        <v>155</v>
      </c>
      <c r="N149" s="79">
        <f t="shared" si="188"/>
        <v>129</v>
      </c>
      <c r="O149" s="217">
        <f t="shared" si="185"/>
        <v>284</v>
      </c>
      <c r="P149" s="80">
        <f>+P97+P123</f>
        <v>0</v>
      </c>
      <c r="Q149" s="223">
        <f>O149+P149</f>
        <v>284</v>
      </c>
      <c r="R149" s="78">
        <f t="shared" si="186"/>
        <v>151</v>
      </c>
      <c r="S149" s="79">
        <f t="shared" si="186"/>
        <v>111</v>
      </c>
      <c r="T149" s="217">
        <f t="shared" si="162"/>
        <v>262</v>
      </c>
      <c r="U149" s="80">
        <f>+U97+U123</f>
        <v>0</v>
      </c>
      <c r="V149" s="223">
        <f>T149+U149</f>
        <v>262</v>
      </c>
      <c r="W149" s="81">
        <f t="shared" si="164"/>
        <v>-7.7464788732394378</v>
      </c>
    </row>
    <row r="150" spans="1:26" ht="14.25" thickTop="1" thickBot="1">
      <c r="A150" s="415"/>
      <c r="K150" s="415"/>
      <c r="L150" s="82" t="s">
        <v>40</v>
      </c>
      <c r="M150" s="83">
        <f t="shared" ref="M150:Q150" si="189">+M147+M148+M149</f>
        <v>453</v>
      </c>
      <c r="N150" s="84">
        <f t="shared" si="189"/>
        <v>333</v>
      </c>
      <c r="O150" s="216">
        <f t="shared" si="189"/>
        <v>786</v>
      </c>
      <c r="P150" s="83">
        <f t="shared" si="189"/>
        <v>0</v>
      </c>
      <c r="Q150" s="216">
        <f t="shared" si="189"/>
        <v>786</v>
      </c>
      <c r="R150" s="83">
        <f t="shared" ref="R150:V150" si="190">+R147+R148+R149</f>
        <v>476</v>
      </c>
      <c r="S150" s="84">
        <f t="shared" si="190"/>
        <v>440</v>
      </c>
      <c r="T150" s="216">
        <f t="shared" si="190"/>
        <v>916</v>
      </c>
      <c r="U150" s="83">
        <f t="shared" si="190"/>
        <v>0</v>
      </c>
      <c r="V150" s="216">
        <f t="shared" si="190"/>
        <v>916</v>
      </c>
      <c r="W150" s="85">
        <f t="shared" si="164"/>
        <v>16.53944020356235</v>
      </c>
    </row>
    <row r="151" spans="1:26" ht="14.25" thickTop="1" thickBot="1">
      <c r="L151" s="61" t="s">
        <v>10</v>
      </c>
      <c r="M151" s="78">
        <f t="shared" ref="M151:N151" si="191">+M99+M125</f>
        <v>137</v>
      </c>
      <c r="N151" s="79">
        <f t="shared" si="191"/>
        <v>114</v>
      </c>
      <c r="O151" s="215">
        <f>M151+N151</f>
        <v>251</v>
      </c>
      <c r="P151" s="80">
        <f>+P99+P125</f>
        <v>0</v>
      </c>
      <c r="Q151" s="223">
        <f>O151+P151</f>
        <v>251</v>
      </c>
      <c r="R151" s="78">
        <f>+R99+R125</f>
        <v>177</v>
      </c>
      <c r="S151" s="79">
        <f>+S99+S125</f>
        <v>165</v>
      </c>
      <c r="T151" s="215">
        <f>R151+S151</f>
        <v>342</v>
      </c>
      <c r="U151" s="80">
        <f>+U99+U125</f>
        <v>0</v>
      </c>
      <c r="V151" s="223">
        <f>T151+U151</f>
        <v>342</v>
      </c>
      <c r="W151" s="81">
        <f>IF(Q151=0,0,((V151/Q151)-1)*100)</f>
        <v>36.254980079681268</v>
      </c>
      <c r="Y151" s="338"/>
      <c r="Z151" s="338"/>
    </row>
    <row r="152" spans="1:26" ht="14.25" thickTop="1" thickBot="1">
      <c r="L152" s="82" t="s">
        <v>66</v>
      </c>
      <c r="M152" s="83">
        <f>+M142+M146+M150+M151</f>
        <v>1543</v>
      </c>
      <c r="N152" s="84">
        <f t="shared" ref="N152:V152" si="192">+N142+N146+N150+N151</f>
        <v>1210</v>
      </c>
      <c r="O152" s="216">
        <f t="shared" si="192"/>
        <v>2753</v>
      </c>
      <c r="P152" s="83">
        <f t="shared" si="192"/>
        <v>0</v>
      </c>
      <c r="Q152" s="216">
        <f t="shared" si="192"/>
        <v>2753</v>
      </c>
      <c r="R152" s="83">
        <f t="shared" si="192"/>
        <v>1554</v>
      </c>
      <c r="S152" s="84">
        <f t="shared" si="192"/>
        <v>1743</v>
      </c>
      <c r="T152" s="216">
        <f t="shared" si="192"/>
        <v>3297</v>
      </c>
      <c r="U152" s="83">
        <f t="shared" si="192"/>
        <v>0</v>
      </c>
      <c r="V152" s="216">
        <f t="shared" si="192"/>
        <v>3297</v>
      </c>
      <c r="W152" s="85">
        <f>IF(Q152=0,0,((V152/Q152)-1)*100)</f>
        <v>19.760261532873223</v>
      </c>
      <c r="Y152" s="338"/>
      <c r="Z152" s="338"/>
    </row>
    <row r="153" spans="1:26" ht="13.5" thickTop="1">
      <c r="L153" s="61" t="s">
        <v>11</v>
      </c>
      <c r="M153" s="78">
        <f t="shared" ref="M153:N153" si="193">+M101+M127</f>
        <v>140</v>
      </c>
      <c r="N153" s="79">
        <f t="shared" si="193"/>
        <v>100</v>
      </c>
      <c r="O153" s="215">
        <f>M153+N153</f>
        <v>240</v>
      </c>
      <c r="P153" s="80">
        <f>+P101+P127</f>
        <v>0</v>
      </c>
      <c r="Q153" s="223">
        <f>O153+P153</f>
        <v>240</v>
      </c>
      <c r="R153" s="78"/>
      <c r="S153" s="79"/>
      <c r="T153" s="215"/>
      <c r="U153" s="80"/>
      <c r="V153" s="223"/>
      <c r="W153" s="81"/>
      <c r="Y153" s="338"/>
      <c r="Z153" s="338"/>
    </row>
    <row r="154" spans="1:26" ht="13.5" thickBot="1">
      <c r="L154" s="67" t="s">
        <v>12</v>
      </c>
      <c r="M154" s="78">
        <f t="shared" ref="M154:N154" si="194">+M102+M128</f>
        <v>142</v>
      </c>
      <c r="N154" s="79">
        <f t="shared" si="194"/>
        <v>159</v>
      </c>
      <c r="O154" s="215">
        <f>M154+N154</f>
        <v>301</v>
      </c>
      <c r="P154" s="80">
        <f>+P102+P128</f>
        <v>0</v>
      </c>
      <c r="Q154" s="223">
        <f>O154+P154</f>
        <v>301</v>
      </c>
      <c r="R154" s="78"/>
      <c r="S154" s="79"/>
      <c r="T154" s="215"/>
      <c r="U154" s="80"/>
      <c r="V154" s="223"/>
      <c r="W154" s="81"/>
      <c r="Y154" s="338"/>
      <c r="Z154" s="338"/>
    </row>
    <row r="155" spans="1:26" ht="14.25" thickTop="1" thickBot="1">
      <c r="L155" s="82" t="s">
        <v>38</v>
      </c>
      <c r="M155" s="83">
        <f t="shared" ref="M155:Q155" si="195">+M151+M153+M154</f>
        <v>419</v>
      </c>
      <c r="N155" s="84">
        <f t="shared" si="195"/>
        <v>373</v>
      </c>
      <c r="O155" s="208">
        <f t="shared" si="195"/>
        <v>792</v>
      </c>
      <c r="P155" s="83">
        <f t="shared" si="195"/>
        <v>0</v>
      </c>
      <c r="Q155" s="208">
        <f t="shared" si="195"/>
        <v>792</v>
      </c>
      <c r="R155" s="83"/>
      <c r="S155" s="84"/>
      <c r="T155" s="208"/>
      <c r="U155" s="83"/>
      <c r="V155" s="208"/>
      <c r="W155" s="85"/>
      <c r="Y155" s="338"/>
      <c r="Z155" s="338"/>
    </row>
    <row r="156" spans="1:26" ht="14.25" thickTop="1" thickBot="1">
      <c r="L156" s="82" t="s">
        <v>63</v>
      </c>
      <c r="M156" s="83">
        <f t="shared" ref="M156:Q156" si="196">+M142+M146+M150+M155</f>
        <v>1825</v>
      </c>
      <c r="N156" s="84">
        <f t="shared" si="196"/>
        <v>1469</v>
      </c>
      <c r="O156" s="246">
        <f t="shared" si="196"/>
        <v>3294</v>
      </c>
      <c r="P156" s="83">
        <f t="shared" si="196"/>
        <v>0</v>
      </c>
      <c r="Q156" s="216">
        <f t="shared" si="196"/>
        <v>3294</v>
      </c>
      <c r="R156" s="83"/>
      <c r="S156" s="84"/>
      <c r="T156" s="246"/>
      <c r="U156" s="83"/>
      <c r="V156" s="216"/>
      <c r="W156" s="85"/>
      <c r="Y156" s="338"/>
      <c r="Z156" s="338"/>
    </row>
    <row r="157" spans="1:26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6" ht="13.5" thickTop="1">
      <c r="L158" s="492" t="s">
        <v>54</v>
      </c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4"/>
    </row>
    <row r="159" spans="1:26" ht="24.75" customHeight="1" thickBot="1">
      <c r="L159" s="495" t="s">
        <v>51</v>
      </c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7"/>
    </row>
    <row r="160" spans="1:26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:23" ht="14.25" thickTop="1" thickBot="1">
      <c r="L161" s="254"/>
      <c r="M161" s="255" t="s">
        <v>64</v>
      </c>
      <c r="N161" s="256"/>
      <c r="O161" s="294"/>
      <c r="P161" s="255"/>
      <c r="Q161" s="255"/>
      <c r="R161" s="255" t="s">
        <v>65</v>
      </c>
      <c r="S161" s="256"/>
      <c r="T161" s="294"/>
      <c r="U161" s="255"/>
      <c r="V161" s="255"/>
      <c r="W161" s="375" t="s">
        <v>2</v>
      </c>
    </row>
    <row r="162" spans="1:23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376" t="s">
        <v>4</v>
      </c>
    </row>
    <row r="163" spans="1:23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377"/>
    </row>
    <row r="164" spans="1:23" ht="5.25" customHeight="1" thickTop="1">
      <c r="L164" s="258"/>
      <c r="M164" s="270"/>
      <c r="N164" s="271"/>
      <c r="O164" s="272"/>
      <c r="P164" s="273"/>
      <c r="Q164" s="272"/>
      <c r="R164" s="270"/>
      <c r="S164" s="271"/>
      <c r="T164" s="272"/>
      <c r="U164" s="273"/>
      <c r="V164" s="272"/>
      <c r="W164" s="274"/>
    </row>
    <row r="165" spans="1:23">
      <c r="L165" s="258" t="s">
        <v>13</v>
      </c>
      <c r="M165" s="275">
        <v>0</v>
      </c>
      <c r="N165" s="276">
        <v>0</v>
      </c>
      <c r="O165" s="277">
        <f>M165+N165</f>
        <v>0</v>
      </c>
      <c r="P165" s="278">
        <v>0</v>
      </c>
      <c r="Q165" s="277">
        <f>O165+P165</f>
        <v>0</v>
      </c>
      <c r="R165" s="275">
        <v>0</v>
      </c>
      <c r="S165" s="276">
        <v>0</v>
      </c>
      <c r="T165" s="277">
        <f>R165+S165</f>
        <v>0</v>
      </c>
      <c r="U165" s="278">
        <v>0</v>
      </c>
      <c r="V165" s="277">
        <f>T165+U165</f>
        <v>0</v>
      </c>
      <c r="W165" s="279">
        <f t="shared" ref="W165:W175" si="197">IF(Q165=0,0,((V165/Q165)-1)*100)</f>
        <v>0</v>
      </c>
    </row>
    <row r="166" spans="1:23">
      <c r="L166" s="258" t="s">
        <v>14</v>
      </c>
      <c r="M166" s="275">
        <v>0</v>
      </c>
      <c r="N166" s="276">
        <v>0</v>
      </c>
      <c r="O166" s="277">
        <f>M166+N166</f>
        <v>0</v>
      </c>
      <c r="P166" s="278">
        <v>0</v>
      </c>
      <c r="Q166" s="277">
        <f>O166+P166</f>
        <v>0</v>
      </c>
      <c r="R166" s="275">
        <v>1</v>
      </c>
      <c r="S166" s="276">
        <v>0</v>
      </c>
      <c r="T166" s="277">
        <f>R166+S166</f>
        <v>1</v>
      </c>
      <c r="U166" s="278">
        <v>0</v>
      </c>
      <c r="V166" s="277">
        <f>T166+U166</f>
        <v>1</v>
      </c>
      <c r="W166" s="279">
        <f>IF(Q166=0,0,((V166/Q166)-1)*100)</f>
        <v>0</v>
      </c>
    </row>
    <row r="167" spans="1:23" ht="13.5" thickBot="1">
      <c r="L167" s="258" t="s">
        <v>15</v>
      </c>
      <c r="M167" s="275">
        <v>0</v>
      </c>
      <c r="N167" s="276">
        <v>0</v>
      </c>
      <c r="O167" s="277">
        <f>M167+N167</f>
        <v>0</v>
      </c>
      <c r="P167" s="278">
        <v>0</v>
      </c>
      <c r="Q167" s="277">
        <f>O167+P167</f>
        <v>0</v>
      </c>
      <c r="R167" s="275">
        <v>0</v>
      </c>
      <c r="S167" s="276">
        <v>0</v>
      </c>
      <c r="T167" s="277">
        <f>R167+S167</f>
        <v>0</v>
      </c>
      <c r="U167" s="278">
        <v>0</v>
      </c>
      <c r="V167" s="277">
        <f>T167+U167</f>
        <v>0</v>
      </c>
      <c r="W167" s="279">
        <f>IF(Q167=0,0,((V167/Q167)-1)*100)</f>
        <v>0</v>
      </c>
    </row>
    <row r="168" spans="1:23" ht="14.25" thickTop="1" thickBot="1">
      <c r="L168" s="280" t="s">
        <v>61</v>
      </c>
      <c r="M168" s="281">
        <f t="shared" ref="M168:V168" si="198">+M165+M166+M167</f>
        <v>0</v>
      </c>
      <c r="N168" s="282">
        <f t="shared" si="198"/>
        <v>0</v>
      </c>
      <c r="O168" s="283">
        <f t="shared" si="198"/>
        <v>0</v>
      </c>
      <c r="P168" s="281">
        <f t="shared" si="198"/>
        <v>0</v>
      </c>
      <c r="Q168" s="283">
        <f t="shared" si="198"/>
        <v>0</v>
      </c>
      <c r="R168" s="281">
        <f t="shared" si="198"/>
        <v>1</v>
      </c>
      <c r="S168" s="282">
        <f t="shared" si="198"/>
        <v>0</v>
      </c>
      <c r="T168" s="283">
        <f t="shared" si="198"/>
        <v>1</v>
      </c>
      <c r="U168" s="281">
        <f t="shared" si="198"/>
        <v>0</v>
      </c>
      <c r="V168" s="283">
        <f t="shared" si="198"/>
        <v>1</v>
      </c>
      <c r="W168" s="284">
        <f>IF(Q168=0,0,((V168/Q168)-1)*100)</f>
        <v>0</v>
      </c>
    </row>
    <row r="169" spans="1:23" ht="13.5" thickTop="1">
      <c r="L169" s="258" t="s">
        <v>16</v>
      </c>
      <c r="M169" s="275">
        <v>0</v>
      </c>
      <c r="N169" s="276">
        <v>0</v>
      </c>
      <c r="O169" s="277">
        <f>SUM(M169:N169)</f>
        <v>0</v>
      </c>
      <c r="P169" s="278">
        <v>0</v>
      </c>
      <c r="Q169" s="277">
        <f t="shared" ref="Q169" si="199">O169+P169</f>
        <v>0</v>
      </c>
      <c r="R169" s="275">
        <v>0</v>
      </c>
      <c r="S169" s="276">
        <v>0</v>
      </c>
      <c r="T169" s="277">
        <f>SUM(R169:S169)</f>
        <v>0</v>
      </c>
      <c r="U169" s="278">
        <v>0</v>
      </c>
      <c r="V169" s="277">
        <f t="shared" ref="V169" si="200">T169+U169</f>
        <v>0</v>
      </c>
      <c r="W169" s="279">
        <f t="shared" si="197"/>
        <v>0</v>
      </c>
    </row>
    <row r="170" spans="1:23">
      <c r="L170" s="258" t="s">
        <v>17</v>
      </c>
      <c r="M170" s="275">
        <v>0</v>
      </c>
      <c r="N170" s="276">
        <v>0</v>
      </c>
      <c r="O170" s="277">
        <f>SUM(M170:N170)</f>
        <v>0</v>
      </c>
      <c r="P170" s="278">
        <v>0</v>
      </c>
      <c r="Q170" s="277">
        <f>O170+P170</f>
        <v>0</v>
      </c>
      <c r="R170" s="275">
        <v>0</v>
      </c>
      <c r="S170" s="276">
        <v>0</v>
      </c>
      <c r="T170" s="277">
        <f>SUM(R170:S170)</f>
        <v>0</v>
      </c>
      <c r="U170" s="278">
        <v>0</v>
      </c>
      <c r="V170" s="277">
        <f>T170+U170</f>
        <v>0</v>
      </c>
      <c r="W170" s="279">
        <f t="shared" si="197"/>
        <v>0</v>
      </c>
    </row>
    <row r="171" spans="1:23" ht="13.5" thickBot="1">
      <c r="L171" s="258" t="s">
        <v>18</v>
      </c>
      <c r="M171" s="275">
        <v>0</v>
      </c>
      <c r="N171" s="276">
        <v>0</v>
      </c>
      <c r="O171" s="285">
        <f>SUM(M171:N171)</f>
        <v>0</v>
      </c>
      <c r="P171" s="286">
        <v>0</v>
      </c>
      <c r="Q171" s="285">
        <f>O171+P171</f>
        <v>0</v>
      </c>
      <c r="R171" s="275">
        <v>0</v>
      </c>
      <c r="S171" s="276">
        <v>0</v>
      </c>
      <c r="T171" s="285">
        <f>SUM(R171:S171)</f>
        <v>0</v>
      </c>
      <c r="U171" s="286">
        <v>0</v>
      </c>
      <c r="V171" s="285">
        <f>T171+U171</f>
        <v>0</v>
      </c>
      <c r="W171" s="279">
        <f t="shared" si="197"/>
        <v>0</v>
      </c>
    </row>
    <row r="172" spans="1:23" ht="14.25" thickTop="1" thickBot="1">
      <c r="L172" s="287" t="s">
        <v>19</v>
      </c>
      <c r="M172" s="288">
        <f>+M169+M170+M171</f>
        <v>0</v>
      </c>
      <c r="N172" s="288">
        <f t="shared" ref="N172:V172" si="201">+N169+N170+N171</f>
        <v>0</v>
      </c>
      <c r="O172" s="289">
        <f t="shared" si="201"/>
        <v>0</v>
      </c>
      <c r="P172" s="290">
        <f t="shared" si="201"/>
        <v>0</v>
      </c>
      <c r="Q172" s="289">
        <f t="shared" si="201"/>
        <v>0</v>
      </c>
      <c r="R172" s="288">
        <f t="shared" si="201"/>
        <v>0</v>
      </c>
      <c r="S172" s="288">
        <f t="shared" si="201"/>
        <v>0</v>
      </c>
      <c r="T172" s="289">
        <f t="shared" si="201"/>
        <v>0</v>
      </c>
      <c r="U172" s="290">
        <f t="shared" si="201"/>
        <v>0</v>
      </c>
      <c r="V172" s="289">
        <f t="shared" si="201"/>
        <v>0</v>
      </c>
      <c r="W172" s="291">
        <f t="shared" si="197"/>
        <v>0</v>
      </c>
    </row>
    <row r="173" spans="1:23" ht="13.5" thickTop="1">
      <c r="A173" s="415"/>
      <c r="K173" s="415"/>
      <c r="L173" s="258" t="s">
        <v>21</v>
      </c>
      <c r="M173" s="275">
        <v>0</v>
      </c>
      <c r="N173" s="276">
        <v>0</v>
      </c>
      <c r="O173" s="285">
        <f>SUM(M173:N173)</f>
        <v>0</v>
      </c>
      <c r="P173" s="292">
        <v>0</v>
      </c>
      <c r="Q173" s="285">
        <f>O173+P173</f>
        <v>0</v>
      </c>
      <c r="R173" s="275">
        <v>0</v>
      </c>
      <c r="S173" s="276">
        <v>0</v>
      </c>
      <c r="T173" s="285">
        <f>SUM(R173:S173)</f>
        <v>0</v>
      </c>
      <c r="U173" s="292">
        <v>0</v>
      </c>
      <c r="V173" s="285">
        <f>T173+U173</f>
        <v>0</v>
      </c>
      <c r="W173" s="279">
        <f t="shared" si="197"/>
        <v>0</v>
      </c>
    </row>
    <row r="174" spans="1:23">
      <c r="A174" s="415"/>
      <c r="K174" s="415"/>
      <c r="L174" s="258" t="s">
        <v>22</v>
      </c>
      <c r="M174" s="275">
        <v>0</v>
      </c>
      <c r="N174" s="276">
        <v>0</v>
      </c>
      <c r="O174" s="285">
        <f>SUM(M174:N174)</f>
        <v>0</v>
      </c>
      <c r="P174" s="278">
        <v>0</v>
      </c>
      <c r="Q174" s="285">
        <f>O174+P174</f>
        <v>0</v>
      </c>
      <c r="R174" s="275">
        <v>0</v>
      </c>
      <c r="S174" s="276">
        <v>1</v>
      </c>
      <c r="T174" s="285">
        <f>SUM(R174:S174)</f>
        <v>1</v>
      </c>
      <c r="U174" s="278">
        <v>0</v>
      </c>
      <c r="V174" s="285">
        <f>T174+U174</f>
        <v>1</v>
      </c>
      <c r="W174" s="279">
        <f t="shared" si="197"/>
        <v>0</v>
      </c>
    </row>
    <row r="175" spans="1:23" ht="13.5" thickBot="1">
      <c r="A175" s="415"/>
      <c r="K175" s="415"/>
      <c r="L175" s="258" t="s">
        <v>23</v>
      </c>
      <c r="M175" s="275">
        <v>0</v>
      </c>
      <c r="N175" s="276">
        <v>0</v>
      </c>
      <c r="O175" s="285">
        <f>SUM(M175:N175)</f>
        <v>0</v>
      </c>
      <c r="P175" s="278">
        <v>0</v>
      </c>
      <c r="Q175" s="285">
        <f>O175+P175</f>
        <v>0</v>
      </c>
      <c r="R175" s="275">
        <v>0</v>
      </c>
      <c r="S175" s="276">
        <v>0</v>
      </c>
      <c r="T175" s="285">
        <f>SUM(R175:S175)</f>
        <v>0</v>
      </c>
      <c r="U175" s="278">
        <v>0</v>
      </c>
      <c r="V175" s="285">
        <f>T175+U175</f>
        <v>0</v>
      </c>
      <c r="W175" s="279">
        <f t="shared" si="197"/>
        <v>0</v>
      </c>
    </row>
    <row r="176" spans="1:23" ht="14.25" thickTop="1" thickBot="1">
      <c r="L176" s="280" t="s">
        <v>40</v>
      </c>
      <c r="M176" s="281">
        <f t="shared" ref="M176:Q176" si="202">+M173+M174+M175</f>
        <v>0</v>
      </c>
      <c r="N176" s="282">
        <f t="shared" si="202"/>
        <v>0</v>
      </c>
      <c r="O176" s="283">
        <f t="shared" si="202"/>
        <v>0</v>
      </c>
      <c r="P176" s="281">
        <f t="shared" si="202"/>
        <v>0</v>
      </c>
      <c r="Q176" s="283">
        <f t="shared" si="202"/>
        <v>0</v>
      </c>
      <c r="R176" s="281">
        <f t="shared" ref="R176:V176" si="203">+R173+R174+R175</f>
        <v>0</v>
      </c>
      <c r="S176" s="282">
        <f t="shared" si="203"/>
        <v>1</v>
      </c>
      <c r="T176" s="283">
        <f t="shared" si="203"/>
        <v>1</v>
      </c>
      <c r="U176" s="281">
        <f t="shared" si="203"/>
        <v>0</v>
      </c>
      <c r="V176" s="283">
        <f t="shared" si="203"/>
        <v>1</v>
      </c>
      <c r="W176" s="284">
        <f t="shared" ref="W176" si="204">IF(Q176=0,0,((V176/Q176)-1)*100)</f>
        <v>0</v>
      </c>
    </row>
    <row r="177" spans="1:27" ht="14.25" thickTop="1" thickBot="1">
      <c r="L177" s="258" t="s">
        <v>10</v>
      </c>
      <c r="M177" s="275">
        <v>0</v>
      </c>
      <c r="N177" s="276">
        <v>0</v>
      </c>
      <c r="O177" s="277">
        <f>M177+N177</f>
        <v>0</v>
      </c>
      <c r="P177" s="278">
        <v>0</v>
      </c>
      <c r="Q177" s="277">
        <f t="shared" ref="Q177" si="205">O177+P177</f>
        <v>0</v>
      </c>
      <c r="R177" s="275">
        <v>0</v>
      </c>
      <c r="S177" s="276">
        <v>0</v>
      </c>
      <c r="T177" s="277">
        <f>R177+S177</f>
        <v>0</v>
      </c>
      <c r="U177" s="278">
        <v>0</v>
      </c>
      <c r="V177" s="277">
        <f t="shared" ref="V177" si="206">T177+U177</f>
        <v>0</v>
      </c>
      <c r="W177" s="279">
        <f t="shared" ref="W177:W178" si="207">IF(Q177=0,0,((V177/Q177)-1)*100)</f>
        <v>0</v>
      </c>
    </row>
    <row r="178" spans="1:27" ht="14.25" thickTop="1" thickBot="1">
      <c r="L178" s="280" t="s">
        <v>66</v>
      </c>
      <c r="M178" s="281">
        <f>+M168+M172+M176+M177</f>
        <v>0</v>
      </c>
      <c r="N178" s="282">
        <f t="shared" ref="N178:V178" si="208">+N168+N172+N176+N177</f>
        <v>0</v>
      </c>
      <c r="O178" s="283">
        <f t="shared" si="208"/>
        <v>0</v>
      </c>
      <c r="P178" s="281">
        <f t="shared" si="208"/>
        <v>0</v>
      </c>
      <c r="Q178" s="283">
        <f t="shared" si="208"/>
        <v>0</v>
      </c>
      <c r="R178" s="281">
        <f t="shared" si="208"/>
        <v>1</v>
      </c>
      <c r="S178" s="282">
        <f t="shared" si="208"/>
        <v>1</v>
      </c>
      <c r="T178" s="283">
        <f t="shared" si="208"/>
        <v>2</v>
      </c>
      <c r="U178" s="281">
        <f t="shared" si="208"/>
        <v>0</v>
      </c>
      <c r="V178" s="283">
        <f t="shared" si="208"/>
        <v>2</v>
      </c>
      <c r="W178" s="284">
        <f t="shared" si="207"/>
        <v>0</v>
      </c>
    </row>
    <row r="179" spans="1:27" ht="13.5" thickTop="1">
      <c r="L179" s="258" t="s">
        <v>11</v>
      </c>
      <c r="M179" s="275">
        <v>0</v>
      </c>
      <c r="N179" s="276">
        <v>0</v>
      </c>
      <c r="O179" s="277">
        <f>M179+N179</f>
        <v>0</v>
      </c>
      <c r="P179" s="278">
        <v>0</v>
      </c>
      <c r="Q179" s="277">
        <f>O179+P179</f>
        <v>0</v>
      </c>
      <c r="R179" s="275"/>
      <c r="S179" s="276"/>
      <c r="T179" s="277"/>
      <c r="U179" s="278"/>
      <c r="V179" s="277"/>
      <c r="W179" s="279"/>
    </row>
    <row r="180" spans="1:27" ht="13.5" thickBot="1">
      <c r="L180" s="264" t="s">
        <v>12</v>
      </c>
      <c r="M180" s="275">
        <v>0</v>
      </c>
      <c r="N180" s="276">
        <v>0</v>
      </c>
      <c r="O180" s="277">
        <f>M180+N180</f>
        <v>0</v>
      </c>
      <c r="P180" s="278">
        <v>0</v>
      </c>
      <c r="Q180" s="277">
        <f>O180+P180</f>
        <v>0</v>
      </c>
      <c r="R180" s="275"/>
      <c r="S180" s="276"/>
      <c r="T180" s="277"/>
      <c r="U180" s="278"/>
      <c r="V180" s="277"/>
      <c r="W180" s="279"/>
    </row>
    <row r="181" spans="1:27" ht="14.25" thickTop="1" thickBot="1">
      <c r="L181" s="439" t="s">
        <v>38</v>
      </c>
      <c r="M181" s="440">
        <f t="shared" ref="M181:Q181" si="209">+M177+M179+M180</f>
        <v>0</v>
      </c>
      <c r="N181" s="441">
        <f t="shared" si="209"/>
        <v>0</v>
      </c>
      <c r="O181" s="442">
        <f t="shared" si="209"/>
        <v>0</v>
      </c>
      <c r="P181" s="440">
        <f t="shared" si="209"/>
        <v>0</v>
      </c>
      <c r="Q181" s="443">
        <f t="shared" si="209"/>
        <v>0</v>
      </c>
      <c r="R181" s="440"/>
      <c r="S181" s="441"/>
      <c r="T181" s="442"/>
      <c r="U181" s="440"/>
      <c r="V181" s="443"/>
      <c r="W181" s="444"/>
    </row>
    <row r="182" spans="1:27" ht="14.25" thickTop="1" thickBot="1">
      <c r="L182" s="280" t="s">
        <v>63</v>
      </c>
      <c r="M182" s="281">
        <f t="shared" ref="M182:Q182" si="210">+M168+M172+M176+M181</f>
        <v>0</v>
      </c>
      <c r="N182" s="282">
        <f t="shared" si="210"/>
        <v>0</v>
      </c>
      <c r="O182" s="283">
        <f t="shared" si="210"/>
        <v>0</v>
      </c>
      <c r="P182" s="281">
        <f t="shared" si="210"/>
        <v>0</v>
      </c>
      <c r="Q182" s="283">
        <f t="shared" si="210"/>
        <v>0</v>
      </c>
      <c r="R182" s="281"/>
      <c r="S182" s="282"/>
      <c r="T182" s="283"/>
      <c r="U182" s="281"/>
      <c r="V182" s="283"/>
      <c r="W182" s="284"/>
    </row>
    <row r="183" spans="1:27" ht="14.25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1:27" ht="13.5" thickTop="1">
      <c r="L184" s="492" t="s">
        <v>55</v>
      </c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4"/>
    </row>
    <row r="185" spans="1:27" ht="13.5" thickBot="1">
      <c r="L185" s="495" t="s">
        <v>52</v>
      </c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7"/>
    </row>
    <row r="186" spans="1:27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1:27" ht="14.25" thickTop="1" thickBot="1">
      <c r="L187" s="254"/>
      <c r="M187" s="255" t="s">
        <v>64</v>
      </c>
      <c r="N187" s="256"/>
      <c r="O187" s="294"/>
      <c r="P187" s="255"/>
      <c r="Q187" s="255"/>
      <c r="R187" s="255" t="s">
        <v>65</v>
      </c>
      <c r="S187" s="256"/>
      <c r="T187" s="294"/>
      <c r="U187" s="255"/>
      <c r="V187" s="255"/>
      <c r="W187" s="375" t="s">
        <v>2</v>
      </c>
    </row>
    <row r="188" spans="1:27" ht="12" customHeight="1" thickTop="1">
      <c r="L188" s="258" t="s">
        <v>3</v>
      </c>
      <c r="M188" s="259"/>
      <c r="N188" s="260"/>
      <c r="O188" s="261"/>
      <c r="P188" s="262"/>
      <c r="Q188" s="261"/>
      <c r="R188" s="259"/>
      <c r="S188" s="260"/>
      <c r="T188" s="261"/>
      <c r="U188" s="262"/>
      <c r="V188" s="261"/>
      <c r="W188" s="376" t="s">
        <v>4</v>
      </c>
    </row>
    <row r="189" spans="1:27" s="343" customFormat="1" ht="12" customHeight="1" thickBot="1">
      <c r="A189" s="4"/>
      <c r="I189" s="342"/>
      <c r="K189" s="4"/>
      <c r="L189" s="264"/>
      <c r="M189" s="265" t="s">
        <v>35</v>
      </c>
      <c r="N189" s="266" t="s">
        <v>36</v>
      </c>
      <c r="O189" s="267" t="s">
        <v>37</v>
      </c>
      <c r="P189" s="268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68" t="s">
        <v>32</v>
      </c>
      <c r="V189" s="267" t="s">
        <v>7</v>
      </c>
      <c r="W189" s="377"/>
      <c r="X189" s="2"/>
      <c r="Y189" s="1"/>
      <c r="Z189" s="1"/>
      <c r="AA189" s="3"/>
    </row>
    <row r="190" spans="1:27" ht="6" customHeight="1" thickTop="1">
      <c r="L190" s="258"/>
      <c r="M190" s="270"/>
      <c r="N190" s="271"/>
      <c r="O190" s="272"/>
      <c r="P190" s="273"/>
      <c r="Q190" s="272"/>
      <c r="R190" s="270"/>
      <c r="S190" s="271"/>
      <c r="T190" s="272"/>
      <c r="U190" s="273"/>
      <c r="V190" s="272"/>
      <c r="W190" s="274"/>
    </row>
    <row r="191" spans="1:27">
      <c r="L191" s="258" t="s">
        <v>13</v>
      </c>
      <c r="M191" s="275">
        <v>35</v>
      </c>
      <c r="N191" s="276">
        <v>28</v>
      </c>
      <c r="O191" s="277">
        <f>M191+N191</f>
        <v>63</v>
      </c>
      <c r="P191" s="278">
        <v>0</v>
      </c>
      <c r="Q191" s="277">
        <f>O191+P191</f>
        <v>63</v>
      </c>
      <c r="R191" s="275">
        <v>48</v>
      </c>
      <c r="S191" s="276">
        <v>20</v>
      </c>
      <c r="T191" s="277">
        <f>R191+S191</f>
        <v>68</v>
      </c>
      <c r="U191" s="278">
        <v>0</v>
      </c>
      <c r="V191" s="277">
        <f>T191+U191</f>
        <v>68</v>
      </c>
      <c r="W191" s="279">
        <f t="shared" ref="W191:W201" si="211">IF(Q191=0,0,((V191/Q191)-1)*100)</f>
        <v>7.9365079365079305</v>
      </c>
    </row>
    <row r="192" spans="1:27">
      <c r="L192" s="258" t="s">
        <v>14</v>
      </c>
      <c r="M192" s="275">
        <v>24</v>
      </c>
      <c r="N192" s="276">
        <v>31</v>
      </c>
      <c r="O192" s="277">
        <f>M192+N192</f>
        <v>55</v>
      </c>
      <c r="P192" s="278">
        <v>0</v>
      </c>
      <c r="Q192" s="277">
        <f>O192+P192</f>
        <v>55</v>
      </c>
      <c r="R192" s="275">
        <v>53</v>
      </c>
      <c r="S192" s="276">
        <v>23</v>
      </c>
      <c r="T192" s="277">
        <f>R192+S192</f>
        <v>76</v>
      </c>
      <c r="U192" s="278">
        <v>0</v>
      </c>
      <c r="V192" s="277">
        <f>T192+U192</f>
        <v>76</v>
      </c>
      <c r="W192" s="279">
        <f>IF(Q192=0,0,((V192/Q192)-1)*100)</f>
        <v>38.181818181818187</v>
      </c>
    </row>
    <row r="193" spans="1:23" ht="13.5" thickBot="1">
      <c r="L193" s="258" t="s">
        <v>15</v>
      </c>
      <c r="M193" s="275">
        <v>25</v>
      </c>
      <c r="N193" s="276">
        <v>36</v>
      </c>
      <c r="O193" s="277">
        <f>M193+N193</f>
        <v>61</v>
      </c>
      <c r="P193" s="278">
        <v>0</v>
      </c>
      <c r="Q193" s="277">
        <f>O193+P193</f>
        <v>61</v>
      </c>
      <c r="R193" s="275">
        <v>30</v>
      </c>
      <c r="S193" s="276">
        <v>25</v>
      </c>
      <c r="T193" s="277">
        <f>R193+S193</f>
        <v>55</v>
      </c>
      <c r="U193" s="278">
        <v>0</v>
      </c>
      <c r="V193" s="277">
        <f>T193+U193</f>
        <v>55</v>
      </c>
      <c r="W193" s="279">
        <f>IF(Q193=0,0,((V193/Q193)-1)*100)</f>
        <v>-9.8360655737704921</v>
      </c>
    </row>
    <row r="194" spans="1:23" ht="14.25" thickTop="1" thickBot="1">
      <c r="L194" s="280" t="s">
        <v>61</v>
      </c>
      <c r="M194" s="281">
        <f t="shared" ref="M194:V194" si="212">+M191+M192+M193</f>
        <v>84</v>
      </c>
      <c r="N194" s="282">
        <f t="shared" si="212"/>
        <v>95</v>
      </c>
      <c r="O194" s="283">
        <f t="shared" si="212"/>
        <v>179</v>
      </c>
      <c r="P194" s="281">
        <f t="shared" si="212"/>
        <v>0</v>
      </c>
      <c r="Q194" s="283">
        <f t="shared" si="212"/>
        <v>179</v>
      </c>
      <c r="R194" s="281">
        <f t="shared" si="212"/>
        <v>131</v>
      </c>
      <c r="S194" s="282">
        <f t="shared" si="212"/>
        <v>68</v>
      </c>
      <c r="T194" s="283">
        <f t="shared" si="212"/>
        <v>199</v>
      </c>
      <c r="U194" s="281">
        <f t="shared" si="212"/>
        <v>0</v>
      </c>
      <c r="V194" s="283">
        <f t="shared" si="212"/>
        <v>199</v>
      </c>
      <c r="W194" s="284">
        <f>IF(Q194=0,0,((V194/Q194)-1)*100)</f>
        <v>11.17318435754191</v>
      </c>
    </row>
    <row r="195" spans="1:23" ht="13.5" thickTop="1">
      <c r="L195" s="258" t="s">
        <v>16</v>
      </c>
      <c r="M195" s="275">
        <v>19</v>
      </c>
      <c r="N195" s="276">
        <v>29</v>
      </c>
      <c r="O195" s="277">
        <f>SUM(M195:N195)</f>
        <v>48</v>
      </c>
      <c r="P195" s="278">
        <v>0</v>
      </c>
      <c r="Q195" s="277">
        <f>O195+P195</f>
        <v>48</v>
      </c>
      <c r="R195" s="275">
        <v>35</v>
      </c>
      <c r="S195" s="276">
        <v>26</v>
      </c>
      <c r="T195" s="277">
        <f>SUM(R195:S195)</f>
        <v>61</v>
      </c>
      <c r="U195" s="278">
        <v>0</v>
      </c>
      <c r="V195" s="277">
        <f>T195+U195</f>
        <v>61</v>
      </c>
      <c r="W195" s="279">
        <f t="shared" si="211"/>
        <v>27.083333333333325</v>
      </c>
    </row>
    <row r="196" spans="1:23">
      <c r="L196" s="258" t="s">
        <v>17</v>
      </c>
      <c r="M196" s="275">
        <v>17</v>
      </c>
      <c r="N196" s="276">
        <v>25</v>
      </c>
      <c r="O196" s="277">
        <f>SUM(M196:N196)</f>
        <v>42</v>
      </c>
      <c r="P196" s="278">
        <v>0</v>
      </c>
      <c r="Q196" s="277">
        <f>O196+P196</f>
        <v>42</v>
      </c>
      <c r="R196" s="275">
        <v>46</v>
      </c>
      <c r="S196" s="276">
        <v>35</v>
      </c>
      <c r="T196" s="277">
        <f>SUM(R196:S196)</f>
        <v>81</v>
      </c>
      <c r="U196" s="278">
        <v>0</v>
      </c>
      <c r="V196" s="277">
        <f>T196+U196</f>
        <v>81</v>
      </c>
      <c r="W196" s="279">
        <f t="shared" si="211"/>
        <v>92.857142857142861</v>
      </c>
    </row>
    <row r="197" spans="1:23" ht="13.5" thickBot="1">
      <c r="L197" s="258" t="s">
        <v>18</v>
      </c>
      <c r="M197" s="275">
        <v>54</v>
      </c>
      <c r="N197" s="276">
        <v>28</v>
      </c>
      <c r="O197" s="285">
        <f>SUM(M197:N197)</f>
        <v>82</v>
      </c>
      <c r="P197" s="286">
        <v>0</v>
      </c>
      <c r="Q197" s="285">
        <f>O197+P197</f>
        <v>82</v>
      </c>
      <c r="R197" s="275">
        <v>57</v>
      </c>
      <c r="S197" s="276">
        <v>38</v>
      </c>
      <c r="T197" s="285">
        <f>SUM(R197:S197)</f>
        <v>95</v>
      </c>
      <c r="U197" s="286">
        <v>0</v>
      </c>
      <c r="V197" s="285">
        <f>T197+U197</f>
        <v>95</v>
      </c>
      <c r="W197" s="279">
        <f t="shared" si="211"/>
        <v>15.853658536585357</v>
      </c>
    </row>
    <row r="198" spans="1:23" ht="14.25" thickTop="1" thickBot="1">
      <c r="L198" s="287" t="s">
        <v>19</v>
      </c>
      <c r="M198" s="288">
        <f>+M195+M196+M197</f>
        <v>90</v>
      </c>
      <c r="N198" s="288">
        <f t="shared" ref="N198:V198" si="213">+N195+N196+N197</f>
        <v>82</v>
      </c>
      <c r="O198" s="289">
        <f t="shared" si="213"/>
        <v>172</v>
      </c>
      <c r="P198" s="290">
        <f t="shared" si="213"/>
        <v>0</v>
      </c>
      <c r="Q198" s="289">
        <f t="shared" si="213"/>
        <v>172</v>
      </c>
      <c r="R198" s="288">
        <f t="shared" si="213"/>
        <v>138</v>
      </c>
      <c r="S198" s="288">
        <f t="shared" si="213"/>
        <v>99</v>
      </c>
      <c r="T198" s="289">
        <f t="shared" si="213"/>
        <v>237</v>
      </c>
      <c r="U198" s="290">
        <f t="shared" si="213"/>
        <v>0</v>
      </c>
      <c r="V198" s="289">
        <f t="shared" si="213"/>
        <v>237</v>
      </c>
      <c r="W198" s="291">
        <f t="shared" si="211"/>
        <v>37.790697674418603</v>
      </c>
    </row>
    <row r="199" spans="1:23" ht="13.5" thickTop="1">
      <c r="A199" s="415"/>
      <c r="K199" s="415"/>
      <c r="L199" s="258" t="s">
        <v>21</v>
      </c>
      <c r="M199" s="275">
        <v>54</v>
      </c>
      <c r="N199" s="276">
        <v>29</v>
      </c>
      <c r="O199" s="285">
        <f>SUM(M199:N199)</f>
        <v>83</v>
      </c>
      <c r="P199" s="292">
        <v>0</v>
      </c>
      <c r="Q199" s="285">
        <f>O199+P199</f>
        <v>83</v>
      </c>
      <c r="R199" s="275">
        <v>32</v>
      </c>
      <c r="S199" s="276">
        <v>25</v>
      </c>
      <c r="T199" s="285">
        <f>SUM(R199:S199)</f>
        <v>57</v>
      </c>
      <c r="U199" s="292">
        <v>0</v>
      </c>
      <c r="V199" s="285">
        <f>T199+U199</f>
        <v>57</v>
      </c>
      <c r="W199" s="279">
        <f t="shared" si="211"/>
        <v>-31.325301204819279</v>
      </c>
    </row>
    <row r="200" spans="1:23">
      <c r="A200" s="415"/>
      <c r="K200" s="415"/>
      <c r="L200" s="258" t="s">
        <v>22</v>
      </c>
      <c r="M200" s="275">
        <v>58</v>
      </c>
      <c r="N200" s="276">
        <v>35</v>
      </c>
      <c r="O200" s="285">
        <f>SUM(M200:N200)</f>
        <v>93</v>
      </c>
      <c r="P200" s="278">
        <v>0</v>
      </c>
      <c r="Q200" s="285">
        <f>O200+P200</f>
        <v>93</v>
      </c>
      <c r="R200" s="275">
        <v>29</v>
      </c>
      <c r="S200" s="276">
        <v>25</v>
      </c>
      <c r="T200" s="285">
        <f>SUM(R200:S200)</f>
        <v>54</v>
      </c>
      <c r="U200" s="278">
        <v>0</v>
      </c>
      <c r="V200" s="285">
        <f>T200+U200</f>
        <v>54</v>
      </c>
      <c r="W200" s="279">
        <f t="shared" si="211"/>
        <v>-41.935483870967737</v>
      </c>
    </row>
    <row r="201" spans="1:23" ht="13.5" thickBot="1">
      <c r="A201" s="415"/>
      <c r="K201" s="415"/>
      <c r="L201" s="258" t="s">
        <v>23</v>
      </c>
      <c r="M201" s="275">
        <v>60</v>
      </c>
      <c r="N201" s="276">
        <v>38</v>
      </c>
      <c r="O201" s="285">
        <f>SUM(M201:N201)</f>
        <v>98</v>
      </c>
      <c r="P201" s="278">
        <v>0</v>
      </c>
      <c r="Q201" s="285">
        <f>O201+P201</f>
        <v>98</v>
      </c>
      <c r="R201" s="275">
        <v>31</v>
      </c>
      <c r="S201" s="276">
        <v>27</v>
      </c>
      <c r="T201" s="285">
        <f>SUM(R201:S201)</f>
        <v>58</v>
      </c>
      <c r="U201" s="278">
        <v>0</v>
      </c>
      <c r="V201" s="285">
        <f>T201+U201</f>
        <v>58</v>
      </c>
      <c r="W201" s="279">
        <f t="shared" si="211"/>
        <v>-40.816326530612244</v>
      </c>
    </row>
    <row r="202" spans="1:23" ht="14.25" thickTop="1" thickBot="1">
      <c r="A202" s="415"/>
      <c r="K202" s="415"/>
      <c r="L202" s="280" t="s">
        <v>40</v>
      </c>
      <c r="M202" s="281">
        <f t="shared" ref="M202:Q202" si="214">+M199+M200+M201</f>
        <v>172</v>
      </c>
      <c r="N202" s="282">
        <f t="shared" si="214"/>
        <v>102</v>
      </c>
      <c r="O202" s="283">
        <f t="shared" si="214"/>
        <v>274</v>
      </c>
      <c r="P202" s="281">
        <f t="shared" si="214"/>
        <v>0</v>
      </c>
      <c r="Q202" s="283">
        <f t="shared" si="214"/>
        <v>274</v>
      </c>
      <c r="R202" s="281">
        <f t="shared" ref="R202:V202" si="215">+R199+R200+R201</f>
        <v>92</v>
      </c>
      <c r="S202" s="282">
        <f t="shared" si="215"/>
        <v>77</v>
      </c>
      <c r="T202" s="283">
        <f t="shared" si="215"/>
        <v>169</v>
      </c>
      <c r="U202" s="281">
        <f t="shared" si="215"/>
        <v>0</v>
      </c>
      <c r="V202" s="283">
        <f t="shared" si="215"/>
        <v>169</v>
      </c>
      <c r="W202" s="284">
        <f t="shared" ref="W202" si="216">IF(Q202=0,0,((V202/Q202)-1)*100)</f>
        <v>-38.321167883211679</v>
      </c>
    </row>
    <row r="203" spans="1:23" ht="14.25" thickTop="1" thickBot="1">
      <c r="L203" s="258" t="s">
        <v>10</v>
      </c>
      <c r="M203" s="275">
        <v>60</v>
      </c>
      <c r="N203" s="276">
        <v>37</v>
      </c>
      <c r="O203" s="277">
        <f>M203+N203</f>
        <v>97</v>
      </c>
      <c r="P203" s="278">
        <v>0</v>
      </c>
      <c r="Q203" s="277">
        <f>O203+P203</f>
        <v>97</v>
      </c>
      <c r="R203" s="275">
        <v>20</v>
      </c>
      <c r="S203" s="276">
        <v>9</v>
      </c>
      <c r="T203" s="277">
        <f>R203+S203</f>
        <v>29</v>
      </c>
      <c r="U203" s="278">
        <v>0</v>
      </c>
      <c r="V203" s="277">
        <f>T203+U203</f>
        <v>29</v>
      </c>
      <c r="W203" s="279">
        <f t="shared" ref="W203:W204" si="217">IF(Q203=0,0,((V203/Q203)-1)*100)</f>
        <v>-70.103092783505147</v>
      </c>
    </row>
    <row r="204" spans="1:23" ht="14.25" thickTop="1" thickBot="1">
      <c r="L204" s="280" t="s">
        <v>66</v>
      </c>
      <c r="M204" s="281">
        <f>+M194+M198+M202+M203</f>
        <v>406</v>
      </c>
      <c r="N204" s="282">
        <f t="shared" ref="N204:V204" si="218">+N194+N198+N202+N203</f>
        <v>316</v>
      </c>
      <c r="O204" s="283">
        <f t="shared" si="218"/>
        <v>722</v>
      </c>
      <c r="P204" s="281">
        <f t="shared" si="218"/>
        <v>0</v>
      </c>
      <c r="Q204" s="283">
        <f t="shared" si="218"/>
        <v>722</v>
      </c>
      <c r="R204" s="281">
        <f t="shared" si="218"/>
        <v>381</v>
      </c>
      <c r="S204" s="282">
        <f t="shared" si="218"/>
        <v>253</v>
      </c>
      <c r="T204" s="283">
        <f t="shared" si="218"/>
        <v>634</v>
      </c>
      <c r="U204" s="281">
        <f t="shared" si="218"/>
        <v>0</v>
      </c>
      <c r="V204" s="283">
        <f t="shared" si="218"/>
        <v>634</v>
      </c>
      <c r="W204" s="284">
        <f t="shared" si="217"/>
        <v>-12.188365650969523</v>
      </c>
    </row>
    <row r="205" spans="1:23" ht="13.5" thickTop="1">
      <c r="L205" s="344" t="s">
        <v>11</v>
      </c>
      <c r="M205" s="449">
        <v>31</v>
      </c>
      <c r="N205" s="450">
        <v>22</v>
      </c>
      <c r="O205" s="345">
        <f>M205+N205</f>
        <v>53</v>
      </c>
      <c r="P205" s="346">
        <v>0</v>
      </c>
      <c r="Q205" s="345">
        <f>O205+P205</f>
        <v>53</v>
      </c>
      <c r="R205" s="449"/>
      <c r="S205" s="450"/>
      <c r="T205" s="345"/>
      <c r="U205" s="346"/>
      <c r="V205" s="345"/>
      <c r="W205" s="347"/>
    </row>
    <row r="206" spans="1:23" ht="13.5" thickBot="1">
      <c r="L206" s="264" t="s">
        <v>12</v>
      </c>
      <c r="M206" s="372">
        <v>53</v>
      </c>
      <c r="N206" s="276">
        <v>29</v>
      </c>
      <c r="O206" s="277">
        <f>M206+N206</f>
        <v>82</v>
      </c>
      <c r="P206" s="278">
        <v>0</v>
      </c>
      <c r="Q206" s="277">
        <f t="shared" ref="Q206" si="219">O206+P206</f>
        <v>82</v>
      </c>
      <c r="R206" s="372"/>
      <c r="S206" s="276"/>
      <c r="T206" s="277"/>
      <c r="U206" s="278"/>
      <c r="V206" s="277"/>
      <c r="W206" s="373"/>
    </row>
    <row r="207" spans="1:23" ht="14.25" thickTop="1" thickBot="1">
      <c r="L207" s="439" t="s">
        <v>38</v>
      </c>
      <c r="M207" s="440">
        <f t="shared" ref="M207:Q207" si="220">+M203+M205+M206</f>
        <v>144</v>
      </c>
      <c r="N207" s="441">
        <f t="shared" si="220"/>
        <v>88</v>
      </c>
      <c r="O207" s="442">
        <f t="shared" si="220"/>
        <v>232</v>
      </c>
      <c r="P207" s="440">
        <f t="shared" si="220"/>
        <v>0</v>
      </c>
      <c r="Q207" s="443">
        <f t="shared" si="220"/>
        <v>232</v>
      </c>
      <c r="R207" s="440"/>
      <c r="S207" s="441"/>
      <c r="T207" s="442"/>
      <c r="U207" s="440"/>
      <c r="V207" s="443"/>
      <c r="W207" s="444"/>
    </row>
    <row r="208" spans="1:23" ht="14.25" thickTop="1" thickBot="1">
      <c r="L208" s="280" t="s">
        <v>63</v>
      </c>
      <c r="M208" s="281">
        <f t="shared" ref="M208:Q208" si="221">+M194+M198+M202+M207</f>
        <v>490</v>
      </c>
      <c r="N208" s="282">
        <f t="shared" si="221"/>
        <v>367</v>
      </c>
      <c r="O208" s="283">
        <f t="shared" si="221"/>
        <v>857</v>
      </c>
      <c r="P208" s="281">
        <f t="shared" si="221"/>
        <v>0</v>
      </c>
      <c r="Q208" s="283">
        <f t="shared" si="221"/>
        <v>857</v>
      </c>
      <c r="R208" s="281"/>
      <c r="S208" s="282"/>
      <c r="T208" s="283"/>
      <c r="U208" s="281"/>
      <c r="V208" s="283"/>
      <c r="W208" s="284"/>
    </row>
    <row r="209" spans="1:23" ht="14.25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:23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:23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:23" ht="14.25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:23" ht="12.75" customHeight="1" thickTop="1" thickBot="1">
      <c r="L213" s="254"/>
      <c r="M213" s="255" t="s">
        <v>64</v>
      </c>
      <c r="N213" s="256"/>
      <c r="O213" s="294"/>
      <c r="P213" s="255"/>
      <c r="Q213" s="255"/>
      <c r="R213" s="255" t="s">
        <v>65</v>
      </c>
      <c r="S213" s="256"/>
      <c r="T213" s="294"/>
      <c r="U213" s="255"/>
      <c r="V213" s="255"/>
      <c r="W213" s="375" t="s">
        <v>2</v>
      </c>
    </row>
    <row r="214" spans="1:23" ht="13.5" thickTop="1">
      <c r="L214" s="258" t="s">
        <v>3</v>
      </c>
      <c r="M214" s="259"/>
      <c r="N214" s="260"/>
      <c r="O214" s="261"/>
      <c r="P214" s="262"/>
      <c r="Q214" s="374"/>
      <c r="R214" s="259"/>
      <c r="S214" s="260"/>
      <c r="T214" s="261"/>
      <c r="U214" s="262"/>
      <c r="V214" s="374"/>
      <c r="W214" s="376" t="s">
        <v>4</v>
      </c>
    </row>
    <row r="215" spans="1:23" ht="13.5" thickBot="1">
      <c r="L215" s="264"/>
      <c r="M215" s="265" t="s">
        <v>35</v>
      </c>
      <c r="N215" s="266" t="s">
        <v>36</v>
      </c>
      <c r="O215" s="267" t="s">
        <v>37</v>
      </c>
      <c r="P215" s="268" t="s">
        <v>32</v>
      </c>
      <c r="Q215" s="453" t="s">
        <v>7</v>
      </c>
      <c r="R215" s="265" t="s">
        <v>35</v>
      </c>
      <c r="S215" s="266" t="s">
        <v>36</v>
      </c>
      <c r="T215" s="267" t="s">
        <v>37</v>
      </c>
      <c r="U215" s="268" t="s">
        <v>32</v>
      </c>
      <c r="V215" s="407" t="s">
        <v>7</v>
      </c>
      <c r="W215" s="377"/>
    </row>
    <row r="216" spans="1:23" ht="4.5" customHeight="1" thickTop="1">
      <c r="L216" s="258"/>
      <c r="M216" s="270"/>
      <c r="N216" s="271"/>
      <c r="O216" s="272"/>
      <c r="P216" s="273"/>
      <c r="Q216" s="312"/>
      <c r="R216" s="270"/>
      <c r="S216" s="271"/>
      <c r="T216" s="272"/>
      <c r="U216" s="273"/>
      <c r="V216" s="312"/>
      <c r="W216" s="274"/>
    </row>
    <row r="217" spans="1:23">
      <c r="L217" s="258" t="s">
        <v>13</v>
      </c>
      <c r="M217" s="275">
        <f t="shared" ref="M217:N217" si="222">+M165+M191</f>
        <v>35</v>
      </c>
      <c r="N217" s="276">
        <f t="shared" si="222"/>
        <v>28</v>
      </c>
      <c r="O217" s="277">
        <f t="shared" ref="O217:O218" si="223">M217+N217</f>
        <v>63</v>
      </c>
      <c r="P217" s="278">
        <f>+P165+P191</f>
        <v>0</v>
      </c>
      <c r="Q217" s="313">
        <f>O217+P217</f>
        <v>63</v>
      </c>
      <c r="R217" s="275">
        <f t="shared" ref="R217:S219" si="224">+R165+R191</f>
        <v>48</v>
      </c>
      <c r="S217" s="276">
        <f t="shared" si="224"/>
        <v>20</v>
      </c>
      <c r="T217" s="277">
        <f t="shared" ref="T217:T218" si="225">R217+S217</f>
        <v>68</v>
      </c>
      <c r="U217" s="278">
        <f>+U165+U191</f>
        <v>0</v>
      </c>
      <c r="V217" s="313">
        <f>T217+U217</f>
        <v>68</v>
      </c>
      <c r="W217" s="279">
        <f>IF(Q217=0,0,((V217/Q217)-1)*100)</f>
        <v>7.9365079365079305</v>
      </c>
    </row>
    <row r="218" spans="1:23">
      <c r="L218" s="258" t="s">
        <v>14</v>
      </c>
      <c r="M218" s="275">
        <f t="shared" ref="M218:N218" si="226">+M166+M192</f>
        <v>24</v>
      </c>
      <c r="N218" s="276">
        <f t="shared" si="226"/>
        <v>31</v>
      </c>
      <c r="O218" s="277">
        <f t="shared" si="223"/>
        <v>55</v>
      </c>
      <c r="P218" s="278">
        <f>+P166+P192</f>
        <v>0</v>
      </c>
      <c r="Q218" s="313">
        <f>O218+P218</f>
        <v>55</v>
      </c>
      <c r="R218" s="275">
        <f t="shared" si="224"/>
        <v>54</v>
      </c>
      <c r="S218" s="276">
        <f t="shared" si="224"/>
        <v>23</v>
      </c>
      <c r="T218" s="277">
        <f t="shared" si="225"/>
        <v>77</v>
      </c>
      <c r="U218" s="278">
        <f>+U166+U192</f>
        <v>0</v>
      </c>
      <c r="V218" s="313">
        <f>T218+U218</f>
        <v>77</v>
      </c>
      <c r="W218" s="279">
        <f t="shared" ref="W218:W228" si="227">IF(Q218=0,0,((V218/Q218)-1)*100)</f>
        <v>39.999999999999993</v>
      </c>
    </row>
    <row r="219" spans="1:23" ht="13.5" thickBot="1">
      <c r="L219" s="258" t="s">
        <v>15</v>
      </c>
      <c r="M219" s="275">
        <f t="shared" ref="M219:N219" si="228">+M167+M193</f>
        <v>25</v>
      </c>
      <c r="N219" s="276">
        <f t="shared" si="228"/>
        <v>36</v>
      </c>
      <c r="O219" s="277">
        <f>M219+N219</f>
        <v>61</v>
      </c>
      <c r="P219" s="278">
        <f>+P167+P193</f>
        <v>0</v>
      </c>
      <c r="Q219" s="313">
        <f>O219+P219</f>
        <v>61</v>
      </c>
      <c r="R219" s="275">
        <f t="shared" si="224"/>
        <v>30</v>
      </c>
      <c r="S219" s="276">
        <f t="shared" si="224"/>
        <v>25</v>
      </c>
      <c r="T219" s="277">
        <f>R219+S219</f>
        <v>55</v>
      </c>
      <c r="U219" s="278">
        <f>+U167+U193</f>
        <v>0</v>
      </c>
      <c r="V219" s="313">
        <f>T219+U219</f>
        <v>55</v>
      </c>
      <c r="W219" s="279">
        <f>IF(Q219=0,0,((V219/Q219)-1)*100)</f>
        <v>-9.8360655737704921</v>
      </c>
    </row>
    <row r="220" spans="1:23" ht="14.25" thickTop="1" thickBot="1">
      <c r="L220" s="280" t="s">
        <v>61</v>
      </c>
      <c r="M220" s="281">
        <f t="shared" ref="M220:Q220" si="229">+M217+M218+M219</f>
        <v>84</v>
      </c>
      <c r="N220" s="282">
        <f t="shared" si="229"/>
        <v>95</v>
      </c>
      <c r="O220" s="283">
        <f t="shared" si="229"/>
        <v>179</v>
      </c>
      <c r="P220" s="281">
        <f t="shared" si="229"/>
        <v>0</v>
      </c>
      <c r="Q220" s="283">
        <f t="shared" si="229"/>
        <v>179</v>
      </c>
      <c r="R220" s="281">
        <f t="shared" ref="R220" si="230">+R217+R218+R219</f>
        <v>132</v>
      </c>
      <c r="S220" s="282">
        <f t="shared" ref="S220" si="231">+S217+S218+S219</f>
        <v>68</v>
      </c>
      <c r="T220" s="283">
        <f t="shared" ref="T220" si="232">+T217+T218+T219</f>
        <v>200</v>
      </c>
      <c r="U220" s="281">
        <f t="shared" ref="U220" si="233">+U217+U218+U219</f>
        <v>0</v>
      </c>
      <c r="V220" s="283">
        <f t="shared" ref="V220" si="234">+V217+V218+V219</f>
        <v>200</v>
      </c>
      <c r="W220" s="284">
        <f t="shared" si="227"/>
        <v>11.731843575418988</v>
      </c>
    </row>
    <row r="221" spans="1:23" ht="13.5" thickTop="1">
      <c r="L221" s="258" t="s">
        <v>16</v>
      </c>
      <c r="M221" s="275">
        <f t="shared" ref="M221:N221" si="235">+M169+M195</f>
        <v>19</v>
      </c>
      <c r="N221" s="276">
        <f t="shared" si="235"/>
        <v>29</v>
      </c>
      <c r="O221" s="277">
        <f t="shared" ref="O221" si="236">M221+N221</f>
        <v>48</v>
      </c>
      <c r="P221" s="278">
        <f>+P169+P195</f>
        <v>0</v>
      </c>
      <c r="Q221" s="313">
        <f>O221+P221</f>
        <v>48</v>
      </c>
      <c r="R221" s="275">
        <f t="shared" ref="R221:S223" si="237">+R169+R195</f>
        <v>35</v>
      </c>
      <c r="S221" s="276">
        <f t="shared" si="237"/>
        <v>26</v>
      </c>
      <c r="T221" s="277">
        <f t="shared" ref="T221:T223" si="238">R221+S221</f>
        <v>61</v>
      </c>
      <c r="U221" s="278">
        <f>+U169+U195</f>
        <v>0</v>
      </c>
      <c r="V221" s="313">
        <f>T221+U221</f>
        <v>61</v>
      </c>
      <c r="W221" s="279">
        <f t="shared" si="227"/>
        <v>27.083333333333325</v>
      </c>
    </row>
    <row r="222" spans="1:23">
      <c r="L222" s="258" t="s">
        <v>17</v>
      </c>
      <c r="M222" s="275">
        <f t="shared" ref="M222:N222" si="239">+M170+M196</f>
        <v>17</v>
      </c>
      <c r="N222" s="276">
        <f t="shared" si="239"/>
        <v>25</v>
      </c>
      <c r="O222" s="277">
        <f>M222+N222</f>
        <v>42</v>
      </c>
      <c r="P222" s="278">
        <f>+P170+P196</f>
        <v>0</v>
      </c>
      <c r="Q222" s="313">
        <f>O222+P222</f>
        <v>42</v>
      </c>
      <c r="R222" s="275">
        <f t="shared" si="237"/>
        <v>46</v>
      </c>
      <c r="S222" s="276">
        <f t="shared" si="237"/>
        <v>35</v>
      </c>
      <c r="T222" s="277">
        <f>R222+S222</f>
        <v>81</v>
      </c>
      <c r="U222" s="278">
        <f>+U170+U196</f>
        <v>0</v>
      </c>
      <c r="V222" s="313">
        <f>T222+U222</f>
        <v>81</v>
      </c>
      <c r="W222" s="279">
        <f>IF(Q222=0,0,((V222/Q222)-1)*100)</f>
        <v>92.857142857142861</v>
      </c>
    </row>
    <row r="223" spans="1:23" ht="13.5" thickBot="1">
      <c r="L223" s="258" t="s">
        <v>18</v>
      </c>
      <c r="M223" s="275">
        <f t="shared" ref="M223:N223" si="240">+M171+M197</f>
        <v>54</v>
      </c>
      <c r="N223" s="276">
        <f t="shared" si="240"/>
        <v>28</v>
      </c>
      <c r="O223" s="285">
        <f t="shared" ref="O223" si="241">M223+N223</f>
        <v>82</v>
      </c>
      <c r="P223" s="286">
        <f>+P171+P197</f>
        <v>0</v>
      </c>
      <c r="Q223" s="313">
        <f>O223+P223</f>
        <v>82</v>
      </c>
      <c r="R223" s="275">
        <f t="shared" si="237"/>
        <v>57</v>
      </c>
      <c r="S223" s="276">
        <f t="shared" si="237"/>
        <v>38</v>
      </c>
      <c r="T223" s="285">
        <f t="shared" si="238"/>
        <v>95</v>
      </c>
      <c r="U223" s="286">
        <f>+U171+U197</f>
        <v>0</v>
      </c>
      <c r="V223" s="313">
        <f>T223+U223</f>
        <v>95</v>
      </c>
      <c r="W223" s="279">
        <f t="shared" si="227"/>
        <v>15.853658536585357</v>
      </c>
    </row>
    <row r="224" spans="1:23" ht="14.25" thickTop="1" thickBot="1">
      <c r="A224" s="416"/>
      <c r="L224" s="287" t="s">
        <v>39</v>
      </c>
      <c r="M224" s="288">
        <f t="shared" ref="M224:Q224" si="242">+M221+M222+M223</f>
        <v>90</v>
      </c>
      <c r="N224" s="288">
        <f t="shared" si="242"/>
        <v>82</v>
      </c>
      <c r="O224" s="289">
        <f t="shared" si="242"/>
        <v>172</v>
      </c>
      <c r="P224" s="290">
        <f t="shared" si="242"/>
        <v>0</v>
      </c>
      <c r="Q224" s="289">
        <f t="shared" si="242"/>
        <v>172</v>
      </c>
      <c r="R224" s="288">
        <f t="shared" ref="R224" si="243">+R221+R222+R223</f>
        <v>138</v>
      </c>
      <c r="S224" s="288">
        <f t="shared" ref="S224" si="244">+S221+S222+S223</f>
        <v>99</v>
      </c>
      <c r="T224" s="289">
        <f t="shared" ref="T224" si="245">+T221+T222+T223</f>
        <v>237</v>
      </c>
      <c r="U224" s="290">
        <f t="shared" ref="U224" si="246">+U221+U222+U223</f>
        <v>0</v>
      </c>
      <c r="V224" s="289">
        <f t="shared" ref="V224" si="247">+V221+V222+V223</f>
        <v>237</v>
      </c>
      <c r="W224" s="403">
        <f t="shared" si="227"/>
        <v>37.790697674418603</v>
      </c>
    </row>
    <row r="225" spans="1:23" ht="13.5" thickTop="1">
      <c r="A225" s="415"/>
      <c r="K225" s="415"/>
      <c r="L225" s="258" t="s">
        <v>21</v>
      </c>
      <c r="M225" s="275">
        <f t="shared" ref="M225:N225" si="248">+M173+M199</f>
        <v>54</v>
      </c>
      <c r="N225" s="276">
        <f t="shared" si="248"/>
        <v>29</v>
      </c>
      <c r="O225" s="285">
        <f t="shared" ref="O225:O227" si="249">M225+N225</f>
        <v>83</v>
      </c>
      <c r="P225" s="292">
        <f>+P173+P199</f>
        <v>0</v>
      </c>
      <c r="Q225" s="313">
        <f>O225+P225</f>
        <v>83</v>
      </c>
      <c r="R225" s="275">
        <f t="shared" ref="R225:S227" si="250">+R173+R199</f>
        <v>32</v>
      </c>
      <c r="S225" s="276">
        <f t="shared" si="250"/>
        <v>25</v>
      </c>
      <c r="T225" s="285">
        <f t="shared" ref="T225:T227" si="251">R225+S225</f>
        <v>57</v>
      </c>
      <c r="U225" s="292">
        <f>+U173+U199</f>
        <v>0</v>
      </c>
      <c r="V225" s="313">
        <f>T225+U225</f>
        <v>57</v>
      </c>
      <c r="W225" s="279">
        <f t="shared" si="227"/>
        <v>-31.325301204819279</v>
      </c>
    </row>
    <row r="226" spans="1:23">
      <c r="A226" s="415"/>
      <c r="K226" s="415"/>
      <c r="L226" s="258" t="s">
        <v>22</v>
      </c>
      <c r="M226" s="275">
        <f t="shared" ref="M226:N226" si="252">+M174+M200</f>
        <v>58</v>
      </c>
      <c r="N226" s="276">
        <f t="shared" si="252"/>
        <v>35</v>
      </c>
      <c r="O226" s="285">
        <f t="shared" si="249"/>
        <v>93</v>
      </c>
      <c r="P226" s="278">
        <f>+P174+P200</f>
        <v>0</v>
      </c>
      <c r="Q226" s="313">
        <f>O226+P226</f>
        <v>93</v>
      </c>
      <c r="R226" s="275">
        <f t="shared" si="250"/>
        <v>29</v>
      </c>
      <c r="S226" s="276">
        <f t="shared" si="250"/>
        <v>26</v>
      </c>
      <c r="T226" s="285">
        <f t="shared" si="251"/>
        <v>55</v>
      </c>
      <c r="U226" s="278">
        <f>+U174+U200</f>
        <v>0</v>
      </c>
      <c r="V226" s="313">
        <f>T226+U226</f>
        <v>55</v>
      </c>
      <c r="W226" s="279">
        <f t="shared" si="227"/>
        <v>-40.86021505376344</v>
      </c>
    </row>
    <row r="227" spans="1:23" ht="13.5" thickBot="1">
      <c r="A227" s="415"/>
      <c r="K227" s="415"/>
      <c r="L227" s="258" t="s">
        <v>23</v>
      </c>
      <c r="M227" s="275">
        <f t="shared" ref="M227:N227" si="253">+M175+M201</f>
        <v>60</v>
      </c>
      <c r="N227" s="276">
        <f t="shared" si="253"/>
        <v>38</v>
      </c>
      <c r="O227" s="285">
        <f t="shared" si="249"/>
        <v>98</v>
      </c>
      <c r="P227" s="278">
        <f>+P175+P201</f>
        <v>0</v>
      </c>
      <c r="Q227" s="313">
        <f>O227+P227</f>
        <v>98</v>
      </c>
      <c r="R227" s="275">
        <f t="shared" si="250"/>
        <v>31</v>
      </c>
      <c r="S227" s="276">
        <f t="shared" si="250"/>
        <v>27</v>
      </c>
      <c r="T227" s="285">
        <f t="shared" si="251"/>
        <v>58</v>
      </c>
      <c r="U227" s="278">
        <f>+U175+U201</f>
        <v>0</v>
      </c>
      <c r="V227" s="313">
        <f>T227+U227</f>
        <v>58</v>
      </c>
      <c r="W227" s="279">
        <f t="shared" si="227"/>
        <v>-40.816326530612244</v>
      </c>
    </row>
    <row r="228" spans="1:23" ht="14.25" thickTop="1" thickBot="1">
      <c r="L228" s="280" t="s">
        <v>40</v>
      </c>
      <c r="M228" s="281">
        <f t="shared" ref="M228:Q228" si="254">+M225+M226+M227</f>
        <v>172</v>
      </c>
      <c r="N228" s="282">
        <f t="shared" si="254"/>
        <v>102</v>
      </c>
      <c r="O228" s="283">
        <f t="shared" si="254"/>
        <v>274</v>
      </c>
      <c r="P228" s="281">
        <f t="shared" si="254"/>
        <v>0</v>
      </c>
      <c r="Q228" s="283">
        <f t="shared" si="254"/>
        <v>274</v>
      </c>
      <c r="R228" s="281">
        <f t="shared" ref="R228:V228" si="255">+R225+R226+R227</f>
        <v>92</v>
      </c>
      <c r="S228" s="282">
        <f t="shared" si="255"/>
        <v>78</v>
      </c>
      <c r="T228" s="283">
        <f t="shared" si="255"/>
        <v>170</v>
      </c>
      <c r="U228" s="281">
        <f t="shared" si="255"/>
        <v>0</v>
      </c>
      <c r="V228" s="283">
        <f t="shared" si="255"/>
        <v>170</v>
      </c>
      <c r="W228" s="284">
        <f t="shared" si="227"/>
        <v>-37.956204379562038</v>
      </c>
    </row>
    <row r="229" spans="1:23" ht="14.25" thickTop="1" thickBot="1">
      <c r="L229" s="258" t="s">
        <v>10</v>
      </c>
      <c r="M229" s="275">
        <f t="shared" ref="M229:N229" si="256">+M177+M203</f>
        <v>60</v>
      </c>
      <c r="N229" s="276">
        <f t="shared" si="256"/>
        <v>37</v>
      </c>
      <c r="O229" s="277">
        <f>M229+N229</f>
        <v>97</v>
      </c>
      <c r="P229" s="278">
        <f>+P177+P203</f>
        <v>0</v>
      </c>
      <c r="Q229" s="313">
        <f>O229+P229</f>
        <v>97</v>
      </c>
      <c r="R229" s="275">
        <f>+R177+R203</f>
        <v>20</v>
      </c>
      <c r="S229" s="276">
        <f>+S177+S203</f>
        <v>9</v>
      </c>
      <c r="T229" s="277">
        <f>R229+S229</f>
        <v>29</v>
      </c>
      <c r="U229" s="278">
        <f>+U177+U203</f>
        <v>0</v>
      </c>
      <c r="V229" s="313">
        <f>T229+U229</f>
        <v>29</v>
      </c>
      <c r="W229" s="279">
        <f>IF(Q229=0,0,((V229/Q229)-1)*100)</f>
        <v>-70.103092783505147</v>
      </c>
    </row>
    <row r="230" spans="1:23" ht="14.25" thickTop="1" thickBot="1">
      <c r="L230" s="280" t="s">
        <v>66</v>
      </c>
      <c r="M230" s="281">
        <f>+M220+M224+M228+M229</f>
        <v>406</v>
      </c>
      <c r="N230" s="282">
        <f t="shared" ref="N230:V230" si="257">+N220+N224+N228+N229</f>
        <v>316</v>
      </c>
      <c r="O230" s="283">
        <f t="shared" si="257"/>
        <v>722</v>
      </c>
      <c r="P230" s="281">
        <f t="shared" si="257"/>
        <v>0</v>
      </c>
      <c r="Q230" s="283">
        <f t="shared" si="257"/>
        <v>722</v>
      </c>
      <c r="R230" s="281">
        <f t="shared" si="257"/>
        <v>382</v>
      </c>
      <c r="S230" s="282">
        <f t="shared" si="257"/>
        <v>254</v>
      </c>
      <c r="T230" s="283">
        <f t="shared" si="257"/>
        <v>636</v>
      </c>
      <c r="U230" s="281">
        <f t="shared" si="257"/>
        <v>0</v>
      </c>
      <c r="V230" s="283">
        <f t="shared" si="257"/>
        <v>636</v>
      </c>
      <c r="W230" s="284">
        <f t="shared" ref="W230" si="258">IF(Q230=0,0,((V230/Q230)-1)*100)</f>
        <v>-11.911357340720219</v>
      </c>
    </row>
    <row r="231" spans="1:23" ht="13.5" thickTop="1">
      <c r="L231" s="258" t="s">
        <v>11</v>
      </c>
      <c r="M231" s="275">
        <f t="shared" ref="M231:N231" si="259">+M179+M205</f>
        <v>31</v>
      </c>
      <c r="N231" s="276">
        <f t="shared" si="259"/>
        <v>22</v>
      </c>
      <c r="O231" s="277">
        <f>M231+N231</f>
        <v>53</v>
      </c>
      <c r="P231" s="278">
        <f>+P179+P205</f>
        <v>0</v>
      </c>
      <c r="Q231" s="313">
        <f>O231+P231</f>
        <v>53</v>
      </c>
      <c r="R231" s="275"/>
      <c r="S231" s="276"/>
      <c r="T231" s="277"/>
      <c r="U231" s="278"/>
      <c r="V231" s="313"/>
      <c r="W231" s="279"/>
    </row>
    <row r="232" spans="1:23" ht="13.5" thickBot="1">
      <c r="L232" s="264" t="s">
        <v>12</v>
      </c>
      <c r="M232" s="275">
        <f t="shared" ref="M232:N232" si="260">+M180+M206</f>
        <v>53</v>
      </c>
      <c r="N232" s="276">
        <f t="shared" si="260"/>
        <v>29</v>
      </c>
      <c r="O232" s="277">
        <f t="shared" ref="O232" si="261">M232+N232</f>
        <v>82</v>
      </c>
      <c r="P232" s="278">
        <f>+P180+P206</f>
        <v>0</v>
      </c>
      <c r="Q232" s="313">
        <f>O232+P232</f>
        <v>82</v>
      </c>
      <c r="R232" s="275"/>
      <c r="S232" s="276"/>
      <c r="T232" s="277"/>
      <c r="U232" s="278"/>
      <c r="V232" s="313"/>
      <c r="W232" s="279"/>
    </row>
    <row r="233" spans="1:23" ht="14.25" thickTop="1" thickBot="1">
      <c r="L233" s="439" t="s">
        <v>38</v>
      </c>
      <c r="M233" s="440">
        <f t="shared" ref="M233:Q233" si="262">+M229+M231+M232</f>
        <v>144</v>
      </c>
      <c r="N233" s="441">
        <f t="shared" si="262"/>
        <v>88</v>
      </c>
      <c r="O233" s="442">
        <f t="shared" si="262"/>
        <v>232</v>
      </c>
      <c r="P233" s="440">
        <f t="shared" si="262"/>
        <v>0</v>
      </c>
      <c r="Q233" s="443">
        <f t="shared" si="262"/>
        <v>232</v>
      </c>
      <c r="R233" s="440"/>
      <c r="S233" s="441"/>
      <c r="T233" s="442"/>
      <c r="U233" s="440"/>
      <c r="V233" s="443"/>
      <c r="W233" s="444"/>
    </row>
    <row r="234" spans="1:23" ht="14.25" thickTop="1" thickBot="1">
      <c r="L234" s="280" t="s">
        <v>63</v>
      </c>
      <c r="M234" s="281">
        <f t="shared" ref="M234:Q234" si="263">+M220+M224+M228+M233</f>
        <v>490</v>
      </c>
      <c r="N234" s="282">
        <f t="shared" si="263"/>
        <v>367</v>
      </c>
      <c r="O234" s="283">
        <f t="shared" si="263"/>
        <v>857</v>
      </c>
      <c r="P234" s="281">
        <f t="shared" si="263"/>
        <v>0</v>
      </c>
      <c r="Q234" s="283">
        <f t="shared" si="263"/>
        <v>857</v>
      </c>
      <c r="R234" s="281"/>
      <c r="S234" s="282"/>
      <c r="T234" s="283"/>
      <c r="U234" s="281"/>
      <c r="V234" s="283"/>
      <c r="W234" s="284"/>
    </row>
    <row r="235" spans="1:23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sheetProtection password="CF53" sheet="1" objects="1" scenarios="1"/>
  <mergeCells count="36">
    <mergeCell ref="B28:I28"/>
    <mergeCell ref="B29:I29"/>
    <mergeCell ref="C31:E31"/>
    <mergeCell ref="F31:H31"/>
    <mergeCell ref="L28:W28"/>
    <mergeCell ref="L29:W29"/>
    <mergeCell ref="M31:Q31"/>
    <mergeCell ref="R31:V31"/>
    <mergeCell ref="B2:I2"/>
    <mergeCell ref="B3:I3"/>
    <mergeCell ref="C5:E5"/>
    <mergeCell ref="F5:H5"/>
    <mergeCell ref="L2:W2"/>
    <mergeCell ref="L3:W3"/>
    <mergeCell ref="M5:Q5"/>
    <mergeCell ref="R5:V5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107:W107"/>
    <mergeCell ref="L132:W132"/>
    <mergeCell ref="L133:W133"/>
    <mergeCell ref="L210:W210"/>
    <mergeCell ref="L211:W211"/>
    <mergeCell ref="L158:W158"/>
    <mergeCell ref="L159:W159"/>
    <mergeCell ref="L184:W184"/>
    <mergeCell ref="L185:W185"/>
  </mergeCells>
  <conditionalFormatting sqref="A1:A8 K1:K8 K20:K21 A20:A21 A46:A47 K46:K47 K98:K99 A98:A99 A124:A125 K124:K125 K176:K177 A176:A177 A202:A203 K202:K203 A23:A34 K23:K34 K49:K73 A49:A73 A75:A86 K75:K86 A101:A112 K101:K112 K127:K151 A127:A151 A153:A164 K153:K164 A179:A190 K179:K190 K205:K229 A205:A229 A231:A1048576 K231:K1048576">
    <cfRule type="containsText" dxfId="75" priority="17" operator="containsText" text="NOT OK">
      <formula>NOT(ISERROR(SEARCH("NOT OK",A1)))</formula>
    </cfRule>
  </conditionalFormatting>
  <conditionalFormatting sqref="A9:A19 K9:K19">
    <cfRule type="containsText" dxfId="74" priority="15" operator="containsText" text="NOT OK">
      <formula>NOT(ISERROR(SEARCH("NOT OK",A9)))</formula>
    </cfRule>
  </conditionalFormatting>
  <conditionalFormatting sqref="A35:A45 K35:K45">
    <cfRule type="containsText" dxfId="73" priority="14" operator="containsText" text="NOT OK">
      <formula>NOT(ISERROR(SEARCH("NOT OK",A35)))</formula>
    </cfRule>
  </conditionalFormatting>
  <conditionalFormatting sqref="A87:A97 K87:K97">
    <cfRule type="containsText" dxfId="72" priority="13" operator="containsText" text="NOT OK">
      <formula>NOT(ISERROR(SEARCH("NOT OK",A87)))</formula>
    </cfRule>
  </conditionalFormatting>
  <conditionalFormatting sqref="A113:A123 K113:K123">
    <cfRule type="containsText" dxfId="71" priority="12" operator="containsText" text="NOT OK">
      <formula>NOT(ISERROR(SEARCH("NOT OK",A113)))</formula>
    </cfRule>
  </conditionalFormatting>
  <conditionalFormatting sqref="A165:A175 K165:K175">
    <cfRule type="containsText" dxfId="70" priority="11" operator="containsText" text="NOT OK">
      <formula>NOT(ISERROR(SEARCH("NOT OK",A165)))</formula>
    </cfRule>
  </conditionalFormatting>
  <conditionalFormatting sqref="A191:A201 K191:K201">
    <cfRule type="containsText" dxfId="69" priority="10" operator="containsText" text="NOT OK">
      <formula>NOT(ISERROR(SEARCH("NOT OK",A191)))</formula>
    </cfRule>
  </conditionalFormatting>
  <conditionalFormatting sqref="A22 K22">
    <cfRule type="containsText" dxfId="68" priority="9" operator="containsText" text="NOT OK">
      <formula>NOT(ISERROR(SEARCH("NOT OK",A22)))</formula>
    </cfRule>
  </conditionalFormatting>
  <conditionalFormatting sqref="A48 K48">
    <cfRule type="containsText" dxfId="67" priority="8" operator="containsText" text="NOT OK">
      <formula>NOT(ISERROR(SEARCH("NOT OK",A48)))</formula>
    </cfRule>
  </conditionalFormatting>
  <conditionalFormatting sqref="A74 K74">
    <cfRule type="containsText" dxfId="66" priority="7" operator="containsText" text="NOT OK">
      <formula>NOT(ISERROR(SEARCH("NOT OK",A74)))</formula>
    </cfRule>
  </conditionalFormatting>
  <conditionalFormatting sqref="A100 K100">
    <cfRule type="containsText" dxfId="65" priority="6" operator="containsText" text="NOT OK">
      <formula>NOT(ISERROR(SEARCH("NOT OK",A100)))</formula>
    </cfRule>
  </conditionalFormatting>
  <conditionalFormatting sqref="A126 K126">
    <cfRule type="containsText" dxfId="64" priority="5" operator="containsText" text="NOT OK">
      <formula>NOT(ISERROR(SEARCH("NOT OK",A126)))</formula>
    </cfRule>
  </conditionalFormatting>
  <conditionalFormatting sqref="A152 K152">
    <cfRule type="containsText" dxfId="63" priority="4" operator="containsText" text="NOT OK">
      <formula>NOT(ISERROR(SEARCH("NOT OK",A152)))</formula>
    </cfRule>
  </conditionalFormatting>
  <conditionalFormatting sqref="A178 K178">
    <cfRule type="containsText" dxfId="62" priority="3" operator="containsText" text="NOT OK">
      <formula>NOT(ISERROR(SEARCH("NOT OK",A178)))</formula>
    </cfRule>
  </conditionalFormatting>
  <conditionalFormatting sqref="A204 K204">
    <cfRule type="containsText" dxfId="61" priority="2" operator="containsText" text="NOT OK">
      <formula>NOT(ISERROR(SEARCH("NOT OK",A204)))</formula>
    </cfRule>
  </conditionalFormatting>
  <conditionalFormatting sqref="A230 K230">
    <cfRule type="containsText" dxfId="60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79" min="11" max="22" man="1"/>
    <brk id="157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K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2:25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K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2:25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5" ht="14.25" thickTop="1" thickBot="1">
      <c r="B5" s="109"/>
      <c r="C5" s="498" t="s">
        <v>58</v>
      </c>
      <c r="D5" s="499"/>
      <c r="E5" s="500"/>
      <c r="F5" s="486" t="s">
        <v>59</v>
      </c>
      <c r="G5" s="487"/>
      <c r="H5" s="488"/>
      <c r="I5" s="110" t="s">
        <v>2</v>
      </c>
      <c r="J5" s="4"/>
      <c r="K5" s="4"/>
      <c r="L5" s="12"/>
      <c r="M5" s="489" t="s">
        <v>58</v>
      </c>
      <c r="N5" s="490"/>
      <c r="O5" s="490"/>
      <c r="P5" s="490"/>
      <c r="Q5" s="491"/>
      <c r="R5" s="489" t="s">
        <v>59</v>
      </c>
      <c r="S5" s="490"/>
      <c r="T5" s="490"/>
      <c r="U5" s="490"/>
      <c r="V5" s="491"/>
      <c r="W5" s="13" t="s">
        <v>2</v>
      </c>
    </row>
    <row r="6" spans="2:25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5" ht="13.5" thickBot="1">
      <c r="B7" s="116"/>
      <c r="C7" s="117" t="s">
        <v>5</v>
      </c>
      <c r="D7" s="118" t="s">
        <v>6</v>
      </c>
      <c r="E7" s="406" t="s">
        <v>7</v>
      </c>
      <c r="F7" s="117" t="s">
        <v>5</v>
      </c>
      <c r="G7" s="118" t="s">
        <v>6</v>
      </c>
      <c r="H7" s="406" t="s">
        <v>7</v>
      </c>
      <c r="I7" s="120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5" ht="6" customHeight="1" thickTop="1">
      <c r="B8" s="111"/>
      <c r="C8" s="121"/>
      <c r="D8" s="122"/>
      <c r="E8" s="123"/>
      <c r="F8" s="121"/>
      <c r="G8" s="122"/>
      <c r="H8" s="184"/>
      <c r="I8" s="124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5">
      <c r="B9" s="111" t="s">
        <v>10</v>
      </c>
      <c r="C9" s="125">
        <v>77</v>
      </c>
      <c r="D9" s="127">
        <v>76</v>
      </c>
      <c r="E9" s="179">
        <f>SUM(C9:D9)</f>
        <v>153</v>
      </c>
      <c r="F9" s="125">
        <v>126</v>
      </c>
      <c r="G9" s="127">
        <v>126</v>
      </c>
      <c r="H9" s="185">
        <f>SUM(F9:G9)</f>
        <v>252</v>
      </c>
      <c r="I9" s="128">
        <f>IF(E9=0,0,((H9/E9)-1)*100)</f>
        <v>64.705882352941174</v>
      </c>
      <c r="J9" s="4"/>
      <c r="K9" s="7"/>
      <c r="L9" s="14" t="s">
        <v>10</v>
      </c>
      <c r="M9" s="40">
        <v>10312</v>
      </c>
      <c r="N9" s="38">
        <v>10376</v>
      </c>
      <c r="O9" s="201">
        <f>SUM(M9:N9)</f>
        <v>20688</v>
      </c>
      <c r="P9" s="150">
        <v>0</v>
      </c>
      <c r="Q9" s="201">
        <f t="shared" ref="Q9:Q11" si="0">O9+P9</f>
        <v>20688</v>
      </c>
      <c r="R9" s="40">
        <v>13252</v>
      </c>
      <c r="S9" s="38">
        <v>12730</v>
      </c>
      <c r="T9" s="201">
        <f>SUM(R9:S9)</f>
        <v>25982</v>
      </c>
      <c r="U9" s="150">
        <v>0</v>
      </c>
      <c r="V9" s="201">
        <f>T9+U9</f>
        <v>25982</v>
      </c>
      <c r="W9" s="41">
        <f>IF(Q9=0,0,((V9/Q9)-1)*100)</f>
        <v>25.589713843774177</v>
      </c>
    </row>
    <row r="10" spans="2:25">
      <c r="B10" s="111" t="s">
        <v>11</v>
      </c>
      <c r="C10" s="125">
        <v>75</v>
      </c>
      <c r="D10" s="127">
        <v>75</v>
      </c>
      <c r="E10" s="179">
        <f>SUM(C10:D10)</f>
        <v>150</v>
      </c>
      <c r="F10" s="125">
        <v>138</v>
      </c>
      <c r="G10" s="127">
        <v>138</v>
      </c>
      <c r="H10" s="185">
        <f>SUM(F10:G10)</f>
        <v>276</v>
      </c>
      <c r="I10" s="128">
        <f>IF(E10=0,0,((H10/E10)-1)*100)</f>
        <v>84.000000000000014</v>
      </c>
      <c r="J10" s="4"/>
      <c r="K10" s="7"/>
      <c r="L10" s="14" t="s">
        <v>11</v>
      </c>
      <c r="M10" s="40">
        <v>11409</v>
      </c>
      <c r="N10" s="38">
        <v>10264</v>
      </c>
      <c r="O10" s="201">
        <f t="shared" ref="O10:O11" si="1">SUM(M10:N10)</f>
        <v>21673</v>
      </c>
      <c r="P10" s="150">
        <v>0</v>
      </c>
      <c r="Q10" s="201">
        <f t="shared" si="0"/>
        <v>21673</v>
      </c>
      <c r="R10" s="40">
        <v>20059</v>
      </c>
      <c r="S10" s="38">
        <v>18151</v>
      </c>
      <c r="T10" s="201">
        <f t="shared" ref="T10:T11" si="2">SUM(R10:S10)</f>
        <v>38210</v>
      </c>
      <c r="U10" s="150">
        <v>0</v>
      </c>
      <c r="V10" s="201">
        <f>T10+U10</f>
        <v>38210</v>
      </c>
      <c r="W10" s="41">
        <f>IF(Q10=0,0,((V10/Q10)-1)*100)</f>
        <v>76.30231163198448</v>
      </c>
    </row>
    <row r="11" spans="2:25" ht="13.5" thickBot="1">
      <c r="B11" s="116" t="s">
        <v>12</v>
      </c>
      <c r="C11" s="129">
        <v>75</v>
      </c>
      <c r="D11" s="131">
        <v>75</v>
      </c>
      <c r="E11" s="179">
        <f>SUM(C11:D11)</f>
        <v>150</v>
      </c>
      <c r="F11" s="129">
        <v>138</v>
      </c>
      <c r="G11" s="131">
        <v>138</v>
      </c>
      <c r="H11" s="185">
        <f>SUM(F11:G11)</f>
        <v>276</v>
      </c>
      <c r="I11" s="128">
        <f>IF(E11=0,0,((H11/E11)-1)*100)</f>
        <v>84.000000000000014</v>
      </c>
      <c r="J11" s="4"/>
      <c r="K11" s="7"/>
      <c r="L11" s="23" t="s">
        <v>12</v>
      </c>
      <c r="M11" s="40">
        <v>11238</v>
      </c>
      <c r="N11" s="38">
        <v>11031</v>
      </c>
      <c r="O11" s="201">
        <f t="shared" si="1"/>
        <v>22269</v>
      </c>
      <c r="P11" s="39">
        <v>0</v>
      </c>
      <c r="Q11" s="321">
        <f t="shared" si="0"/>
        <v>22269</v>
      </c>
      <c r="R11" s="40">
        <v>19459</v>
      </c>
      <c r="S11" s="38">
        <v>18866</v>
      </c>
      <c r="T11" s="201">
        <f t="shared" si="2"/>
        <v>38325</v>
      </c>
      <c r="U11" s="39">
        <v>0</v>
      </c>
      <c r="V11" s="321">
        <f>T11+U11</f>
        <v>38325</v>
      </c>
      <c r="W11" s="41">
        <f>IF(Q11=0,0,((V11/Q11)-1)*100)</f>
        <v>72.100229017917286</v>
      </c>
    </row>
    <row r="12" spans="2:25" ht="14.25" thickTop="1" thickBot="1">
      <c r="B12" s="132" t="s">
        <v>57</v>
      </c>
      <c r="C12" s="133">
        <f>+C9+C10+C11</f>
        <v>227</v>
      </c>
      <c r="D12" s="135">
        <f t="shared" ref="D12:H12" si="3">+D9+D10+D11</f>
        <v>226</v>
      </c>
      <c r="E12" s="180">
        <f t="shared" si="3"/>
        <v>453</v>
      </c>
      <c r="F12" s="133">
        <f t="shared" si="3"/>
        <v>402</v>
      </c>
      <c r="G12" s="135">
        <f t="shared" si="3"/>
        <v>402</v>
      </c>
      <c r="H12" s="189">
        <f t="shared" si="3"/>
        <v>804</v>
      </c>
      <c r="I12" s="136">
        <f>IF(E12=0,0,((H12/E12)-1)*100)</f>
        <v>77.483443708609272</v>
      </c>
      <c r="J12" s="4"/>
      <c r="K12" s="4"/>
      <c r="L12" s="42" t="s">
        <v>57</v>
      </c>
      <c r="M12" s="46">
        <f>+M9+M10+M11</f>
        <v>32959</v>
      </c>
      <c r="N12" s="44">
        <f t="shared" ref="N12:V12" si="4">+N9+N10+N11</f>
        <v>31671</v>
      </c>
      <c r="O12" s="202">
        <f t="shared" si="4"/>
        <v>64630</v>
      </c>
      <c r="P12" s="44">
        <f t="shared" si="4"/>
        <v>0</v>
      </c>
      <c r="Q12" s="202">
        <f t="shared" si="4"/>
        <v>64630</v>
      </c>
      <c r="R12" s="46">
        <f t="shared" si="4"/>
        <v>52770</v>
      </c>
      <c r="S12" s="44">
        <f t="shared" si="4"/>
        <v>49747</v>
      </c>
      <c r="T12" s="202">
        <f t="shared" si="4"/>
        <v>102517</v>
      </c>
      <c r="U12" s="44">
        <f t="shared" si="4"/>
        <v>0</v>
      </c>
      <c r="V12" s="202">
        <f t="shared" si="4"/>
        <v>102517</v>
      </c>
      <c r="W12" s="47">
        <f>IF(Q12=0,0,((V12/Q12)-1)*100)</f>
        <v>58.621383258548661</v>
      </c>
    </row>
    <row r="13" spans="2:25" ht="13.5" thickTop="1">
      <c r="B13" s="111" t="s">
        <v>13</v>
      </c>
      <c r="C13" s="125">
        <v>76</v>
      </c>
      <c r="D13" s="127">
        <v>76</v>
      </c>
      <c r="E13" s="179">
        <f t="shared" ref="E13:E23" si="5">SUM(C13:D13)</f>
        <v>152</v>
      </c>
      <c r="F13" s="125">
        <v>198</v>
      </c>
      <c r="G13" s="127">
        <v>198</v>
      </c>
      <c r="H13" s="185">
        <f>SUM(F13:G13)</f>
        <v>396</v>
      </c>
      <c r="I13" s="128">
        <f t="shared" ref="I13:I24" si="6">IF(E13=0,0,((H13/E13)-1)*100)</f>
        <v>160.52631578947367</v>
      </c>
      <c r="J13" s="4"/>
      <c r="K13" s="4"/>
      <c r="L13" s="14" t="s">
        <v>13</v>
      </c>
      <c r="M13" s="40">
        <v>11012</v>
      </c>
      <c r="N13" s="38">
        <v>10614</v>
      </c>
      <c r="O13" s="201">
        <f>SUM(M13:N13)</f>
        <v>21626</v>
      </c>
      <c r="P13" s="150">
        <v>0</v>
      </c>
      <c r="Q13" s="201">
        <f t="shared" ref="Q13:Q14" si="7">O13+P13</f>
        <v>21626</v>
      </c>
      <c r="R13" s="40">
        <v>26211</v>
      </c>
      <c r="S13" s="38">
        <v>23852</v>
      </c>
      <c r="T13" s="201">
        <f>SUM(R13:S13)</f>
        <v>50063</v>
      </c>
      <c r="U13" s="150">
        <v>0</v>
      </c>
      <c r="V13" s="201">
        <f>T13+U13</f>
        <v>50063</v>
      </c>
      <c r="W13" s="41">
        <f t="shared" ref="W13:W24" si="8">IF(Q13=0,0,((V13/Q13)-1)*100)</f>
        <v>131.49449736428372</v>
      </c>
    </row>
    <row r="14" spans="2:25">
      <c r="B14" s="111" t="s">
        <v>14</v>
      </c>
      <c r="C14" s="125">
        <v>75</v>
      </c>
      <c r="D14" s="127">
        <v>75</v>
      </c>
      <c r="E14" s="179">
        <f t="shared" si="5"/>
        <v>150</v>
      </c>
      <c r="F14" s="125">
        <v>186</v>
      </c>
      <c r="G14" s="127">
        <v>187</v>
      </c>
      <c r="H14" s="185">
        <f>SUM(F14:G14)</f>
        <v>373</v>
      </c>
      <c r="I14" s="128">
        <f t="shared" si="6"/>
        <v>148.66666666666669</v>
      </c>
      <c r="J14" s="4"/>
      <c r="K14" s="4"/>
      <c r="L14" s="14" t="s">
        <v>14</v>
      </c>
      <c r="M14" s="40">
        <v>12113</v>
      </c>
      <c r="N14" s="38">
        <v>11200</v>
      </c>
      <c r="O14" s="201">
        <f t="shared" ref="O14" si="9">SUM(M14:N14)</f>
        <v>23313</v>
      </c>
      <c r="P14" s="150">
        <v>0</v>
      </c>
      <c r="Q14" s="201">
        <f t="shared" si="7"/>
        <v>23313</v>
      </c>
      <c r="R14" s="40">
        <v>24525</v>
      </c>
      <c r="S14" s="38">
        <v>26270</v>
      </c>
      <c r="T14" s="201">
        <f t="shared" ref="T14" si="10">SUM(R14:S14)</f>
        <v>50795</v>
      </c>
      <c r="U14" s="150">
        <v>0</v>
      </c>
      <c r="V14" s="201">
        <f>T14+U14</f>
        <v>50795</v>
      </c>
      <c r="W14" s="41">
        <f t="shared" si="8"/>
        <v>117.88272637584178</v>
      </c>
    </row>
    <row r="15" spans="2:25" ht="13.5" thickBot="1">
      <c r="B15" s="111" t="s">
        <v>15</v>
      </c>
      <c r="C15" s="125">
        <v>118</v>
      </c>
      <c r="D15" s="127">
        <v>118</v>
      </c>
      <c r="E15" s="179">
        <f>SUM(C15:D15)</f>
        <v>236</v>
      </c>
      <c r="F15" s="125">
        <v>206</v>
      </c>
      <c r="G15" s="127">
        <v>206</v>
      </c>
      <c r="H15" s="185">
        <f>SUM(F15:G15)</f>
        <v>412</v>
      </c>
      <c r="I15" s="128">
        <f>IF(E15=0,0,((H15/E15)-1)*100)</f>
        <v>74.576271186440678</v>
      </c>
      <c r="J15" s="8"/>
      <c r="K15" s="4"/>
      <c r="L15" s="14" t="s">
        <v>15</v>
      </c>
      <c r="M15" s="40">
        <v>12897</v>
      </c>
      <c r="N15" s="38">
        <v>12411</v>
      </c>
      <c r="O15" s="201">
        <f>SUM(M15:N15)</f>
        <v>25308</v>
      </c>
      <c r="P15" s="150">
        <v>0</v>
      </c>
      <c r="Q15" s="201">
        <f>O15+P15</f>
        <v>25308</v>
      </c>
      <c r="R15" s="40">
        <v>26182</v>
      </c>
      <c r="S15" s="38">
        <v>26598</v>
      </c>
      <c r="T15" s="201">
        <f>SUM(R15:S15)</f>
        <v>52780</v>
      </c>
      <c r="U15" s="150">
        <v>0</v>
      </c>
      <c r="V15" s="201">
        <f>T15+U15</f>
        <v>52780</v>
      </c>
      <c r="W15" s="41">
        <f>IF(Q15=0,0,((V15/Q15)-1)*100)</f>
        <v>108.55065591907697</v>
      </c>
    </row>
    <row r="16" spans="2:25" ht="14.25" thickTop="1" thickBot="1">
      <c r="B16" s="132" t="s">
        <v>61</v>
      </c>
      <c r="C16" s="133">
        <f>+C13+C14+C15</f>
        <v>269</v>
      </c>
      <c r="D16" s="135">
        <f t="shared" ref="D16:H16" si="11">+D13+D14+D15</f>
        <v>269</v>
      </c>
      <c r="E16" s="180">
        <f t="shared" si="11"/>
        <v>538</v>
      </c>
      <c r="F16" s="133">
        <f t="shared" si="11"/>
        <v>590</v>
      </c>
      <c r="G16" s="135">
        <f t="shared" si="11"/>
        <v>591</v>
      </c>
      <c r="H16" s="186">
        <f t="shared" si="11"/>
        <v>1181</v>
      </c>
      <c r="I16" s="137">
        <f t="shared" ref="I16" si="12">IF(E16=0,0,((H16/E16)-1)*100)</f>
        <v>119.51672862453533</v>
      </c>
      <c r="J16" s="8"/>
      <c r="K16" s="8"/>
      <c r="L16" s="42" t="s">
        <v>61</v>
      </c>
      <c r="M16" s="46">
        <f>+M13+M14+M15</f>
        <v>36022</v>
      </c>
      <c r="N16" s="44">
        <f t="shared" ref="N16:V16" si="13">+N13+N14+N15</f>
        <v>34225</v>
      </c>
      <c r="O16" s="202">
        <f t="shared" si="13"/>
        <v>70247</v>
      </c>
      <c r="P16" s="44">
        <f t="shared" si="13"/>
        <v>0</v>
      </c>
      <c r="Q16" s="202">
        <f t="shared" si="13"/>
        <v>70247</v>
      </c>
      <c r="R16" s="46">
        <f t="shared" si="13"/>
        <v>76918</v>
      </c>
      <c r="S16" s="44">
        <f t="shared" si="13"/>
        <v>76720</v>
      </c>
      <c r="T16" s="202">
        <f t="shared" si="13"/>
        <v>153638</v>
      </c>
      <c r="U16" s="44">
        <f t="shared" si="13"/>
        <v>0</v>
      </c>
      <c r="V16" s="202">
        <f t="shared" si="13"/>
        <v>153638</v>
      </c>
      <c r="W16" s="47">
        <f t="shared" ref="W16" si="14">IF(Q16=0,0,((V16/Q16)-1)*100)</f>
        <v>118.71111933605705</v>
      </c>
      <c r="X16" s="338"/>
      <c r="Y16" s="338"/>
    </row>
    <row r="17" spans="2:25" ht="13.5" thickTop="1">
      <c r="B17" s="111" t="s">
        <v>16</v>
      </c>
      <c r="C17" s="138">
        <v>114</v>
      </c>
      <c r="D17" s="140">
        <v>114</v>
      </c>
      <c r="E17" s="179">
        <f t="shared" si="5"/>
        <v>228</v>
      </c>
      <c r="F17" s="138">
        <v>193</v>
      </c>
      <c r="G17" s="140">
        <v>193</v>
      </c>
      <c r="H17" s="185">
        <f t="shared" ref="H17:H23" si="15">SUM(F17:G17)</f>
        <v>386</v>
      </c>
      <c r="I17" s="128">
        <f t="shared" si="6"/>
        <v>69.298245614035082</v>
      </c>
      <c r="J17" s="8"/>
      <c r="K17" s="4"/>
      <c r="L17" s="14" t="s">
        <v>16</v>
      </c>
      <c r="M17" s="40">
        <v>12812</v>
      </c>
      <c r="N17" s="38">
        <v>12225</v>
      </c>
      <c r="O17" s="201">
        <f t="shared" ref="O17:O19" si="16">SUM(M17:N17)</f>
        <v>25037</v>
      </c>
      <c r="P17" s="150">
        <v>0</v>
      </c>
      <c r="Q17" s="201">
        <f>O17+P17</f>
        <v>25037</v>
      </c>
      <c r="R17" s="40">
        <v>24411</v>
      </c>
      <c r="S17" s="38">
        <v>24850</v>
      </c>
      <c r="T17" s="201">
        <f t="shared" ref="T17:T19" si="17">SUM(R17:S17)</f>
        <v>49261</v>
      </c>
      <c r="U17" s="150">
        <v>0</v>
      </c>
      <c r="V17" s="201">
        <f>T17+U17</f>
        <v>49261</v>
      </c>
      <c r="W17" s="41">
        <f t="shared" si="8"/>
        <v>96.75280584734594</v>
      </c>
    </row>
    <row r="18" spans="2:25">
      <c r="B18" s="111" t="s">
        <v>17</v>
      </c>
      <c r="C18" s="138">
        <v>121</v>
      </c>
      <c r="D18" s="140">
        <v>121</v>
      </c>
      <c r="E18" s="179">
        <f>SUM(C18:D18)</f>
        <v>242</v>
      </c>
      <c r="F18" s="138">
        <v>198</v>
      </c>
      <c r="G18" s="140">
        <v>198</v>
      </c>
      <c r="H18" s="185">
        <f>SUM(F18:G18)</f>
        <v>396</v>
      </c>
      <c r="I18" s="128">
        <f>IF(E18=0,0,((H18/E18)-1)*100)</f>
        <v>63.636363636363647</v>
      </c>
      <c r="K18" s="4"/>
      <c r="L18" s="14" t="s">
        <v>17</v>
      </c>
      <c r="M18" s="40">
        <v>12984</v>
      </c>
      <c r="N18" s="38">
        <v>12467</v>
      </c>
      <c r="O18" s="201">
        <f>SUM(M18:N18)</f>
        <v>25451</v>
      </c>
      <c r="P18" s="150">
        <v>0</v>
      </c>
      <c r="Q18" s="201">
        <f>O18+P18</f>
        <v>25451</v>
      </c>
      <c r="R18" s="40">
        <v>24120</v>
      </c>
      <c r="S18" s="38">
        <v>23014</v>
      </c>
      <c r="T18" s="201">
        <f>SUM(R18:S18)</f>
        <v>47134</v>
      </c>
      <c r="U18" s="150">
        <v>0</v>
      </c>
      <c r="V18" s="201">
        <f>T18+U18</f>
        <v>47134</v>
      </c>
      <c r="W18" s="41">
        <f>IF(Q18=0,0,((V18/Q18)-1)*100)</f>
        <v>85.195080743389269</v>
      </c>
    </row>
    <row r="19" spans="2:25" ht="13.5" thickBot="1">
      <c r="B19" s="111" t="s">
        <v>18</v>
      </c>
      <c r="C19" s="138">
        <v>118</v>
      </c>
      <c r="D19" s="140">
        <v>118</v>
      </c>
      <c r="E19" s="179">
        <f t="shared" si="5"/>
        <v>236</v>
      </c>
      <c r="F19" s="138">
        <v>186</v>
      </c>
      <c r="G19" s="140">
        <v>186</v>
      </c>
      <c r="H19" s="185">
        <f t="shared" si="15"/>
        <v>372</v>
      </c>
      <c r="I19" s="128">
        <f t="shared" si="6"/>
        <v>57.627118644067799</v>
      </c>
      <c r="J19" s="9"/>
      <c r="K19" s="4"/>
      <c r="L19" s="14" t="s">
        <v>18</v>
      </c>
      <c r="M19" s="40">
        <v>13469</v>
      </c>
      <c r="N19" s="38">
        <v>13028</v>
      </c>
      <c r="O19" s="201">
        <f t="shared" si="16"/>
        <v>26497</v>
      </c>
      <c r="P19" s="150">
        <v>0</v>
      </c>
      <c r="Q19" s="201">
        <f t="shared" ref="Q19" si="18">O19+P19</f>
        <v>26497</v>
      </c>
      <c r="R19" s="40">
        <v>22564</v>
      </c>
      <c r="S19" s="38">
        <v>21569</v>
      </c>
      <c r="T19" s="201">
        <f t="shared" si="17"/>
        <v>44133</v>
      </c>
      <c r="U19" s="150">
        <v>0</v>
      </c>
      <c r="V19" s="201">
        <f>T19+U19</f>
        <v>44133</v>
      </c>
      <c r="W19" s="41">
        <f t="shared" si="8"/>
        <v>66.558478318300189</v>
      </c>
    </row>
    <row r="20" spans="2:25" ht="15.75" customHeight="1" thickTop="1" thickBot="1">
      <c r="B20" s="141" t="s">
        <v>19</v>
      </c>
      <c r="C20" s="133">
        <f>+C17+C18+C19</f>
        <v>353</v>
      </c>
      <c r="D20" s="144">
        <f t="shared" ref="D20:H20" si="19">+D17+D18+D19</f>
        <v>353</v>
      </c>
      <c r="E20" s="181">
        <f t="shared" si="19"/>
        <v>706</v>
      </c>
      <c r="F20" s="133">
        <f t="shared" si="19"/>
        <v>577</v>
      </c>
      <c r="G20" s="144">
        <f t="shared" si="19"/>
        <v>577</v>
      </c>
      <c r="H20" s="187">
        <f t="shared" si="19"/>
        <v>1154</v>
      </c>
      <c r="I20" s="136">
        <f t="shared" si="6"/>
        <v>63.456090651558085</v>
      </c>
      <c r="J20" s="10"/>
      <c r="K20" s="11"/>
      <c r="L20" s="48" t="s">
        <v>19</v>
      </c>
      <c r="M20" s="49">
        <f>+M17+M18+M19</f>
        <v>39265</v>
      </c>
      <c r="N20" s="50">
        <f t="shared" ref="N20:V20" si="20">+N17+N18+N19</f>
        <v>37720</v>
      </c>
      <c r="O20" s="203">
        <f t="shared" si="20"/>
        <v>76985</v>
      </c>
      <c r="P20" s="50">
        <f t="shared" si="20"/>
        <v>0</v>
      </c>
      <c r="Q20" s="203">
        <f t="shared" si="20"/>
        <v>76985</v>
      </c>
      <c r="R20" s="49">
        <f t="shared" si="20"/>
        <v>71095</v>
      </c>
      <c r="S20" s="50">
        <f t="shared" si="20"/>
        <v>69433</v>
      </c>
      <c r="T20" s="203">
        <f t="shared" si="20"/>
        <v>140528</v>
      </c>
      <c r="U20" s="50">
        <f t="shared" si="20"/>
        <v>0</v>
      </c>
      <c r="V20" s="203">
        <f t="shared" si="20"/>
        <v>140528</v>
      </c>
      <c r="W20" s="51">
        <f t="shared" si="8"/>
        <v>82.539455738130798</v>
      </c>
    </row>
    <row r="21" spans="2:25" ht="13.5" thickTop="1">
      <c r="B21" s="111" t="s">
        <v>20</v>
      </c>
      <c r="C21" s="125">
        <v>127</v>
      </c>
      <c r="D21" s="127">
        <v>127</v>
      </c>
      <c r="E21" s="182">
        <f t="shared" si="5"/>
        <v>254</v>
      </c>
      <c r="F21" s="125">
        <v>197</v>
      </c>
      <c r="G21" s="127">
        <v>197</v>
      </c>
      <c r="H21" s="188">
        <f t="shared" si="15"/>
        <v>394</v>
      </c>
      <c r="I21" s="128">
        <f t="shared" si="6"/>
        <v>55.11811023622046</v>
      </c>
      <c r="J21" s="4"/>
      <c r="K21" s="4"/>
      <c r="L21" s="14" t="s">
        <v>21</v>
      </c>
      <c r="M21" s="40">
        <v>14067</v>
      </c>
      <c r="N21" s="38">
        <v>12971</v>
      </c>
      <c r="O21" s="201">
        <f t="shared" ref="O21:O23" si="21">SUM(M21:N21)</f>
        <v>27038</v>
      </c>
      <c r="P21" s="150">
        <v>0</v>
      </c>
      <c r="Q21" s="201">
        <f t="shared" ref="Q21:Q23" si="22">O21+P21</f>
        <v>27038</v>
      </c>
      <c r="R21" s="40">
        <v>27795</v>
      </c>
      <c r="S21" s="38">
        <v>25070</v>
      </c>
      <c r="T21" s="201">
        <f t="shared" ref="T21:T23" si="23">SUM(R21:S21)</f>
        <v>52865</v>
      </c>
      <c r="U21" s="150">
        <v>0</v>
      </c>
      <c r="V21" s="201">
        <f>T21+U21</f>
        <v>52865</v>
      </c>
      <c r="W21" s="41">
        <f t="shared" si="8"/>
        <v>95.521118425919084</v>
      </c>
    </row>
    <row r="22" spans="2:25">
      <c r="B22" s="111" t="s">
        <v>22</v>
      </c>
      <c r="C22" s="125">
        <v>142</v>
      </c>
      <c r="D22" s="127">
        <v>142</v>
      </c>
      <c r="E22" s="179">
        <f t="shared" si="5"/>
        <v>284</v>
      </c>
      <c r="F22" s="125">
        <v>197</v>
      </c>
      <c r="G22" s="127">
        <v>197</v>
      </c>
      <c r="H22" s="179">
        <f t="shared" si="15"/>
        <v>394</v>
      </c>
      <c r="I22" s="128">
        <f t="shared" si="6"/>
        <v>38.732394366197177</v>
      </c>
      <c r="J22" s="4"/>
      <c r="K22" s="4"/>
      <c r="L22" s="14" t="s">
        <v>22</v>
      </c>
      <c r="M22" s="40">
        <v>15559</v>
      </c>
      <c r="N22" s="38">
        <v>15682</v>
      </c>
      <c r="O22" s="201">
        <f t="shared" si="21"/>
        <v>31241</v>
      </c>
      <c r="P22" s="150">
        <v>0</v>
      </c>
      <c r="Q22" s="201">
        <f t="shared" si="22"/>
        <v>31241</v>
      </c>
      <c r="R22" s="40">
        <v>27658</v>
      </c>
      <c r="S22" s="38">
        <v>27603</v>
      </c>
      <c r="T22" s="201">
        <f t="shared" si="23"/>
        <v>55261</v>
      </c>
      <c r="U22" s="150">
        <v>1</v>
      </c>
      <c r="V22" s="201">
        <f>T22+U22</f>
        <v>55262</v>
      </c>
      <c r="W22" s="41">
        <f t="shared" si="8"/>
        <v>76.889344131109752</v>
      </c>
    </row>
    <row r="23" spans="2:25" ht="13.5" thickBot="1">
      <c r="B23" s="111" t="s">
        <v>23</v>
      </c>
      <c r="C23" s="125">
        <v>119</v>
      </c>
      <c r="D23" s="146">
        <v>119</v>
      </c>
      <c r="E23" s="183">
        <f t="shared" si="5"/>
        <v>238</v>
      </c>
      <c r="F23" s="125">
        <v>184</v>
      </c>
      <c r="G23" s="146">
        <v>185</v>
      </c>
      <c r="H23" s="183">
        <f t="shared" si="15"/>
        <v>369</v>
      </c>
      <c r="I23" s="147">
        <f t="shared" si="6"/>
        <v>55.042016806722692</v>
      </c>
      <c r="J23" s="4"/>
      <c r="K23" s="4"/>
      <c r="L23" s="14" t="s">
        <v>23</v>
      </c>
      <c r="M23" s="40">
        <v>12831</v>
      </c>
      <c r="N23" s="38">
        <v>12106</v>
      </c>
      <c r="O23" s="201">
        <f t="shared" si="21"/>
        <v>24937</v>
      </c>
      <c r="P23" s="150">
        <v>0</v>
      </c>
      <c r="Q23" s="201">
        <f t="shared" si="22"/>
        <v>24937</v>
      </c>
      <c r="R23" s="40">
        <v>24836</v>
      </c>
      <c r="S23" s="38">
        <v>22936</v>
      </c>
      <c r="T23" s="201">
        <f t="shared" si="23"/>
        <v>47772</v>
      </c>
      <c r="U23" s="150">
        <v>0</v>
      </c>
      <c r="V23" s="201">
        <f>T23+U23</f>
        <v>47772</v>
      </c>
      <c r="W23" s="41">
        <f t="shared" si="8"/>
        <v>91.570758310943575</v>
      </c>
    </row>
    <row r="24" spans="2:25" ht="14.25" thickTop="1" thickBot="1">
      <c r="B24" s="132" t="s">
        <v>24</v>
      </c>
      <c r="C24" s="133">
        <f>+C21+C22+C23</f>
        <v>388</v>
      </c>
      <c r="D24" s="135">
        <f t="shared" ref="D24:H24" si="24">+D21+D22+D23</f>
        <v>388</v>
      </c>
      <c r="E24" s="180">
        <f t="shared" si="24"/>
        <v>776</v>
      </c>
      <c r="F24" s="133">
        <f t="shared" si="24"/>
        <v>578</v>
      </c>
      <c r="G24" s="135">
        <f t="shared" si="24"/>
        <v>579</v>
      </c>
      <c r="H24" s="189">
        <f t="shared" si="24"/>
        <v>1157</v>
      </c>
      <c r="I24" s="136">
        <f t="shared" si="6"/>
        <v>49.097938144329902</v>
      </c>
      <c r="J24" s="4"/>
      <c r="K24" s="4"/>
      <c r="L24" s="42" t="s">
        <v>24</v>
      </c>
      <c r="M24" s="46">
        <f>+M21+M22+M23</f>
        <v>42457</v>
      </c>
      <c r="N24" s="44">
        <f t="shared" ref="N24:V24" si="25">+N21+N22+N23</f>
        <v>40759</v>
      </c>
      <c r="O24" s="202">
        <f t="shared" si="25"/>
        <v>83216</v>
      </c>
      <c r="P24" s="44">
        <f t="shared" si="25"/>
        <v>0</v>
      </c>
      <c r="Q24" s="202">
        <f t="shared" si="25"/>
        <v>83216</v>
      </c>
      <c r="R24" s="46">
        <f t="shared" si="25"/>
        <v>80289</v>
      </c>
      <c r="S24" s="44">
        <f t="shared" si="25"/>
        <v>75609</v>
      </c>
      <c r="T24" s="202">
        <f t="shared" si="25"/>
        <v>155898</v>
      </c>
      <c r="U24" s="44">
        <f t="shared" si="25"/>
        <v>1</v>
      </c>
      <c r="V24" s="202">
        <f t="shared" si="25"/>
        <v>155899</v>
      </c>
      <c r="W24" s="47">
        <f t="shared" si="8"/>
        <v>87.34257835031724</v>
      </c>
    </row>
    <row r="25" spans="2:25" ht="14.25" thickTop="1" thickBot="1">
      <c r="B25" s="132" t="s">
        <v>62</v>
      </c>
      <c r="C25" s="133">
        <f>+C16+C20+C24</f>
        <v>1010</v>
      </c>
      <c r="D25" s="135">
        <f t="shared" ref="D25:H25" si="26">+D16+D20+D24</f>
        <v>1010</v>
      </c>
      <c r="E25" s="180">
        <f t="shared" si="26"/>
        <v>2020</v>
      </c>
      <c r="F25" s="133">
        <f t="shared" si="26"/>
        <v>1745</v>
      </c>
      <c r="G25" s="135">
        <f t="shared" si="26"/>
        <v>1747</v>
      </c>
      <c r="H25" s="186">
        <f t="shared" si="26"/>
        <v>3492</v>
      </c>
      <c r="I25" s="137">
        <f>IF(E25=0,0,((H25/E25)-1)*100)</f>
        <v>72.871287128712865</v>
      </c>
      <c r="J25" s="8"/>
      <c r="K25" s="4"/>
      <c r="L25" s="42" t="s">
        <v>62</v>
      </c>
      <c r="M25" s="46">
        <f t="shared" ref="M25:V25" si="27">+M16+M20+M24</f>
        <v>117744</v>
      </c>
      <c r="N25" s="44">
        <f t="shared" si="27"/>
        <v>112704</v>
      </c>
      <c r="O25" s="202">
        <f t="shared" si="27"/>
        <v>230448</v>
      </c>
      <c r="P25" s="45">
        <f t="shared" si="27"/>
        <v>0</v>
      </c>
      <c r="Q25" s="205">
        <f t="shared" si="27"/>
        <v>230448</v>
      </c>
      <c r="R25" s="46">
        <f t="shared" si="27"/>
        <v>228302</v>
      </c>
      <c r="S25" s="44">
        <f t="shared" si="27"/>
        <v>221762</v>
      </c>
      <c r="T25" s="202">
        <f t="shared" si="27"/>
        <v>450064</v>
      </c>
      <c r="U25" s="45">
        <f t="shared" si="27"/>
        <v>1</v>
      </c>
      <c r="V25" s="205">
        <f t="shared" si="27"/>
        <v>450065</v>
      </c>
      <c r="W25" s="47">
        <f>IF(Q25=0,0,((V25/Q25)-1)*100)</f>
        <v>95.300024300492964</v>
      </c>
      <c r="X25" s="338"/>
      <c r="Y25" s="338"/>
    </row>
    <row r="26" spans="2:25" ht="14.25" thickTop="1" thickBot="1">
      <c r="B26" s="132" t="s">
        <v>7</v>
      </c>
      <c r="C26" s="133">
        <f>+C25+C12</f>
        <v>1237</v>
      </c>
      <c r="D26" s="135">
        <f t="shared" ref="D26:H26" si="28">+D25+D12</f>
        <v>1236</v>
      </c>
      <c r="E26" s="180">
        <f t="shared" si="28"/>
        <v>2473</v>
      </c>
      <c r="F26" s="133">
        <f t="shared" si="28"/>
        <v>2147</v>
      </c>
      <c r="G26" s="135">
        <f t="shared" si="28"/>
        <v>2149</v>
      </c>
      <c r="H26" s="186">
        <f t="shared" si="28"/>
        <v>4296</v>
      </c>
      <c r="I26" s="137">
        <f t="shared" ref="I26" si="29">IF(E26=0,0,((H26/E26)-1)*100)</f>
        <v>73.716134249898914</v>
      </c>
      <c r="J26" s="8"/>
      <c r="K26" s="8"/>
      <c r="L26" s="42" t="s">
        <v>7</v>
      </c>
      <c r="M26" s="46">
        <f>+M25+M12</f>
        <v>150703</v>
      </c>
      <c r="N26" s="44">
        <f t="shared" ref="N26:V26" si="30">+N25+N12</f>
        <v>144375</v>
      </c>
      <c r="O26" s="202">
        <f t="shared" si="30"/>
        <v>295078</v>
      </c>
      <c r="P26" s="44">
        <f t="shared" si="30"/>
        <v>0</v>
      </c>
      <c r="Q26" s="202">
        <f t="shared" si="30"/>
        <v>295078</v>
      </c>
      <c r="R26" s="46">
        <f t="shared" si="30"/>
        <v>281072</v>
      </c>
      <c r="S26" s="44">
        <f t="shared" si="30"/>
        <v>271509</v>
      </c>
      <c r="T26" s="202">
        <f t="shared" si="30"/>
        <v>552581</v>
      </c>
      <c r="U26" s="44">
        <f t="shared" si="30"/>
        <v>1</v>
      </c>
      <c r="V26" s="202">
        <f t="shared" si="30"/>
        <v>552582</v>
      </c>
      <c r="W26" s="47">
        <f t="shared" ref="W26" si="31">IF(Q26=0,0,((V26/Q26)-1)*100)</f>
        <v>87.266417692948977</v>
      </c>
      <c r="X26" s="338"/>
      <c r="Y26" s="338"/>
    </row>
    <row r="27" spans="2:25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5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K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2:25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K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2:25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5" ht="14.25" thickTop="1" thickBot="1">
      <c r="B31" s="109"/>
      <c r="C31" s="498" t="s">
        <v>58</v>
      </c>
      <c r="D31" s="499"/>
      <c r="E31" s="500"/>
      <c r="F31" s="486" t="s">
        <v>59</v>
      </c>
      <c r="G31" s="487"/>
      <c r="H31" s="488"/>
      <c r="I31" s="110" t="s">
        <v>2</v>
      </c>
      <c r="J31" s="4"/>
      <c r="K31" s="4"/>
      <c r="L31" s="12"/>
      <c r="M31" s="489" t="s">
        <v>58</v>
      </c>
      <c r="N31" s="490"/>
      <c r="O31" s="490"/>
      <c r="P31" s="490"/>
      <c r="Q31" s="491"/>
      <c r="R31" s="489" t="s">
        <v>59</v>
      </c>
      <c r="S31" s="490"/>
      <c r="T31" s="490"/>
      <c r="U31" s="490"/>
      <c r="V31" s="491"/>
      <c r="W31" s="13" t="s">
        <v>2</v>
      </c>
    </row>
    <row r="32" spans="2:25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K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2:25" ht="13.5" thickBot="1">
      <c r="B33" s="116"/>
      <c r="C33" s="117" t="s">
        <v>5</v>
      </c>
      <c r="D33" s="118" t="s">
        <v>6</v>
      </c>
      <c r="E33" s="406" t="s">
        <v>7</v>
      </c>
      <c r="F33" s="117" t="s">
        <v>5</v>
      </c>
      <c r="G33" s="118" t="s">
        <v>6</v>
      </c>
      <c r="H33" s="406" t="s">
        <v>7</v>
      </c>
      <c r="I33" s="120"/>
      <c r="J33" s="4"/>
      <c r="K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5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K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2:25">
      <c r="B35" s="111" t="s">
        <v>10</v>
      </c>
      <c r="C35" s="125">
        <v>574</v>
      </c>
      <c r="D35" s="127">
        <v>573</v>
      </c>
      <c r="E35" s="179">
        <f>SUM(C35:D35)</f>
        <v>1147</v>
      </c>
      <c r="F35" s="125">
        <v>708</v>
      </c>
      <c r="G35" s="127">
        <v>708</v>
      </c>
      <c r="H35" s="185">
        <f t="shared" ref="H35:H37" si="32">SUM(F35:G35)</f>
        <v>1416</v>
      </c>
      <c r="I35" s="128">
        <f t="shared" ref="I35:I37" si="33">IF(E35=0,0,((H35/E35)-1)*100)</f>
        <v>23.452484742807322</v>
      </c>
      <c r="J35" s="4"/>
      <c r="K35" s="7"/>
      <c r="L35" s="14" t="s">
        <v>10</v>
      </c>
      <c r="M35" s="40">
        <v>80272</v>
      </c>
      <c r="N35" s="38">
        <v>81927</v>
      </c>
      <c r="O35" s="201">
        <f>SUM(M35:N35)</f>
        <v>162199</v>
      </c>
      <c r="P35" s="39">
        <v>0</v>
      </c>
      <c r="Q35" s="201">
        <f t="shared" ref="Q35:Q37" si="34">O35+P35</f>
        <v>162199</v>
      </c>
      <c r="R35" s="40">
        <v>106113</v>
      </c>
      <c r="S35" s="38">
        <v>106063</v>
      </c>
      <c r="T35" s="201">
        <f>SUM(R35:S35)</f>
        <v>212176</v>
      </c>
      <c r="U35" s="150">
        <v>0</v>
      </c>
      <c r="V35" s="201">
        <f>T35+U35</f>
        <v>212176</v>
      </c>
      <c r="W35" s="41">
        <f t="shared" ref="W35:W37" si="35">IF(Q35=0,0,((V35/Q35)-1)*100)</f>
        <v>30.812150506476609</v>
      </c>
    </row>
    <row r="36" spans="2:25">
      <c r="B36" s="111" t="s">
        <v>11</v>
      </c>
      <c r="C36" s="125">
        <v>574</v>
      </c>
      <c r="D36" s="127">
        <v>575</v>
      </c>
      <c r="E36" s="179">
        <f t="shared" ref="E36:E37" si="36">SUM(C36:D36)</f>
        <v>1149</v>
      </c>
      <c r="F36" s="125">
        <v>672</v>
      </c>
      <c r="G36" s="127">
        <v>672</v>
      </c>
      <c r="H36" s="185">
        <f t="shared" si="32"/>
        <v>1344</v>
      </c>
      <c r="I36" s="128">
        <f t="shared" si="33"/>
        <v>16.971279373368155</v>
      </c>
      <c r="J36" s="4"/>
      <c r="K36" s="7"/>
      <c r="L36" s="14" t="s">
        <v>11</v>
      </c>
      <c r="M36" s="40">
        <v>84082</v>
      </c>
      <c r="N36" s="38">
        <v>84120</v>
      </c>
      <c r="O36" s="201">
        <f t="shared" ref="O36:O37" si="37">SUM(M36:N36)</f>
        <v>168202</v>
      </c>
      <c r="P36" s="39">
        <v>0</v>
      </c>
      <c r="Q36" s="201">
        <f t="shared" si="34"/>
        <v>168202</v>
      </c>
      <c r="R36" s="40">
        <v>110311</v>
      </c>
      <c r="S36" s="38">
        <v>109278</v>
      </c>
      <c r="T36" s="201">
        <f t="shared" ref="T36:T37" si="38">SUM(R36:S36)</f>
        <v>219589</v>
      </c>
      <c r="U36" s="150">
        <v>0</v>
      </c>
      <c r="V36" s="201">
        <f>T36+U36</f>
        <v>219589</v>
      </c>
      <c r="W36" s="41">
        <f t="shared" si="35"/>
        <v>30.550766340471579</v>
      </c>
    </row>
    <row r="37" spans="2:25" ht="13.5" thickBot="1">
      <c r="B37" s="116" t="s">
        <v>12</v>
      </c>
      <c r="C37" s="129">
        <v>683</v>
      </c>
      <c r="D37" s="131">
        <v>712</v>
      </c>
      <c r="E37" s="179">
        <f t="shared" si="36"/>
        <v>1395</v>
      </c>
      <c r="F37" s="129">
        <v>903</v>
      </c>
      <c r="G37" s="131">
        <v>901</v>
      </c>
      <c r="H37" s="185">
        <f t="shared" si="32"/>
        <v>1804</v>
      </c>
      <c r="I37" s="128">
        <f t="shared" si="33"/>
        <v>29.318996415770606</v>
      </c>
      <c r="J37" s="4"/>
      <c r="K37" s="7"/>
      <c r="L37" s="23" t="s">
        <v>12</v>
      </c>
      <c r="M37" s="40">
        <v>107751</v>
      </c>
      <c r="N37" s="38">
        <v>105957</v>
      </c>
      <c r="O37" s="201">
        <f t="shared" si="37"/>
        <v>213708</v>
      </c>
      <c r="P37" s="39">
        <v>0</v>
      </c>
      <c r="Q37" s="204">
        <f t="shared" si="34"/>
        <v>213708</v>
      </c>
      <c r="R37" s="40">
        <v>138828</v>
      </c>
      <c r="S37" s="38">
        <v>134948</v>
      </c>
      <c r="T37" s="201">
        <f t="shared" si="38"/>
        <v>273776</v>
      </c>
      <c r="U37" s="39">
        <v>0</v>
      </c>
      <c r="V37" s="204">
        <f>T37+U37</f>
        <v>273776</v>
      </c>
      <c r="W37" s="41">
        <f t="shared" si="35"/>
        <v>28.107511183484</v>
      </c>
    </row>
    <row r="38" spans="2:25" ht="14.25" thickTop="1" thickBot="1">
      <c r="B38" s="132" t="s">
        <v>57</v>
      </c>
      <c r="C38" s="133">
        <f>+C35+C36+C37</f>
        <v>1831</v>
      </c>
      <c r="D38" s="134">
        <f t="shared" ref="D38:H38" si="39">+D35+D36+D37</f>
        <v>1860</v>
      </c>
      <c r="E38" s="180">
        <f t="shared" si="39"/>
        <v>3691</v>
      </c>
      <c r="F38" s="133">
        <f t="shared" si="39"/>
        <v>2283</v>
      </c>
      <c r="G38" s="135">
        <f t="shared" si="39"/>
        <v>2281</v>
      </c>
      <c r="H38" s="189">
        <f t="shared" si="39"/>
        <v>4564</v>
      </c>
      <c r="I38" s="136">
        <f>IF(E38=0,0,((H38/E38)-1)*100)</f>
        <v>23.652126794906536</v>
      </c>
      <c r="J38" s="4"/>
      <c r="K38" s="4"/>
      <c r="L38" s="42" t="s">
        <v>57</v>
      </c>
      <c r="M38" s="43">
        <f>+M35+M36+M37</f>
        <v>272105</v>
      </c>
      <c r="N38" s="44">
        <f t="shared" ref="N38:V38" si="40">+N35+N36+N37</f>
        <v>272004</v>
      </c>
      <c r="O38" s="202">
        <f t="shared" si="40"/>
        <v>544109</v>
      </c>
      <c r="P38" s="45">
        <f t="shared" si="40"/>
        <v>0</v>
      </c>
      <c r="Q38" s="202">
        <f t="shared" si="40"/>
        <v>544109</v>
      </c>
      <c r="R38" s="46">
        <f t="shared" si="40"/>
        <v>355252</v>
      </c>
      <c r="S38" s="44">
        <f t="shared" si="40"/>
        <v>350289</v>
      </c>
      <c r="T38" s="202">
        <f t="shared" si="40"/>
        <v>705541</v>
      </c>
      <c r="U38" s="44">
        <f t="shared" si="40"/>
        <v>0</v>
      </c>
      <c r="V38" s="202">
        <f t="shared" si="40"/>
        <v>705541</v>
      </c>
      <c r="W38" s="47">
        <f>IF(Q38=0,0,((V38/Q38)-1)*100)</f>
        <v>29.669055281202851</v>
      </c>
    </row>
    <row r="39" spans="2:25" ht="13.5" thickTop="1">
      <c r="B39" s="111" t="s">
        <v>13</v>
      </c>
      <c r="C39" s="125">
        <v>775</v>
      </c>
      <c r="D39" s="127">
        <v>775</v>
      </c>
      <c r="E39" s="179">
        <f t="shared" ref="E39:E40" si="41">SUM(C39:D39)</f>
        <v>1550</v>
      </c>
      <c r="F39" s="125">
        <v>928</v>
      </c>
      <c r="G39" s="127">
        <v>928</v>
      </c>
      <c r="H39" s="185">
        <f t="shared" ref="H39:H40" si="42">SUM(F39:G39)</f>
        <v>1856</v>
      </c>
      <c r="I39" s="128">
        <f t="shared" ref="I39:I50" si="43">IF(E39=0,0,((H39/E39)-1)*100)</f>
        <v>19.741935483870975</v>
      </c>
      <c r="L39" s="14" t="s">
        <v>13</v>
      </c>
      <c r="M39" s="40">
        <v>106563</v>
      </c>
      <c r="N39" s="38">
        <v>116690</v>
      </c>
      <c r="O39" s="201">
        <f t="shared" ref="O39:O40" si="44">SUM(M39:N39)</f>
        <v>223253</v>
      </c>
      <c r="P39" s="39">
        <v>0</v>
      </c>
      <c r="Q39" s="204">
        <f t="shared" ref="Q39:Q40" si="45">O39+P39</f>
        <v>223253</v>
      </c>
      <c r="R39" s="40">
        <v>135070</v>
      </c>
      <c r="S39" s="38">
        <v>137498</v>
      </c>
      <c r="T39" s="201">
        <f t="shared" ref="T39:T40" si="46">SUM(R39:S39)</f>
        <v>272568</v>
      </c>
      <c r="U39" s="39">
        <v>0</v>
      </c>
      <c r="V39" s="204">
        <f>T39+U39</f>
        <v>272568</v>
      </c>
      <c r="W39" s="41">
        <f t="shared" ref="W39:W50" si="47">IF(Q39=0,0,((V39/Q39)-1)*100)</f>
        <v>22.089288833744682</v>
      </c>
    </row>
    <row r="40" spans="2:25">
      <c r="B40" s="111" t="s">
        <v>14</v>
      </c>
      <c r="C40" s="125">
        <v>658</v>
      </c>
      <c r="D40" s="127">
        <v>658</v>
      </c>
      <c r="E40" s="179">
        <f t="shared" si="41"/>
        <v>1316</v>
      </c>
      <c r="F40" s="125">
        <v>812</v>
      </c>
      <c r="G40" s="127">
        <v>812</v>
      </c>
      <c r="H40" s="185">
        <f t="shared" si="42"/>
        <v>1624</v>
      </c>
      <c r="I40" s="128">
        <f t="shared" si="43"/>
        <v>23.404255319148938</v>
      </c>
      <c r="J40" s="4"/>
      <c r="K40" s="4"/>
      <c r="L40" s="14" t="s">
        <v>14</v>
      </c>
      <c r="M40" s="40">
        <v>98040</v>
      </c>
      <c r="N40" s="38">
        <v>104731</v>
      </c>
      <c r="O40" s="201">
        <f t="shared" si="44"/>
        <v>202771</v>
      </c>
      <c r="P40" s="39">
        <v>0</v>
      </c>
      <c r="Q40" s="204">
        <f t="shared" si="45"/>
        <v>202771</v>
      </c>
      <c r="R40" s="40">
        <v>116432</v>
      </c>
      <c r="S40" s="38">
        <v>123722</v>
      </c>
      <c r="T40" s="201">
        <f t="shared" si="46"/>
        <v>240154</v>
      </c>
      <c r="U40" s="39">
        <v>0</v>
      </c>
      <c r="V40" s="204">
        <f>T40+U40</f>
        <v>240154</v>
      </c>
      <c r="W40" s="41">
        <f t="shared" si="47"/>
        <v>18.436068274062855</v>
      </c>
    </row>
    <row r="41" spans="2:25" ht="13.5" thickBot="1">
      <c r="B41" s="111" t="s">
        <v>15</v>
      </c>
      <c r="C41" s="125">
        <v>694</v>
      </c>
      <c r="D41" s="127">
        <v>694</v>
      </c>
      <c r="E41" s="179">
        <f>SUM(C41:D41)</f>
        <v>1388</v>
      </c>
      <c r="F41" s="125">
        <v>1013</v>
      </c>
      <c r="G41" s="127">
        <v>1013</v>
      </c>
      <c r="H41" s="185">
        <f>SUM(F41:G41)</f>
        <v>2026</v>
      </c>
      <c r="I41" s="128">
        <f>IF(E41=0,0,((H41/E41)-1)*100)</f>
        <v>45.965417867435157</v>
      </c>
      <c r="J41" s="4"/>
      <c r="K41" s="4"/>
      <c r="L41" s="14" t="s">
        <v>15</v>
      </c>
      <c r="M41" s="40">
        <v>102753</v>
      </c>
      <c r="N41" s="38">
        <v>106116</v>
      </c>
      <c r="O41" s="201">
        <f>SUM(M41:N41)</f>
        <v>208869</v>
      </c>
      <c r="P41" s="39">
        <v>0</v>
      </c>
      <c r="Q41" s="204">
        <f>O41+P41</f>
        <v>208869</v>
      </c>
      <c r="R41" s="40">
        <v>130000</v>
      </c>
      <c r="S41" s="38">
        <v>135450</v>
      </c>
      <c r="T41" s="201">
        <f>SUM(R41:S41)</f>
        <v>265450</v>
      </c>
      <c r="U41" s="39">
        <v>0</v>
      </c>
      <c r="V41" s="204">
        <f>T41+U41</f>
        <v>265450</v>
      </c>
      <c r="W41" s="41">
        <f>IF(Q41=0,0,((V41/Q41)-1)*100)</f>
        <v>27.08922817651256</v>
      </c>
    </row>
    <row r="42" spans="2:25" ht="14.25" thickTop="1" thickBot="1">
      <c r="B42" s="132" t="s">
        <v>61</v>
      </c>
      <c r="C42" s="133">
        <f>+C39+C40+C41</f>
        <v>2127</v>
      </c>
      <c r="D42" s="135">
        <f t="shared" ref="D42:H42" si="48">+D39+D40+D41</f>
        <v>2127</v>
      </c>
      <c r="E42" s="180">
        <f t="shared" si="48"/>
        <v>4254</v>
      </c>
      <c r="F42" s="133">
        <f t="shared" si="48"/>
        <v>2753</v>
      </c>
      <c r="G42" s="135">
        <f t="shared" si="48"/>
        <v>2753</v>
      </c>
      <c r="H42" s="186">
        <f t="shared" si="48"/>
        <v>5506</v>
      </c>
      <c r="I42" s="137">
        <f t="shared" ref="I42" si="49">IF(E42=0,0,((H42/E42)-1)*100)</f>
        <v>29.431123648330981</v>
      </c>
      <c r="J42" s="8"/>
      <c r="K42" s="8"/>
      <c r="L42" s="42" t="s">
        <v>61</v>
      </c>
      <c r="M42" s="46">
        <f>+M39+M40+M41</f>
        <v>307356</v>
      </c>
      <c r="N42" s="44">
        <f t="shared" ref="N42:V42" si="50">+N39+N40+N41</f>
        <v>327537</v>
      </c>
      <c r="O42" s="202">
        <f t="shared" si="50"/>
        <v>634893</v>
      </c>
      <c r="P42" s="45">
        <f t="shared" si="50"/>
        <v>0</v>
      </c>
      <c r="Q42" s="205">
        <f t="shared" si="50"/>
        <v>634893</v>
      </c>
      <c r="R42" s="46">
        <f t="shared" si="50"/>
        <v>381502</v>
      </c>
      <c r="S42" s="44">
        <f t="shared" si="50"/>
        <v>396670</v>
      </c>
      <c r="T42" s="202">
        <f t="shared" si="50"/>
        <v>778172</v>
      </c>
      <c r="U42" s="45">
        <f t="shared" si="50"/>
        <v>0</v>
      </c>
      <c r="V42" s="205">
        <f t="shared" si="50"/>
        <v>778172</v>
      </c>
      <c r="W42" s="47">
        <f t="shared" ref="W42" si="51">IF(Q42=0,0,((V42/Q42)-1)*100)</f>
        <v>22.567424747162114</v>
      </c>
      <c r="X42" s="338"/>
      <c r="Y42" s="338"/>
    </row>
    <row r="43" spans="2:25" ht="13.5" thickTop="1">
      <c r="B43" s="111" t="s">
        <v>16</v>
      </c>
      <c r="C43" s="138">
        <v>635</v>
      </c>
      <c r="D43" s="140">
        <v>635</v>
      </c>
      <c r="E43" s="179">
        <f t="shared" ref="E43:E45" si="52">SUM(C43:D43)</f>
        <v>1270</v>
      </c>
      <c r="F43" s="138">
        <v>939</v>
      </c>
      <c r="G43" s="140">
        <v>939</v>
      </c>
      <c r="H43" s="185">
        <f t="shared" ref="H43:H45" si="53">SUM(F43:G43)</f>
        <v>1878</v>
      </c>
      <c r="I43" s="128">
        <f t="shared" si="43"/>
        <v>47.874015748031496</v>
      </c>
      <c r="J43" s="8"/>
      <c r="K43" s="4"/>
      <c r="L43" s="14" t="s">
        <v>16</v>
      </c>
      <c r="M43" s="40">
        <v>91126</v>
      </c>
      <c r="N43" s="38">
        <v>91821</v>
      </c>
      <c r="O43" s="201">
        <f t="shared" ref="O43:O45" si="54">SUM(M43:N43)</f>
        <v>182947</v>
      </c>
      <c r="P43" s="150">
        <v>0</v>
      </c>
      <c r="Q43" s="324">
        <f t="shared" ref="Q43:Q45" si="55">O43+P43</f>
        <v>182947</v>
      </c>
      <c r="R43" s="40">
        <v>131160</v>
      </c>
      <c r="S43" s="38">
        <v>131202</v>
      </c>
      <c r="T43" s="201">
        <f t="shared" ref="T43:T45" si="56">SUM(R43:S43)</f>
        <v>262362</v>
      </c>
      <c r="U43" s="150">
        <v>0</v>
      </c>
      <c r="V43" s="324">
        <f>T43+U43</f>
        <v>262362</v>
      </c>
      <c r="W43" s="41">
        <f t="shared" si="47"/>
        <v>43.408746795520003</v>
      </c>
    </row>
    <row r="44" spans="2:25">
      <c r="B44" s="111" t="s">
        <v>17</v>
      </c>
      <c r="C44" s="138">
        <v>545</v>
      </c>
      <c r="D44" s="140">
        <v>545</v>
      </c>
      <c r="E44" s="179">
        <f>SUM(C44:D44)</f>
        <v>1090</v>
      </c>
      <c r="F44" s="138">
        <v>885</v>
      </c>
      <c r="G44" s="140">
        <v>885</v>
      </c>
      <c r="H44" s="185">
        <f>SUM(F44:G44)</f>
        <v>1770</v>
      </c>
      <c r="I44" s="128">
        <f>IF(E44=0,0,((H44/E44)-1)*100)</f>
        <v>62.385321100917437</v>
      </c>
      <c r="J44" s="4"/>
      <c r="K44" s="4"/>
      <c r="L44" s="14" t="s">
        <v>17</v>
      </c>
      <c r="M44" s="40">
        <v>78625</v>
      </c>
      <c r="N44" s="38">
        <v>78250</v>
      </c>
      <c r="O44" s="201">
        <f>SUM(M44:N44)</f>
        <v>156875</v>
      </c>
      <c r="P44" s="150">
        <v>0</v>
      </c>
      <c r="Q44" s="201">
        <f>O44+P44</f>
        <v>156875</v>
      </c>
      <c r="R44" s="40">
        <v>121010</v>
      </c>
      <c r="S44" s="38">
        <v>120633</v>
      </c>
      <c r="T44" s="201">
        <f>SUM(R44:S44)</f>
        <v>241643</v>
      </c>
      <c r="U44" s="150">
        <v>0</v>
      </c>
      <c r="V44" s="201">
        <f>T44+U44</f>
        <v>241643</v>
      </c>
      <c r="W44" s="41">
        <f>IF(Q44=0,0,((V44/Q44)-1)*100)</f>
        <v>54.035378486055777</v>
      </c>
    </row>
    <row r="45" spans="2:25" ht="13.5" thickBot="1">
      <c r="B45" s="111" t="s">
        <v>18</v>
      </c>
      <c r="C45" s="138">
        <v>516</v>
      </c>
      <c r="D45" s="140">
        <v>516</v>
      </c>
      <c r="E45" s="179">
        <f t="shared" si="52"/>
        <v>1032</v>
      </c>
      <c r="F45" s="138">
        <v>751</v>
      </c>
      <c r="G45" s="140">
        <v>752</v>
      </c>
      <c r="H45" s="185">
        <f t="shared" si="53"/>
        <v>1503</v>
      </c>
      <c r="I45" s="128">
        <f t="shared" si="43"/>
        <v>45.63953488372092</v>
      </c>
      <c r="J45" s="4"/>
      <c r="K45" s="4"/>
      <c r="L45" s="14" t="s">
        <v>18</v>
      </c>
      <c r="M45" s="40">
        <v>69508</v>
      </c>
      <c r="N45" s="38">
        <v>69360</v>
      </c>
      <c r="O45" s="201">
        <f t="shared" si="54"/>
        <v>138868</v>
      </c>
      <c r="P45" s="150">
        <v>0</v>
      </c>
      <c r="Q45" s="201">
        <f t="shared" si="55"/>
        <v>138868</v>
      </c>
      <c r="R45" s="40">
        <v>113099</v>
      </c>
      <c r="S45" s="38">
        <v>113326</v>
      </c>
      <c r="T45" s="201">
        <f t="shared" si="56"/>
        <v>226425</v>
      </c>
      <c r="U45" s="150">
        <v>0</v>
      </c>
      <c r="V45" s="201">
        <f>T45+U45</f>
        <v>226425</v>
      </c>
      <c r="W45" s="41">
        <f t="shared" si="47"/>
        <v>63.050522798628904</v>
      </c>
    </row>
    <row r="46" spans="2:25" ht="16.5" thickTop="1" thickBot="1">
      <c r="B46" s="141" t="s">
        <v>19</v>
      </c>
      <c r="C46" s="133">
        <f>+C43+C44+C45</f>
        <v>1696</v>
      </c>
      <c r="D46" s="144">
        <f t="shared" ref="D46:H46" si="57">+D43+D44+D45</f>
        <v>1696</v>
      </c>
      <c r="E46" s="181">
        <f t="shared" si="57"/>
        <v>3392</v>
      </c>
      <c r="F46" s="133">
        <f t="shared" si="57"/>
        <v>2575</v>
      </c>
      <c r="G46" s="144">
        <f t="shared" si="57"/>
        <v>2576</v>
      </c>
      <c r="H46" s="187">
        <f t="shared" si="57"/>
        <v>5151</v>
      </c>
      <c r="I46" s="136">
        <f t="shared" si="43"/>
        <v>51.857311320754704</v>
      </c>
      <c r="J46" s="10"/>
      <c r="K46" s="11"/>
      <c r="L46" s="48" t="s">
        <v>19</v>
      </c>
      <c r="M46" s="49">
        <f>+M43+M44+M45</f>
        <v>239259</v>
      </c>
      <c r="N46" s="50">
        <f t="shared" ref="N46:V46" si="58">+N43+N44+N45</f>
        <v>239431</v>
      </c>
      <c r="O46" s="203">
        <f t="shared" si="58"/>
        <v>478690</v>
      </c>
      <c r="P46" s="50">
        <f t="shared" si="58"/>
        <v>0</v>
      </c>
      <c r="Q46" s="203">
        <f t="shared" si="58"/>
        <v>478690</v>
      </c>
      <c r="R46" s="49">
        <f t="shared" si="58"/>
        <v>365269</v>
      </c>
      <c r="S46" s="50">
        <f t="shared" si="58"/>
        <v>365161</v>
      </c>
      <c r="T46" s="203">
        <f t="shared" si="58"/>
        <v>730430</v>
      </c>
      <c r="U46" s="50">
        <f t="shared" si="58"/>
        <v>0</v>
      </c>
      <c r="V46" s="203">
        <f t="shared" si="58"/>
        <v>730430</v>
      </c>
      <c r="W46" s="51">
        <f t="shared" si="47"/>
        <v>52.589358457456804</v>
      </c>
    </row>
    <row r="47" spans="2:25" ht="13.5" thickTop="1">
      <c r="B47" s="111" t="s">
        <v>20</v>
      </c>
      <c r="C47" s="125">
        <v>482</v>
      </c>
      <c r="D47" s="127">
        <v>482</v>
      </c>
      <c r="E47" s="182">
        <f t="shared" ref="E47:E49" si="59">SUM(C47:D47)</f>
        <v>964</v>
      </c>
      <c r="F47" s="125">
        <v>792</v>
      </c>
      <c r="G47" s="127">
        <v>791</v>
      </c>
      <c r="H47" s="188">
        <f t="shared" ref="H47:H49" si="60">SUM(F47:G47)</f>
        <v>1583</v>
      </c>
      <c r="I47" s="128">
        <f t="shared" si="43"/>
        <v>64.211618257261406</v>
      </c>
      <c r="J47" s="4"/>
      <c r="K47" s="4"/>
      <c r="L47" s="14" t="s">
        <v>21</v>
      </c>
      <c r="M47" s="40">
        <v>74545</v>
      </c>
      <c r="N47" s="38">
        <v>77281</v>
      </c>
      <c r="O47" s="201">
        <f t="shared" ref="O47:O49" si="61">SUM(M47:N47)</f>
        <v>151826</v>
      </c>
      <c r="P47" s="150">
        <v>0</v>
      </c>
      <c r="Q47" s="201">
        <f>O47+P47</f>
        <v>151826</v>
      </c>
      <c r="R47" s="40">
        <v>126436</v>
      </c>
      <c r="S47" s="38">
        <v>127137</v>
      </c>
      <c r="T47" s="201">
        <f t="shared" ref="T47:T49" si="62">SUM(R47:S47)</f>
        <v>253573</v>
      </c>
      <c r="U47" s="150">
        <v>0</v>
      </c>
      <c r="V47" s="201">
        <f>T47+U47</f>
        <v>253573</v>
      </c>
      <c r="W47" s="41">
        <f t="shared" si="47"/>
        <v>67.015530936730201</v>
      </c>
    </row>
    <row r="48" spans="2:25">
      <c r="B48" s="111" t="s">
        <v>22</v>
      </c>
      <c r="C48" s="125">
        <v>546</v>
      </c>
      <c r="D48" s="127">
        <v>546</v>
      </c>
      <c r="E48" s="179">
        <f t="shared" si="59"/>
        <v>1092</v>
      </c>
      <c r="F48" s="125">
        <v>868</v>
      </c>
      <c r="G48" s="127">
        <v>868</v>
      </c>
      <c r="H48" s="179">
        <f t="shared" si="60"/>
        <v>1736</v>
      </c>
      <c r="I48" s="128">
        <f t="shared" si="43"/>
        <v>58.974358974358964</v>
      </c>
      <c r="J48" s="4"/>
      <c r="K48" s="4"/>
      <c r="L48" s="14" t="s">
        <v>22</v>
      </c>
      <c r="M48" s="40">
        <v>80825</v>
      </c>
      <c r="N48" s="38">
        <v>86333</v>
      </c>
      <c r="O48" s="201">
        <f t="shared" si="61"/>
        <v>167158</v>
      </c>
      <c r="P48" s="150">
        <v>0</v>
      </c>
      <c r="Q48" s="201">
        <f t="shared" ref="Q48:Q49" si="63">O48+P48</f>
        <v>167158</v>
      </c>
      <c r="R48" s="40">
        <v>132281</v>
      </c>
      <c r="S48" s="38">
        <v>137289</v>
      </c>
      <c r="T48" s="201">
        <f t="shared" si="62"/>
        <v>269570</v>
      </c>
      <c r="U48" s="150">
        <v>0</v>
      </c>
      <c r="V48" s="201">
        <f>T48+U48</f>
        <v>269570</v>
      </c>
      <c r="W48" s="41">
        <f t="shared" si="47"/>
        <v>61.266586104164929</v>
      </c>
    </row>
    <row r="49" spans="2:25" ht="13.5" thickBot="1">
      <c r="B49" s="111" t="s">
        <v>23</v>
      </c>
      <c r="C49" s="125">
        <v>510</v>
      </c>
      <c r="D49" s="146">
        <v>510</v>
      </c>
      <c r="E49" s="183">
        <f t="shared" si="59"/>
        <v>1020</v>
      </c>
      <c r="F49" s="125">
        <v>798</v>
      </c>
      <c r="G49" s="146">
        <v>799</v>
      </c>
      <c r="H49" s="183">
        <f t="shared" si="60"/>
        <v>1597</v>
      </c>
      <c r="I49" s="147">
        <f t="shared" si="43"/>
        <v>56.568627450980394</v>
      </c>
      <c r="J49" s="4"/>
      <c r="K49" s="4"/>
      <c r="L49" s="14" t="s">
        <v>23</v>
      </c>
      <c r="M49" s="40">
        <v>79105</v>
      </c>
      <c r="N49" s="38">
        <v>81299</v>
      </c>
      <c r="O49" s="201">
        <f t="shared" si="61"/>
        <v>160404</v>
      </c>
      <c r="P49" s="150">
        <v>0</v>
      </c>
      <c r="Q49" s="201">
        <f t="shared" si="63"/>
        <v>160404</v>
      </c>
      <c r="R49" s="40">
        <v>121573</v>
      </c>
      <c r="S49" s="38">
        <v>122821</v>
      </c>
      <c r="T49" s="201">
        <f t="shared" si="62"/>
        <v>244394</v>
      </c>
      <c r="U49" s="150">
        <v>0</v>
      </c>
      <c r="V49" s="201">
        <f>T49+U49</f>
        <v>244394</v>
      </c>
      <c r="W49" s="41">
        <f t="shared" si="47"/>
        <v>52.36153711877509</v>
      </c>
    </row>
    <row r="50" spans="2:25" ht="14.25" thickTop="1" thickBot="1">
      <c r="B50" s="132" t="s">
        <v>24</v>
      </c>
      <c r="C50" s="133">
        <f>+C47+C48+C49</f>
        <v>1538</v>
      </c>
      <c r="D50" s="135">
        <f t="shared" ref="D50:H50" si="64">+D47+D48+D49</f>
        <v>1538</v>
      </c>
      <c r="E50" s="180">
        <f t="shared" si="64"/>
        <v>3076</v>
      </c>
      <c r="F50" s="133">
        <f t="shared" si="64"/>
        <v>2458</v>
      </c>
      <c r="G50" s="135">
        <f t="shared" si="64"/>
        <v>2458</v>
      </c>
      <c r="H50" s="189">
        <f t="shared" si="64"/>
        <v>4916</v>
      </c>
      <c r="I50" s="136">
        <f t="shared" si="43"/>
        <v>59.81794538361509</v>
      </c>
      <c r="J50" s="4"/>
      <c r="K50" s="4"/>
      <c r="L50" s="42" t="s">
        <v>24</v>
      </c>
      <c r="M50" s="46">
        <f>+M47+M48+M49</f>
        <v>234475</v>
      </c>
      <c r="N50" s="44">
        <f t="shared" ref="N50:V50" si="65">+N47+N48+N49</f>
        <v>244913</v>
      </c>
      <c r="O50" s="202">
        <f t="shared" si="65"/>
        <v>479388</v>
      </c>
      <c r="P50" s="44">
        <f t="shared" si="65"/>
        <v>0</v>
      </c>
      <c r="Q50" s="202">
        <f t="shared" si="65"/>
        <v>479388</v>
      </c>
      <c r="R50" s="46">
        <f t="shared" si="65"/>
        <v>380290</v>
      </c>
      <c r="S50" s="44">
        <f t="shared" si="65"/>
        <v>387247</v>
      </c>
      <c r="T50" s="202">
        <f t="shared" si="65"/>
        <v>767537</v>
      </c>
      <c r="U50" s="44">
        <f t="shared" si="65"/>
        <v>0</v>
      </c>
      <c r="V50" s="202">
        <f t="shared" si="65"/>
        <v>767537</v>
      </c>
      <c r="W50" s="47">
        <f t="shared" si="47"/>
        <v>60.107678957337264</v>
      </c>
    </row>
    <row r="51" spans="2:25" ht="14.25" thickTop="1" thickBot="1">
      <c r="B51" s="132" t="s">
        <v>62</v>
      </c>
      <c r="C51" s="133">
        <f t="shared" ref="C51:H51" si="66">+C42+C46+C50</f>
        <v>5361</v>
      </c>
      <c r="D51" s="135">
        <f t="shared" si="66"/>
        <v>5361</v>
      </c>
      <c r="E51" s="180">
        <f t="shared" si="66"/>
        <v>10722</v>
      </c>
      <c r="F51" s="133">
        <f t="shared" si="66"/>
        <v>7786</v>
      </c>
      <c r="G51" s="135">
        <f t="shared" si="66"/>
        <v>7787</v>
      </c>
      <c r="H51" s="186">
        <f t="shared" si="66"/>
        <v>15573</v>
      </c>
      <c r="I51" s="137">
        <f>IF(E51=0,0,((H51/E51)-1)*100)</f>
        <v>45.243424734191386</v>
      </c>
      <c r="J51" s="8"/>
      <c r="K51" s="4"/>
      <c r="L51" s="42" t="s">
        <v>62</v>
      </c>
      <c r="M51" s="46">
        <f t="shared" ref="M51:V51" si="67">+M42+M46+M50</f>
        <v>781090</v>
      </c>
      <c r="N51" s="44">
        <f t="shared" si="67"/>
        <v>811881</v>
      </c>
      <c r="O51" s="202">
        <f t="shared" si="67"/>
        <v>1592971</v>
      </c>
      <c r="P51" s="45">
        <f t="shared" si="67"/>
        <v>0</v>
      </c>
      <c r="Q51" s="205">
        <f t="shared" si="67"/>
        <v>1592971</v>
      </c>
      <c r="R51" s="46">
        <f t="shared" si="67"/>
        <v>1127061</v>
      </c>
      <c r="S51" s="44">
        <f t="shared" si="67"/>
        <v>1149078</v>
      </c>
      <c r="T51" s="202">
        <f t="shared" si="67"/>
        <v>2276139</v>
      </c>
      <c r="U51" s="45">
        <f t="shared" si="67"/>
        <v>0</v>
      </c>
      <c r="V51" s="205">
        <f t="shared" si="67"/>
        <v>2276139</v>
      </c>
      <c r="W51" s="47">
        <f>IF(Q51=0,0,((V51/Q51)-1)*100)</f>
        <v>42.886405339456914</v>
      </c>
      <c r="X51" s="338"/>
      <c r="Y51" s="338"/>
    </row>
    <row r="52" spans="2:25" ht="14.25" thickTop="1" thickBot="1">
      <c r="B52" s="132" t="s">
        <v>7</v>
      </c>
      <c r="C52" s="133">
        <f>+C51+C38</f>
        <v>7192</v>
      </c>
      <c r="D52" s="135">
        <f t="shared" ref="D52:H52" si="68">+D51+D38</f>
        <v>7221</v>
      </c>
      <c r="E52" s="180">
        <f t="shared" si="68"/>
        <v>14413</v>
      </c>
      <c r="F52" s="133">
        <f t="shared" si="68"/>
        <v>10069</v>
      </c>
      <c r="G52" s="135">
        <f t="shared" si="68"/>
        <v>10068</v>
      </c>
      <c r="H52" s="186">
        <f t="shared" si="68"/>
        <v>20137</v>
      </c>
      <c r="I52" s="137">
        <f t="shared" ref="I52" si="69">IF(E52=0,0,((H52/E52)-1)*100)</f>
        <v>39.71414695066953</v>
      </c>
      <c r="J52" s="8"/>
      <c r="K52" s="8"/>
      <c r="L52" s="42" t="s">
        <v>7</v>
      </c>
      <c r="M52" s="46">
        <f>+M51+M38</f>
        <v>1053195</v>
      </c>
      <c r="N52" s="44">
        <f t="shared" ref="N52:V52" si="70">+N51+N38</f>
        <v>1083885</v>
      </c>
      <c r="O52" s="202">
        <f t="shared" si="70"/>
        <v>2137080</v>
      </c>
      <c r="P52" s="45">
        <f t="shared" si="70"/>
        <v>0</v>
      </c>
      <c r="Q52" s="205">
        <f t="shared" si="70"/>
        <v>2137080</v>
      </c>
      <c r="R52" s="46">
        <f t="shared" si="70"/>
        <v>1482313</v>
      </c>
      <c r="S52" s="44">
        <f t="shared" si="70"/>
        <v>1499367</v>
      </c>
      <c r="T52" s="202">
        <f t="shared" si="70"/>
        <v>2981680</v>
      </c>
      <c r="U52" s="45">
        <f t="shared" si="70"/>
        <v>0</v>
      </c>
      <c r="V52" s="205">
        <f t="shared" si="70"/>
        <v>2981680</v>
      </c>
      <c r="W52" s="47">
        <f t="shared" ref="W52" si="71">IF(Q52=0,0,((V52/Q52)-1)*100)</f>
        <v>39.521215864637725</v>
      </c>
      <c r="X52" s="338"/>
      <c r="Y52" s="338"/>
    </row>
    <row r="53" spans="2:25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5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K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2:25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K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2:25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5" ht="14.25" thickTop="1" thickBot="1">
      <c r="B57" s="109"/>
      <c r="C57" s="498" t="s">
        <v>58</v>
      </c>
      <c r="D57" s="499"/>
      <c r="E57" s="500"/>
      <c r="F57" s="486" t="s">
        <v>59</v>
      </c>
      <c r="G57" s="487"/>
      <c r="H57" s="488"/>
      <c r="I57" s="110" t="s">
        <v>2</v>
      </c>
      <c r="J57" s="4"/>
      <c r="K57" s="4"/>
      <c r="L57" s="12"/>
      <c r="M57" s="489" t="s">
        <v>58</v>
      </c>
      <c r="N57" s="490"/>
      <c r="O57" s="490"/>
      <c r="P57" s="490"/>
      <c r="Q57" s="491"/>
      <c r="R57" s="489" t="s">
        <v>59</v>
      </c>
      <c r="S57" s="490"/>
      <c r="T57" s="490"/>
      <c r="U57" s="490"/>
      <c r="V57" s="491"/>
      <c r="W57" s="13" t="s">
        <v>2</v>
      </c>
    </row>
    <row r="58" spans="2:25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5" ht="13.5" thickBot="1">
      <c r="B59" s="116" t="s">
        <v>29</v>
      </c>
      <c r="C59" s="117" t="s">
        <v>5</v>
      </c>
      <c r="D59" s="118" t="s">
        <v>6</v>
      </c>
      <c r="E59" s="406" t="s">
        <v>7</v>
      </c>
      <c r="F59" s="117" t="s">
        <v>5</v>
      </c>
      <c r="G59" s="118" t="s">
        <v>6</v>
      </c>
      <c r="H59" s="406" t="s">
        <v>7</v>
      </c>
      <c r="I59" s="120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5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5">
      <c r="B61" s="111" t="s">
        <v>10</v>
      </c>
      <c r="C61" s="125">
        <f t="shared" ref="C61:H63" si="72">+C9+C35</f>
        <v>651</v>
      </c>
      <c r="D61" s="127">
        <f t="shared" si="72"/>
        <v>649</v>
      </c>
      <c r="E61" s="185">
        <f t="shared" si="72"/>
        <v>1300</v>
      </c>
      <c r="F61" s="125">
        <f t="shared" si="72"/>
        <v>834</v>
      </c>
      <c r="G61" s="127">
        <f t="shared" si="72"/>
        <v>834</v>
      </c>
      <c r="H61" s="185">
        <f t="shared" si="72"/>
        <v>1668</v>
      </c>
      <c r="I61" s="128">
        <f t="shared" ref="I61:I63" si="73">IF(E61=0,0,((H61/E61)-1)*100)</f>
        <v>28.307692307692299</v>
      </c>
      <c r="J61" s="4"/>
      <c r="K61" s="7"/>
      <c r="L61" s="14" t="s">
        <v>10</v>
      </c>
      <c r="M61" s="37">
        <f t="shared" ref="M61:N63" si="74">+M9+M35</f>
        <v>90584</v>
      </c>
      <c r="N61" s="38">
        <f t="shared" si="74"/>
        <v>92303</v>
      </c>
      <c r="O61" s="201">
        <f>SUM(M61:N61)</f>
        <v>182887</v>
      </c>
      <c r="P61" s="39">
        <f t="shared" ref="P61:S63" si="75">+P9+P35</f>
        <v>0</v>
      </c>
      <c r="Q61" s="201">
        <f t="shared" si="75"/>
        <v>182887</v>
      </c>
      <c r="R61" s="40">
        <f t="shared" si="75"/>
        <v>119365</v>
      </c>
      <c r="S61" s="38">
        <f t="shared" si="75"/>
        <v>118793</v>
      </c>
      <c r="T61" s="201">
        <f>SUM(R61:S61)</f>
        <v>238158</v>
      </c>
      <c r="U61" s="39">
        <f>U9+U35</f>
        <v>0</v>
      </c>
      <c r="V61" s="204">
        <f>+T61+U61</f>
        <v>238158</v>
      </c>
      <c r="W61" s="41">
        <f t="shared" ref="W61:W63" si="76">IF(Q61=0,0,((V61/Q61)-1)*100)</f>
        <v>30.22139353808635</v>
      </c>
    </row>
    <row r="62" spans="2:25">
      <c r="B62" s="111" t="s">
        <v>11</v>
      </c>
      <c r="C62" s="125">
        <f t="shared" si="72"/>
        <v>649</v>
      </c>
      <c r="D62" s="127">
        <f t="shared" si="72"/>
        <v>650</v>
      </c>
      <c r="E62" s="185">
        <f t="shared" si="72"/>
        <v>1299</v>
      </c>
      <c r="F62" s="125">
        <f t="shared" si="72"/>
        <v>810</v>
      </c>
      <c r="G62" s="127">
        <f t="shared" si="72"/>
        <v>810</v>
      </c>
      <c r="H62" s="185">
        <f t="shared" si="72"/>
        <v>1620</v>
      </c>
      <c r="I62" s="128">
        <f t="shared" si="73"/>
        <v>24.711316397228632</v>
      </c>
      <c r="J62" s="4"/>
      <c r="K62" s="7"/>
      <c r="L62" s="14" t="s">
        <v>11</v>
      </c>
      <c r="M62" s="37">
        <f t="shared" si="74"/>
        <v>95491</v>
      </c>
      <c r="N62" s="38">
        <f t="shared" si="74"/>
        <v>94384</v>
      </c>
      <c r="O62" s="201">
        <f t="shared" ref="O62:O63" si="77">SUM(M62:N62)</f>
        <v>189875</v>
      </c>
      <c r="P62" s="39">
        <f t="shared" si="75"/>
        <v>0</v>
      </c>
      <c r="Q62" s="201">
        <f t="shared" si="75"/>
        <v>189875</v>
      </c>
      <c r="R62" s="40">
        <f t="shared" si="75"/>
        <v>130370</v>
      </c>
      <c r="S62" s="38">
        <f t="shared" si="75"/>
        <v>127429</v>
      </c>
      <c r="T62" s="201">
        <f t="shared" ref="T62:T63" si="78">SUM(R62:S62)</f>
        <v>257799</v>
      </c>
      <c r="U62" s="39">
        <f>U10+U36</f>
        <v>0</v>
      </c>
      <c r="V62" s="204">
        <f>+T62+U62</f>
        <v>257799</v>
      </c>
      <c r="W62" s="41">
        <f t="shared" si="76"/>
        <v>35.773008558262021</v>
      </c>
    </row>
    <row r="63" spans="2:25" ht="13.5" thickBot="1">
      <c r="B63" s="116" t="s">
        <v>12</v>
      </c>
      <c r="C63" s="129">
        <f t="shared" si="72"/>
        <v>758</v>
      </c>
      <c r="D63" s="131">
        <f t="shared" si="72"/>
        <v>787</v>
      </c>
      <c r="E63" s="185">
        <f t="shared" si="72"/>
        <v>1545</v>
      </c>
      <c r="F63" s="129">
        <f t="shared" si="72"/>
        <v>1041</v>
      </c>
      <c r="G63" s="131">
        <f t="shared" si="72"/>
        <v>1039</v>
      </c>
      <c r="H63" s="185">
        <f t="shared" si="72"/>
        <v>2080</v>
      </c>
      <c r="I63" s="128">
        <f t="shared" si="73"/>
        <v>34.627831715210355</v>
      </c>
      <c r="J63" s="4"/>
      <c r="K63" s="7"/>
      <c r="L63" s="23" t="s">
        <v>12</v>
      </c>
      <c r="M63" s="37">
        <f t="shared" si="74"/>
        <v>118989</v>
      </c>
      <c r="N63" s="38">
        <f t="shared" si="74"/>
        <v>116988</v>
      </c>
      <c r="O63" s="201">
        <f t="shared" si="77"/>
        <v>235977</v>
      </c>
      <c r="P63" s="39">
        <f t="shared" si="75"/>
        <v>0</v>
      </c>
      <c r="Q63" s="201">
        <f t="shared" si="75"/>
        <v>235977</v>
      </c>
      <c r="R63" s="40">
        <f t="shared" si="75"/>
        <v>158287</v>
      </c>
      <c r="S63" s="38">
        <f t="shared" si="75"/>
        <v>153814</v>
      </c>
      <c r="T63" s="201">
        <f t="shared" si="78"/>
        <v>312101</v>
      </c>
      <c r="U63" s="39">
        <f>U11+U37</f>
        <v>0</v>
      </c>
      <c r="V63" s="204">
        <f>+T63+U63</f>
        <v>312101</v>
      </c>
      <c r="W63" s="41">
        <f t="shared" si="76"/>
        <v>32.25907609639922</v>
      </c>
    </row>
    <row r="64" spans="2:25" ht="14.25" thickTop="1" thickBot="1">
      <c r="B64" s="132" t="s">
        <v>57</v>
      </c>
      <c r="C64" s="133">
        <f>+C61+C62+C63</f>
        <v>2058</v>
      </c>
      <c r="D64" s="134">
        <f t="shared" ref="D64:H64" si="79">+D61+D62+D63</f>
        <v>2086</v>
      </c>
      <c r="E64" s="180">
        <f t="shared" si="79"/>
        <v>4144</v>
      </c>
      <c r="F64" s="133">
        <f t="shared" si="79"/>
        <v>2685</v>
      </c>
      <c r="G64" s="135">
        <f t="shared" si="79"/>
        <v>2683</v>
      </c>
      <c r="H64" s="189">
        <f t="shared" si="79"/>
        <v>5368</v>
      </c>
      <c r="I64" s="136">
        <f>IF(E64=0,0,((H64/E64)-1)*100)</f>
        <v>29.536679536679532</v>
      </c>
      <c r="J64" s="4"/>
      <c r="K64" s="4"/>
      <c r="L64" s="42" t="s">
        <v>57</v>
      </c>
      <c r="M64" s="43">
        <f>+M61+M62+M63</f>
        <v>305064</v>
      </c>
      <c r="N64" s="44">
        <f t="shared" ref="N64:V64" si="80">+N61+N62+N63</f>
        <v>303675</v>
      </c>
      <c r="O64" s="202">
        <f t="shared" si="80"/>
        <v>608739</v>
      </c>
      <c r="P64" s="45">
        <f t="shared" si="80"/>
        <v>0</v>
      </c>
      <c r="Q64" s="202">
        <f t="shared" si="80"/>
        <v>608739</v>
      </c>
      <c r="R64" s="46">
        <f t="shared" si="80"/>
        <v>408022</v>
      </c>
      <c r="S64" s="44">
        <f t="shared" si="80"/>
        <v>400036</v>
      </c>
      <c r="T64" s="202">
        <f t="shared" si="80"/>
        <v>808058</v>
      </c>
      <c r="U64" s="44">
        <f t="shared" si="80"/>
        <v>0</v>
      </c>
      <c r="V64" s="202">
        <f t="shared" si="80"/>
        <v>808058</v>
      </c>
      <c r="W64" s="47">
        <f>IF(Q64=0,0,((V64/Q64)-1)*100)</f>
        <v>32.742932521162601</v>
      </c>
    </row>
    <row r="65" spans="2:25" ht="13.5" thickTop="1">
      <c r="B65" s="111" t="s">
        <v>13</v>
      </c>
      <c r="C65" s="125">
        <f t="shared" ref="C65:H67" si="81">+C13+C39</f>
        <v>851</v>
      </c>
      <c r="D65" s="127">
        <f t="shared" si="81"/>
        <v>851</v>
      </c>
      <c r="E65" s="185">
        <f t="shared" si="81"/>
        <v>1702</v>
      </c>
      <c r="F65" s="125">
        <f t="shared" si="81"/>
        <v>1126</v>
      </c>
      <c r="G65" s="127">
        <f t="shared" si="81"/>
        <v>1126</v>
      </c>
      <c r="H65" s="185">
        <f t="shared" si="81"/>
        <v>2252</v>
      </c>
      <c r="I65" s="128">
        <f t="shared" ref="I65:I76" si="82">IF(E65=0,0,((H65/E65)-1)*100)</f>
        <v>32.31492361927144</v>
      </c>
      <c r="J65" s="4"/>
      <c r="K65" s="4"/>
      <c r="L65" s="14" t="s">
        <v>13</v>
      </c>
      <c r="M65" s="37">
        <f t="shared" ref="M65:N67" si="83">+M13+M39</f>
        <v>117575</v>
      </c>
      <c r="N65" s="38">
        <f t="shared" si="83"/>
        <v>127304</v>
      </c>
      <c r="O65" s="201">
        <f t="shared" ref="O65:O66" si="84">SUM(M65:N65)</f>
        <v>244879</v>
      </c>
      <c r="P65" s="39">
        <f t="shared" ref="P65:S67" si="85">+P13+P39</f>
        <v>0</v>
      </c>
      <c r="Q65" s="201">
        <f t="shared" si="85"/>
        <v>244879</v>
      </c>
      <c r="R65" s="40">
        <f t="shared" si="85"/>
        <v>161281</v>
      </c>
      <c r="S65" s="38">
        <f t="shared" si="85"/>
        <v>161350</v>
      </c>
      <c r="T65" s="201">
        <f t="shared" ref="T65:T66" si="86">SUM(R65:S65)</f>
        <v>322631</v>
      </c>
      <c r="U65" s="39">
        <f>U13+U39</f>
        <v>0</v>
      </c>
      <c r="V65" s="204">
        <f>+T65+U65</f>
        <v>322631</v>
      </c>
      <c r="W65" s="41">
        <f t="shared" ref="W65:W76" si="87">IF(Q65=0,0,((V65/Q65)-1)*100)</f>
        <v>31.751191404734591</v>
      </c>
    </row>
    <row r="66" spans="2:25">
      <c r="B66" s="111" t="s">
        <v>14</v>
      </c>
      <c r="C66" s="125">
        <f t="shared" si="81"/>
        <v>733</v>
      </c>
      <c r="D66" s="127">
        <f t="shared" si="81"/>
        <v>733</v>
      </c>
      <c r="E66" s="185">
        <f t="shared" si="81"/>
        <v>1466</v>
      </c>
      <c r="F66" s="125">
        <f t="shared" si="81"/>
        <v>998</v>
      </c>
      <c r="G66" s="127">
        <f t="shared" si="81"/>
        <v>999</v>
      </c>
      <c r="H66" s="185">
        <f t="shared" si="81"/>
        <v>1997</v>
      </c>
      <c r="I66" s="128">
        <f t="shared" si="82"/>
        <v>36.221009549795369</v>
      </c>
      <c r="J66" s="4"/>
      <c r="K66" s="4"/>
      <c r="L66" s="14" t="s">
        <v>14</v>
      </c>
      <c r="M66" s="37">
        <f t="shared" si="83"/>
        <v>110153</v>
      </c>
      <c r="N66" s="38">
        <f t="shared" si="83"/>
        <v>115931</v>
      </c>
      <c r="O66" s="201">
        <f t="shared" si="84"/>
        <v>226084</v>
      </c>
      <c r="P66" s="39">
        <f t="shared" si="85"/>
        <v>0</v>
      </c>
      <c r="Q66" s="201">
        <f t="shared" si="85"/>
        <v>226084</v>
      </c>
      <c r="R66" s="40">
        <f t="shared" si="85"/>
        <v>140957</v>
      </c>
      <c r="S66" s="38">
        <f t="shared" si="85"/>
        <v>149992</v>
      </c>
      <c r="T66" s="201">
        <f t="shared" si="86"/>
        <v>290949</v>
      </c>
      <c r="U66" s="39">
        <f>U14+U40</f>
        <v>0</v>
      </c>
      <c r="V66" s="204">
        <f>+T66+U66</f>
        <v>290949</v>
      </c>
      <c r="W66" s="41">
        <f t="shared" si="87"/>
        <v>28.690663647139992</v>
      </c>
    </row>
    <row r="67" spans="2:25" ht="13.5" thickBot="1">
      <c r="B67" s="111" t="s">
        <v>15</v>
      </c>
      <c r="C67" s="125">
        <f t="shared" si="81"/>
        <v>812</v>
      </c>
      <c r="D67" s="127">
        <f t="shared" si="81"/>
        <v>812</v>
      </c>
      <c r="E67" s="185">
        <f t="shared" si="81"/>
        <v>1624</v>
      </c>
      <c r="F67" s="125">
        <f t="shared" si="81"/>
        <v>1219</v>
      </c>
      <c r="G67" s="127">
        <f t="shared" si="81"/>
        <v>1219</v>
      </c>
      <c r="H67" s="185">
        <f t="shared" si="81"/>
        <v>2438</v>
      </c>
      <c r="I67" s="128">
        <f>IF(E67=0,0,((H67/E67)-1)*100)</f>
        <v>50.123152709359609</v>
      </c>
      <c r="J67" s="4"/>
      <c r="K67" s="4"/>
      <c r="L67" s="14" t="s">
        <v>15</v>
      </c>
      <c r="M67" s="37">
        <f t="shared" si="83"/>
        <v>115650</v>
      </c>
      <c r="N67" s="38">
        <f t="shared" si="83"/>
        <v>118527</v>
      </c>
      <c r="O67" s="201">
        <f>SUM(M67:N67)</f>
        <v>234177</v>
      </c>
      <c r="P67" s="39">
        <f t="shared" si="85"/>
        <v>0</v>
      </c>
      <c r="Q67" s="201">
        <f t="shared" si="85"/>
        <v>234177</v>
      </c>
      <c r="R67" s="40">
        <f t="shared" si="85"/>
        <v>156182</v>
      </c>
      <c r="S67" s="38">
        <f t="shared" si="85"/>
        <v>162048</v>
      </c>
      <c r="T67" s="201">
        <f>SUM(R67:S67)</f>
        <v>318230</v>
      </c>
      <c r="U67" s="39">
        <f>U15+U41</f>
        <v>0</v>
      </c>
      <c r="V67" s="204">
        <f>+T67+U67</f>
        <v>318230</v>
      </c>
      <c r="W67" s="41">
        <f>IF(Q67=0,0,((V67/Q67)-1)*100)</f>
        <v>35.892935685400353</v>
      </c>
    </row>
    <row r="68" spans="2:25" ht="14.25" thickTop="1" thickBot="1">
      <c r="B68" s="132" t="s">
        <v>61</v>
      </c>
      <c r="C68" s="133">
        <f>+C65+C66+C67</f>
        <v>2396</v>
      </c>
      <c r="D68" s="135">
        <f t="shared" ref="D68:H68" si="88">+D65+D66+D67</f>
        <v>2396</v>
      </c>
      <c r="E68" s="180">
        <f t="shared" si="88"/>
        <v>4792</v>
      </c>
      <c r="F68" s="133">
        <f t="shared" si="88"/>
        <v>3343</v>
      </c>
      <c r="G68" s="135">
        <f t="shared" si="88"/>
        <v>3344</v>
      </c>
      <c r="H68" s="186">
        <f t="shared" si="88"/>
        <v>6687</v>
      </c>
      <c r="I68" s="137">
        <f>IF(E68=0,0,((H68/E68)-1)*100)</f>
        <v>39.545075125208683</v>
      </c>
      <c r="J68" s="8"/>
      <c r="K68" s="8"/>
      <c r="L68" s="42" t="s">
        <v>61</v>
      </c>
      <c r="M68" s="46">
        <f>+M65+M66+M67</f>
        <v>343378</v>
      </c>
      <c r="N68" s="44">
        <f t="shared" ref="N68:V68" si="89">+N65+N66+N67</f>
        <v>361762</v>
      </c>
      <c r="O68" s="202">
        <f t="shared" si="89"/>
        <v>705140</v>
      </c>
      <c r="P68" s="45">
        <f t="shared" si="89"/>
        <v>0</v>
      </c>
      <c r="Q68" s="205">
        <f t="shared" si="89"/>
        <v>705140</v>
      </c>
      <c r="R68" s="46">
        <f t="shared" si="89"/>
        <v>458420</v>
      </c>
      <c r="S68" s="44">
        <f t="shared" si="89"/>
        <v>473390</v>
      </c>
      <c r="T68" s="202">
        <f t="shared" si="89"/>
        <v>931810</v>
      </c>
      <c r="U68" s="45">
        <f t="shared" si="89"/>
        <v>0</v>
      </c>
      <c r="V68" s="205">
        <f t="shared" si="89"/>
        <v>931810</v>
      </c>
      <c r="W68" s="47">
        <f>IF(Q68=0,0,((V68/Q68)-1)*100)</f>
        <v>32.145389568029039</v>
      </c>
      <c r="X68" s="338"/>
      <c r="Y68" s="338"/>
    </row>
    <row r="69" spans="2:25" ht="13.5" thickTop="1">
      <c r="B69" s="111" t="s">
        <v>16</v>
      </c>
      <c r="C69" s="138">
        <f t="shared" ref="C69:H71" si="90">+C17+C43</f>
        <v>749</v>
      </c>
      <c r="D69" s="140">
        <f t="shared" si="90"/>
        <v>749</v>
      </c>
      <c r="E69" s="185">
        <f t="shared" si="90"/>
        <v>1498</v>
      </c>
      <c r="F69" s="138">
        <f t="shared" si="90"/>
        <v>1132</v>
      </c>
      <c r="G69" s="140">
        <f t="shared" si="90"/>
        <v>1132</v>
      </c>
      <c r="H69" s="185">
        <f t="shared" si="90"/>
        <v>2264</v>
      </c>
      <c r="I69" s="128">
        <f t="shared" si="82"/>
        <v>51.134846461949259</v>
      </c>
      <c r="J69" s="8"/>
      <c r="K69" s="4"/>
      <c r="L69" s="14" t="s">
        <v>16</v>
      </c>
      <c r="M69" s="37">
        <f t="shared" ref="M69:N71" si="91">+M17+M43</f>
        <v>103938</v>
      </c>
      <c r="N69" s="38">
        <f t="shared" si="91"/>
        <v>104046</v>
      </c>
      <c r="O69" s="201">
        <f t="shared" ref="O69:O71" si="92">SUM(M69:N69)</f>
        <v>207984</v>
      </c>
      <c r="P69" s="39">
        <f t="shared" ref="P69:S71" si="93">+P17+P43</f>
        <v>0</v>
      </c>
      <c r="Q69" s="201">
        <f t="shared" si="93"/>
        <v>207984</v>
      </c>
      <c r="R69" s="40">
        <f t="shared" si="93"/>
        <v>155571</v>
      </c>
      <c r="S69" s="38">
        <f t="shared" si="93"/>
        <v>156052</v>
      </c>
      <c r="T69" s="201">
        <f t="shared" ref="T69:T71" si="94">SUM(R69:S69)</f>
        <v>311623</v>
      </c>
      <c r="U69" s="39">
        <f>U17+U43</f>
        <v>0</v>
      </c>
      <c r="V69" s="204">
        <f>+T69+U69</f>
        <v>311623</v>
      </c>
      <c r="W69" s="41">
        <f t="shared" si="87"/>
        <v>49.83027540580045</v>
      </c>
    </row>
    <row r="70" spans="2:25">
      <c r="B70" s="111" t="s">
        <v>17</v>
      </c>
      <c r="C70" s="138">
        <f t="shared" si="90"/>
        <v>666</v>
      </c>
      <c r="D70" s="140">
        <f t="shared" si="90"/>
        <v>666</v>
      </c>
      <c r="E70" s="185">
        <f t="shared" si="90"/>
        <v>1332</v>
      </c>
      <c r="F70" s="138">
        <f t="shared" si="90"/>
        <v>1083</v>
      </c>
      <c r="G70" s="140">
        <f t="shared" si="90"/>
        <v>1083</v>
      </c>
      <c r="H70" s="185">
        <f t="shared" si="90"/>
        <v>2166</v>
      </c>
      <c r="I70" s="128">
        <f>IF(E70=0,0,((H70/E70)-1)*100)</f>
        <v>62.612612612612615</v>
      </c>
      <c r="J70" s="4"/>
      <c r="K70" s="4"/>
      <c r="L70" s="14" t="s">
        <v>17</v>
      </c>
      <c r="M70" s="37">
        <f t="shared" si="91"/>
        <v>91609</v>
      </c>
      <c r="N70" s="38">
        <f t="shared" si="91"/>
        <v>90717</v>
      </c>
      <c r="O70" s="201">
        <f>SUM(M70:N70)</f>
        <v>182326</v>
      </c>
      <c r="P70" s="39">
        <f t="shared" si="93"/>
        <v>0</v>
      </c>
      <c r="Q70" s="201">
        <f t="shared" si="93"/>
        <v>182326</v>
      </c>
      <c r="R70" s="40">
        <f t="shared" si="93"/>
        <v>145130</v>
      </c>
      <c r="S70" s="38">
        <f t="shared" si="93"/>
        <v>143647</v>
      </c>
      <c r="T70" s="201">
        <f>SUM(R70:S70)</f>
        <v>288777</v>
      </c>
      <c r="U70" s="150">
        <f>U18+U44</f>
        <v>0</v>
      </c>
      <c r="V70" s="201">
        <f>+T70+U70</f>
        <v>288777</v>
      </c>
      <c r="W70" s="41">
        <f>IF(Q70=0,0,((V70/Q70)-1)*100)</f>
        <v>58.384980748768697</v>
      </c>
    </row>
    <row r="71" spans="2:25" ht="13.5" thickBot="1">
      <c r="B71" s="111" t="s">
        <v>18</v>
      </c>
      <c r="C71" s="138">
        <f t="shared" si="90"/>
        <v>634</v>
      </c>
      <c r="D71" s="140">
        <f t="shared" si="90"/>
        <v>634</v>
      </c>
      <c r="E71" s="185">
        <f t="shared" si="90"/>
        <v>1268</v>
      </c>
      <c r="F71" s="138">
        <f t="shared" si="90"/>
        <v>937</v>
      </c>
      <c r="G71" s="140">
        <f t="shared" si="90"/>
        <v>938</v>
      </c>
      <c r="H71" s="185">
        <f t="shared" si="90"/>
        <v>1875</v>
      </c>
      <c r="I71" s="128">
        <f t="shared" si="82"/>
        <v>47.870662460567814</v>
      </c>
      <c r="J71" s="4"/>
      <c r="K71" s="4"/>
      <c r="L71" s="14" t="s">
        <v>18</v>
      </c>
      <c r="M71" s="37">
        <f t="shared" si="91"/>
        <v>82977</v>
      </c>
      <c r="N71" s="38">
        <f t="shared" si="91"/>
        <v>82388</v>
      </c>
      <c r="O71" s="201">
        <f t="shared" si="92"/>
        <v>165365</v>
      </c>
      <c r="P71" s="39">
        <f t="shared" si="93"/>
        <v>0</v>
      </c>
      <c r="Q71" s="201">
        <f t="shared" si="93"/>
        <v>165365</v>
      </c>
      <c r="R71" s="40">
        <f t="shared" si="93"/>
        <v>135663</v>
      </c>
      <c r="S71" s="38">
        <f t="shared" si="93"/>
        <v>134895</v>
      </c>
      <c r="T71" s="201">
        <f t="shared" si="94"/>
        <v>270558</v>
      </c>
      <c r="U71" s="150">
        <f>U19+U45</f>
        <v>0</v>
      </c>
      <c r="V71" s="201">
        <f>+T71+U71</f>
        <v>270558</v>
      </c>
      <c r="W71" s="41">
        <f t="shared" si="87"/>
        <v>63.61261451939648</v>
      </c>
    </row>
    <row r="72" spans="2:25" ht="16.5" thickTop="1" thickBot="1">
      <c r="B72" s="141" t="s">
        <v>19</v>
      </c>
      <c r="C72" s="142">
        <f>+C69+C70+C71</f>
        <v>2049</v>
      </c>
      <c r="D72" s="149">
        <f t="shared" ref="D72:H72" si="95">+D69+D70+D71</f>
        <v>2049</v>
      </c>
      <c r="E72" s="194">
        <f t="shared" si="95"/>
        <v>4098</v>
      </c>
      <c r="F72" s="133">
        <f t="shared" si="95"/>
        <v>3152</v>
      </c>
      <c r="G72" s="144">
        <f t="shared" si="95"/>
        <v>3153</v>
      </c>
      <c r="H72" s="187">
        <f t="shared" si="95"/>
        <v>6305</v>
      </c>
      <c r="I72" s="136">
        <f t="shared" si="82"/>
        <v>53.855539287457297</v>
      </c>
      <c r="J72" s="10"/>
      <c r="K72" s="11"/>
      <c r="L72" s="48" t="s">
        <v>19</v>
      </c>
      <c r="M72" s="49">
        <f>+M69+M70+M71</f>
        <v>278524</v>
      </c>
      <c r="N72" s="50">
        <f t="shared" ref="N72:V72" si="96">+N69+N70+N71</f>
        <v>277151</v>
      </c>
      <c r="O72" s="203">
        <f t="shared" si="96"/>
        <v>555675</v>
      </c>
      <c r="P72" s="50">
        <f t="shared" si="96"/>
        <v>0</v>
      </c>
      <c r="Q72" s="203">
        <f t="shared" si="96"/>
        <v>555675</v>
      </c>
      <c r="R72" s="49">
        <f t="shared" si="96"/>
        <v>436364</v>
      </c>
      <c r="S72" s="50">
        <f t="shared" si="96"/>
        <v>434594</v>
      </c>
      <c r="T72" s="203">
        <f t="shared" si="96"/>
        <v>870958</v>
      </c>
      <c r="U72" s="50">
        <f t="shared" si="96"/>
        <v>0</v>
      </c>
      <c r="V72" s="203">
        <f t="shared" si="96"/>
        <v>870958</v>
      </c>
      <c r="W72" s="51">
        <f t="shared" si="87"/>
        <v>56.738741170648325</v>
      </c>
    </row>
    <row r="73" spans="2:25" ht="13.5" thickTop="1">
      <c r="B73" s="111" t="s">
        <v>21</v>
      </c>
      <c r="C73" s="125">
        <f t="shared" ref="C73:H75" si="97">+C21+C47</f>
        <v>609</v>
      </c>
      <c r="D73" s="127">
        <f t="shared" si="97"/>
        <v>609</v>
      </c>
      <c r="E73" s="195">
        <f t="shared" si="97"/>
        <v>1218</v>
      </c>
      <c r="F73" s="125">
        <f t="shared" si="97"/>
        <v>989</v>
      </c>
      <c r="G73" s="127">
        <f t="shared" si="97"/>
        <v>988</v>
      </c>
      <c r="H73" s="188">
        <f t="shared" si="97"/>
        <v>1977</v>
      </c>
      <c r="I73" s="128">
        <f t="shared" si="82"/>
        <v>62.315270935960584</v>
      </c>
      <c r="J73" s="4"/>
      <c r="K73" s="4"/>
      <c r="L73" s="14" t="s">
        <v>21</v>
      </c>
      <c r="M73" s="37">
        <f t="shared" ref="M73:N75" si="98">+M21+M47</f>
        <v>88612</v>
      </c>
      <c r="N73" s="38">
        <f t="shared" si="98"/>
        <v>90252</v>
      </c>
      <c r="O73" s="201">
        <f t="shared" ref="O73:O75" si="99">SUM(M73:N73)</f>
        <v>178864</v>
      </c>
      <c r="P73" s="39">
        <f t="shared" ref="P73:S75" si="100">+P21+P47</f>
        <v>0</v>
      </c>
      <c r="Q73" s="201">
        <f t="shared" si="100"/>
        <v>178864</v>
      </c>
      <c r="R73" s="40">
        <f t="shared" si="100"/>
        <v>154231</v>
      </c>
      <c r="S73" s="38">
        <f t="shared" si="100"/>
        <v>152207</v>
      </c>
      <c r="T73" s="201">
        <f t="shared" ref="T73:T75" si="101">SUM(R73:S73)</f>
        <v>306438</v>
      </c>
      <c r="U73" s="150">
        <f>U21+U47</f>
        <v>0</v>
      </c>
      <c r="V73" s="201">
        <f>+T73+U73</f>
        <v>306438</v>
      </c>
      <c r="W73" s="41">
        <f t="shared" si="87"/>
        <v>71.324581805170411</v>
      </c>
    </row>
    <row r="74" spans="2:25">
      <c r="B74" s="111" t="s">
        <v>22</v>
      </c>
      <c r="C74" s="125">
        <f t="shared" si="97"/>
        <v>688</v>
      </c>
      <c r="D74" s="127">
        <f t="shared" si="97"/>
        <v>688</v>
      </c>
      <c r="E74" s="179">
        <f t="shared" si="97"/>
        <v>1376</v>
      </c>
      <c r="F74" s="125">
        <f t="shared" si="97"/>
        <v>1065</v>
      </c>
      <c r="G74" s="127">
        <f t="shared" si="97"/>
        <v>1065</v>
      </c>
      <c r="H74" s="179">
        <f t="shared" si="97"/>
        <v>2130</v>
      </c>
      <c r="I74" s="128">
        <f t="shared" si="82"/>
        <v>54.796511627906973</v>
      </c>
      <c r="J74" s="4"/>
      <c r="K74" s="4"/>
      <c r="L74" s="14" t="s">
        <v>22</v>
      </c>
      <c r="M74" s="37">
        <f t="shared" si="98"/>
        <v>96384</v>
      </c>
      <c r="N74" s="38">
        <f t="shared" si="98"/>
        <v>102015</v>
      </c>
      <c r="O74" s="201">
        <f t="shared" si="99"/>
        <v>198399</v>
      </c>
      <c r="P74" s="39">
        <f t="shared" si="100"/>
        <v>0</v>
      </c>
      <c r="Q74" s="201">
        <f t="shared" si="100"/>
        <v>198399</v>
      </c>
      <c r="R74" s="40">
        <f t="shared" si="100"/>
        <v>159939</v>
      </c>
      <c r="S74" s="38">
        <f t="shared" si="100"/>
        <v>164892</v>
      </c>
      <c r="T74" s="201">
        <f t="shared" si="101"/>
        <v>324831</v>
      </c>
      <c r="U74" s="150">
        <f>U22+U48</f>
        <v>1</v>
      </c>
      <c r="V74" s="201">
        <f>+T74+U74</f>
        <v>324832</v>
      </c>
      <c r="W74" s="41">
        <f t="shared" si="87"/>
        <v>63.726631686651643</v>
      </c>
    </row>
    <row r="75" spans="2:25" ht="13.5" thickBot="1">
      <c r="B75" s="111" t="s">
        <v>23</v>
      </c>
      <c r="C75" s="125">
        <f t="shared" si="97"/>
        <v>629</v>
      </c>
      <c r="D75" s="146">
        <f t="shared" si="97"/>
        <v>629</v>
      </c>
      <c r="E75" s="183">
        <f t="shared" si="97"/>
        <v>1258</v>
      </c>
      <c r="F75" s="125">
        <f t="shared" si="97"/>
        <v>982</v>
      </c>
      <c r="G75" s="146">
        <f t="shared" si="97"/>
        <v>984</v>
      </c>
      <c r="H75" s="183">
        <f t="shared" si="97"/>
        <v>1966</v>
      </c>
      <c r="I75" s="147">
        <f t="shared" si="82"/>
        <v>56.279809220985697</v>
      </c>
      <c r="J75" s="4"/>
      <c r="K75" s="4"/>
      <c r="L75" s="14" t="s">
        <v>23</v>
      </c>
      <c r="M75" s="37">
        <f t="shared" si="98"/>
        <v>91936</v>
      </c>
      <c r="N75" s="38">
        <f t="shared" si="98"/>
        <v>93405</v>
      </c>
      <c r="O75" s="201">
        <f t="shared" si="99"/>
        <v>185341</v>
      </c>
      <c r="P75" s="39">
        <f t="shared" si="100"/>
        <v>0</v>
      </c>
      <c r="Q75" s="201">
        <f t="shared" si="100"/>
        <v>185341</v>
      </c>
      <c r="R75" s="40">
        <f t="shared" si="100"/>
        <v>146409</v>
      </c>
      <c r="S75" s="38">
        <f t="shared" si="100"/>
        <v>145757</v>
      </c>
      <c r="T75" s="201">
        <f t="shared" si="101"/>
        <v>292166</v>
      </c>
      <c r="U75" s="39">
        <f>U23+U49</f>
        <v>0</v>
      </c>
      <c r="V75" s="204">
        <f>+T75+U75</f>
        <v>292166</v>
      </c>
      <c r="W75" s="41">
        <f t="shared" si="87"/>
        <v>57.637004224645395</v>
      </c>
    </row>
    <row r="76" spans="2:25" ht="14.25" thickTop="1" thickBot="1">
      <c r="B76" s="132" t="s">
        <v>24</v>
      </c>
      <c r="C76" s="133">
        <f>+C73+C74+C75</f>
        <v>1926</v>
      </c>
      <c r="D76" s="135">
        <f t="shared" ref="D76:H76" si="102">+D73+D74+D75</f>
        <v>1926</v>
      </c>
      <c r="E76" s="189">
        <f t="shared" si="102"/>
        <v>3852</v>
      </c>
      <c r="F76" s="133">
        <f t="shared" si="102"/>
        <v>3036</v>
      </c>
      <c r="G76" s="135">
        <f t="shared" si="102"/>
        <v>3037</v>
      </c>
      <c r="H76" s="189">
        <f t="shared" si="102"/>
        <v>6073</v>
      </c>
      <c r="I76" s="136">
        <f t="shared" si="82"/>
        <v>57.658359293873303</v>
      </c>
      <c r="J76" s="4"/>
      <c r="K76" s="4"/>
      <c r="L76" s="42" t="s">
        <v>24</v>
      </c>
      <c r="M76" s="43">
        <f>+M73+M74+M75</f>
        <v>276932</v>
      </c>
      <c r="N76" s="44">
        <f t="shared" ref="N76:V76" si="103">+N73+N74+N75</f>
        <v>285672</v>
      </c>
      <c r="O76" s="202">
        <f t="shared" si="103"/>
        <v>562604</v>
      </c>
      <c r="P76" s="45">
        <f t="shared" si="103"/>
        <v>0</v>
      </c>
      <c r="Q76" s="202">
        <f t="shared" si="103"/>
        <v>562604</v>
      </c>
      <c r="R76" s="46">
        <f t="shared" si="103"/>
        <v>460579</v>
      </c>
      <c r="S76" s="44">
        <f t="shared" si="103"/>
        <v>462856</v>
      </c>
      <c r="T76" s="202">
        <f t="shared" si="103"/>
        <v>923435</v>
      </c>
      <c r="U76" s="45">
        <f t="shared" si="103"/>
        <v>1</v>
      </c>
      <c r="V76" s="205">
        <f t="shared" si="103"/>
        <v>923436</v>
      </c>
      <c r="W76" s="47">
        <f t="shared" si="87"/>
        <v>64.136053067521743</v>
      </c>
    </row>
    <row r="77" spans="2:25" ht="14.25" thickTop="1" thickBot="1">
      <c r="B77" s="132" t="s">
        <v>62</v>
      </c>
      <c r="C77" s="133">
        <f t="shared" ref="C77:H77" si="104">+C68+C72+C76</f>
        <v>6371</v>
      </c>
      <c r="D77" s="135">
        <f t="shared" si="104"/>
        <v>6371</v>
      </c>
      <c r="E77" s="180">
        <f t="shared" si="104"/>
        <v>12742</v>
      </c>
      <c r="F77" s="133">
        <f t="shared" si="104"/>
        <v>9531</v>
      </c>
      <c r="G77" s="135">
        <f t="shared" si="104"/>
        <v>9534</v>
      </c>
      <c r="H77" s="186">
        <f t="shared" si="104"/>
        <v>19065</v>
      </c>
      <c r="I77" s="137">
        <f>IF(E77=0,0,((H77/E77)-1)*100)</f>
        <v>49.623293046617476</v>
      </c>
      <c r="J77" s="8"/>
      <c r="K77" s="4"/>
      <c r="L77" s="42" t="s">
        <v>62</v>
      </c>
      <c r="M77" s="46">
        <f t="shared" ref="M77:V77" si="105">+M68+M72+M76</f>
        <v>898834</v>
      </c>
      <c r="N77" s="44">
        <f t="shared" si="105"/>
        <v>924585</v>
      </c>
      <c r="O77" s="202">
        <f t="shared" si="105"/>
        <v>1823419</v>
      </c>
      <c r="P77" s="45">
        <f t="shared" si="105"/>
        <v>0</v>
      </c>
      <c r="Q77" s="205">
        <f t="shared" si="105"/>
        <v>1823419</v>
      </c>
      <c r="R77" s="46">
        <f t="shared" si="105"/>
        <v>1355363</v>
      </c>
      <c r="S77" s="44">
        <f t="shared" si="105"/>
        <v>1370840</v>
      </c>
      <c r="T77" s="202">
        <f t="shared" si="105"/>
        <v>2726203</v>
      </c>
      <c r="U77" s="45">
        <f t="shared" si="105"/>
        <v>1</v>
      </c>
      <c r="V77" s="205">
        <f t="shared" si="105"/>
        <v>2726204</v>
      </c>
      <c r="W77" s="47">
        <f>IF(Q77=0,0,((V77/Q77)-1)*100)</f>
        <v>49.510562300820602</v>
      </c>
      <c r="X77" s="338"/>
      <c r="Y77" s="338"/>
    </row>
    <row r="78" spans="2:25" ht="14.25" thickTop="1" thickBot="1">
      <c r="B78" s="132" t="s">
        <v>7</v>
      </c>
      <c r="C78" s="133">
        <f>+C77+C64</f>
        <v>8429</v>
      </c>
      <c r="D78" s="135">
        <f t="shared" ref="D78:H78" si="106">+D77+D64</f>
        <v>8457</v>
      </c>
      <c r="E78" s="180">
        <f t="shared" si="106"/>
        <v>16886</v>
      </c>
      <c r="F78" s="133">
        <f t="shared" si="106"/>
        <v>12216</v>
      </c>
      <c r="G78" s="135">
        <f t="shared" si="106"/>
        <v>12217</v>
      </c>
      <c r="H78" s="186">
        <f t="shared" si="106"/>
        <v>24433</v>
      </c>
      <c r="I78" s="137">
        <f>IF(E78=0,0,((H78/E78)-1)*100)</f>
        <v>44.693829207627608</v>
      </c>
      <c r="J78" s="8"/>
      <c r="K78" s="8"/>
      <c r="L78" s="42" t="s">
        <v>7</v>
      </c>
      <c r="M78" s="46">
        <f>+M77+M64</f>
        <v>1203898</v>
      </c>
      <c r="N78" s="44">
        <f t="shared" ref="N78:V78" si="107">+N77+N64</f>
        <v>1228260</v>
      </c>
      <c r="O78" s="202">
        <f t="shared" si="107"/>
        <v>2432158</v>
      </c>
      <c r="P78" s="45">
        <f t="shared" si="107"/>
        <v>0</v>
      </c>
      <c r="Q78" s="205">
        <f t="shared" si="107"/>
        <v>2432158</v>
      </c>
      <c r="R78" s="46">
        <f t="shared" si="107"/>
        <v>1763385</v>
      </c>
      <c r="S78" s="44">
        <f t="shared" si="107"/>
        <v>1770876</v>
      </c>
      <c r="T78" s="202">
        <f t="shared" si="107"/>
        <v>3534261</v>
      </c>
      <c r="U78" s="45">
        <f t="shared" si="107"/>
        <v>1</v>
      </c>
      <c r="V78" s="205">
        <f t="shared" si="107"/>
        <v>3534262</v>
      </c>
      <c r="W78" s="47">
        <f>IF(Q78=0,0,((V78/Q78)-1)*100)</f>
        <v>45.313832407269587</v>
      </c>
      <c r="X78" s="338"/>
      <c r="Y78" s="338"/>
    </row>
    <row r="79" spans="2:25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5" ht="13.5" thickTop="1"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2:26" ht="13.5" thickBot="1"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2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2:26" ht="14.25" thickTop="1" thickBot="1">
      <c r="L83" s="59"/>
      <c r="M83" s="227" t="s">
        <v>58</v>
      </c>
      <c r="N83" s="228"/>
      <c r="O83" s="229"/>
      <c r="P83" s="227"/>
      <c r="Q83" s="227"/>
      <c r="R83" s="227" t="s">
        <v>59</v>
      </c>
      <c r="S83" s="228"/>
      <c r="T83" s="229"/>
      <c r="U83" s="227"/>
      <c r="V83" s="227"/>
      <c r="W83" s="378" t="s">
        <v>2</v>
      </c>
    </row>
    <row r="84" spans="12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79" t="s">
        <v>4</v>
      </c>
    </row>
    <row r="85" spans="12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77"/>
    </row>
    <row r="86" spans="12:26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2:26">
      <c r="L87" s="61" t="s">
        <v>10</v>
      </c>
      <c r="M87" s="78">
        <v>4</v>
      </c>
      <c r="N87" s="79">
        <v>0</v>
      </c>
      <c r="O87" s="215">
        <f>M87+N87</f>
        <v>4</v>
      </c>
      <c r="P87" s="80">
        <v>0</v>
      </c>
      <c r="Q87" s="215">
        <f t="shared" ref="Q87:Q89" si="108">O87+P87</f>
        <v>4</v>
      </c>
      <c r="R87" s="78">
        <v>3</v>
      </c>
      <c r="S87" s="79">
        <v>0</v>
      </c>
      <c r="T87" s="215">
        <f>R87+S87</f>
        <v>3</v>
      </c>
      <c r="U87" s="80">
        <v>0</v>
      </c>
      <c r="V87" s="215">
        <f>T87+U87</f>
        <v>3</v>
      </c>
      <c r="W87" s="81">
        <f>IF(Q87=0,0,((V87/Q87)-1)*100)</f>
        <v>-25</v>
      </c>
      <c r="X87" s="339"/>
    </row>
    <row r="88" spans="12:26">
      <c r="L88" s="61" t="s">
        <v>11</v>
      </c>
      <c r="M88" s="78">
        <v>4</v>
      </c>
      <c r="N88" s="79">
        <v>0</v>
      </c>
      <c r="O88" s="215">
        <f>M88+N88</f>
        <v>4</v>
      </c>
      <c r="P88" s="80">
        <v>0</v>
      </c>
      <c r="Q88" s="215">
        <f t="shared" si="108"/>
        <v>4</v>
      </c>
      <c r="R88" s="78">
        <v>7</v>
      </c>
      <c r="S88" s="79">
        <v>0</v>
      </c>
      <c r="T88" s="215">
        <f>R88+S88</f>
        <v>7</v>
      </c>
      <c r="U88" s="80">
        <v>0</v>
      </c>
      <c r="V88" s="215">
        <f>T88+U88</f>
        <v>7</v>
      </c>
      <c r="W88" s="81">
        <f>IF(Q88=0,0,((V88/Q88)-1)*100)</f>
        <v>75</v>
      </c>
      <c r="X88" s="339"/>
    </row>
    <row r="89" spans="12:26" ht="13.5" thickBot="1">
      <c r="L89" s="67" t="s">
        <v>12</v>
      </c>
      <c r="M89" s="78">
        <v>3</v>
      </c>
      <c r="N89" s="79">
        <v>0</v>
      </c>
      <c r="O89" s="215">
        <f>M89+N89</f>
        <v>3</v>
      </c>
      <c r="P89" s="80">
        <v>0</v>
      </c>
      <c r="Q89" s="215">
        <f t="shared" si="108"/>
        <v>3</v>
      </c>
      <c r="R89" s="78">
        <v>5</v>
      </c>
      <c r="S89" s="79">
        <v>0</v>
      </c>
      <c r="T89" s="215">
        <f>R89+S89</f>
        <v>5</v>
      </c>
      <c r="U89" s="80">
        <v>0</v>
      </c>
      <c r="V89" s="215">
        <f>T89+U89</f>
        <v>5</v>
      </c>
      <c r="W89" s="81">
        <f>IF(Q89=0,0,((V89/Q89)-1)*100)</f>
        <v>66.666666666666671</v>
      </c>
    </row>
    <row r="90" spans="12:26" ht="14.25" thickTop="1" thickBot="1">
      <c r="L90" s="82" t="s">
        <v>57</v>
      </c>
      <c r="M90" s="83">
        <f>+M87+M88+M89</f>
        <v>11</v>
      </c>
      <c r="N90" s="84">
        <f t="shared" ref="N90:V90" si="109">+N87+N88+N89</f>
        <v>0</v>
      </c>
      <c r="O90" s="216">
        <f t="shared" si="109"/>
        <v>11</v>
      </c>
      <c r="P90" s="83">
        <f t="shared" si="109"/>
        <v>0</v>
      </c>
      <c r="Q90" s="216">
        <f t="shared" si="109"/>
        <v>11</v>
      </c>
      <c r="R90" s="83">
        <f t="shared" si="109"/>
        <v>15</v>
      </c>
      <c r="S90" s="84">
        <f t="shared" si="109"/>
        <v>0</v>
      </c>
      <c r="T90" s="216">
        <f t="shared" si="109"/>
        <v>15</v>
      </c>
      <c r="U90" s="83">
        <f t="shared" si="109"/>
        <v>0</v>
      </c>
      <c r="V90" s="216">
        <f t="shared" si="109"/>
        <v>15</v>
      </c>
      <c r="W90" s="85">
        <f t="shared" ref="W90:W102" si="110">IF(Q90=0,0,((V90/Q90)-1)*100)</f>
        <v>36.363636363636353</v>
      </c>
      <c r="X90" s="349"/>
    </row>
    <row r="91" spans="12:26" ht="13.5" thickTop="1">
      <c r="L91" s="61" t="s">
        <v>13</v>
      </c>
      <c r="M91" s="78">
        <v>8</v>
      </c>
      <c r="N91" s="79">
        <v>0</v>
      </c>
      <c r="O91" s="215">
        <f>M91+N91</f>
        <v>8</v>
      </c>
      <c r="P91" s="80">
        <v>0</v>
      </c>
      <c r="Q91" s="215">
        <f t="shared" ref="Q91:Q92" si="111">O91+P91</f>
        <v>8</v>
      </c>
      <c r="R91" s="78">
        <v>4</v>
      </c>
      <c r="S91" s="79">
        <v>0</v>
      </c>
      <c r="T91" s="215">
        <f>R91+S91</f>
        <v>4</v>
      </c>
      <c r="U91" s="80">
        <v>0</v>
      </c>
      <c r="V91" s="215">
        <f>T91+U91</f>
        <v>4</v>
      </c>
      <c r="W91" s="81">
        <f t="shared" si="110"/>
        <v>-50</v>
      </c>
      <c r="X91" s="349"/>
    </row>
    <row r="92" spans="12:26">
      <c r="L92" s="61" t="s">
        <v>14</v>
      </c>
      <c r="M92" s="78">
        <v>5</v>
      </c>
      <c r="N92" s="79">
        <v>0</v>
      </c>
      <c r="O92" s="215">
        <f>M92+N92</f>
        <v>5</v>
      </c>
      <c r="P92" s="80">
        <v>0</v>
      </c>
      <c r="Q92" s="215">
        <f t="shared" si="111"/>
        <v>5</v>
      </c>
      <c r="R92" s="78">
        <v>3</v>
      </c>
      <c r="S92" s="79">
        <v>1</v>
      </c>
      <c r="T92" s="215">
        <f>R92+S92</f>
        <v>4</v>
      </c>
      <c r="U92" s="80">
        <v>0</v>
      </c>
      <c r="V92" s="215">
        <f>T92+U92</f>
        <v>4</v>
      </c>
      <c r="W92" s="81">
        <f t="shared" si="110"/>
        <v>-19.999999999999996</v>
      </c>
    </row>
    <row r="93" spans="12:26" ht="13.5" thickBot="1">
      <c r="L93" s="61" t="s">
        <v>15</v>
      </c>
      <c r="M93" s="78">
        <v>7</v>
      </c>
      <c r="N93" s="79">
        <v>0</v>
      </c>
      <c r="O93" s="215">
        <f>M93+N93</f>
        <v>7</v>
      </c>
      <c r="P93" s="80">
        <v>0</v>
      </c>
      <c r="Q93" s="215">
        <f>O93+P93</f>
        <v>7</v>
      </c>
      <c r="R93" s="78">
        <v>4</v>
      </c>
      <c r="S93" s="79">
        <v>0</v>
      </c>
      <c r="T93" s="215">
        <f>R93+S93</f>
        <v>4</v>
      </c>
      <c r="U93" s="80">
        <v>0</v>
      </c>
      <c r="V93" s="215">
        <f>T93+U93</f>
        <v>4</v>
      </c>
      <c r="W93" s="81">
        <f>IF(Q93=0,0,((V93/Q93)-1)*100)</f>
        <v>-42.857142857142861</v>
      </c>
    </row>
    <row r="94" spans="12:26" ht="14.25" thickTop="1" thickBot="1">
      <c r="L94" s="82" t="s">
        <v>61</v>
      </c>
      <c r="M94" s="83">
        <f>+M91+M92+M93</f>
        <v>20</v>
      </c>
      <c r="N94" s="84">
        <f t="shared" ref="N94:V94" si="112">+N91+N92+N93</f>
        <v>0</v>
      </c>
      <c r="O94" s="216">
        <f t="shared" si="112"/>
        <v>20</v>
      </c>
      <c r="P94" s="83">
        <f t="shared" si="112"/>
        <v>0</v>
      </c>
      <c r="Q94" s="216">
        <f t="shared" si="112"/>
        <v>20</v>
      </c>
      <c r="R94" s="83">
        <f t="shared" si="112"/>
        <v>11</v>
      </c>
      <c r="S94" s="84">
        <f t="shared" si="112"/>
        <v>1</v>
      </c>
      <c r="T94" s="216">
        <f t="shared" si="112"/>
        <v>12</v>
      </c>
      <c r="U94" s="83">
        <f t="shared" si="112"/>
        <v>0</v>
      </c>
      <c r="V94" s="216">
        <f t="shared" si="112"/>
        <v>12</v>
      </c>
      <c r="W94" s="85">
        <f>IF(Q94=0,0,((V94/Q94)-1)*100)</f>
        <v>-40</v>
      </c>
      <c r="X94" s="349"/>
      <c r="Y94" s="338"/>
      <c r="Z94" s="338">
        <f>SUM(X94:Y94)</f>
        <v>0</v>
      </c>
    </row>
    <row r="95" spans="12:26" ht="13.5" thickTop="1">
      <c r="L95" s="61" t="s">
        <v>16</v>
      </c>
      <c r="M95" s="78">
        <v>1</v>
      </c>
      <c r="N95" s="79">
        <v>0</v>
      </c>
      <c r="O95" s="215">
        <f>SUM(M95:N95)</f>
        <v>1</v>
      </c>
      <c r="P95" s="80">
        <v>0</v>
      </c>
      <c r="Q95" s="215">
        <f t="shared" ref="Q95:Q97" si="113">O95+P95</f>
        <v>1</v>
      </c>
      <c r="R95" s="78">
        <v>4</v>
      </c>
      <c r="S95" s="79">
        <v>0</v>
      </c>
      <c r="T95" s="215">
        <f>SUM(R95:S95)</f>
        <v>4</v>
      </c>
      <c r="U95" s="80">
        <v>0</v>
      </c>
      <c r="V95" s="215">
        <f>T95+U95</f>
        <v>4</v>
      </c>
      <c r="W95" s="81">
        <f t="shared" si="110"/>
        <v>300</v>
      </c>
    </row>
    <row r="96" spans="12:26">
      <c r="L96" s="61" t="s">
        <v>17</v>
      </c>
      <c r="M96" s="78">
        <v>2</v>
      </c>
      <c r="N96" s="79">
        <v>0</v>
      </c>
      <c r="O96" s="215">
        <f>SUM(M96:N96)</f>
        <v>2</v>
      </c>
      <c r="P96" s="80">
        <v>0</v>
      </c>
      <c r="Q96" s="215">
        <f>O96+P96</f>
        <v>2</v>
      </c>
      <c r="R96" s="78">
        <v>1</v>
      </c>
      <c r="S96" s="79">
        <v>0</v>
      </c>
      <c r="T96" s="215">
        <f>SUM(R96:S96)</f>
        <v>1</v>
      </c>
      <c r="U96" s="80">
        <v>0</v>
      </c>
      <c r="V96" s="215">
        <f>T96+U96</f>
        <v>1</v>
      </c>
      <c r="W96" s="81">
        <f>IF(Q96=0,0,((V96/Q96)-1)*100)</f>
        <v>-50</v>
      </c>
    </row>
    <row r="97" spans="12:26" ht="13.5" thickBot="1">
      <c r="L97" s="61" t="s">
        <v>18</v>
      </c>
      <c r="M97" s="78">
        <v>4</v>
      </c>
      <c r="N97" s="79">
        <v>0</v>
      </c>
      <c r="O97" s="217">
        <f>SUM(M97:N97)</f>
        <v>4</v>
      </c>
      <c r="P97" s="86">
        <v>0</v>
      </c>
      <c r="Q97" s="217">
        <f t="shared" si="113"/>
        <v>4</v>
      </c>
      <c r="R97" s="78">
        <v>1</v>
      </c>
      <c r="S97" s="79">
        <v>0</v>
      </c>
      <c r="T97" s="217">
        <f>SUM(R97:S97)</f>
        <v>1</v>
      </c>
      <c r="U97" s="86">
        <v>0</v>
      </c>
      <c r="V97" s="217">
        <f>T97+U97</f>
        <v>1</v>
      </c>
      <c r="W97" s="81">
        <f t="shared" si="110"/>
        <v>-75</v>
      </c>
    </row>
    <row r="98" spans="12:26" ht="14.25" thickTop="1" thickBot="1">
      <c r="L98" s="87" t="s">
        <v>39</v>
      </c>
      <c r="M98" s="88">
        <f>+M95+M96+M97</f>
        <v>7</v>
      </c>
      <c r="N98" s="88">
        <f t="shared" ref="N98:V98" si="114">+N95+N96+N97</f>
        <v>0</v>
      </c>
      <c r="O98" s="218">
        <f t="shared" si="114"/>
        <v>7</v>
      </c>
      <c r="P98" s="89">
        <f t="shared" si="114"/>
        <v>0</v>
      </c>
      <c r="Q98" s="218">
        <f t="shared" si="114"/>
        <v>7</v>
      </c>
      <c r="R98" s="88">
        <f t="shared" si="114"/>
        <v>6</v>
      </c>
      <c r="S98" s="88">
        <f t="shared" si="114"/>
        <v>0</v>
      </c>
      <c r="T98" s="218">
        <f t="shared" si="114"/>
        <v>6</v>
      </c>
      <c r="U98" s="89">
        <f t="shared" si="114"/>
        <v>0</v>
      </c>
      <c r="V98" s="218">
        <f t="shared" si="114"/>
        <v>6</v>
      </c>
      <c r="W98" s="90">
        <f t="shared" si="110"/>
        <v>-14.28571428571429</v>
      </c>
    </row>
    <row r="99" spans="12:26" ht="13.5" thickTop="1">
      <c r="L99" s="61" t="s">
        <v>21</v>
      </c>
      <c r="M99" s="78">
        <v>2</v>
      </c>
      <c r="N99" s="79">
        <v>0</v>
      </c>
      <c r="O99" s="217">
        <f>SUM(M99:N99)</f>
        <v>2</v>
      </c>
      <c r="P99" s="91">
        <v>0</v>
      </c>
      <c r="Q99" s="217">
        <f t="shared" ref="Q99:Q101" si="115">O99+P99</f>
        <v>2</v>
      </c>
      <c r="R99" s="78">
        <v>1</v>
      </c>
      <c r="S99" s="79">
        <v>0</v>
      </c>
      <c r="T99" s="217">
        <f>SUM(R99:S99)</f>
        <v>1</v>
      </c>
      <c r="U99" s="91">
        <v>0</v>
      </c>
      <c r="V99" s="217">
        <f>T99+U99</f>
        <v>1</v>
      </c>
      <c r="W99" s="81">
        <f t="shared" si="110"/>
        <v>-50</v>
      </c>
    </row>
    <row r="100" spans="12:26">
      <c r="L100" s="61" t="s">
        <v>22</v>
      </c>
      <c r="M100" s="78">
        <v>6</v>
      </c>
      <c r="N100" s="79">
        <v>0</v>
      </c>
      <c r="O100" s="217">
        <f>SUM(M100:N100)</f>
        <v>6</v>
      </c>
      <c r="P100" s="80">
        <v>0</v>
      </c>
      <c r="Q100" s="217">
        <f t="shared" si="115"/>
        <v>6</v>
      </c>
      <c r="R100" s="78">
        <v>5</v>
      </c>
      <c r="S100" s="79">
        <v>0</v>
      </c>
      <c r="T100" s="217">
        <f>SUM(R100:S100)</f>
        <v>5</v>
      </c>
      <c r="U100" s="80">
        <v>0</v>
      </c>
      <c r="V100" s="217">
        <f>T100+U100</f>
        <v>5</v>
      </c>
      <c r="W100" s="81">
        <f t="shared" si="110"/>
        <v>-16.666666666666664</v>
      </c>
    </row>
    <row r="101" spans="12:26" ht="13.5" thickBot="1">
      <c r="L101" s="61" t="s">
        <v>23</v>
      </c>
      <c r="M101" s="78">
        <v>5</v>
      </c>
      <c r="N101" s="79">
        <v>0</v>
      </c>
      <c r="O101" s="217">
        <f>SUM(M101:N101)</f>
        <v>5</v>
      </c>
      <c r="P101" s="80">
        <v>0</v>
      </c>
      <c r="Q101" s="217">
        <f t="shared" si="115"/>
        <v>5</v>
      </c>
      <c r="R101" s="78">
        <v>24</v>
      </c>
      <c r="S101" s="79">
        <v>0</v>
      </c>
      <c r="T101" s="217">
        <f>SUM(R101:S101)</f>
        <v>24</v>
      </c>
      <c r="U101" s="80"/>
      <c r="V101" s="217">
        <f>T101+U101</f>
        <v>24</v>
      </c>
      <c r="W101" s="81">
        <f t="shared" si="110"/>
        <v>380</v>
      </c>
    </row>
    <row r="102" spans="12:26" ht="14.25" thickTop="1" thickBot="1">
      <c r="L102" s="82" t="s">
        <v>40</v>
      </c>
      <c r="M102" s="83">
        <f>+M99+M100+M101</f>
        <v>13</v>
      </c>
      <c r="N102" s="84">
        <f t="shared" ref="N102:V102" si="116">+N99+N100+N101</f>
        <v>0</v>
      </c>
      <c r="O102" s="216">
        <f t="shared" si="116"/>
        <v>13</v>
      </c>
      <c r="P102" s="83">
        <f t="shared" si="116"/>
        <v>0</v>
      </c>
      <c r="Q102" s="216">
        <f t="shared" si="116"/>
        <v>13</v>
      </c>
      <c r="R102" s="83">
        <f t="shared" si="116"/>
        <v>30</v>
      </c>
      <c r="S102" s="84">
        <f t="shared" si="116"/>
        <v>0</v>
      </c>
      <c r="T102" s="216">
        <f t="shared" si="116"/>
        <v>30</v>
      </c>
      <c r="U102" s="83">
        <f t="shared" si="116"/>
        <v>0</v>
      </c>
      <c r="V102" s="216">
        <f t="shared" si="116"/>
        <v>30</v>
      </c>
      <c r="W102" s="85">
        <f t="shared" si="110"/>
        <v>130.76923076923075</v>
      </c>
    </row>
    <row r="103" spans="12:26" ht="14.25" thickTop="1" thickBot="1">
      <c r="L103" s="82" t="s">
        <v>62</v>
      </c>
      <c r="M103" s="83">
        <f t="shared" ref="M103:V103" si="117">+M94+M98+M102</f>
        <v>40</v>
      </c>
      <c r="N103" s="84">
        <f t="shared" si="117"/>
        <v>0</v>
      </c>
      <c r="O103" s="216">
        <f t="shared" si="117"/>
        <v>40</v>
      </c>
      <c r="P103" s="83">
        <f t="shared" si="117"/>
        <v>0</v>
      </c>
      <c r="Q103" s="216">
        <f t="shared" si="117"/>
        <v>40</v>
      </c>
      <c r="R103" s="83">
        <f t="shared" si="117"/>
        <v>47</v>
      </c>
      <c r="S103" s="84">
        <f t="shared" si="117"/>
        <v>1</v>
      </c>
      <c r="T103" s="216">
        <f t="shared" si="117"/>
        <v>48</v>
      </c>
      <c r="U103" s="83">
        <f t="shared" si="117"/>
        <v>0</v>
      </c>
      <c r="V103" s="216">
        <f t="shared" si="117"/>
        <v>48</v>
      </c>
      <c r="W103" s="85">
        <f>IF(Q103=0,0,((V103/Q103)-1)*100)</f>
        <v>19.999999999999996</v>
      </c>
      <c r="X103" s="393">
        <f>+O103+O181</f>
        <v>40</v>
      </c>
      <c r="Y103" s="338">
        <f>+T103+T181</f>
        <v>48</v>
      </c>
      <c r="Z103" s="349">
        <f>IF(X103=0,0,(Y103/X103-1))</f>
        <v>0.19999999999999996</v>
      </c>
    </row>
    <row r="104" spans="12:26" ht="14.25" thickTop="1" thickBot="1">
      <c r="L104" s="82" t="s">
        <v>7</v>
      </c>
      <c r="M104" s="83">
        <f t="shared" ref="M104:V104" si="118">+M90+M94+M98+M102</f>
        <v>51</v>
      </c>
      <c r="N104" s="84">
        <f t="shared" si="118"/>
        <v>0</v>
      </c>
      <c r="O104" s="216">
        <f t="shared" si="118"/>
        <v>51</v>
      </c>
      <c r="P104" s="83">
        <f t="shared" si="118"/>
        <v>0</v>
      </c>
      <c r="Q104" s="216">
        <f t="shared" si="118"/>
        <v>51</v>
      </c>
      <c r="R104" s="83">
        <f t="shared" si="118"/>
        <v>62</v>
      </c>
      <c r="S104" s="84">
        <f t="shared" si="118"/>
        <v>1</v>
      </c>
      <c r="T104" s="216">
        <f t="shared" si="118"/>
        <v>63</v>
      </c>
      <c r="U104" s="83">
        <f t="shared" si="118"/>
        <v>0</v>
      </c>
      <c r="V104" s="216">
        <f t="shared" si="118"/>
        <v>63</v>
      </c>
      <c r="W104" s="85">
        <f>IF(Q104=0,0,((V104/Q104)-1)*100)</f>
        <v>23.529411764705888</v>
      </c>
      <c r="X104" s="393">
        <f>+O104+O130</f>
        <v>1141</v>
      </c>
      <c r="Y104" s="338">
        <f>+T104+T182</f>
        <v>63</v>
      </c>
      <c r="Z104" s="349">
        <f>IF(X104=0,0,(Y104/X104-1))</f>
        <v>-0.94478527607361962</v>
      </c>
    </row>
    <row r="105" spans="12:26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6" ht="13.5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2:26" ht="13.5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2:26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2:26" ht="14.25" thickTop="1" thickBot="1">
      <c r="L109" s="59"/>
      <c r="M109" s="227" t="s">
        <v>58</v>
      </c>
      <c r="N109" s="228"/>
      <c r="O109" s="229"/>
      <c r="P109" s="227"/>
      <c r="Q109" s="227"/>
      <c r="R109" s="227" t="s">
        <v>59</v>
      </c>
      <c r="S109" s="228"/>
      <c r="T109" s="229"/>
      <c r="U109" s="227"/>
      <c r="V109" s="227"/>
      <c r="W109" s="378" t="s">
        <v>2</v>
      </c>
    </row>
    <row r="110" spans="12:26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79" t="s">
        <v>4</v>
      </c>
    </row>
    <row r="111" spans="12:26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80"/>
    </row>
    <row r="112" spans="12:26" ht="5.2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2:26">
      <c r="L113" s="61" t="s">
        <v>10</v>
      </c>
      <c r="M113" s="78">
        <v>29</v>
      </c>
      <c r="N113" s="79">
        <v>41</v>
      </c>
      <c r="O113" s="215">
        <f>M113+N113</f>
        <v>70</v>
      </c>
      <c r="P113" s="80">
        <v>0</v>
      </c>
      <c r="Q113" s="215">
        <f t="shared" ref="Q113:Q115" si="119">O113+P113</f>
        <v>70</v>
      </c>
      <c r="R113" s="78">
        <v>91</v>
      </c>
      <c r="S113" s="79">
        <v>63</v>
      </c>
      <c r="T113" s="215">
        <f>R113+S113</f>
        <v>154</v>
      </c>
      <c r="U113" s="80">
        <v>0</v>
      </c>
      <c r="V113" s="215">
        <f>T113+U113</f>
        <v>154</v>
      </c>
      <c r="W113" s="81">
        <f>IF(Q113=0,0,((V113/Q113)-1)*100)</f>
        <v>120.00000000000001</v>
      </c>
      <c r="X113" s="339"/>
    </row>
    <row r="114" spans="12:26">
      <c r="L114" s="61" t="s">
        <v>11</v>
      </c>
      <c r="M114" s="78">
        <v>25</v>
      </c>
      <c r="N114" s="79">
        <v>49</v>
      </c>
      <c r="O114" s="215">
        <f>M114+N114</f>
        <v>74</v>
      </c>
      <c r="P114" s="80">
        <v>0</v>
      </c>
      <c r="Q114" s="215">
        <f t="shared" si="119"/>
        <v>74</v>
      </c>
      <c r="R114" s="78">
        <v>88</v>
      </c>
      <c r="S114" s="79">
        <v>67</v>
      </c>
      <c r="T114" s="215">
        <f>R114+S114</f>
        <v>155</v>
      </c>
      <c r="U114" s="80">
        <v>0</v>
      </c>
      <c r="V114" s="215">
        <f>T114+U114</f>
        <v>155</v>
      </c>
      <c r="W114" s="81">
        <f>IF(Q114=0,0,((V114/Q114)-1)*100)</f>
        <v>109.45945945945948</v>
      </c>
      <c r="X114" s="339"/>
    </row>
    <row r="115" spans="12:26" ht="13.5" thickBot="1">
      <c r="L115" s="67" t="s">
        <v>12</v>
      </c>
      <c r="M115" s="78">
        <v>32</v>
      </c>
      <c r="N115" s="79">
        <v>43</v>
      </c>
      <c r="O115" s="215">
        <f>M115+N115</f>
        <v>75</v>
      </c>
      <c r="P115" s="80">
        <v>0</v>
      </c>
      <c r="Q115" s="215">
        <f t="shared" si="119"/>
        <v>75</v>
      </c>
      <c r="R115" s="78">
        <v>93</v>
      </c>
      <c r="S115" s="79">
        <v>83</v>
      </c>
      <c r="T115" s="215">
        <f>R115+S115</f>
        <v>176</v>
      </c>
      <c r="U115" s="80">
        <v>0</v>
      </c>
      <c r="V115" s="215">
        <f>T115+U115</f>
        <v>176</v>
      </c>
      <c r="W115" s="81">
        <f>IF(Q115=0,0,((V115/Q115)-1)*100)</f>
        <v>134.66666666666666</v>
      </c>
    </row>
    <row r="116" spans="12:26" ht="14.25" thickTop="1" thickBot="1">
      <c r="L116" s="82" t="s">
        <v>38</v>
      </c>
      <c r="M116" s="83">
        <f>+M113+M114+M115</f>
        <v>86</v>
      </c>
      <c r="N116" s="84">
        <f t="shared" ref="N116:V116" si="120">+N113+N114+N115</f>
        <v>133</v>
      </c>
      <c r="O116" s="216">
        <f t="shared" si="120"/>
        <v>219</v>
      </c>
      <c r="P116" s="83">
        <f t="shared" si="120"/>
        <v>0</v>
      </c>
      <c r="Q116" s="216">
        <f t="shared" si="120"/>
        <v>219</v>
      </c>
      <c r="R116" s="83">
        <f t="shared" si="120"/>
        <v>272</v>
      </c>
      <c r="S116" s="84">
        <f t="shared" si="120"/>
        <v>213</v>
      </c>
      <c r="T116" s="216">
        <f t="shared" si="120"/>
        <v>485</v>
      </c>
      <c r="U116" s="83">
        <f t="shared" si="120"/>
        <v>0</v>
      </c>
      <c r="V116" s="216">
        <f t="shared" si="120"/>
        <v>485</v>
      </c>
      <c r="W116" s="85">
        <f t="shared" ref="W116:W128" si="121">IF(Q116=0,0,((V116/Q116)-1)*100)</f>
        <v>121.46118721461185</v>
      </c>
      <c r="X116" s="349"/>
    </row>
    <row r="117" spans="12:26" ht="13.5" thickTop="1">
      <c r="L117" s="61" t="s">
        <v>13</v>
      </c>
      <c r="M117" s="78">
        <v>29</v>
      </c>
      <c r="N117" s="79">
        <v>46</v>
      </c>
      <c r="O117" s="215">
        <f>M117+N117</f>
        <v>75</v>
      </c>
      <c r="P117" s="80">
        <v>0</v>
      </c>
      <c r="Q117" s="215">
        <f t="shared" ref="Q117:Q118" si="122">O117+P117</f>
        <v>75</v>
      </c>
      <c r="R117" s="78">
        <v>84</v>
      </c>
      <c r="S117" s="79">
        <v>118</v>
      </c>
      <c r="T117" s="215">
        <f>R117+S117</f>
        <v>202</v>
      </c>
      <c r="U117" s="80">
        <v>0</v>
      </c>
      <c r="V117" s="215">
        <f>T117+U117</f>
        <v>202</v>
      </c>
      <c r="W117" s="81">
        <f t="shared" si="121"/>
        <v>169.33333333333334</v>
      </c>
      <c r="X117" s="349"/>
    </row>
    <row r="118" spans="12:26">
      <c r="L118" s="61" t="s">
        <v>14</v>
      </c>
      <c r="M118" s="78">
        <v>25</v>
      </c>
      <c r="N118" s="79">
        <v>52</v>
      </c>
      <c r="O118" s="215">
        <f>M118+N118</f>
        <v>77</v>
      </c>
      <c r="P118" s="80">
        <v>0</v>
      </c>
      <c r="Q118" s="215">
        <f t="shared" si="122"/>
        <v>77</v>
      </c>
      <c r="R118" s="78">
        <v>81</v>
      </c>
      <c r="S118" s="79">
        <v>154</v>
      </c>
      <c r="T118" s="215">
        <f>R118+S118</f>
        <v>235</v>
      </c>
      <c r="U118" s="80">
        <v>0</v>
      </c>
      <c r="V118" s="215">
        <f>T118+U118</f>
        <v>235</v>
      </c>
      <c r="W118" s="81">
        <f t="shared" si="121"/>
        <v>205.19480519480518</v>
      </c>
    </row>
    <row r="119" spans="12:26" ht="13.5" thickBot="1">
      <c r="L119" s="61" t="s">
        <v>15</v>
      </c>
      <c r="M119" s="78">
        <v>30</v>
      </c>
      <c r="N119" s="79">
        <v>43</v>
      </c>
      <c r="O119" s="215">
        <f>M119+N119</f>
        <v>73</v>
      </c>
      <c r="P119" s="80">
        <v>0</v>
      </c>
      <c r="Q119" s="215">
        <f>O119+P119</f>
        <v>73</v>
      </c>
      <c r="R119" s="78">
        <v>99</v>
      </c>
      <c r="S119" s="79">
        <v>110</v>
      </c>
      <c r="T119" s="215">
        <f>R119+S119</f>
        <v>209</v>
      </c>
      <c r="U119" s="80">
        <v>0</v>
      </c>
      <c r="V119" s="215">
        <f>T119+U119</f>
        <v>209</v>
      </c>
      <c r="W119" s="81">
        <f>IF(Q119=0,0,((V119/Q119)-1)*100)</f>
        <v>186.30136986301369</v>
      </c>
    </row>
    <row r="120" spans="12:26" ht="14.25" thickTop="1" thickBot="1">
      <c r="L120" s="82" t="s">
        <v>61</v>
      </c>
      <c r="M120" s="83">
        <f>+M117+M118+M119</f>
        <v>84</v>
      </c>
      <c r="N120" s="84">
        <f t="shared" ref="N120:V120" si="123">+N117+N118+N119</f>
        <v>141</v>
      </c>
      <c r="O120" s="216">
        <f t="shared" si="123"/>
        <v>225</v>
      </c>
      <c r="P120" s="83">
        <f t="shared" si="123"/>
        <v>0</v>
      </c>
      <c r="Q120" s="216">
        <f t="shared" si="123"/>
        <v>225</v>
      </c>
      <c r="R120" s="83">
        <f t="shared" si="123"/>
        <v>264</v>
      </c>
      <c r="S120" s="84">
        <f t="shared" si="123"/>
        <v>382</v>
      </c>
      <c r="T120" s="216">
        <f t="shared" si="123"/>
        <v>646</v>
      </c>
      <c r="U120" s="83">
        <f t="shared" si="123"/>
        <v>0</v>
      </c>
      <c r="V120" s="216">
        <f t="shared" si="123"/>
        <v>646</v>
      </c>
      <c r="W120" s="85">
        <f>IF(Q120=0,0,((V120/Q120)-1)*100)</f>
        <v>187.11111111111109</v>
      </c>
      <c r="X120" s="349"/>
      <c r="Y120" s="338"/>
      <c r="Z120" s="338">
        <f>SUM(X120:Y120)</f>
        <v>0</v>
      </c>
    </row>
    <row r="121" spans="12:26" ht="13.5" thickTop="1">
      <c r="L121" s="61" t="s">
        <v>16</v>
      </c>
      <c r="M121" s="78">
        <v>22</v>
      </c>
      <c r="N121" s="79">
        <v>47</v>
      </c>
      <c r="O121" s="215">
        <f>SUM(M121:N121)</f>
        <v>69</v>
      </c>
      <c r="P121" s="80">
        <v>0</v>
      </c>
      <c r="Q121" s="215">
        <f t="shared" ref="Q121:Q123" si="124">O121+P121</f>
        <v>69</v>
      </c>
      <c r="R121" s="78">
        <v>99</v>
      </c>
      <c r="S121" s="79">
        <v>110</v>
      </c>
      <c r="T121" s="215">
        <f>SUM(R121:S121)</f>
        <v>209</v>
      </c>
      <c r="U121" s="80">
        <v>0</v>
      </c>
      <c r="V121" s="215">
        <f>T121+U121</f>
        <v>209</v>
      </c>
      <c r="W121" s="81">
        <f t="shared" si="121"/>
        <v>202.89855072463769</v>
      </c>
    </row>
    <row r="122" spans="12:26">
      <c r="L122" s="61" t="s">
        <v>17</v>
      </c>
      <c r="M122" s="78">
        <v>36</v>
      </c>
      <c r="N122" s="79">
        <v>69</v>
      </c>
      <c r="O122" s="215">
        <f>SUM(M122:N122)</f>
        <v>105</v>
      </c>
      <c r="P122" s="80">
        <v>0</v>
      </c>
      <c r="Q122" s="215">
        <f>O122+P122</f>
        <v>105</v>
      </c>
      <c r="R122" s="78">
        <v>114</v>
      </c>
      <c r="S122" s="79">
        <v>98</v>
      </c>
      <c r="T122" s="215">
        <f>SUM(R122:S122)</f>
        <v>212</v>
      </c>
      <c r="U122" s="80">
        <v>0</v>
      </c>
      <c r="V122" s="215">
        <f>T122+U122</f>
        <v>212</v>
      </c>
      <c r="W122" s="81">
        <f>IF(Q122=0,0,((V122/Q122)-1)*100)</f>
        <v>101.9047619047619</v>
      </c>
    </row>
    <row r="123" spans="12:26" ht="13.5" thickBot="1">
      <c r="L123" s="61" t="s">
        <v>18</v>
      </c>
      <c r="M123" s="78">
        <v>35</v>
      </c>
      <c r="N123" s="79">
        <v>76</v>
      </c>
      <c r="O123" s="217">
        <f>SUM(M123:N123)</f>
        <v>111</v>
      </c>
      <c r="P123" s="86">
        <v>0</v>
      </c>
      <c r="Q123" s="217">
        <f t="shared" si="124"/>
        <v>111</v>
      </c>
      <c r="R123" s="78">
        <v>95</v>
      </c>
      <c r="S123" s="79">
        <v>112</v>
      </c>
      <c r="T123" s="217">
        <f>SUM(R123:S123)</f>
        <v>207</v>
      </c>
      <c r="U123" s="86">
        <v>0</v>
      </c>
      <c r="V123" s="217">
        <f>T123+U123</f>
        <v>207</v>
      </c>
      <c r="W123" s="81">
        <f t="shared" si="121"/>
        <v>86.486486486486484</v>
      </c>
    </row>
    <row r="124" spans="12:26" ht="14.25" thickTop="1" thickBot="1">
      <c r="L124" s="87" t="s">
        <v>39</v>
      </c>
      <c r="M124" s="88">
        <f>+M121+M122+M123</f>
        <v>93</v>
      </c>
      <c r="N124" s="88">
        <f t="shared" ref="N124:V124" si="125">+N121+N122+N123</f>
        <v>192</v>
      </c>
      <c r="O124" s="218">
        <f t="shared" si="125"/>
        <v>285</v>
      </c>
      <c r="P124" s="89">
        <f t="shared" si="125"/>
        <v>0</v>
      </c>
      <c r="Q124" s="218">
        <f t="shared" si="125"/>
        <v>285</v>
      </c>
      <c r="R124" s="88">
        <f t="shared" si="125"/>
        <v>308</v>
      </c>
      <c r="S124" s="88">
        <f t="shared" si="125"/>
        <v>320</v>
      </c>
      <c r="T124" s="218">
        <f t="shared" si="125"/>
        <v>628</v>
      </c>
      <c r="U124" s="89">
        <f t="shared" si="125"/>
        <v>0</v>
      </c>
      <c r="V124" s="218">
        <f t="shared" si="125"/>
        <v>628</v>
      </c>
      <c r="W124" s="90">
        <f t="shared" si="121"/>
        <v>120.35087719298248</v>
      </c>
    </row>
    <row r="125" spans="12:26" ht="13.5" thickTop="1">
      <c r="L125" s="61" t="s">
        <v>21</v>
      </c>
      <c r="M125" s="78">
        <v>35</v>
      </c>
      <c r="N125" s="79">
        <v>73</v>
      </c>
      <c r="O125" s="217">
        <f>SUM(M125:N125)</f>
        <v>108</v>
      </c>
      <c r="P125" s="91">
        <v>0</v>
      </c>
      <c r="Q125" s="217">
        <f t="shared" ref="Q125:Q127" si="126">O125+P125</f>
        <v>108</v>
      </c>
      <c r="R125" s="78">
        <v>98</v>
      </c>
      <c r="S125" s="79">
        <v>126</v>
      </c>
      <c r="T125" s="217">
        <f>SUM(R125:S125)</f>
        <v>224</v>
      </c>
      <c r="U125" s="91">
        <v>0</v>
      </c>
      <c r="V125" s="217">
        <f>T125+U125</f>
        <v>224</v>
      </c>
      <c r="W125" s="81">
        <f t="shared" si="121"/>
        <v>107.40740740740739</v>
      </c>
    </row>
    <row r="126" spans="12:26">
      <c r="L126" s="61" t="s">
        <v>22</v>
      </c>
      <c r="M126" s="78">
        <v>85</v>
      </c>
      <c r="N126" s="79">
        <v>50</v>
      </c>
      <c r="O126" s="217">
        <f>SUM(M126:N126)</f>
        <v>135</v>
      </c>
      <c r="P126" s="80">
        <v>0</v>
      </c>
      <c r="Q126" s="217">
        <f t="shared" si="126"/>
        <v>135</v>
      </c>
      <c r="R126" s="78">
        <v>89</v>
      </c>
      <c r="S126" s="79">
        <v>110</v>
      </c>
      <c r="T126" s="217">
        <f>SUM(R126:S126)</f>
        <v>199</v>
      </c>
      <c r="U126" s="80">
        <v>0</v>
      </c>
      <c r="V126" s="217">
        <f>T126+U126</f>
        <v>199</v>
      </c>
      <c r="W126" s="81">
        <f t="shared" si="121"/>
        <v>47.407407407407412</v>
      </c>
    </row>
    <row r="127" spans="12:26" ht="13.5" thickBot="1">
      <c r="L127" s="61" t="s">
        <v>23</v>
      </c>
      <c r="M127" s="78">
        <v>72</v>
      </c>
      <c r="N127" s="79">
        <v>46</v>
      </c>
      <c r="O127" s="217">
        <f>SUM(M127:N127)</f>
        <v>118</v>
      </c>
      <c r="P127" s="80">
        <v>0</v>
      </c>
      <c r="Q127" s="217">
        <f t="shared" si="126"/>
        <v>118</v>
      </c>
      <c r="R127" s="78">
        <v>98</v>
      </c>
      <c r="S127" s="79">
        <v>55</v>
      </c>
      <c r="T127" s="217">
        <f>SUM(R127:S127)</f>
        <v>153</v>
      </c>
      <c r="U127" s="80">
        <v>0</v>
      </c>
      <c r="V127" s="217">
        <f>T127+U127</f>
        <v>153</v>
      </c>
      <c r="W127" s="81">
        <f t="shared" si="121"/>
        <v>29.661016949152554</v>
      </c>
    </row>
    <row r="128" spans="12:26" ht="14.25" thickTop="1" thickBot="1">
      <c r="L128" s="82" t="s">
        <v>40</v>
      </c>
      <c r="M128" s="83">
        <f>+M125+M126+M127</f>
        <v>192</v>
      </c>
      <c r="N128" s="84">
        <f t="shared" ref="N128:V128" si="127">+N125+N126+N127</f>
        <v>169</v>
      </c>
      <c r="O128" s="216">
        <f t="shared" si="127"/>
        <v>361</v>
      </c>
      <c r="P128" s="83">
        <f t="shared" si="127"/>
        <v>0</v>
      </c>
      <c r="Q128" s="216">
        <f t="shared" si="127"/>
        <v>361</v>
      </c>
      <c r="R128" s="83">
        <f t="shared" si="127"/>
        <v>285</v>
      </c>
      <c r="S128" s="84">
        <f t="shared" si="127"/>
        <v>291</v>
      </c>
      <c r="T128" s="216">
        <f t="shared" si="127"/>
        <v>576</v>
      </c>
      <c r="U128" s="83">
        <f t="shared" si="127"/>
        <v>0</v>
      </c>
      <c r="V128" s="216">
        <f t="shared" si="127"/>
        <v>576</v>
      </c>
      <c r="W128" s="85">
        <f t="shared" si="121"/>
        <v>59.556786703601119</v>
      </c>
      <c r="X128" s="339"/>
    </row>
    <row r="129" spans="12:26" ht="14.25" thickTop="1" thickBot="1">
      <c r="L129" s="82" t="s">
        <v>62</v>
      </c>
      <c r="M129" s="83">
        <f t="shared" ref="M129:V129" si="128">+M120+M124+M128</f>
        <v>369</v>
      </c>
      <c r="N129" s="84">
        <f t="shared" si="128"/>
        <v>502</v>
      </c>
      <c r="O129" s="216">
        <f t="shared" si="128"/>
        <v>871</v>
      </c>
      <c r="P129" s="83">
        <f t="shared" si="128"/>
        <v>0</v>
      </c>
      <c r="Q129" s="216">
        <f t="shared" si="128"/>
        <v>871</v>
      </c>
      <c r="R129" s="83">
        <f t="shared" si="128"/>
        <v>857</v>
      </c>
      <c r="S129" s="84">
        <f t="shared" si="128"/>
        <v>993</v>
      </c>
      <c r="T129" s="216">
        <f t="shared" si="128"/>
        <v>1850</v>
      </c>
      <c r="U129" s="83">
        <f t="shared" si="128"/>
        <v>0</v>
      </c>
      <c r="V129" s="216">
        <f t="shared" si="128"/>
        <v>1850</v>
      </c>
      <c r="W129" s="85">
        <f>IF(Q129=0,0,((V129/Q129)-1)*100)</f>
        <v>112.39954075774969</v>
      </c>
      <c r="X129" s="393">
        <f>+O129+O207</f>
        <v>871</v>
      </c>
      <c r="Y129" s="338">
        <f>+T129+T207</f>
        <v>2863</v>
      </c>
      <c r="Z129" s="349">
        <f>IF(X129=0,0,(Y129/X129-1))</f>
        <v>2.2870264064293915</v>
      </c>
    </row>
    <row r="130" spans="12:26" ht="14.25" thickTop="1" thickBot="1">
      <c r="L130" s="82" t="s">
        <v>7</v>
      </c>
      <c r="M130" s="83">
        <f t="shared" ref="M130:V130" si="129">+M116+M120+M124+M128</f>
        <v>455</v>
      </c>
      <c r="N130" s="84">
        <f t="shared" si="129"/>
        <v>635</v>
      </c>
      <c r="O130" s="216">
        <f t="shared" si="129"/>
        <v>1090</v>
      </c>
      <c r="P130" s="83">
        <f t="shared" si="129"/>
        <v>0</v>
      </c>
      <c r="Q130" s="216">
        <f t="shared" si="129"/>
        <v>1090</v>
      </c>
      <c r="R130" s="83">
        <f t="shared" si="129"/>
        <v>1129</v>
      </c>
      <c r="S130" s="84">
        <f t="shared" si="129"/>
        <v>1206</v>
      </c>
      <c r="T130" s="216">
        <f t="shared" si="129"/>
        <v>2335</v>
      </c>
      <c r="U130" s="83">
        <f t="shared" si="129"/>
        <v>0</v>
      </c>
      <c r="V130" s="216">
        <f t="shared" si="129"/>
        <v>2335</v>
      </c>
      <c r="W130" s="85">
        <f>IF(Q130=0,0,((V130/Q130)-1)*100)</f>
        <v>114.22018348623854</v>
      </c>
      <c r="X130" s="393">
        <f>+O130+O208</f>
        <v>1090</v>
      </c>
      <c r="Y130" s="338">
        <f>+T130+T208</f>
        <v>3512</v>
      </c>
      <c r="Z130" s="349">
        <f>IF(X130=0,0,(Y130/X130-1))</f>
        <v>2.2220183486238532</v>
      </c>
    </row>
    <row r="131" spans="12:26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6" ht="13.5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6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6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6" ht="14.25" thickTop="1" thickBot="1">
      <c r="L135" s="59"/>
      <c r="M135" s="227" t="s">
        <v>58</v>
      </c>
      <c r="N135" s="228"/>
      <c r="O135" s="229"/>
      <c r="P135" s="227"/>
      <c r="Q135" s="227"/>
      <c r="R135" s="227" t="s">
        <v>59</v>
      </c>
      <c r="S135" s="228"/>
      <c r="T135" s="229"/>
      <c r="U135" s="227"/>
      <c r="V135" s="227"/>
      <c r="W135" s="378" t="s">
        <v>2</v>
      </c>
    </row>
    <row r="136" spans="12:26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79" t="s">
        <v>4</v>
      </c>
    </row>
    <row r="137" spans="12:26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05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405" t="s">
        <v>7</v>
      </c>
      <c r="W137" s="380"/>
    </row>
    <row r="138" spans="12:26" ht="5.25" customHeight="1" thickTop="1">
      <c r="L138" s="61"/>
      <c r="M138" s="73"/>
      <c r="N138" s="74"/>
      <c r="O138" s="75"/>
      <c r="P138" s="76"/>
      <c r="Q138" s="105"/>
      <c r="R138" s="73"/>
      <c r="S138" s="74"/>
      <c r="T138" s="75"/>
      <c r="U138" s="76"/>
      <c r="V138" s="153"/>
      <c r="W138" s="77"/>
    </row>
    <row r="139" spans="12:26">
      <c r="L139" s="61" t="s">
        <v>10</v>
      </c>
      <c r="M139" s="78">
        <f t="shared" ref="M139:N145" si="130">+M87+M113</f>
        <v>33</v>
      </c>
      <c r="N139" s="79">
        <f t="shared" si="130"/>
        <v>41</v>
      </c>
      <c r="O139" s="215">
        <f>M139+N139</f>
        <v>74</v>
      </c>
      <c r="P139" s="80">
        <f t="shared" ref="P139:P145" si="131">+P87+P113</f>
        <v>0</v>
      </c>
      <c r="Q139" s="222">
        <f t="shared" ref="Q139:Q141" si="132">O139+P139</f>
        <v>74</v>
      </c>
      <c r="R139" s="78">
        <f t="shared" ref="R139:S145" si="133">+R87+R113</f>
        <v>94</v>
      </c>
      <c r="S139" s="79">
        <f t="shared" si="133"/>
        <v>63</v>
      </c>
      <c r="T139" s="215">
        <f>R139+S139</f>
        <v>157</v>
      </c>
      <c r="U139" s="80">
        <f t="shared" ref="U139:U145" si="134">+U87+U113</f>
        <v>0</v>
      </c>
      <c r="V139" s="223">
        <f>T139+U139</f>
        <v>157</v>
      </c>
      <c r="W139" s="81">
        <f>IF(Q139=0,0,((V139/Q139)-1)*100)</f>
        <v>112.16216216216215</v>
      </c>
      <c r="X139" s="339"/>
    </row>
    <row r="140" spans="12:26">
      <c r="L140" s="61" t="s">
        <v>11</v>
      </c>
      <c r="M140" s="78">
        <f t="shared" si="130"/>
        <v>29</v>
      </c>
      <c r="N140" s="79">
        <f t="shared" si="130"/>
        <v>49</v>
      </c>
      <c r="O140" s="215">
        <f>M140+N140</f>
        <v>78</v>
      </c>
      <c r="P140" s="80">
        <f t="shared" si="131"/>
        <v>0</v>
      </c>
      <c r="Q140" s="222">
        <f t="shared" si="132"/>
        <v>78</v>
      </c>
      <c r="R140" s="78">
        <f t="shared" si="133"/>
        <v>95</v>
      </c>
      <c r="S140" s="79">
        <f t="shared" si="133"/>
        <v>67</v>
      </c>
      <c r="T140" s="215">
        <f>R140+S140</f>
        <v>162</v>
      </c>
      <c r="U140" s="80">
        <f t="shared" si="134"/>
        <v>0</v>
      </c>
      <c r="V140" s="223">
        <f>T140+U140</f>
        <v>162</v>
      </c>
      <c r="W140" s="81">
        <f>IF(Q140=0,0,((V140/Q140)-1)*100)</f>
        <v>107.69230769230771</v>
      </c>
      <c r="X140" s="339"/>
    </row>
    <row r="141" spans="12:26" ht="13.5" thickBot="1">
      <c r="L141" s="67" t="s">
        <v>12</v>
      </c>
      <c r="M141" s="78">
        <f t="shared" si="130"/>
        <v>35</v>
      </c>
      <c r="N141" s="79">
        <f t="shared" si="130"/>
        <v>43</v>
      </c>
      <c r="O141" s="215">
        <f>M141+N141</f>
        <v>78</v>
      </c>
      <c r="P141" s="80">
        <f t="shared" si="131"/>
        <v>0</v>
      </c>
      <c r="Q141" s="222">
        <f t="shared" si="132"/>
        <v>78</v>
      </c>
      <c r="R141" s="78">
        <f t="shared" si="133"/>
        <v>98</v>
      </c>
      <c r="S141" s="79">
        <f t="shared" si="133"/>
        <v>83</v>
      </c>
      <c r="T141" s="215">
        <f>R141+S141</f>
        <v>181</v>
      </c>
      <c r="U141" s="80">
        <f t="shared" si="134"/>
        <v>0</v>
      </c>
      <c r="V141" s="223">
        <f>T141+U141</f>
        <v>181</v>
      </c>
      <c r="W141" s="81">
        <f>IF(Q141=0,0,((V141/Q141)-1)*100)</f>
        <v>132.05128205128207</v>
      </c>
    </row>
    <row r="142" spans="12:26" ht="14.25" thickTop="1" thickBot="1">
      <c r="L142" s="82" t="s">
        <v>38</v>
      </c>
      <c r="M142" s="83">
        <f>+M139+M140+M141</f>
        <v>97</v>
      </c>
      <c r="N142" s="84">
        <f t="shared" ref="N142:V142" si="135">+N139+N140+N141</f>
        <v>133</v>
      </c>
      <c r="O142" s="216">
        <f t="shared" si="135"/>
        <v>230</v>
      </c>
      <c r="P142" s="83">
        <f t="shared" si="135"/>
        <v>0</v>
      </c>
      <c r="Q142" s="216">
        <f t="shared" si="135"/>
        <v>230</v>
      </c>
      <c r="R142" s="83">
        <f t="shared" si="135"/>
        <v>287</v>
      </c>
      <c r="S142" s="84">
        <f t="shared" si="135"/>
        <v>213</v>
      </c>
      <c r="T142" s="216">
        <f t="shared" si="135"/>
        <v>500</v>
      </c>
      <c r="U142" s="83">
        <f t="shared" si="135"/>
        <v>0</v>
      </c>
      <c r="V142" s="216">
        <f t="shared" si="135"/>
        <v>500</v>
      </c>
      <c r="W142" s="85">
        <f t="shared" ref="W142" si="136">IF(Q142=0,0,((V142/Q142)-1)*100)</f>
        <v>117.39130434782608</v>
      </c>
      <c r="X142" s="349"/>
    </row>
    <row r="143" spans="12:26" ht="13.5" thickTop="1">
      <c r="L143" s="61" t="s">
        <v>13</v>
      </c>
      <c r="M143" s="78">
        <f t="shared" si="130"/>
        <v>37</v>
      </c>
      <c r="N143" s="79">
        <f t="shared" si="130"/>
        <v>46</v>
      </c>
      <c r="O143" s="215">
        <f t="shared" ref="O143:O153" si="137">M143+N143</f>
        <v>83</v>
      </c>
      <c r="P143" s="80">
        <f t="shared" si="131"/>
        <v>0</v>
      </c>
      <c r="Q143" s="222">
        <f t="shared" ref="Q143:Q144" si="138">O143+P143</f>
        <v>83</v>
      </c>
      <c r="R143" s="78">
        <f t="shared" si="133"/>
        <v>88</v>
      </c>
      <c r="S143" s="79">
        <f t="shared" si="133"/>
        <v>118</v>
      </c>
      <c r="T143" s="215">
        <f t="shared" ref="T143:T153" si="139">R143+S143</f>
        <v>206</v>
      </c>
      <c r="U143" s="80">
        <f t="shared" si="134"/>
        <v>0</v>
      </c>
      <c r="V143" s="223">
        <f>T143+U143</f>
        <v>206</v>
      </c>
      <c r="W143" s="81">
        <f>IF(Q143=0,0,((V143/Q143)-1)*100)</f>
        <v>148.19277108433738</v>
      </c>
      <c r="X143" s="349"/>
    </row>
    <row r="144" spans="12:26">
      <c r="L144" s="61" t="s">
        <v>14</v>
      </c>
      <c r="M144" s="78">
        <f t="shared" si="130"/>
        <v>30</v>
      </c>
      <c r="N144" s="79">
        <f t="shared" si="130"/>
        <v>52</v>
      </c>
      <c r="O144" s="215">
        <f t="shared" si="137"/>
        <v>82</v>
      </c>
      <c r="P144" s="80">
        <f t="shared" si="131"/>
        <v>0</v>
      </c>
      <c r="Q144" s="222">
        <f t="shared" si="138"/>
        <v>82</v>
      </c>
      <c r="R144" s="78">
        <f t="shared" si="133"/>
        <v>84</v>
      </c>
      <c r="S144" s="79">
        <f t="shared" si="133"/>
        <v>155</v>
      </c>
      <c r="T144" s="215">
        <f t="shared" si="139"/>
        <v>239</v>
      </c>
      <c r="U144" s="80">
        <f t="shared" si="134"/>
        <v>0</v>
      </c>
      <c r="V144" s="223">
        <f>T144+U144</f>
        <v>239</v>
      </c>
      <c r="W144" s="81">
        <f t="shared" ref="W144:W154" si="140">IF(Q144=0,0,((V144/Q144)-1)*100)</f>
        <v>191.46341463414635</v>
      </c>
      <c r="Z144" s="338" t="e">
        <f>SUM(#REF!)</f>
        <v>#REF!</v>
      </c>
    </row>
    <row r="145" spans="12:26" ht="13.5" thickBot="1">
      <c r="L145" s="61" t="s">
        <v>15</v>
      </c>
      <c r="M145" s="78">
        <f t="shared" si="130"/>
        <v>37</v>
      </c>
      <c r="N145" s="79">
        <f t="shared" si="130"/>
        <v>43</v>
      </c>
      <c r="O145" s="215">
        <f>M145+N145</f>
        <v>80</v>
      </c>
      <c r="P145" s="80">
        <f t="shared" si="131"/>
        <v>0</v>
      </c>
      <c r="Q145" s="222">
        <f>O145+P145</f>
        <v>80</v>
      </c>
      <c r="R145" s="78">
        <f t="shared" si="133"/>
        <v>103</v>
      </c>
      <c r="S145" s="79">
        <f t="shared" si="133"/>
        <v>110</v>
      </c>
      <c r="T145" s="215">
        <f>R145+S145</f>
        <v>213</v>
      </c>
      <c r="U145" s="80">
        <f t="shared" si="134"/>
        <v>0</v>
      </c>
      <c r="V145" s="223">
        <f>T145+U145</f>
        <v>213</v>
      </c>
      <c r="W145" s="81">
        <f>IF(Q145=0,0,((V145/Q145)-1)*100)</f>
        <v>166.25</v>
      </c>
    </row>
    <row r="146" spans="12:26" ht="14.25" thickTop="1" thickBot="1">
      <c r="L146" s="82" t="s">
        <v>61</v>
      </c>
      <c r="M146" s="83">
        <f>+M143+M144+M145</f>
        <v>104</v>
      </c>
      <c r="N146" s="84">
        <f t="shared" ref="N146:V146" si="141">+N143+N144+N145</f>
        <v>141</v>
      </c>
      <c r="O146" s="216">
        <f t="shared" si="141"/>
        <v>245</v>
      </c>
      <c r="P146" s="83">
        <f t="shared" si="141"/>
        <v>0</v>
      </c>
      <c r="Q146" s="216">
        <f t="shared" si="141"/>
        <v>245</v>
      </c>
      <c r="R146" s="83">
        <f t="shared" si="141"/>
        <v>275</v>
      </c>
      <c r="S146" s="84">
        <f t="shared" si="141"/>
        <v>383</v>
      </c>
      <c r="T146" s="216">
        <f t="shared" si="141"/>
        <v>658</v>
      </c>
      <c r="U146" s="83">
        <f t="shared" si="141"/>
        <v>0</v>
      </c>
      <c r="V146" s="216">
        <f t="shared" si="141"/>
        <v>658</v>
      </c>
      <c r="W146" s="85">
        <f>IF(Q146=0,0,((V146/Q146)-1)*100)</f>
        <v>168.57142857142856</v>
      </c>
      <c r="X146" s="349"/>
      <c r="Y146" s="338"/>
      <c r="Z146" s="338">
        <f>SUM(X146:Y146)</f>
        <v>0</v>
      </c>
    </row>
    <row r="147" spans="12:26" ht="13.5" thickTop="1">
      <c r="L147" s="61" t="s">
        <v>16</v>
      </c>
      <c r="M147" s="78">
        <f t="shared" ref="M147:N149" si="142">+M95+M121</f>
        <v>23</v>
      </c>
      <c r="N147" s="79">
        <f t="shared" si="142"/>
        <v>47</v>
      </c>
      <c r="O147" s="215">
        <f t="shared" si="137"/>
        <v>70</v>
      </c>
      <c r="P147" s="80">
        <f>+P95+P121</f>
        <v>0</v>
      </c>
      <c r="Q147" s="222">
        <f t="shared" ref="Q147:Q153" si="143">O147+P147</f>
        <v>70</v>
      </c>
      <c r="R147" s="78">
        <f t="shared" ref="R147:S149" si="144">+R95+R121</f>
        <v>103</v>
      </c>
      <c r="S147" s="79">
        <f t="shared" si="144"/>
        <v>110</v>
      </c>
      <c r="T147" s="215">
        <f t="shared" si="139"/>
        <v>213</v>
      </c>
      <c r="U147" s="80">
        <f>+U95+U121</f>
        <v>0</v>
      </c>
      <c r="V147" s="223">
        <f>T147+U147</f>
        <v>213</v>
      </c>
      <c r="W147" s="81">
        <f t="shared" si="140"/>
        <v>204.28571428571428</v>
      </c>
    </row>
    <row r="148" spans="12:26">
      <c r="L148" s="61" t="s">
        <v>17</v>
      </c>
      <c r="M148" s="78">
        <f t="shared" si="142"/>
        <v>38</v>
      </c>
      <c r="N148" s="79">
        <f t="shared" si="142"/>
        <v>69</v>
      </c>
      <c r="O148" s="215">
        <f>M148+N148</f>
        <v>107</v>
      </c>
      <c r="P148" s="80">
        <f>+P96+P122</f>
        <v>0</v>
      </c>
      <c r="Q148" s="222">
        <f>O148+P148</f>
        <v>107</v>
      </c>
      <c r="R148" s="78">
        <f t="shared" si="144"/>
        <v>115</v>
      </c>
      <c r="S148" s="79">
        <f t="shared" si="144"/>
        <v>98</v>
      </c>
      <c r="T148" s="215">
        <f>R148+S148</f>
        <v>213</v>
      </c>
      <c r="U148" s="80">
        <f>+U96+U122</f>
        <v>0</v>
      </c>
      <c r="V148" s="223">
        <f>T148+U148</f>
        <v>213</v>
      </c>
      <c r="W148" s="81">
        <f>IF(Q148=0,0,((V148/Q148)-1)*100)</f>
        <v>99.065420560747668</v>
      </c>
    </row>
    <row r="149" spans="12:26" ht="13.5" thickBot="1">
      <c r="L149" s="61" t="s">
        <v>18</v>
      </c>
      <c r="M149" s="78">
        <f t="shared" si="142"/>
        <v>39</v>
      </c>
      <c r="N149" s="79">
        <f t="shared" si="142"/>
        <v>76</v>
      </c>
      <c r="O149" s="217">
        <f t="shared" si="137"/>
        <v>115</v>
      </c>
      <c r="P149" s="86">
        <f>+P97+P123</f>
        <v>0</v>
      </c>
      <c r="Q149" s="222">
        <f t="shared" si="143"/>
        <v>115</v>
      </c>
      <c r="R149" s="78">
        <f t="shared" si="144"/>
        <v>96</v>
      </c>
      <c r="S149" s="79">
        <f t="shared" si="144"/>
        <v>112</v>
      </c>
      <c r="T149" s="217">
        <f t="shared" si="139"/>
        <v>208</v>
      </c>
      <c r="U149" s="86">
        <f>+U97+U123</f>
        <v>0</v>
      </c>
      <c r="V149" s="223">
        <f>T149+U149</f>
        <v>208</v>
      </c>
      <c r="W149" s="81">
        <f t="shared" si="140"/>
        <v>80.869565217391298</v>
      </c>
    </row>
    <row r="150" spans="12:26" ht="14.25" thickTop="1" thickBot="1">
      <c r="L150" s="87" t="s">
        <v>39</v>
      </c>
      <c r="M150" s="83">
        <f>+M147+M148+M149</f>
        <v>100</v>
      </c>
      <c r="N150" s="84">
        <f t="shared" ref="N150:V150" si="145">+N147+N148+N149</f>
        <v>192</v>
      </c>
      <c r="O150" s="216">
        <f t="shared" si="145"/>
        <v>292</v>
      </c>
      <c r="P150" s="83">
        <f t="shared" si="145"/>
        <v>0</v>
      </c>
      <c r="Q150" s="216">
        <f t="shared" si="145"/>
        <v>292</v>
      </c>
      <c r="R150" s="83">
        <f t="shared" si="145"/>
        <v>314</v>
      </c>
      <c r="S150" s="84">
        <f t="shared" si="145"/>
        <v>320</v>
      </c>
      <c r="T150" s="216">
        <f t="shared" si="145"/>
        <v>634</v>
      </c>
      <c r="U150" s="83">
        <f t="shared" si="145"/>
        <v>0</v>
      </c>
      <c r="V150" s="216">
        <f t="shared" si="145"/>
        <v>634</v>
      </c>
      <c r="W150" s="90">
        <f t="shared" si="140"/>
        <v>117.12328767123287</v>
      </c>
    </row>
    <row r="151" spans="12:26" ht="13.5" thickTop="1">
      <c r="L151" s="61" t="s">
        <v>21</v>
      </c>
      <c r="M151" s="78">
        <f t="shared" ref="M151:N153" si="146">+M99+M125</f>
        <v>37</v>
      </c>
      <c r="N151" s="79">
        <f t="shared" si="146"/>
        <v>73</v>
      </c>
      <c r="O151" s="217">
        <f t="shared" si="137"/>
        <v>110</v>
      </c>
      <c r="P151" s="91">
        <f>+P99+P125</f>
        <v>0</v>
      </c>
      <c r="Q151" s="222">
        <f t="shared" si="143"/>
        <v>110</v>
      </c>
      <c r="R151" s="78">
        <f t="shared" ref="R151:S153" si="147">+R99+R125</f>
        <v>99</v>
      </c>
      <c r="S151" s="79">
        <f t="shared" si="147"/>
        <v>126</v>
      </c>
      <c r="T151" s="217">
        <f t="shared" si="139"/>
        <v>225</v>
      </c>
      <c r="U151" s="91">
        <f>+U99+U125</f>
        <v>0</v>
      </c>
      <c r="V151" s="223">
        <f>T151+U151</f>
        <v>225</v>
      </c>
      <c r="W151" s="81">
        <f t="shared" si="140"/>
        <v>104.54545454545455</v>
      </c>
    </row>
    <row r="152" spans="12:26">
      <c r="L152" s="61" t="s">
        <v>22</v>
      </c>
      <c r="M152" s="78">
        <f t="shared" si="146"/>
        <v>91</v>
      </c>
      <c r="N152" s="79">
        <f t="shared" si="146"/>
        <v>50</v>
      </c>
      <c r="O152" s="217">
        <f t="shared" si="137"/>
        <v>141</v>
      </c>
      <c r="P152" s="80">
        <f>+P100+P126</f>
        <v>0</v>
      </c>
      <c r="Q152" s="222">
        <f t="shared" si="143"/>
        <v>141</v>
      </c>
      <c r="R152" s="78">
        <f t="shared" si="147"/>
        <v>94</v>
      </c>
      <c r="S152" s="79">
        <f t="shared" si="147"/>
        <v>110</v>
      </c>
      <c r="T152" s="217">
        <f t="shared" si="139"/>
        <v>204</v>
      </c>
      <c r="U152" s="80">
        <f>+U100+U126</f>
        <v>0</v>
      </c>
      <c r="V152" s="223">
        <f>T152+U152</f>
        <v>204</v>
      </c>
      <c r="W152" s="81">
        <f t="shared" si="140"/>
        <v>44.680851063829799</v>
      </c>
      <c r="X152" s="339"/>
    </row>
    <row r="153" spans="12:26" ht="13.5" thickBot="1">
      <c r="L153" s="61" t="s">
        <v>23</v>
      </c>
      <c r="M153" s="78">
        <f t="shared" si="146"/>
        <v>77</v>
      </c>
      <c r="N153" s="79">
        <f t="shared" si="146"/>
        <v>46</v>
      </c>
      <c r="O153" s="217">
        <f t="shared" si="137"/>
        <v>123</v>
      </c>
      <c r="P153" s="80">
        <f>+P101+P127</f>
        <v>0</v>
      </c>
      <c r="Q153" s="222">
        <f t="shared" si="143"/>
        <v>123</v>
      </c>
      <c r="R153" s="78">
        <f t="shared" si="147"/>
        <v>122</v>
      </c>
      <c r="S153" s="79">
        <f t="shared" si="147"/>
        <v>55</v>
      </c>
      <c r="T153" s="217">
        <f t="shared" si="139"/>
        <v>177</v>
      </c>
      <c r="U153" s="80">
        <f>+U101+U127</f>
        <v>0</v>
      </c>
      <c r="V153" s="223">
        <f>T153+U153</f>
        <v>177</v>
      </c>
      <c r="W153" s="81">
        <f t="shared" si="140"/>
        <v>43.90243902439024</v>
      </c>
    </row>
    <row r="154" spans="12:26" ht="14.25" thickTop="1" thickBot="1">
      <c r="L154" s="82" t="s">
        <v>40</v>
      </c>
      <c r="M154" s="83">
        <f>+M151+M152+M153</f>
        <v>205</v>
      </c>
      <c r="N154" s="84">
        <f t="shared" ref="N154:V154" si="148">+N151+N152+N153</f>
        <v>169</v>
      </c>
      <c r="O154" s="216">
        <f t="shared" si="148"/>
        <v>374</v>
      </c>
      <c r="P154" s="83">
        <f t="shared" si="148"/>
        <v>0</v>
      </c>
      <c r="Q154" s="216">
        <f t="shared" si="148"/>
        <v>374</v>
      </c>
      <c r="R154" s="83">
        <f t="shared" si="148"/>
        <v>315</v>
      </c>
      <c r="S154" s="84">
        <f t="shared" si="148"/>
        <v>291</v>
      </c>
      <c r="T154" s="216">
        <f t="shared" si="148"/>
        <v>606</v>
      </c>
      <c r="U154" s="83">
        <f t="shared" si="148"/>
        <v>0</v>
      </c>
      <c r="V154" s="216">
        <f t="shared" si="148"/>
        <v>606</v>
      </c>
      <c r="W154" s="85">
        <f t="shared" si="140"/>
        <v>62.032085561497333</v>
      </c>
    </row>
    <row r="155" spans="12:26" ht="14.25" thickTop="1" thickBot="1">
      <c r="L155" s="82" t="s">
        <v>62</v>
      </c>
      <c r="M155" s="83">
        <f t="shared" ref="M155:V155" si="149">+M146+M150+M154</f>
        <v>409</v>
      </c>
      <c r="N155" s="84">
        <f t="shared" si="149"/>
        <v>502</v>
      </c>
      <c r="O155" s="216">
        <f t="shared" si="149"/>
        <v>911</v>
      </c>
      <c r="P155" s="83">
        <f t="shared" si="149"/>
        <v>0</v>
      </c>
      <c r="Q155" s="216">
        <f t="shared" si="149"/>
        <v>911</v>
      </c>
      <c r="R155" s="83">
        <f t="shared" si="149"/>
        <v>904</v>
      </c>
      <c r="S155" s="84">
        <f t="shared" si="149"/>
        <v>994</v>
      </c>
      <c r="T155" s="216">
        <f t="shared" si="149"/>
        <v>1898</v>
      </c>
      <c r="U155" s="83">
        <f t="shared" si="149"/>
        <v>0</v>
      </c>
      <c r="V155" s="216">
        <f t="shared" si="149"/>
        <v>1898</v>
      </c>
      <c r="W155" s="85">
        <f>IF(Q155=0,0,((V155/Q155)-1)*100)</f>
        <v>108.34248079034028</v>
      </c>
      <c r="X155" s="393">
        <f>+O155+O233</f>
        <v>911</v>
      </c>
      <c r="Y155" s="338">
        <f>+T155+T233</f>
        <v>2911</v>
      </c>
      <c r="Z155" s="349">
        <f>IF(X155=0,0,(Y155/X155-1))</f>
        <v>2.1953896816684964</v>
      </c>
    </row>
    <row r="156" spans="12:26" ht="14.25" thickTop="1" thickBot="1">
      <c r="L156" s="82" t="s">
        <v>7</v>
      </c>
      <c r="M156" s="83">
        <f t="shared" ref="M156:V156" si="150">+M142+M146+M150+M154</f>
        <v>506</v>
      </c>
      <c r="N156" s="84">
        <f t="shared" si="150"/>
        <v>635</v>
      </c>
      <c r="O156" s="216">
        <f t="shared" si="150"/>
        <v>1141</v>
      </c>
      <c r="P156" s="83">
        <f t="shared" si="150"/>
        <v>0</v>
      </c>
      <c r="Q156" s="216">
        <f t="shared" si="150"/>
        <v>1141</v>
      </c>
      <c r="R156" s="83">
        <f t="shared" si="150"/>
        <v>1191</v>
      </c>
      <c r="S156" s="84">
        <f t="shared" si="150"/>
        <v>1207</v>
      </c>
      <c r="T156" s="216">
        <f t="shared" si="150"/>
        <v>2398</v>
      </c>
      <c r="U156" s="83">
        <f t="shared" si="150"/>
        <v>0</v>
      </c>
      <c r="V156" s="216">
        <f t="shared" si="150"/>
        <v>2398</v>
      </c>
      <c r="W156" s="85">
        <f>IF(Q156=0,0,((V156/Q156)-1)*100)</f>
        <v>110.16652059596845</v>
      </c>
      <c r="X156" s="393">
        <f>+O156+O234</f>
        <v>1141</v>
      </c>
      <c r="Y156" s="338">
        <f>+T156+T234</f>
        <v>3575</v>
      </c>
      <c r="Z156" s="349">
        <f>IF(X156=0,0,(Y156/X156-1))</f>
        <v>2.1332164767747588</v>
      </c>
    </row>
    <row r="157" spans="12:26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6" ht="13.5" thickTop="1">
      <c r="L158" s="492" t="s">
        <v>54</v>
      </c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4"/>
    </row>
    <row r="159" spans="12:26" ht="24.75" customHeight="1" thickBot="1">
      <c r="L159" s="495" t="s">
        <v>51</v>
      </c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7"/>
    </row>
    <row r="160" spans="12:26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2:25" ht="14.25" thickTop="1" thickBot="1">
      <c r="L161" s="254"/>
      <c r="M161" s="456" t="s">
        <v>58</v>
      </c>
      <c r="N161" s="457"/>
      <c r="O161" s="457"/>
      <c r="P161" s="457"/>
      <c r="Q161" s="457"/>
      <c r="R161" s="255" t="s">
        <v>59</v>
      </c>
      <c r="S161" s="256"/>
      <c r="T161" s="294"/>
      <c r="U161" s="255"/>
      <c r="V161" s="255"/>
      <c r="W161" s="375" t="s">
        <v>2</v>
      </c>
    </row>
    <row r="162" spans="12:25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376" t="s">
        <v>4</v>
      </c>
    </row>
    <row r="163" spans="12:25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377"/>
    </row>
    <row r="164" spans="12:25" ht="5.25" customHeight="1" thickTop="1">
      <c r="L164" s="258"/>
      <c r="M164" s="270"/>
      <c r="N164" s="271"/>
      <c r="O164" s="272"/>
      <c r="P164" s="273"/>
      <c r="Q164" s="272"/>
      <c r="R164" s="270"/>
      <c r="S164" s="271"/>
      <c r="T164" s="272"/>
      <c r="U164" s="273"/>
      <c r="V164" s="272"/>
      <c r="W164" s="274"/>
    </row>
    <row r="165" spans="12:25">
      <c r="L165" s="258" t="s">
        <v>10</v>
      </c>
      <c r="M165" s="275">
        <v>0</v>
      </c>
      <c r="N165" s="276">
        <v>0</v>
      </c>
      <c r="O165" s="277">
        <f>M165+N165</f>
        <v>0</v>
      </c>
      <c r="P165" s="278">
        <v>0</v>
      </c>
      <c r="Q165" s="277">
        <f t="shared" ref="Q165:Q167" si="151">O165+P165</f>
        <v>0</v>
      </c>
      <c r="R165" s="275">
        <v>0</v>
      </c>
      <c r="S165" s="276">
        <v>0</v>
      </c>
      <c r="T165" s="277">
        <f>R165+S165</f>
        <v>0</v>
      </c>
      <c r="U165" s="278">
        <v>0</v>
      </c>
      <c r="V165" s="277">
        <f>T165+U165</f>
        <v>0</v>
      </c>
      <c r="W165" s="279">
        <f>IF(Q165=0,0,((V165/Q165)-1)*100)</f>
        <v>0</v>
      </c>
    </row>
    <row r="166" spans="12:25">
      <c r="L166" s="258" t="s">
        <v>11</v>
      </c>
      <c r="M166" s="275">
        <v>0</v>
      </c>
      <c r="N166" s="276">
        <v>0</v>
      </c>
      <c r="O166" s="277">
        <f>M166+N166</f>
        <v>0</v>
      </c>
      <c r="P166" s="278">
        <v>0</v>
      </c>
      <c r="Q166" s="277">
        <f t="shared" si="151"/>
        <v>0</v>
      </c>
      <c r="R166" s="275">
        <v>0</v>
      </c>
      <c r="S166" s="276">
        <v>0</v>
      </c>
      <c r="T166" s="277">
        <f>R166+S166</f>
        <v>0</v>
      </c>
      <c r="U166" s="278">
        <v>0</v>
      </c>
      <c r="V166" s="277">
        <f>T166+U166</f>
        <v>0</v>
      </c>
      <c r="W166" s="279">
        <f>IF(Q166=0,0,((V166/Q166)-1)*100)</f>
        <v>0</v>
      </c>
    </row>
    <row r="167" spans="12:25" ht="13.5" thickBot="1">
      <c r="L167" s="264" t="s">
        <v>12</v>
      </c>
      <c r="M167" s="275">
        <v>0</v>
      </c>
      <c r="N167" s="276">
        <v>0</v>
      </c>
      <c r="O167" s="277">
        <f>M167+N167</f>
        <v>0</v>
      </c>
      <c r="P167" s="278">
        <v>0</v>
      </c>
      <c r="Q167" s="277">
        <f t="shared" si="151"/>
        <v>0</v>
      </c>
      <c r="R167" s="275">
        <v>0</v>
      </c>
      <c r="S167" s="276">
        <v>0</v>
      </c>
      <c r="T167" s="277">
        <f>R167+S167</f>
        <v>0</v>
      </c>
      <c r="U167" s="278">
        <v>0</v>
      </c>
      <c r="V167" s="277">
        <f>T167+U167</f>
        <v>0</v>
      </c>
      <c r="W167" s="279">
        <f>IF(Q167=0,0,((V167/Q167)-1)*100)</f>
        <v>0</v>
      </c>
    </row>
    <row r="168" spans="12:25" ht="14.25" thickTop="1" thickBot="1">
      <c r="L168" s="280" t="s">
        <v>57</v>
      </c>
      <c r="M168" s="281">
        <f>+M165+M166+M167</f>
        <v>0</v>
      </c>
      <c r="N168" s="282">
        <f t="shared" ref="N168:V168" si="152">+N165+N166+N167</f>
        <v>0</v>
      </c>
      <c r="O168" s="283">
        <f t="shared" si="152"/>
        <v>0</v>
      </c>
      <c r="P168" s="281">
        <f t="shared" si="152"/>
        <v>0</v>
      </c>
      <c r="Q168" s="283">
        <f t="shared" si="152"/>
        <v>0</v>
      </c>
      <c r="R168" s="281">
        <f t="shared" si="152"/>
        <v>0</v>
      </c>
      <c r="S168" s="282">
        <f t="shared" si="152"/>
        <v>0</v>
      </c>
      <c r="T168" s="283">
        <f t="shared" si="152"/>
        <v>0</v>
      </c>
      <c r="U168" s="281">
        <f t="shared" si="152"/>
        <v>0</v>
      </c>
      <c r="V168" s="283">
        <f t="shared" si="152"/>
        <v>0</v>
      </c>
      <c r="W168" s="284">
        <f t="shared" ref="W168:W180" si="153">IF(Q168=0,0,((V168/Q168)-1)*100)</f>
        <v>0</v>
      </c>
    </row>
    <row r="169" spans="12:25" ht="13.5" thickTop="1">
      <c r="L169" s="258" t="s">
        <v>13</v>
      </c>
      <c r="M169" s="275">
        <v>0</v>
      </c>
      <c r="N169" s="276">
        <v>0</v>
      </c>
      <c r="O169" s="277">
        <f>M169+N169</f>
        <v>0</v>
      </c>
      <c r="P169" s="278">
        <v>0</v>
      </c>
      <c r="Q169" s="277">
        <f t="shared" ref="Q169:Q170" si="154">O169+P169</f>
        <v>0</v>
      </c>
      <c r="R169" s="275">
        <v>0</v>
      </c>
      <c r="S169" s="276">
        <v>0</v>
      </c>
      <c r="T169" s="277">
        <f>R169+S169</f>
        <v>0</v>
      </c>
      <c r="U169" s="278">
        <v>0</v>
      </c>
      <c r="V169" s="277">
        <f>T169+U169</f>
        <v>0</v>
      </c>
      <c r="W169" s="279">
        <f t="shared" si="153"/>
        <v>0</v>
      </c>
      <c r="X169" s="338"/>
      <c r="Y169" s="338"/>
    </row>
    <row r="170" spans="12:25">
      <c r="L170" s="258" t="s">
        <v>14</v>
      </c>
      <c r="M170" s="275">
        <v>0</v>
      </c>
      <c r="N170" s="276">
        <v>0</v>
      </c>
      <c r="O170" s="277">
        <f>M170+N170</f>
        <v>0</v>
      </c>
      <c r="P170" s="278">
        <v>0</v>
      </c>
      <c r="Q170" s="277">
        <f t="shared" si="154"/>
        <v>0</v>
      </c>
      <c r="R170" s="275">
        <v>0</v>
      </c>
      <c r="S170" s="276">
        <v>0</v>
      </c>
      <c r="T170" s="277">
        <f>R170+S170</f>
        <v>0</v>
      </c>
      <c r="U170" s="278">
        <v>0</v>
      </c>
      <c r="V170" s="277">
        <f>T170+U170</f>
        <v>0</v>
      </c>
      <c r="W170" s="279">
        <f t="shared" si="153"/>
        <v>0</v>
      </c>
    </row>
    <row r="171" spans="12:25" ht="13.5" thickBot="1">
      <c r="L171" s="258" t="s">
        <v>15</v>
      </c>
      <c r="M171" s="275">
        <v>0</v>
      </c>
      <c r="N171" s="276">
        <v>0</v>
      </c>
      <c r="O171" s="277">
        <f>M171+N171</f>
        <v>0</v>
      </c>
      <c r="P171" s="278">
        <v>0</v>
      </c>
      <c r="Q171" s="277">
        <f>O171+P171</f>
        <v>0</v>
      </c>
      <c r="R171" s="275">
        <v>0</v>
      </c>
      <c r="S171" s="276">
        <v>0</v>
      </c>
      <c r="T171" s="277">
        <f>R171+S171</f>
        <v>0</v>
      </c>
      <c r="U171" s="278">
        <v>0</v>
      </c>
      <c r="V171" s="277">
        <f>T171+U171</f>
        <v>0</v>
      </c>
      <c r="W171" s="279">
        <f>IF(Q171=0,0,((V171/Q171)-1)*100)</f>
        <v>0</v>
      </c>
    </row>
    <row r="172" spans="12:25" ht="14.25" thickTop="1" thickBot="1">
      <c r="L172" s="280" t="s">
        <v>61</v>
      </c>
      <c r="M172" s="281">
        <f>+M169+M170+M171</f>
        <v>0</v>
      </c>
      <c r="N172" s="282">
        <f t="shared" ref="N172:V172" si="155">+N169+N170+N171</f>
        <v>0</v>
      </c>
      <c r="O172" s="283">
        <f t="shared" si="155"/>
        <v>0</v>
      </c>
      <c r="P172" s="281">
        <f t="shared" si="155"/>
        <v>0</v>
      </c>
      <c r="Q172" s="283">
        <f t="shared" si="155"/>
        <v>0</v>
      </c>
      <c r="R172" s="281">
        <f t="shared" si="155"/>
        <v>0</v>
      </c>
      <c r="S172" s="282">
        <f t="shared" si="155"/>
        <v>0</v>
      </c>
      <c r="T172" s="283">
        <f t="shared" si="155"/>
        <v>0</v>
      </c>
      <c r="U172" s="281">
        <f t="shared" si="155"/>
        <v>0</v>
      </c>
      <c r="V172" s="283">
        <f t="shared" si="155"/>
        <v>0</v>
      </c>
      <c r="W172" s="284">
        <f t="shared" ref="W172" si="156">IF(Q172=0,0,((V172/Q172)-1)*100)</f>
        <v>0</v>
      </c>
      <c r="X172" s="338"/>
    </row>
    <row r="173" spans="12:25" ht="13.5" thickTop="1">
      <c r="L173" s="258" t="s">
        <v>16</v>
      </c>
      <c r="M173" s="275">
        <v>0</v>
      </c>
      <c r="N173" s="276">
        <v>0</v>
      </c>
      <c r="O173" s="277">
        <f>SUM(M173:N173)</f>
        <v>0</v>
      </c>
      <c r="P173" s="278">
        <v>0</v>
      </c>
      <c r="Q173" s="277">
        <f t="shared" ref="Q173:Q175" si="157">O173+P173</f>
        <v>0</v>
      </c>
      <c r="R173" s="275">
        <v>0</v>
      </c>
      <c r="S173" s="276">
        <v>0</v>
      </c>
      <c r="T173" s="277">
        <f>SUM(R173:S173)</f>
        <v>0</v>
      </c>
      <c r="U173" s="278">
        <v>0</v>
      </c>
      <c r="V173" s="277">
        <f t="shared" ref="V173" si="158">T173+U173</f>
        <v>0</v>
      </c>
      <c r="W173" s="279">
        <f t="shared" si="153"/>
        <v>0</v>
      </c>
    </row>
    <row r="174" spans="12:25">
      <c r="L174" s="258" t="s">
        <v>17</v>
      </c>
      <c r="M174" s="275">
        <v>0</v>
      </c>
      <c r="N174" s="276">
        <v>0</v>
      </c>
      <c r="O174" s="277">
        <f>SUM(M174:N174)</f>
        <v>0</v>
      </c>
      <c r="P174" s="278">
        <v>0</v>
      </c>
      <c r="Q174" s="277">
        <f>O174+P174</f>
        <v>0</v>
      </c>
      <c r="R174" s="275">
        <v>0</v>
      </c>
      <c r="S174" s="276">
        <v>0</v>
      </c>
      <c r="T174" s="277">
        <f>SUM(R174:S174)</f>
        <v>0</v>
      </c>
      <c r="U174" s="278">
        <v>0</v>
      </c>
      <c r="V174" s="277">
        <f>T174+U174</f>
        <v>0</v>
      </c>
      <c r="W174" s="279">
        <f>IF(Q174=0,0,((V174/Q174)-1)*100)</f>
        <v>0</v>
      </c>
    </row>
    <row r="175" spans="12:25" ht="13.5" thickBot="1">
      <c r="L175" s="258" t="s">
        <v>18</v>
      </c>
      <c r="M175" s="275">
        <v>0</v>
      </c>
      <c r="N175" s="276">
        <v>0</v>
      </c>
      <c r="O175" s="285">
        <f>SUM(M175:N175)</f>
        <v>0</v>
      </c>
      <c r="P175" s="286">
        <v>0</v>
      </c>
      <c r="Q175" s="285">
        <f t="shared" si="157"/>
        <v>0</v>
      </c>
      <c r="R175" s="275">
        <v>0</v>
      </c>
      <c r="S175" s="276">
        <v>0</v>
      </c>
      <c r="T175" s="285">
        <f>SUM(R175:S175)</f>
        <v>0</v>
      </c>
      <c r="U175" s="286">
        <v>0</v>
      </c>
      <c r="V175" s="285">
        <f>T175+U175</f>
        <v>0</v>
      </c>
      <c r="W175" s="279">
        <f t="shared" si="153"/>
        <v>0</v>
      </c>
    </row>
    <row r="176" spans="12:25" ht="14.25" thickTop="1" thickBot="1">
      <c r="L176" s="287" t="s">
        <v>39</v>
      </c>
      <c r="M176" s="288">
        <f>+M173+M174+M175</f>
        <v>0</v>
      </c>
      <c r="N176" s="288">
        <f t="shared" ref="N176:V176" si="159">+N173+N174+N175</f>
        <v>0</v>
      </c>
      <c r="O176" s="289">
        <f t="shared" si="159"/>
        <v>0</v>
      </c>
      <c r="P176" s="290">
        <f t="shared" si="159"/>
        <v>0</v>
      </c>
      <c r="Q176" s="289">
        <f t="shared" si="159"/>
        <v>0</v>
      </c>
      <c r="R176" s="288">
        <f t="shared" si="159"/>
        <v>0</v>
      </c>
      <c r="S176" s="288">
        <f t="shared" si="159"/>
        <v>0</v>
      </c>
      <c r="T176" s="289">
        <f t="shared" si="159"/>
        <v>0</v>
      </c>
      <c r="U176" s="290">
        <f t="shared" si="159"/>
        <v>0</v>
      </c>
      <c r="V176" s="289">
        <f t="shared" si="159"/>
        <v>0</v>
      </c>
      <c r="W176" s="291">
        <f t="shared" si="153"/>
        <v>0</v>
      </c>
    </row>
    <row r="177" spans="9:25" ht="13.5" thickTop="1">
      <c r="L177" s="258" t="s">
        <v>21</v>
      </c>
      <c r="M177" s="275">
        <v>0</v>
      </c>
      <c r="N177" s="276">
        <v>0</v>
      </c>
      <c r="O177" s="285">
        <f>SUM(M177:N177)</f>
        <v>0</v>
      </c>
      <c r="P177" s="292">
        <v>0</v>
      </c>
      <c r="Q177" s="285">
        <f t="shared" ref="Q177:Q179" si="160">O177+P177</f>
        <v>0</v>
      </c>
      <c r="R177" s="275">
        <v>0</v>
      </c>
      <c r="S177" s="276">
        <v>0</v>
      </c>
      <c r="T177" s="285">
        <f>SUM(R177:S177)</f>
        <v>0</v>
      </c>
      <c r="U177" s="292">
        <v>0</v>
      </c>
      <c r="V177" s="285">
        <f>T177+U177</f>
        <v>0</v>
      </c>
      <c r="W177" s="279">
        <f t="shared" si="153"/>
        <v>0</v>
      </c>
    </row>
    <row r="178" spans="9:25">
      <c r="L178" s="258" t="s">
        <v>22</v>
      </c>
      <c r="M178" s="275">
        <v>0</v>
      </c>
      <c r="N178" s="276">
        <v>0</v>
      </c>
      <c r="O178" s="285">
        <f>SUM(M178:N178)</f>
        <v>0</v>
      </c>
      <c r="P178" s="278">
        <v>0</v>
      </c>
      <c r="Q178" s="285">
        <f t="shared" si="160"/>
        <v>0</v>
      </c>
      <c r="R178" s="275">
        <v>0</v>
      </c>
      <c r="S178" s="276">
        <v>0</v>
      </c>
      <c r="T178" s="285">
        <f>SUM(R178:S178)</f>
        <v>0</v>
      </c>
      <c r="U178" s="278">
        <v>0</v>
      </c>
      <c r="V178" s="285">
        <f>T178+U178</f>
        <v>0</v>
      </c>
      <c r="W178" s="279">
        <f t="shared" si="153"/>
        <v>0</v>
      </c>
    </row>
    <row r="179" spans="9:25" ht="13.5" thickBot="1">
      <c r="L179" s="258" t="s">
        <v>23</v>
      </c>
      <c r="M179" s="275">
        <v>0</v>
      </c>
      <c r="N179" s="276">
        <v>0</v>
      </c>
      <c r="O179" s="285">
        <f>SUM(M179:N179)</f>
        <v>0</v>
      </c>
      <c r="P179" s="278">
        <v>0</v>
      </c>
      <c r="Q179" s="285">
        <f t="shared" si="160"/>
        <v>0</v>
      </c>
      <c r="R179" s="275">
        <v>0</v>
      </c>
      <c r="S179" s="276">
        <v>0</v>
      </c>
      <c r="T179" s="285">
        <f>SUM(R179:S179)</f>
        <v>0</v>
      </c>
      <c r="U179" s="278">
        <v>0</v>
      </c>
      <c r="V179" s="285">
        <f>T179+U179</f>
        <v>0</v>
      </c>
      <c r="W179" s="279">
        <f t="shared" si="153"/>
        <v>0</v>
      </c>
    </row>
    <row r="180" spans="9:25" ht="14.25" thickTop="1" thickBot="1">
      <c r="L180" s="280" t="s">
        <v>40</v>
      </c>
      <c r="M180" s="281">
        <f>+M177+M178+M179</f>
        <v>0</v>
      </c>
      <c r="N180" s="282">
        <f t="shared" ref="N180:V180" si="161">+N177+N178+N179</f>
        <v>0</v>
      </c>
      <c r="O180" s="283">
        <f t="shared" si="161"/>
        <v>0</v>
      </c>
      <c r="P180" s="281">
        <f t="shared" si="161"/>
        <v>0</v>
      </c>
      <c r="Q180" s="283">
        <f t="shared" si="161"/>
        <v>0</v>
      </c>
      <c r="R180" s="281">
        <f t="shared" si="161"/>
        <v>0</v>
      </c>
      <c r="S180" s="282">
        <f t="shared" si="161"/>
        <v>0</v>
      </c>
      <c r="T180" s="283">
        <f t="shared" si="161"/>
        <v>0</v>
      </c>
      <c r="U180" s="281">
        <f t="shared" si="161"/>
        <v>0</v>
      </c>
      <c r="V180" s="283">
        <f t="shared" si="161"/>
        <v>0</v>
      </c>
      <c r="W180" s="284">
        <f t="shared" si="153"/>
        <v>0</v>
      </c>
    </row>
    <row r="181" spans="9:25" ht="14.25" thickTop="1" thickBot="1">
      <c r="L181" s="280" t="s">
        <v>62</v>
      </c>
      <c r="M181" s="281">
        <f t="shared" ref="M181:V181" si="162">+M172+M176+M180</f>
        <v>0</v>
      </c>
      <c r="N181" s="282">
        <f t="shared" si="162"/>
        <v>0</v>
      </c>
      <c r="O181" s="283">
        <f t="shared" si="162"/>
        <v>0</v>
      </c>
      <c r="P181" s="281">
        <f t="shared" si="162"/>
        <v>0</v>
      </c>
      <c r="Q181" s="283">
        <f t="shared" si="162"/>
        <v>0</v>
      </c>
      <c r="R181" s="281">
        <f t="shared" si="162"/>
        <v>0</v>
      </c>
      <c r="S181" s="282">
        <f t="shared" si="162"/>
        <v>0</v>
      </c>
      <c r="T181" s="283">
        <f t="shared" si="162"/>
        <v>0</v>
      </c>
      <c r="U181" s="281">
        <f t="shared" si="162"/>
        <v>0</v>
      </c>
      <c r="V181" s="283">
        <f t="shared" si="162"/>
        <v>0</v>
      </c>
      <c r="W181" s="284">
        <f>IF(Q181=0,0,((V181/Q181)-1)*100)</f>
        <v>0</v>
      </c>
    </row>
    <row r="182" spans="9:25" ht="14.25" thickTop="1" thickBot="1">
      <c r="L182" s="280" t="s">
        <v>7</v>
      </c>
      <c r="M182" s="281">
        <f>+M181+M168</f>
        <v>0</v>
      </c>
      <c r="N182" s="282">
        <f t="shared" ref="N182:V182" si="163">+N181+N168</f>
        <v>0</v>
      </c>
      <c r="O182" s="283">
        <f t="shared" si="163"/>
        <v>0</v>
      </c>
      <c r="P182" s="281">
        <f t="shared" si="163"/>
        <v>0</v>
      </c>
      <c r="Q182" s="283">
        <f t="shared" si="163"/>
        <v>0</v>
      </c>
      <c r="R182" s="281">
        <f t="shared" si="163"/>
        <v>0</v>
      </c>
      <c r="S182" s="282">
        <f t="shared" si="163"/>
        <v>0</v>
      </c>
      <c r="T182" s="283">
        <f t="shared" si="163"/>
        <v>0</v>
      </c>
      <c r="U182" s="281">
        <f t="shared" si="163"/>
        <v>0</v>
      </c>
      <c r="V182" s="283">
        <f t="shared" si="163"/>
        <v>0</v>
      </c>
      <c r="W182" s="284">
        <f t="shared" ref="W182" si="164">IF(Q182=0,0,((V182/Q182)-1)*100)</f>
        <v>0</v>
      </c>
    </row>
    <row r="183" spans="9:25" ht="14.25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9:25" ht="13.5" thickTop="1">
      <c r="L184" s="492" t="s">
        <v>55</v>
      </c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4"/>
    </row>
    <row r="185" spans="9:25" ht="13.5" thickBot="1">
      <c r="L185" s="495" t="s">
        <v>52</v>
      </c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7"/>
    </row>
    <row r="186" spans="9:25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9:25" ht="14.25" thickTop="1" thickBot="1">
      <c r="L187" s="254"/>
      <c r="M187" s="456" t="s">
        <v>58</v>
      </c>
      <c r="N187" s="457"/>
      <c r="O187" s="457"/>
      <c r="P187" s="457"/>
      <c r="Q187" s="457"/>
      <c r="R187" s="255" t="s">
        <v>59</v>
      </c>
      <c r="S187" s="256"/>
      <c r="T187" s="294"/>
      <c r="U187" s="255"/>
      <c r="V187" s="255"/>
      <c r="W187" s="375" t="s">
        <v>2</v>
      </c>
    </row>
    <row r="188" spans="9:25" ht="12" customHeight="1" thickTop="1">
      <c r="L188" s="258" t="s">
        <v>3</v>
      </c>
      <c r="M188" s="259"/>
      <c r="N188" s="260"/>
      <c r="O188" s="261"/>
      <c r="P188" s="262"/>
      <c r="Q188" s="261"/>
      <c r="R188" s="259"/>
      <c r="S188" s="260"/>
      <c r="T188" s="261"/>
      <c r="U188" s="262"/>
      <c r="V188" s="261"/>
      <c r="W188" s="376" t="s">
        <v>4</v>
      </c>
      <c r="X188" s="343"/>
      <c r="Y188" s="343"/>
    </row>
    <row r="189" spans="9:25" s="343" customFormat="1" ht="12" customHeight="1" thickBot="1">
      <c r="I189" s="342"/>
      <c r="L189" s="264"/>
      <c r="M189" s="265" t="s">
        <v>35</v>
      </c>
      <c r="N189" s="266" t="s">
        <v>36</v>
      </c>
      <c r="O189" s="267" t="s">
        <v>37</v>
      </c>
      <c r="P189" s="268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68" t="s">
        <v>32</v>
      </c>
      <c r="V189" s="267" t="s">
        <v>7</v>
      </c>
      <c r="W189" s="377"/>
      <c r="X189" s="1"/>
      <c r="Y189" s="1"/>
    </row>
    <row r="190" spans="9:25" ht="6" customHeight="1" thickTop="1">
      <c r="L190" s="258"/>
      <c r="M190" s="270"/>
      <c r="N190" s="271"/>
      <c r="O190" s="272"/>
      <c r="P190" s="273"/>
      <c r="Q190" s="272"/>
      <c r="R190" s="270"/>
      <c r="S190" s="271"/>
      <c r="T190" s="272"/>
      <c r="U190" s="273"/>
      <c r="V190" s="272"/>
      <c r="W190" s="274"/>
    </row>
    <row r="191" spans="9:25">
      <c r="L191" s="258" t="s">
        <v>10</v>
      </c>
      <c r="M191" s="275">
        <v>0</v>
      </c>
      <c r="N191" s="330">
        <v>0</v>
      </c>
      <c r="O191" s="277">
        <f>M191+N191</f>
        <v>0</v>
      </c>
      <c r="P191" s="278">
        <v>0</v>
      </c>
      <c r="Q191" s="277">
        <f t="shared" ref="Q191:Q193" si="165">O191+P191</f>
        <v>0</v>
      </c>
      <c r="R191" s="275">
        <v>0</v>
      </c>
      <c r="S191" s="276">
        <v>0</v>
      </c>
      <c r="T191" s="277">
        <f>R191+S191</f>
        <v>0</v>
      </c>
      <c r="U191" s="278">
        <v>0</v>
      </c>
      <c r="V191" s="277">
        <f>T191+U191</f>
        <v>0</v>
      </c>
      <c r="W191" s="279">
        <f>IF(Q191=0,0,((V191/Q191)-1)*100)</f>
        <v>0</v>
      </c>
    </row>
    <row r="192" spans="9:25">
      <c r="L192" s="344" t="s">
        <v>11</v>
      </c>
      <c r="M192" s="371">
        <v>0</v>
      </c>
      <c r="N192" s="348">
        <v>0</v>
      </c>
      <c r="O192" s="345">
        <f>M192+N192</f>
        <v>0</v>
      </c>
      <c r="P192" s="346">
        <v>0</v>
      </c>
      <c r="Q192" s="345">
        <f t="shared" si="165"/>
        <v>0</v>
      </c>
      <c r="R192" s="371">
        <v>20</v>
      </c>
      <c r="S192" s="348">
        <v>34</v>
      </c>
      <c r="T192" s="345">
        <f>R192+S192</f>
        <v>54</v>
      </c>
      <c r="U192" s="346">
        <v>0</v>
      </c>
      <c r="V192" s="345">
        <f>T192+U192</f>
        <v>54</v>
      </c>
      <c r="W192" s="347">
        <f>IF(Q192=0,0,((V192/Q192)-1)*100)</f>
        <v>0</v>
      </c>
    </row>
    <row r="193" spans="12:25" ht="13.5" thickBot="1">
      <c r="L193" s="264" t="s">
        <v>12</v>
      </c>
      <c r="M193" s="372">
        <v>0</v>
      </c>
      <c r="N193" s="276">
        <v>0</v>
      </c>
      <c r="O193" s="277">
        <f>M193+N193</f>
        <v>0</v>
      </c>
      <c r="P193" s="278">
        <v>0</v>
      </c>
      <c r="Q193" s="277">
        <f t="shared" si="165"/>
        <v>0</v>
      </c>
      <c r="R193" s="372">
        <v>54</v>
      </c>
      <c r="S193" s="276">
        <v>56</v>
      </c>
      <c r="T193" s="277">
        <f>R193+S193</f>
        <v>110</v>
      </c>
      <c r="U193" s="278">
        <v>0</v>
      </c>
      <c r="V193" s="277">
        <f>T193+U193</f>
        <v>110</v>
      </c>
      <c r="W193" s="373">
        <f>IF(Q193=0,0,((V193/Q193)-1)*100)</f>
        <v>0</v>
      </c>
    </row>
    <row r="194" spans="12:25" ht="14.25" thickTop="1" thickBot="1">
      <c r="L194" s="280" t="s">
        <v>38</v>
      </c>
      <c r="M194" s="281">
        <f>+M191+M192+M193</f>
        <v>0</v>
      </c>
      <c r="N194" s="282">
        <f t="shared" ref="N194:V194" si="166">+N191+N192+N193</f>
        <v>0</v>
      </c>
      <c r="O194" s="283">
        <f t="shared" si="166"/>
        <v>0</v>
      </c>
      <c r="P194" s="281">
        <f t="shared" si="166"/>
        <v>0</v>
      </c>
      <c r="Q194" s="283">
        <f t="shared" si="166"/>
        <v>0</v>
      </c>
      <c r="R194" s="281">
        <f t="shared" si="166"/>
        <v>74</v>
      </c>
      <c r="S194" s="282">
        <f t="shared" si="166"/>
        <v>90</v>
      </c>
      <c r="T194" s="283">
        <f t="shared" si="166"/>
        <v>164</v>
      </c>
      <c r="U194" s="281">
        <f t="shared" si="166"/>
        <v>0</v>
      </c>
      <c r="V194" s="283">
        <f t="shared" si="166"/>
        <v>164</v>
      </c>
      <c r="W194" s="284">
        <f t="shared" ref="W194:W206" si="167">IF(Q194=0,0,((V194/Q194)-1)*100)</f>
        <v>0</v>
      </c>
      <c r="X194" s="338"/>
      <c r="Y194" s="338"/>
    </row>
    <row r="195" spans="12:25" ht="13.5" thickTop="1">
      <c r="L195" s="258" t="s">
        <v>13</v>
      </c>
      <c r="M195" s="275">
        <v>0</v>
      </c>
      <c r="N195" s="276">
        <v>0</v>
      </c>
      <c r="O195" s="277">
        <f>M195+N195</f>
        <v>0</v>
      </c>
      <c r="P195" s="278">
        <v>0</v>
      </c>
      <c r="Q195" s="277">
        <f t="shared" ref="Q195:Q196" si="168">O195+P195</f>
        <v>0</v>
      </c>
      <c r="R195" s="275">
        <v>63</v>
      </c>
      <c r="S195" s="276">
        <v>74</v>
      </c>
      <c r="T195" s="277">
        <f>R195+S195</f>
        <v>137</v>
      </c>
      <c r="U195" s="278">
        <v>0</v>
      </c>
      <c r="V195" s="277">
        <f>T195+U195</f>
        <v>137</v>
      </c>
      <c r="W195" s="279">
        <f t="shared" si="167"/>
        <v>0</v>
      </c>
    </row>
    <row r="196" spans="12:25">
      <c r="L196" s="258" t="s">
        <v>14</v>
      </c>
      <c r="M196" s="275">
        <v>0</v>
      </c>
      <c r="N196" s="276">
        <v>0</v>
      </c>
      <c r="O196" s="277">
        <f>M196+N196</f>
        <v>0</v>
      </c>
      <c r="P196" s="278">
        <v>0</v>
      </c>
      <c r="Q196" s="277">
        <f t="shared" si="168"/>
        <v>0</v>
      </c>
      <c r="R196" s="275">
        <v>44</v>
      </c>
      <c r="S196" s="276">
        <v>73</v>
      </c>
      <c r="T196" s="277">
        <f>R196+S196</f>
        <v>117</v>
      </c>
      <c r="U196" s="278">
        <v>0</v>
      </c>
      <c r="V196" s="277">
        <f>T196+U196</f>
        <v>117</v>
      </c>
      <c r="W196" s="279">
        <f t="shared" si="167"/>
        <v>0</v>
      </c>
    </row>
    <row r="197" spans="12:25" ht="13.5" thickBot="1">
      <c r="L197" s="258" t="s">
        <v>15</v>
      </c>
      <c r="M197" s="275">
        <v>0</v>
      </c>
      <c r="N197" s="276">
        <v>0</v>
      </c>
      <c r="O197" s="277">
        <f>M197+N197</f>
        <v>0</v>
      </c>
      <c r="P197" s="278">
        <v>0</v>
      </c>
      <c r="Q197" s="277">
        <f>O197+P197</f>
        <v>0</v>
      </c>
      <c r="R197" s="275">
        <v>35</v>
      </c>
      <c r="S197" s="276">
        <v>57</v>
      </c>
      <c r="T197" s="277">
        <f>R197+S197</f>
        <v>92</v>
      </c>
      <c r="U197" s="278">
        <v>0</v>
      </c>
      <c r="V197" s="277">
        <f>T197+U197</f>
        <v>92</v>
      </c>
      <c r="W197" s="279">
        <f>IF(Q197=0,0,((V197/Q197)-1)*100)</f>
        <v>0</v>
      </c>
    </row>
    <row r="198" spans="12:25" ht="14.25" thickTop="1" thickBot="1">
      <c r="L198" s="280" t="s">
        <v>61</v>
      </c>
      <c r="M198" s="281">
        <f>+M195+M196+M197</f>
        <v>0</v>
      </c>
      <c r="N198" s="282">
        <f t="shared" ref="N198:V198" si="169">+N195+N196+N197</f>
        <v>0</v>
      </c>
      <c r="O198" s="283">
        <f t="shared" si="169"/>
        <v>0</v>
      </c>
      <c r="P198" s="281">
        <f t="shared" si="169"/>
        <v>0</v>
      </c>
      <c r="Q198" s="283">
        <f t="shared" si="169"/>
        <v>0</v>
      </c>
      <c r="R198" s="281">
        <f t="shared" si="169"/>
        <v>142</v>
      </c>
      <c r="S198" s="282">
        <f t="shared" si="169"/>
        <v>204</v>
      </c>
      <c r="T198" s="283">
        <f t="shared" si="169"/>
        <v>346</v>
      </c>
      <c r="U198" s="281">
        <f t="shared" si="169"/>
        <v>0</v>
      </c>
      <c r="V198" s="283">
        <f t="shared" si="169"/>
        <v>346</v>
      </c>
      <c r="W198" s="284">
        <f t="shared" ref="W198" si="170">IF(Q198=0,0,((V198/Q198)-1)*100)</f>
        <v>0</v>
      </c>
      <c r="X198" s="338"/>
    </row>
    <row r="199" spans="12:25" ht="13.5" thickTop="1">
      <c r="L199" s="258" t="s">
        <v>16</v>
      </c>
      <c r="M199" s="275">
        <v>0</v>
      </c>
      <c r="N199" s="276">
        <v>0</v>
      </c>
      <c r="O199" s="277">
        <f>SUM(M199:N199)</f>
        <v>0</v>
      </c>
      <c r="P199" s="278">
        <v>0</v>
      </c>
      <c r="Q199" s="277">
        <f t="shared" ref="Q199:Q201" si="171">O199+P199</f>
        <v>0</v>
      </c>
      <c r="R199" s="275">
        <v>35</v>
      </c>
      <c r="S199" s="276">
        <v>57</v>
      </c>
      <c r="T199" s="277">
        <f>SUM(R199:S199)</f>
        <v>92</v>
      </c>
      <c r="U199" s="278">
        <v>0</v>
      </c>
      <c r="V199" s="277">
        <f>T199+U199</f>
        <v>92</v>
      </c>
      <c r="W199" s="279">
        <f t="shared" si="167"/>
        <v>0</v>
      </c>
    </row>
    <row r="200" spans="12:25">
      <c r="L200" s="258" t="s">
        <v>17</v>
      </c>
      <c r="M200" s="275">
        <v>0</v>
      </c>
      <c r="N200" s="276">
        <v>0</v>
      </c>
      <c r="O200" s="277">
        <f>SUM(M200:N200)</f>
        <v>0</v>
      </c>
      <c r="P200" s="278">
        <v>0</v>
      </c>
      <c r="Q200" s="277">
        <f>O200+P200</f>
        <v>0</v>
      </c>
      <c r="R200" s="275">
        <v>33</v>
      </c>
      <c r="S200" s="276">
        <v>49</v>
      </c>
      <c r="T200" s="277">
        <f>SUM(R200:S200)</f>
        <v>82</v>
      </c>
      <c r="U200" s="278">
        <v>0</v>
      </c>
      <c r="V200" s="277">
        <f>T200+U200</f>
        <v>82</v>
      </c>
      <c r="W200" s="279">
        <f>IF(Q200=0,0,((V200/Q200)-1)*100)</f>
        <v>0</v>
      </c>
    </row>
    <row r="201" spans="12:25" ht="13.5" thickBot="1">
      <c r="L201" s="258" t="s">
        <v>18</v>
      </c>
      <c r="M201" s="275">
        <v>0</v>
      </c>
      <c r="N201" s="276">
        <v>0</v>
      </c>
      <c r="O201" s="285">
        <f>SUM(M201:N201)</f>
        <v>0</v>
      </c>
      <c r="P201" s="286">
        <v>0</v>
      </c>
      <c r="Q201" s="285">
        <f t="shared" si="171"/>
        <v>0</v>
      </c>
      <c r="R201" s="275">
        <v>45</v>
      </c>
      <c r="S201" s="276">
        <v>61</v>
      </c>
      <c r="T201" s="285">
        <f>SUM(R201:S201)</f>
        <v>106</v>
      </c>
      <c r="U201" s="286">
        <v>0</v>
      </c>
      <c r="V201" s="285">
        <f>T201+U201</f>
        <v>106</v>
      </c>
      <c r="W201" s="279">
        <f t="shared" si="167"/>
        <v>0</v>
      </c>
    </row>
    <row r="202" spans="12:25" ht="14.25" thickTop="1" thickBot="1">
      <c r="L202" s="287" t="s">
        <v>39</v>
      </c>
      <c r="M202" s="288">
        <f>+M199+M200+M201</f>
        <v>0</v>
      </c>
      <c r="N202" s="288">
        <f t="shared" ref="N202:V202" si="172">+N199+N200+N201</f>
        <v>0</v>
      </c>
      <c r="O202" s="289">
        <f t="shared" si="172"/>
        <v>0</v>
      </c>
      <c r="P202" s="290">
        <f t="shared" si="172"/>
        <v>0</v>
      </c>
      <c r="Q202" s="289">
        <f t="shared" si="172"/>
        <v>0</v>
      </c>
      <c r="R202" s="288">
        <f t="shared" si="172"/>
        <v>113</v>
      </c>
      <c r="S202" s="288">
        <f t="shared" si="172"/>
        <v>167</v>
      </c>
      <c r="T202" s="289">
        <f t="shared" si="172"/>
        <v>280</v>
      </c>
      <c r="U202" s="290">
        <f t="shared" si="172"/>
        <v>0</v>
      </c>
      <c r="V202" s="289">
        <f t="shared" si="172"/>
        <v>280</v>
      </c>
      <c r="W202" s="291">
        <f t="shared" si="167"/>
        <v>0</v>
      </c>
    </row>
    <row r="203" spans="12:25" ht="13.5" thickTop="1">
      <c r="L203" s="258" t="s">
        <v>21</v>
      </c>
      <c r="M203" s="275">
        <v>0</v>
      </c>
      <c r="N203" s="276">
        <v>0</v>
      </c>
      <c r="O203" s="285">
        <f>SUM(M203:N203)</f>
        <v>0</v>
      </c>
      <c r="P203" s="292">
        <v>0</v>
      </c>
      <c r="Q203" s="285">
        <f t="shared" ref="Q203:Q205" si="173">O203+P203</f>
        <v>0</v>
      </c>
      <c r="R203" s="275">
        <v>70</v>
      </c>
      <c r="S203" s="276">
        <v>71</v>
      </c>
      <c r="T203" s="285">
        <f>SUM(R203:S203)</f>
        <v>141</v>
      </c>
      <c r="U203" s="292">
        <v>0</v>
      </c>
      <c r="V203" s="285">
        <f>T203+U203</f>
        <v>141</v>
      </c>
      <c r="W203" s="279">
        <f t="shared" si="167"/>
        <v>0</v>
      </c>
    </row>
    <row r="204" spans="12:25">
      <c r="L204" s="258" t="s">
        <v>22</v>
      </c>
      <c r="M204" s="275">
        <v>0</v>
      </c>
      <c r="N204" s="276">
        <v>0</v>
      </c>
      <c r="O204" s="285">
        <f>SUM(M204:N204)</f>
        <v>0</v>
      </c>
      <c r="P204" s="278">
        <v>0</v>
      </c>
      <c r="Q204" s="285">
        <f t="shared" si="173"/>
        <v>0</v>
      </c>
      <c r="R204" s="275">
        <v>72</v>
      </c>
      <c r="S204" s="276">
        <v>64</v>
      </c>
      <c r="T204" s="285">
        <f>SUM(R204:S204)</f>
        <v>136</v>
      </c>
      <c r="U204" s="278">
        <v>0</v>
      </c>
      <c r="V204" s="285">
        <f>T204+U204</f>
        <v>136</v>
      </c>
      <c r="W204" s="279">
        <f t="shared" si="167"/>
        <v>0</v>
      </c>
    </row>
    <row r="205" spans="12:25" ht="13.5" thickBot="1">
      <c r="L205" s="258" t="s">
        <v>23</v>
      </c>
      <c r="M205" s="275">
        <v>0</v>
      </c>
      <c r="N205" s="276">
        <v>0</v>
      </c>
      <c r="O205" s="285">
        <f>SUM(M205:N205)</f>
        <v>0</v>
      </c>
      <c r="P205" s="278">
        <v>0</v>
      </c>
      <c r="Q205" s="285">
        <f t="shared" si="173"/>
        <v>0</v>
      </c>
      <c r="R205" s="275">
        <v>57</v>
      </c>
      <c r="S205" s="276">
        <v>53</v>
      </c>
      <c r="T205" s="285">
        <f>SUM(R205:S205)</f>
        <v>110</v>
      </c>
      <c r="U205" s="278">
        <v>0</v>
      </c>
      <c r="V205" s="285">
        <f>T205+U205</f>
        <v>110</v>
      </c>
      <c r="W205" s="279">
        <f t="shared" si="167"/>
        <v>0</v>
      </c>
    </row>
    <row r="206" spans="12:25" ht="14.25" thickTop="1" thickBot="1">
      <c r="L206" s="280" t="s">
        <v>40</v>
      </c>
      <c r="M206" s="281">
        <f>+M203+M204+M205</f>
        <v>0</v>
      </c>
      <c r="N206" s="282">
        <f t="shared" ref="N206:V206" si="174">+N203+N204+N205</f>
        <v>0</v>
      </c>
      <c r="O206" s="283">
        <f t="shared" si="174"/>
        <v>0</v>
      </c>
      <c r="P206" s="281">
        <f t="shared" si="174"/>
        <v>0</v>
      </c>
      <c r="Q206" s="283">
        <f t="shared" si="174"/>
        <v>0</v>
      </c>
      <c r="R206" s="281">
        <f t="shared" si="174"/>
        <v>199</v>
      </c>
      <c r="S206" s="282">
        <f t="shared" si="174"/>
        <v>188</v>
      </c>
      <c r="T206" s="283">
        <f t="shared" si="174"/>
        <v>387</v>
      </c>
      <c r="U206" s="281">
        <f t="shared" si="174"/>
        <v>0</v>
      </c>
      <c r="V206" s="283">
        <f t="shared" si="174"/>
        <v>387</v>
      </c>
      <c r="W206" s="284">
        <f t="shared" si="167"/>
        <v>0</v>
      </c>
    </row>
    <row r="207" spans="12:25" ht="14.25" thickTop="1" thickBot="1">
      <c r="L207" s="280" t="s">
        <v>62</v>
      </c>
      <c r="M207" s="281">
        <f t="shared" ref="M207:V207" si="175">+M198+M202+M206</f>
        <v>0</v>
      </c>
      <c r="N207" s="282">
        <f t="shared" si="175"/>
        <v>0</v>
      </c>
      <c r="O207" s="283">
        <f t="shared" si="175"/>
        <v>0</v>
      </c>
      <c r="P207" s="281">
        <f t="shared" si="175"/>
        <v>0</v>
      </c>
      <c r="Q207" s="283">
        <f t="shared" si="175"/>
        <v>0</v>
      </c>
      <c r="R207" s="281">
        <f t="shared" si="175"/>
        <v>454</v>
      </c>
      <c r="S207" s="282">
        <f t="shared" si="175"/>
        <v>559</v>
      </c>
      <c r="T207" s="283">
        <f t="shared" si="175"/>
        <v>1013</v>
      </c>
      <c r="U207" s="281">
        <f t="shared" si="175"/>
        <v>0</v>
      </c>
      <c r="V207" s="283">
        <f t="shared" si="175"/>
        <v>1013</v>
      </c>
      <c r="W207" s="284">
        <f>IF(Q207=0,0,((V207/Q207)-1)*100)</f>
        <v>0</v>
      </c>
    </row>
    <row r="208" spans="12:25" ht="14.25" thickTop="1" thickBot="1">
      <c r="L208" s="280" t="s">
        <v>7</v>
      </c>
      <c r="M208" s="281">
        <f>+M207+M194</f>
        <v>0</v>
      </c>
      <c r="N208" s="282">
        <f t="shared" ref="N208:V208" si="176">+N207+N194</f>
        <v>0</v>
      </c>
      <c r="O208" s="283">
        <f t="shared" si="176"/>
        <v>0</v>
      </c>
      <c r="P208" s="281">
        <f t="shared" si="176"/>
        <v>0</v>
      </c>
      <c r="Q208" s="283">
        <f t="shared" si="176"/>
        <v>0</v>
      </c>
      <c r="R208" s="281">
        <f t="shared" si="176"/>
        <v>528</v>
      </c>
      <c r="S208" s="282">
        <f t="shared" si="176"/>
        <v>649</v>
      </c>
      <c r="T208" s="283">
        <f t="shared" si="176"/>
        <v>1177</v>
      </c>
      <c r="U208" s="281">
        <f t="shared" si="176"/>
        <v>0</v>
      </c>
      <c r="V208" s="283">
        <f t="shared" si="176"/>
        <v>1177</v>
      </c>
      <c r="W208" s="284">
        <f>IF(Q208=0,0,((V208/Q208)-1)*100)</f>
        <v>0</v>
      </c>
    </row>
    <row r="209" spans="12:25" ht="14.25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2:25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2:25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2:25" ht="14.25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2:25" ht="12.75" customHeight="1" thickTop="1" thickBot="1">
      <c r="L213" s="254"/>
      <c r="M213" s="456" t="s">
        <v>58</v>
      </c>
      <c r="N213" s="457"/>
      <c r="O213" s="457"/>
      <c r="P213" s="457"/>
      <c r="Q213" s="457"/>
      <c r="R213" s="255" t="s">
        <v>59</v>
      </c>
      <c r="S213" s="256"/>
      <c r="T213" s="294"/>
      <c r="U213" s="255"/>
      <c r="V213" s="255"/>
      <c r="W213" s="375" t="s">
        <v>2</v>
      </c>
    </row>
    <row r="214" spans="12:25" ht="13.5" thickTop="1">
      <c r="L214" s="258" t="s">
        <v>3</v>
      </c>
      <c r="M214" s="259"/>
      <c r="N214" s="260"/>
      <c r="O214" s="261"/>
      <c r="P214" s="262"/>
      <c r="Q214" s="308"/>
      <c r="R214" s="259"/>
      <c r="S214" s="260"/>
      <c r="T214" s="261"/>
      <c r="U214" s="262"/>
      <c r="V214" s="374"/>
      <c r="W214" s="376" t="s">
        <v>4</v>
      </c>
    </row>
    <row r="215" spans="12:25" ht="13.5" thickBot="1">
      <c r="L215" s="264"/>
      <c r="M215" s="265" t="s">
        <v>35</v>
      </c>
      <c r="N215" s="266" t="s">
        <v>36</v>
      </c>
      <c r="O215" s="267" t="s">
        <v>37</v>
      </c>
      <c r="P215" s="268" t="s">
        <v>32</v>
      </c>
      <c r="Q215" s="408" t="s">
        <v>7</v>
      </c>
      <c r="R215" s="265" t="s">
        <v>35</v>
      </c>
      <c r="S215" s="266" t="s">
        <v>36</v>
      </c>
      <c r="T215" s="267" t="s">
        <v>37</v>
      </c>
      <c r="U215" s="268" t="s">
        <v>32</v>
      </c>
      <c r="V215" s="407" t="s">
        <v>7</v>
      </c>
      <c r="W215" s="377"/>
    </row>
    <row r="216" spans="12:25" ht="4.5" customHeight="1" thickTop="1">
      <c r="L216" s="258"/>
      <c r="M216" s="270"/>
      <c r="N216" s="271"/>
      <c r="O216" s="272"/>
      <c r="P216" s="273"/>
      <c r="Q216" s="310"/>
      <c r="R216" s="270"/>
      <c r="S216" s="271"/>
      <c r="T216" s="272"/>
      <c r="U216" s="273"/>
      <c r="V216" s="312"/>
      <c r="W216" s="274"/>
    </row>
    <row r="217" spans="12:25">
      <c r="L217" s="258" t="s">
        <v>10</v>
      </c>
      <c r="M217" s="275">
        <f t="shared" ref="M217:N219" si="177">+M165+M191</f>
        <v>0</v>
      </c>
      <c r="N217" s="276">
        <f t="shared" si="177"/>
        <v>0</v>
      </c>
      <c r="O217" s="277">
        <f>M217+N217</f>
        <v>0</v>
      </c>
      <c r="P217" s="278">
        <f>+P165+P191</f>
        <v>0</v>
      </c>
      <c r="Q217" s="311">
        <f t="shared" ref="Q217" si="178">O217+P217</f>
        <v>0</v>
      </c>
      <c r="R217" s="275">
        <f t="shared" ref="R217:S219" si="179">+R165+R191</f>
        <v>0</v>
      </c>
      <c r="S217" s="276">
        <f t="shared" si="179"/>
        <v>0</v>
      </c>
      <c r="T217" s="277">
        <f>R217+S217</f>
        <v>0</v>
      </c>
      <c r="U217" s="278">
        <f>+U165+U191</f>
        <v>0</v>
      </c>
      <c r="V217" s="313">
        <f>T217+U217</f>
        <v>0</v>
      </c>
      <c r="W217" s="279">
        <f>IF(Q217=0,0,((V217/Q217)-1)*100)</f>
        <v>0</v>
      </c>
    </row>
    <row r="218" spans="12:25">
      <c r="L218" s="258" t="s">
        <v>11</v>
      </c>
      <c r="M218" s="275">
        <f t="shared" si="177"/>
        <v>0</v>
      </c>
      <c r="N218" s="276">
        <f t="shared" si="177"/>
        <v>0</v>
      </c>
      <c r="O218" s="277">
        <f t="shared" ref="O218:O219" si="180">M218+N218</f>
        <v>0</v>
      </c>
      <c r="P218" s="278">
        <f>+P166+P192</f>
        <v>0</v>
      </c>
      <c r="Q218" s="311">
        <f>O218+P218</f>
        <v>0</v>
      </c>
      <c r="R218" s="275">
        <f t="shared" si="179"/>
        <v>20</v>
      </c>
      <c r="S218" s="276">
        <f t="shared" si="179"/>
        <v>34</v>
      </c>
      <c r="T218" s="277">
        <f t="shared" ref="T218:T219" si="181">R218+S218</f>
        <v>54</v>
      </c>
      <c r="U218" s="278">
        <f>+U166+U192</f>
        <v>0</v>
      </c>
      <c r="V218" s="313">
        <f>T218+U218</f>
        <v>54</v>
      </c>
      <c r="W218" s="279">
        <f>IF(Q218=0,0,((V218/Q218)-1)*100)</f>
        <v>0</v>
      </c>
    </row>
    <row r="219" spans="12:25" ht="13.5" thickBot="1">
      <c r="L219" s="264" t="s">
        <v>12</v>
      </c>
      <c r="M219" s="275">
        <f t="shared" si="177"/>
        <v>0</v>
      </c>
      <c r="N219" s="276">
        <f t="shared" si="177"/>
        <v>0</v>
      </c>
      <c r="O219" s="277">
        <f t="shared" si="180"/>
        <v>0</v>
      </c>
      <c r="P219" s="278">
        <f>+P167+P193</f>
        <v>0</v>
      </c>
      <c r="Q219" s="311">
        <f>O219+P219</f>
        <v>0</v>
      </c>
      <c r="R219" s="275">
        <f t="shared" si="179"/>
        <v>54</v>
      </c>
      <c r="S219" s="276">
        <f t="shared" si="179"/>
        <v>56</v>
      </c>
      <c r="T219" s="277">
        <f t="shared" si="181"/>
        <v>110</v>
      </c>
      <c r="U219" s="278">
        <f>+U167+U193</f>
        <v>0</v>
      </c>
      <c r="V219" s="313">
        <f>T219+U219</f>
        <v>110</v>
      </c>
      <c r="W219" s="279">
        <f>IF(Q219=0,0,((V219/Q219)-1)*100)</f>
        <v>0</v>
      </c>
      <c r="X219" s="338"/>
      <c r="Y219" s="338"/>
    </row>
    <row r="220" spans="12:25" ht="14.25" thickTop="1" thickBot="1">
      <c r="L220" s="280" t="s">
        <v>38</v>
      </c>
      <c r="M220" s="281">
        <f>+M217+M218+M219</f>
        <v>0</v>
      </c>
      <c r="N220" s="282">
        <f t="shared" ref="N220:V220" si="182">+N217+N218+N219</f>
        <v>0</v>
      </c>
      <c r="O220" s="283">
        <f t="shared" si="182"/>
        <v>0</v>
      </c>
      <c r="P220" s="281">
        <f t="shared" si="182"/>
        <v>0</v>
      </c>
      <c r="Q220" s="283">
        <f t="shared" si="182"/>
        <v>0</v>
      </c>
      <c r="R220" s="281">
        <f t="shared" si="182"/>
        <v>74</v>
      </c>
      <c r="S220" s="282">
        <f t="shared" si="182"/>
        <v>90</v>
      </c>
      <c r="T220" s="283">
        <f t="shared" si="182"/>
        <v>164</v>
      </c>
      <c r="U220" s="281">
        <f t="shared" si="182"/>
        <v>0</v>
      </c>
      <c r="V220" s="283">
        <f t="shared" si="182"/>
        <v>164</v>
      </c>
      <c r="W220" s="284">
        <f t="shared" ref="W220" si="183">IF(Q220=0,0,((V220/Q220)-1)*100)</f>
        <v>0</v>
      </c>
    </row>
    <row r="221" spans="12:25" ht="13.5" thickTop="1">
      <c r="L221" s="258" t="s">
        <v>13</v>
      </c>
      <c r="M221" s="275">
        <f t="shared" ref="M221:N223" si="184">+M169+M195</f>
        <v>0</v>
      </c>
      <c r="N221" s="276">
        <f t="shared" si="184"/>
        <v>0</v>
      </c>
      <c r="O221" s="277">
        <f t="shared" ref="O221:O222" si="185">M221+N221</f>
        <v>0</v>
      </c>
      <c r="P221" s="278">
        <f>+P169+P195</f>
        <v>0</v>
      </c>
      <c r="Q221" s="311">
        <f t="shared" ref="Q221:Q222" si="186">O221+P221</f>
        <v>0</v>
      </c>
      <c r="R221" s="275">
        <f t="shared" ref="R221:S223" si="187">+R169+R195</f>
        <v>63</v>
      </c>
      <c r="S221" s="276">
        <f t="shared" si="187"/>
        <v>74</v>
      </c>
      <c r="T221" s="277">
        <f t="shared" ref="T221:T222" si="188">R221+S221</f>
        <v>137</v>
      </c>
      <c r="U221" s="278">
        <f>+U169+U195</f>
        <v>0</v>
      </c>
      <c r="V221" s="313">
        <f>T221+U221</f>
        <v>137</v>
      </c>
      <c r="W221" s="279">
        <f>IF(Q221=0,0,((V221/Q221)-1)*100)</f>
        <v>0</v>
      </c>
    </row>
    <row r="222" spans="12:25">
      <c r="L222" s="258" t="s">
        <v>14</v>
      </c>
      <c r="M222" s="275">
        <f t="shared" si="184"/>
        <v>0</v>
      </c>
      <c r="N222" s="276">
        <f t="shared" si="184"/>
        <v>0</v>
      </c>
      <c r="O222" s="277">
        <f t="shared" si="185"/>
        <v>0</v>
      </c>
      <c r="P222" s="278">
        <f>+P170+P196</f>
        <v>0</v>
      </c>
      <c r="Q222" s="311">
        <f t="shared" si="186"/>
        <v>0</v>
      </c>
      <c r="R222" s="275">
        <f t="shared" si="187"/>
        <v>44</v>
      </c>
      <c r="S222" s="276">
        <f t="shared" si="187"/>
        <v>73</v>
      </c>
      <c r="T222" s="277">
        <f t="shared" si="188"/>
        <v>117</v>
      </c>
      <c r="U222" s="278">
        <f>+U170+U196</f>
        <v>0</v>
      </c>
      <c r="V222" s="313">
        <f>T222+U222</f>
        <v>117</v>
      </c>
      <c r="W222" s="279">
        <f t="shared" ref="W222:W232" si="189">IF(Q222=0,0,((V222/Q222)-1)*100)</f>
        <v>0</v>
      </c>
    </row>
    <row r="223" spans="12:25" ht="13.5" thickBot="1">
      <c r="L223" s="258" t="s">
        <v>15</v>
      </c>
      <c r="M223" s="275">
        <f t="shared" si="184"/>
        <v>0</v>
      </c>
      <c r="N223" s="276">
        <f t="shared" si="184"/>
        <v>0</v>
      </c>
      <c r="O223" s="277">
        <f>M223+N223</f>
        <v>0</v>
      </c>
      <c r="P223" s="278">
        <f>+P171+P197</f>
        <v>0</v>
      </c>
      <c r="Q223" s="311">
        <f>O223+P223</f>
        <v>0</v>
      </c>
      <c r="R223" s="275">
        <f t="shared" si="187"/>
        <v>35</v>
      </c>
      <c r="S223" s="276">
        <f t="shared" si="187"/>
        <v>57</v>
      </c>
      <c r="T223" s="277">
        <f>R223+S223</f>
        <v>92</v>
      </c>
      <c r="U223" s="278">
        <f>+U171+U197</f>
        <v>0</v>
      </c>
      <c r="V223" s="313">
        <f>T223+U223</f>
        <v>92</v>
      </c>
      <c r="W223" s="279">
        <f>IF(Q223=0,0,((V223/Q223)-1)*100)</f>
        <v>0</v>
      </c>
    </row>
    <row r="224" spans="12:25" ht="14.25" thickTop="1" thickBot="1">
      <c r="L224" s="280" t="s">
        <v>61</v>
      </c>
      <c r="M224" s="281">
        <f>+M221+M222+M223</f>
        <v>0</v>
      </c>
      <c r="N224" s="282">
        <f t="shared" ref="N224:V224" si="190">+N221+N222+N223</f>
        <v>0</v>
      </c>
      <c r="O224" s="283">
        <f t="shared" si="190"/>
        <v>0</v>
      </c>
      <c r="P224" s="281">
        <f t="shared" si="190"/>
        <v>0</v>
      </c>
      <c r="Q224" s="283">
        <f t="shared" si="190"/>
        <v>0</v>
      </c>
      <c r="R224" s="281">
        <f t="shared" si="190"/>
        <v>142</v>
      </c>
      <c r="S224" s="282">
        <f t="shared" si="190"/>
        <v>204</v>
      </c>
      <c r="T224" s="283">
        <f t="shared" si="190"/>
        <v>346</v>
      </c>
      <c r="U224" s="281">
        <f t="shared" si="190"/>
        <v>0</v>
      </c>
      <c r="V224" s="283">
        <f t="shared" si="190"/>
        <v>346</v>
      </c>
      <c r="W224" s="284">
        <f t="shared" ref="W224" si="191">IF(Q224=0,0,((V224/Q224)-1)*100)</f>
        <v>0</v>
      </c>
      <c r="X224" s="338"/>
    </row>
    <row r="225" spans="12:23" ht="13.5" thickTop="1">
      <c r="L225" s="258" t="s">
        <v>16</v>
      </c>
      <c r="M225" s="275">
        <f t="shared" ref="M225:N227" si="192">+M173+M199</f>
        <v>0</v>
      </c>
      <c r="N225" s="276">
        <f t="shared" si="192"/>
        <v>0</v>
      </c>
      <c r="O225" s="277">
        <f t="shared" ref="O225:O227" si="193">M225+N225</f>
        <v>0</v>
      </c>
      <c r="P225" s="278">
        <f>+P173+P199</f>
        <v>0</v>
      </c>
      <c r="Q225" s="311">
        <f t="shared" ref="Q225:Q227" si="194">O225+P225</f>
        <v>0</v>
      </c>
      <c r="R225" s="275">
        <f t="shared" ref="R225:S227" si="195">+R173+R199</f>
        <v>35</v>
      </c>
      <c r="S225" s="276">
        <f t="shared" si="195"/>
        <v>57</v>
      </c>
      <c r="T225" s="277">
        <f t="shared" ref="T225:T227" si="196">R225+S225</f>
        <v>92</v>
      </c>
      <c r="U225" s="278">
        <f>+U173+U199</f>
        <v>0</v>
      </c>
      <c r="V225" s="313">
        <f>T225+U225</f>
        <v>92</v>
      </c>
      <c r="W225" s="279">
        <f t="shared" si="189"/>
        <v>0</v>
      </c>
    </row>
    <row r="226" spans="12:23">
      <c r="L226" s="258" t="s">
        <v>17</v>
      </c>
      <c r="M226" s="275">
        <f t="shared" si="192"/>
        <v>0</v>
      </c>
      <c r="N226" s="276">
        <f t="shared" si="192"/>
        <v>0</v>
      </c>
      <c r="O226" s="277">
        <f>M226+N226</f>
        <v>0</v>
      </c>
      <c r="P226" s="278">
        <f>+P174+P200</f>
        <v>0</v>
      </c>
      <c r="Q226" s="311">
        <f>O226+P226</f>
        <v>0</v>
      </c>
      <c r="R226" s="275">
        <f t="shared" si="195"/>
        <v>33</v>
      </c>
      <c r="S226" s="276">
        <f t="shared" si="195"/>
        <v>49</v>
      </c>
      <c r="T226" s="277">
        <f>R226+S226</f>
        <v>82</v>
      </c>
      <c r="U226" s="278">
        <f>+U174+U200</f>
        <v>0</v>
      </c>
      <c r="V226" s="313">
        <f>T226+U226</f>
        <v>82</v>
      </c>
      <c r="W226" s="279">
        <f>IF(Q226=0,0,((V226/Q226)-1)*100)</f>
        <v>0</v>
      </c>
    </row>
    <row r="227" spans="12:23" ht="13.5" thickBot="1">
      <c r="L227" s="258" t="s">
        <v>18</v>
      </c>
      <c r="M227" s="275">
        <f t="shared" si="192"/>
        <v>0</v>
      </c>
      <c r="N227" s="276">
        <f t="shared" si="192"/>
        <v>0</v>
      </c>
      <c r="O227" s="285">
        <f t="shared" si="193"/>
        <v>0</v>
      </c>
      <c r="P227" s="286">
        <f>+P175+P201</f>
        <v>0</v>
      </c>
      <c r="Q227" s="311">
        <f t="shared" si="194"/>
        <v>0</v>
      </c>
      <c r="R227" s="275">
        <f t="shared" si="195"/>
        <v>45</v>
      </c>
      <c r="S227" s="276">
        <f t="shared" si="195"/>
        <v>61</v>
      </c>
      <c r="T227" s="285">
        <f t="shared" si="196"/>
        <v>106</v>
      </c>
      <c r="U227" s="286">
        <f>+U175+U201</f>
        <v>0</v>
      </c>
      <c r="V227" s="313">
        <f>T227+U227</f>
        <v>106</v>
      </c>
      <c r="W227" s="279">
        <f t="shared" si="189"/>
        <v>0</v>
      </c>
    </row>
    <row r="228" spans="12:23" ht="14.25" thickTop="1" thickBot="1">
      <c r="L228" s="287" t="s">
        <v>39</v>
      </c>
      <c r="M228" s="288">
        <f t="shared" ref="M228:V228" si="197">SUM(M225:M227)</f>
        <v>0</v>
      </c>
      <c r="N228" s="288">
        <f t="shared" si="197"/>
        <v>0</v>
      </c>
      <c r="O228" s="289">
        <f t="shared" si="197"/>
        <v>0</v>
      </c>
      <c r="P228" s="290">
        <f t="shared" si="197"/>
        <v>0</v>
      </c>
      <c r="Q228" s="289">
        <f t="shared" si="197"/>
        <v>0</v>
      </c>
      <c r="R228" s="288">
        <f t="shared" si="197"/>
        <v>113</v>
      </c>
      <c r="S228" s="288">
        <f t="shared" si="197"/>
        <v>167</v>
      </c>
      <c r="T228" s="289">
        <f t="shared" si="197"/>
        <v>280</v>
      </c>
      <c r="U228" s="290">
        <f t="shared" si="197"/>
        <v>0</v>
      </c>
      <c r="V228" s="289">
        <f t="shared" si="197"/>
        <v>280</v>
      </c>
      <c r="W228" s="403">
        <f t="shared" si="189"/>
        <v>0</v>
      </c>
    </row>
    <row r="229" spans="12:23" ht="13.5" thickTop="1">
      <c r="L229" s="258" t="s">
        <v>21</v>
      </c>
      <c r="M229" s="275">
        <f t="shared" ref="M229:N231" si="198">+M177+M203</f>
        <v>0</v>
      </c>
      <c r="N229" s="276">
        <f t="shared" si="198"/>
        <v>0</v>
      </c>
      <c r="O229" s="285">
        <f t="shared" ref="O229:O231" si="199">M229+N229</f>
        <v>0</v>
      </c>
      <c r="P229" s="292">
        <f>+P177+P203</f>
        <v>0</v>
      </c>
      <c r="Q229" s="311">
        <f t="shared" ref="Q229:Q231" si="200">O229+P229</f>
        <v>0</v>
      </c>
      <c r="R229" s="275">
        <f t="shared" ref="R229:S231" si="201">+R177+R203</f>
        <v>70</v>
      </c>
      <c r="S229" s="276">
        <f t="shared" si="201"/>
        <v>71</v>
      </c>
      <c r="T229" s="285">
        <f t="shared" ref="T229:T231" si="202">R229+S229</f>
        <v>141</v>
      </c>
      <c r="U229" s="292">
        <f>+U177+U203</f>
        <v>0</v>
      </c>
      <c r="V229" s="313">
        <f>T229+U229</f>
        <v>141</v>
      </c>
      <c r="W229" s="279">
        <f t="shared" si="189"/>
        <v>0</v>
      </c>
    </row>
    <row r="230" spans="12:23">
      <c r="L230" s="258" t="s">
        <v>22</v>
      </c>
      <c r="M230" s="275">
        <f t="shared" si="198"/>
        <v>0</v>
      </c>
      <c r="N230" s="276">
        <f t="shared" si="198"/>
        <v>0</v>
      </c>
      <c r="O230" s="285">
        <f t="shared" si="199"/>
        <v>0</v>
      </c>
      <c r="P230" s="278">
        <f>+P178+P204</f>
        <v>0</v>
      </c>
      <c r="Q230" s="311">
        <f t="shared" si="200"/>
        <v>0</v>
      </c>
      <c r="R230" s="275">
        <f t="shared" si="201"/>
        <v>72</v>
      </c>
      <c r="S230" s="276">
        <f t="shared" si="201"/>
        <v>64</v>
      </c>
      <c r="T230" s="285">
        <f t="shared" si="202"/>
        <v>136</v>
      </c>
      <c r="U230" s="278">
        <f>+U178+U204</f>
        <v>0</v>
      </c>
      <c r="V230" s="313">
        <f>T230+U230</f>
        <v>136</v>
      </c>
      <c r="W230" s="279">
        <f t="shared" si="189"/>
        <v>0</v>
      </c>
    </row>
    <row r="231" spans="12:23" ht="13.5" thickBot="1">
      <c r="L231" s="258" t="s">
        <v>23</v>
      </c>
      <c r="M231" s="275">
        <f t="shared" si="198"/>
        <v>0</v>
      </c>
      <c r="N231" s="276">
        <f t="shared" si="198"/>
        <v>0</v>
      </c>
      <c r="O231" s="285">
        <f t="shared" si="199"/>
        <v>0</v>
      </c>
      <c r="P231" s="278">
        <f>+P179+P205</f>
        <v>0</v>
      </c>
      <c r="Q231" s="311">
        <f t="shared" si="200"/>
        <v>0</v>
      </c>
      <c r="R231" s="275">
        <f t="shared" si="201"/>
        <v>57</v>
      </c>
      <c r="S231" s="276">
        <f t="shared" si="201"/>
        <v>53</v>
      </c>
      <c r="T231" s="285">
        <f t="shared" si="202"/>
        <v>110</v>
      </c>
      <c r="U231" s="278">
        <f>+U179+U205</f>
        <v>0</v>
      </c>
      <c r="V231" s="313">
        <f>T231+U231</f>
        <v>110</v>
      </c>
      <c r="W231" s="279">
        <f t="shared" si="189"/>
        <v>0</v>
      </c>
    </row>
    <row r="232" spans="12:23" ht="14.25" thickTop="1" thickBot="1">
      <c r="L232" s="280" t="s">
        <v>40</v>
      </c>
      <c r="M232" s="281">
        <f>+M229+M230+M231</f>
        <v>0</v>
      </c>
      <c r="N232" s="282">
        <f t="shared" ref="N232:V232" si="203">+N229+N230+N231</f>
        <v>0</v>
      </c>
      <c r="O232" s="283">
        <f t="shared" si="203"/>
        <v>0</v>
      </c>
      <c r="P232" s="281">
        <f t="shared" si="203"/>
        <v>0</v>
      </c>
      <c r="Q232" s="283">
        <f t="shared" si="203"/>
        <v>0</v>
      </c>
      <c r="R232" s="281">
        <f t="shared" si="203"/>
        <v>199</v>
      </c>
      <c r="S232" s="282">
        <f t="shared" si="203"/>
        <v>188</v>
      </c>
      <c r="T232" s="283">
        <f t="shared" si="203"/>
        <v>387</v>
      </c>
      <c r="U232" s="281">
        <f t="shared" si="203"/>
        <v>0</v>
      </c>
      <c r="V232" s="283">
        <f t="shared" si="203"/>
        <v>387</v>
      </c>
      <c r="W232" s="284">
        <f t="shared" si="189"/>
        <v>0</v>
      </c>
    </row>
    <row r="233" spans="12:23" ht="14.25" thickTop="1" thickBot="1">
      <c r="L233" s="280" t="s">
        <v>62</v>
      </c>
      <c r="M233" s="281">
        <f t="shared" ref="M233:V233" si="204">+M224+M228+M232</f>
        <v>0</v>
      </c>
      <c r="N233" s="282">
        <f t="shared" si="204"/>
        <v>0</v>
      </c>
      <c r="O233" s="283">
        <f t="shared" si="204"/>
        <v>0</v>
      </c>
      <c r="P233" s="281">
        <f t="shared" si="204"/>
        <v>0</v>
      </c>
      <c r="Q233" s="283">
        <f t="shared" si="204"/>
        <v>0</v>
      </c>
      <c r="R233" s="281">
        <f t="shared" si="204"/>
        <v>454</v>
      </c>
      <c r="S233" s="282">
        <f t="shared" si="204"/>
        <v>559</v>
      </c>
      <c r="T233" s="283">
        <f t="shared" si="204"/>
        <v>1013</v>
      </c>
      <c r="U233" s="281">
        <f t="shared" si="204"/>
        <v>0</v>
      </c>
      <c r="V233" s="283">
        <f t="shared" si="204"/>
        <v>1013</v>
      </c>
      <c r="W233" s="284">
        <f>IF(Q233=0,0,((V233/Q233)-1)*100)</f>
        <v>0</v>
      </c>
    </row>
    <row r="234" spans="12:23" ht="14.25" thickTop="1" thickBot="1">
      <c r="L234" s="280" t="s">
        <v>7</v>
      </c>
      <c r="M234" s="281">
        <f>+M233+M220</f>
        <v>0</v>
      </c>
      <c r="N234" s="282">
        <f t="shared" ref="N234:V234" si="205">+N233+N220</f>
        <v>0</v>
      </c>
      <c r="O234" s="283">
        <f t="shared" si="205"/>
        <v>0</v>
      </c>
      <c r="P234" s="281">
        <f t="shared" si="205"/>
        <v>0</v>
      </c>
      <c r="Q234" s="283">
        <f t="shared" si="205"/>
        <v>0</v>
      </c>
      <c r="R234" s="281">
        <f t="shared" si="205"/>
        <v>528</v>
      </c>
      <c r="S234" s="282">
        <f t="shared" si="205"/>
        <v>649</v>
      </c>
      <c r="T234" s="283">
        <f t="shared" si="205"/>
        <v>1177</v>
      </c>
      <c r="U234" s="281">
        <f t="shared" si="205"/>
        <v>0</v>
      </c>
      <c r="V234" s="283">
        <f t="shared" si="205"/>
        <v>1177</v>
      </c>
      <c r="W234" s="284">
        <f>IF(Q234=0,0,((V234/Q234)-1)*100)</f>
        <v>0</v>
      </c>
    </row>
    <row r="235" spans="12:23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235"/>
  <sheetViews>
    <sheetView topLeftCell="E1" workbookViewId="0">
      <selection activeCell="U1" activeCellId="3" sqref="L1:W1048576 L1:W1048576 L1:W1048576 L1:W1048576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1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" style="1" customWidth="1"/>
    <col min="15" max="15" width="14.140625" style="1" bestFit="1" customWidth="1"/>
    <col min="16" max="19" width="12" style="1" customWidth="1"/>
    <col min="20" max="20" width="14.140625" style="1" bestFit="1" customWidth="1"/>
    <col min="21" max="22" width="12" style="1" customWidth="1"/>
    <col min="23" max="23" width="12.140625" style="2" bestFit="1" customWidth="1"/>
    <col min="24" max="24" width="7" style="2" bestFit="1" customWidth="1"/>
    <col min="25" max="26" width="7.7109375" style="1" bestFit="1" customWidth="1"/>
    <col min="27" max="27" width="7" style="3"/>
    <col min="28" max="16384" width="7" style="1"/>
  </cols>
  <sheetData>
    <row r="1" spans="1:23" ht="13.5" thickBot="1"/>
    <row r="2" spans="1:23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1:23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486" t="s">
        <v>64</v>
      </c>
      <c r="D5" s="487"/>
      <c r="E5" s="488"/>
      <c r="F5" s="486" t="s">
        <v>65</v>
      </c>
      <c r="G5" s="487"/>
      <c r="H5" s="488"/>
      <c r="I5" s="110" t="s">
        <v>2</v>
      </c>
      <c r="J5" s="4"/>
      <c r="L5" s="12"/>
      <c r="M5" s="489" t="s">
        <v>64</v>
      </c>
      <c r="N5" s="490"/>
      <c r="O5" s="490"/>
      <c r="P5" s="490"/>
      <c r="Q5" s="491"/>
      <c r="R5" s="489" t="s">
        <v>65</v>
      </c>
      <c r="S5" s="490"/>
      <c r="T5" s="490"/>
      <c r="U5" s="490"/>
      <c r="V5" s="491"/>
      <c r="W5" s="13" t="s">
        <v>2</v>
      </c>
    </row>
    <row r="6" spans="1:23" ht="13.5" thickTop="1">
      <c r="B6" s="111" t="s">
        <v>3</v>
      </c>
      <c r="C6" s="233"/>
      <c r="D6" s="113"/>
      <c r="E6" s="114"/>
      <c r="F6" s="233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234" t="s">
        <v>5</v>
      </c>
      <c r="D7" s="118" t="s">
        <v>6</v>
      </c>
      <c r="E7" s="452" t="s">
        <v>7</v>
      </c>
      <c r="F7" s="234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235"/>
      <c r="D8" s="122"/>
      <c r="E8" s="184"/>
      <c r="F8" s="235"/>
      <c r="G8" s="122"/>
      <c r="H8" s="184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09" t="str">
        <f t="shared" ref="A9:A19" si="0">IF(ISERROR(F9/G9)," ",IF(F9/G9&gt;0.5,IF(F9/G9&lt;1.5," ","NOT OK"),"NOT OK"))</f>
        <v xml:space="preserve"> </v>
      </c>
      <c r="B9" s="111" t="s">
        <v>13</v>
      </c>
      <c r="C9" s="230">
        <v>62</v>
      </c>
      <c r="D9" s="126">
        <v>62</v>
      </c>
      <c r="E9" s="179">
        <f>SUM(C9:D9)</f>
        <v>124</v>
      </c>
      <c r="F9" s="230">
        <v>62</v>
      </c>
      <c r="G9" s="126">
        <v>62</v>
      </c>
      <c r="H9" s="179">
        <f>SUM(F9:G9)</f>
        <v>124</v>
      </c>
      <c r="I9" s="128">
        <f t="shared" ref="I9:I19" si="1">IF(E9=0,0,((H9/E9)-1)*100)</f>
        <v>0</v>
      </c>
      <c r="J9" s="4"/>
      <c r="L9" s="14" t="s">
        <v>13</v>
      </c>
      <c r="M9" s="40">
        <v>8024</v>
      </c>
      <c r="N9" s="38">
        <v>7903</v>
      </c>
      <c r="O9" s="201">
        <f>SUM(M9:N9)</f>
        <v>15927</v>
      </c>
      <c r="P9" s="150">
        <v>0</v>
      </c>
      <c r="Q9" s="201">
        <f>O9+P9</f>
        <v>15927</v>
      </c>
      <c r="R9" s="40">
        <v>8805</v>
      </c>
      <c r="S9" s="38">
        <v>8755</v>
      </c>
      <c r="T9" s="201">
        <f>SUM(R9:S9)</f>
        <v>17560</v>
      </c>
      <c r="U9" s="150">
        <v>0</v>
      </c>
      <c r="V9" s="201">
        <f>T9+U9</f>
        <v>17560</v>
      </c>
      <c r="W9" s="41">
        <f t="shared" ref="W9:W19" si="2">IF(Q9=0,0,((V9/Q9)-1)*100)</f>
        <v>10.253029446851269</v>
      </c>
    </row>
    <row r="10" spans="1:23">
      <c r="A10" s="409" t="str">
        <f>IF(ISERROR(F10/G10)," ",IF(F10/G10&gt;0.5,IF(F10/G10&lt;1.5," ","NOT OK"),"NOT OK"))</f>
        <v xml:space="preserve"> </v>
      </c>
      <c r="B10" s="111" t="s">
        <v>14</v>
      </c>
      <c r="C10" s="230">
        <v>57</v>
      </c>
      <c r="D10" s="126">
        <v>57</v>
      </c>
      <c r="E10" s="179">
        <f>SUM(C10:D10)</f>
        <v>114</v>
      </c>
      <c r="F10" s="230">
        <v>61</v>
      </c>
      <c r="G10" s="126">
        <v>61</v>
      </c>
      <c r="H10" s="179">
        <f>SUM(F10:G10)</f>
        <v>122</v>
      </c>
      <c r="I10" s="128">
        <f>IF(E10=0,0,((H10/E10)-1)*100)</f>
        <v>7.0175438596491224</v>
      </c>
      <c r="J10" s="4"/>
      <c r="L10" s="14" t="s">
        <v>14</v>
      </c>
      <c r="M10" s="40">
        <v>6726</v>
      </c>
      <c r="N10" s="38">
        <v>6455</v>
      </c>
      <c r="O10" s="201">
        <f t="shared" ref="O10" si="3">SUM(M10:N10)</f>
        <v>13181</v>
      </c>
      <c r="P10" s="150">
        <v>0</v>
      </c>
      <c r="Q10" s="201">
        <f>O10+P10</f>
        <v>13181</v>
      </c>
      <c r="R10" s="40">
        <v>8628</v>
      </c>
      <c r="S10" s="38">
        <v>7841</v>
      </c>
      <c r="T10" s="201">
        <f t="shared" ref="T10" si="4">SUM(R10:S10)</f>
        <v>16469</v>
      </c>
      <c r="U10" s="150">
        <v>0</v>
      </c>
      <c r="V10" s="201">
        <f>T10+U10</f>
        <v>16469</v>
      </c>
      <c r="W10" s="41">
        <f>IF(Q10=0,0,((V10/Q10)-1)*100)</f>
        <v>24.944996585994982</v>
      </c>
    </row>
    <row r="11" spans="1:23" ht="13.5" thickBot="1">
      <c r="A11" s="411" t="str">
        <f>IF(ISERROR(F11/G11)," ",IF(F11/G11&gt;0.5,IF(F11/G11&lt;1.5," ","NOT OK"),"NOT OK"))</f>
        <v xml:space="preserve"> </v>
      </c>
      <c r="B11" s="111" t="s">
        <v>15</v>
      </c>
      <c r="C11" s="230">
        <v>71</v>
      </c>
      <c r="D11" s="126">
        <v>71</v>
      </c>
      <c r="E11" s="179">
        <f>SUM(C11:D11)</f>
        <v>142</v>
      </c>
      <c r="F11" s="230">
        <v>73</v>
      </c>
      <c r="G11" s="126">
        <v>73</v>
      </c>
      <c r="H11" s="179">
        <f>SUM(F11:G11)</f>
        <v>146</v>
      </c>
      <c r="I11" s="128">
        <f>IF(E11=0,0,((H11/E11)-1)*100)</f>
        <v>2.8169014084507005</v>
      </c>
      <c r="J11" s="8"/>
      <c r="L11" s="14" t="s">
        <v>15</v>
      </c>
      <c r="M11" s="40">
        <v>9611</v>
      </c>
      <c r="N11" s="38">
        <v>9564</v>
      </c>
      <c r="O11" s="201">
        <f>SUM(M11:N11)</f>
        <v>19175</v>
      </c>
      <c r="P11" s="150">
        <v>0</v>
      </c>
      <c r="Q11" s="201">
        <f>O11+P11</f>
        <v>19175</v>
      </c>
      <c r="R11" s="40">
        <v>10691</v>
      </c>
      <c r="S11" s="38">
        <v>10416</v>
      </c>
      <c r="T11" s="201">
        <f>SUM(R11:S11)</f>
        <v>21107</v>
      </c>
      <c r="U11" s="150">
        <v>0</v>
      </c>
      <c r="V11" s="201">
        <f>T11+U11</f>
        <v>21107</v>
      </c>
      <c r="W11" s="41">
        <f>IF(Q11=0,0,((V11/Q11)-1)*100)</f>
        <v>10.075619295958283</v>
      </c>
    </row>
    <row r="12" spans="1:23" ht="14.25" thickTop="1" thickBot="1">
      <c r="A12" s="409" t="str">
        <f>IF(ISERROR(F12/G12)," ",IF(F12/G12&gt;0.5,IF(F12/G12&lt;1.5," ","NOT OK"),"NOT OK"))</f>
        <v xml:space="preserve"> </v>
      </c>
      <c r="B12" s="132" t="s">
        <v>61</v>
      </c>
      <c r="C12" s="231">
        <f>+C9+C10+C11</f>
        <v>190</v>
      </c>
      <c r="D12" s="237">
        <f t="shared" ref="D12:H12" si="5">+D9+D10+D11</f>
        <v>190</v>
      </c>
      <c r="E12" s="180">
        <f t="shared" si="5"/>
        <v>380</v>
      </c>
      <c r="F12" s="231">
        <f t="shared" si="5"/>
        <v>196</v>
      </c>
      <c r="G12" s="237">
        <f t="shared" si="5"/>
        <v>196</v>
      </c>
      <c r="H12" s="180">
        <f t="shared" si="5"/>
        <v>392</v>
      </c>
      <c r="I12" s="136">
        <f>IF(E12=0,0,((H12/E12)-1)*100)</f>
        <v>3.1578947368421151</v>
      </c>
      <c r="J12" s="4"/>
      <c r="L12" s="42" t="s">
        <v>61</v>
      </c>
      <c r="M12" s="46">
        <f t="shared" ref="M12:V12" si="6">+M9+M10+M11</f>
        <v>24361</v>
      </c>
      <c r="N12" s="44">
        <f t="shared" si="6"/>
        <v>23922</v>
      </c>
      <c r="O12" s="202">
        <f t="shared" si="6"/>
        <v>48283</v>
      </c>
      <c r="P12" s="44">
        <f t="shared" si="6"/>
        <v>0</v>
      </c>
      <c r="Q12" s="202">
        <f t="shared" si="6"/>
        <v>48283</v>
      </c>
      <c r="R12" s="46">
        <f t="shared" si="6"/>
        <v>28124</v>
      </c>
      <c r="S12" s="44">
        <f t="shared" si="6"/>
        <v>27012</v>
      </c>
      <c r="T12" s="202">
        <f t="shared" si="6"/>
        <v>55136</v>
      </c>
      <c r="U12" s="44">
        <f t="shared" si="6"/>
        <v>0</v>
      </c>
      <c r="V12" s="202">
        <f t="shared" si="6"/>
        <v>55136</v>
      </c>
      <c r="W12" s="47">
        <f>IF(Q12=0,0,((V12/Q12)-1)*100)</f>
        <v>14.193401404220939</v>
      </c>
    </row>
    <row r="13" spans="1:23" ht="13.5" thickTop="1">
      <c r="A13" s="409" t="str">
        <f t="shared" si="0"/>
        <v xml:space="preserve"> </v>
      </c>
      <c r="B13" s="111" t="s">
        <v>16</v>
      </c>
      <c r="C13" s="139">
        <v>73</v>
      </c>
      <c r="D13" s="236">
        <v>73</v>
      </c>
      <c r="E13" s="179">
        <f t="shared" ref="E13" si="7">SUM(C13:D13)</f>
        <v>146</v>
      </c>
      <c r="F13" s="139">
        <v>93</v>
      </c>
      <c r="G13" s="236">
        <v>93</v>
      </c>
      <c r="H13" s="179">
        <f t="shared" ref="H13:H19" si="8">SUM(F13:G13)</f>
        <v>186</v>
      </c>
      <c r="I13" s="128">
        <f t="shared" si="1"/>
        <v>27.397260273972602</v>
      </c>
      <c r="J13" s="8"/>
      <c r="L13" s="14" t="s">
        <v>16</v>
      </c>
      <c r="M13" s="40">
        <v>9671</v>
      </c>
      <c r="N13" s="38">
        <v>9152</v>
      </c>
      <c r="O13" s="201">
        <f t="shared" ref="O13" si="9">SUM(M13:N13)</f>
        <v>18823</v>
      </c>
      <c r="P13" s="150">
        <v>0</v>
      </c>
      <c r="Q13" s="201">
        <f>O13+P13</f>
        <v>18823</v>
      </c>
      <c r="R13" s="40">
        <v>12373</v>
      </c>
      <c r="S13" s="38">
        <v>11899</v>
      </c>
      <c r="T13" s="201">
        <f t="shared" ref="T13" si="10">SUM(R13:S13)</f>
        <v>24272</v>
      </c>
      <c r="U13" s="150">
        <v>0</v>
      </c>
      <c r="V13" s="201">
        <f>T13+U13</f>
        <v>24272</v>
      </c>
      <c r="W13" s="41">
        <f t="shared" si="2"/>
        <v>28.94862668012539</v>
      </c>
    </row>
    <row r="14" spans="1:23">
      <c r="A14" s="409" t="str">
        <f t="shared" si="0"/>
        <v xml:space="preserve"> </v>
      </c>
      <c r="B14" s="111" t="s">
        <v>17</v>
      </c>
      <c r="C14" s="139">
        <v>75</v>
      </c>
      <c r="D14" s="236">
        <v>75</v>
      </c>
      <c r="E14" s="179">
        <f>SUM(C14:D14)</f>
        <v>150</v>
      </c>
      <c r="F14" s="139">
        <v>93</v>
      </c>
      <c r="G14" s="236">
        <v>93</v>
      </c>
      <c r="H14" s="179">
        <f>SUM(F14:G14)</f>
        <v>186</v>
      </c>
      <c r="I14" s="128">
        <f t="shared" si="1"/>
        <v>24</v>
      </c>
      <c r="L14" s="14" t="s">
        <v>17</v>
      </c>
      <c r="M14" s="40">
        <v>10218</v>
      </c>
      <c r="N14" s="38">
        <v>9633</v>
      </c>
      <c r="O14" s="201">
        <f>SUM(M14:N14)</f>
        <v>19851</v>
      </c>
      <c r="P14" s="150">
        <v>0</v>
      </c>
      <c r="Q14" s="201">
        <f>O14+P14</f>
        <v>19851</v>
      </c>
      <c r="R14" s="40">
        <v>12182</v>
      </c>
      <c r="S14" s="38">
        <v>11762</v>
      </c>
      <c r="T14" s="201">
        <f>SUM(R14:S14)</f>
        <v>23944</v>
      </c>
      <c r="U14" s="150">
        <v>0</v>
      </c>
      <c r="V14" s="201">
        <f>T14+U14</f>
        <v>23944</v>
      </c>
      <c r="W14" s="41">
        <f t="shared" si="2"/>
        <v>20.618608634325717</v>
      </c>
    </row>
    <row r="15" spans="1:23" ht="13.5" thickBot="1">
      <c r="A15" s="412" t="str">
        <f t="shared" si="0"/>
        <v xml:space="preserve"> </v>
      </c>
      <c r="B15" s="111" t="s">
        <v>18</v>
      </c>
      <c r="C15" s="139">
        <v>73</v>
      </c>
      <c r="D15" s="236">
        <v>73</v>
      </c>
      <c r="E15" s="179">
        <f t="shared" ref="E15" si="11">SUM(C15:D15)</f>
        <v>146</v>
      </c>
      <c r="F15" s="139">
        <v>92</v>
      </c>
      <c r="G15" s="236">
        <v>93</v>
      </c>
      <c r="H15" s="179">
        <f>SUM(F15:G15)</f>
        <v>185</v>
      </c>
      <c r="I15" s="128">
        <f t="shared" si="1"/>
        <v>26.712328767123282</v>
      </c>
      <c r="J15" s="9"/>
      <c r="L15" s="14" t="s">
        <v>18</v>
      </c>
      <c r="M15" s="40">
        <v>10595</v>
      </c>
      <c r="N15" s="38">
        <v>10507</v>
      </c>
      <c r="O15" s="201">
        <f t="shared" ref="O15" si="12">SUM(M15:N15)</f>
        <v>21102</v>
      </c>
      <c r="P15" s="150">
        <v>0</v>
      </c>
      <c r="Q15" s="201">
        <f>O15+P15</f>
        <v>21102</v>
      </c>
      <c r="R15" s="40">
        <v>12072</v>
      </c>
      <c r="S15" s="38">
        <v>11665</v>
      </c>
      <c r="T15" s="201">
        <f>SUM(R15:S15)</f>
        <v>23737</v>
      </c>
      <c r="U15" s="150">
        <v>0</v>
      </c>
      <c r="V15" s="201">
        <f>T15+U15</f>
        <v>23737</v>
      </c>
      <c r="W15" s="41">
        <f t="shared" si="2"/>
        <v>12.486968059899528</v>
      </c>
    </row>
    <row r="16" spans="1:23" ht="15.75" customHeight="1" thickTop="1" thickBot="1">
      <c r="A16" s="10" t="str">
        <f t="shared" si="0"/>
        <v xml:space="preserve"> </v>
      </c>
      <c r="B16" s="141" t="s">
        <v>19</v>
      </c>
      <c r="C16" s="231">
        <f>+C13+C14+C15</f>
        <v>221</v>
      </c>
      <c r="D16" s="237">
        <f t="shared" ref="D16:H16" si="13">+D13+D14+D15</f>
        <v>221</v>
      </c>
      <c r="E16" s="180">
        <f t="shared" si="13"/>
        <v>442</v>
      </c>
      <c r="F16" s="231">
        <f t="shared" si="13"/>
        <v>278</v>
      </c>
      <c r="G16" s="237">
        <f t="shared" si="13"/>
        <v>279</v>
      </c>
      <c r="H16" s="180">
        <f t="shared" si="13"/>
        <v>557</v>
      </c>
      <c r="I16" s="136">
        <f t="shared" si="1"/>
        <v>26.018099547511309</v>
      </c>
      <c r="J16" s="10"/>
      <c r="K16" s="11"/>
      <c r="L16" s="48" t="s">
        <v>19</v>
      </c>
      <c r="M16" s="49">
        <f>+M13+M14+M15</f>
        <v>30484</v>
      </c>
      <c r="N16" s="50">
        <f t="shared" ref="N16:V16" si="14">+N13+N14+N15</f>
        <v>29292</v>
      </c>
      <c r="O16" s="203">
        <f t="shared" si="14"/>
        <v>59776</v>
      </c>
      <c r="P16" s="50">
        <f t="shared" si="14"/>
        <v>0</v>
      </c>
      <c r="Q16" s="203">
        <f t="shared" si="14"/>
        <v>59776</v>
      </c>
      <c r="R16" s="49">
        <f t="shared" si="14"/>
        <v>36627</v>
      </c>
      <c r="S16" s="50">
        <f t="shared" si="14"/>
        <v>35326</v>
      </c>
      <c r="T16" s="203">
        <f t="shared" si="14"/>
        <v>71953</v>
      </c>
      <c r="U16" s="50">
        <f t="shared" si="14"/>
        <v>0</v>
      </c>
      <c r="V16" s="203">
        <f t="shared" si="14"/>
        <v>71953</v>
      </c>
      <c r="W16" s="51">
        <f t="shared" si="2"/>
        <v>20.371051927194863</v>
      </c>
    </row>
    <row r="17" spans="1:27" ht="13.5" thickTop="1">
      <c r="A17" s="409" t="str">
        <f t="shared" si="0"/>
        <v xml:space="preserve"> </v>
      </c>
      <c r="B17" s="111" t="s">
        <v>20</v>
      </c>
      <c r="C17" s="230">
        <v>75</v>
      </c>
      <c r="D17" s="126">
        <v>75</v>
      </c>
      <c r="E17" s="188">
        <f>SUM(C17:D17)</f>
        <v>150</v>
      </c>
      <c r="F17" s="230">
        <v>97</v>
      </c>
      <c r="G17" s="126">
        <v>97</v>
      </c>
      <c r="H17" s="188">
        <f>SUM(F17:G17)</f>
        <v>194</v>
      </c>
      <c r="I17" s="128">
        <f t="shared" si="1"/>
        <v>29.333333333333321</v>
      </c>
      <c r="J17" s="4"/>
      <c r="L17" s="14" t="s">
        <v>21</v>
      </c>
      <c r="M17" s="40">
        <v>9944</v>
      </c>
      <c r="N17" s="38">
        <v>9598</v>
      </c>
      <c r="O17" s="201">
        <f>SUM(M17:N17)</f>
        <v>19542</v>
      </c>
      <c r="P17" s="150">
        <v>0</v>
      </c>
      <c r="Q17" s="201">
        <f>O17+P17</f>
        <v>19542</v>
      </c>
      <c r="R17" s="40">
        <v>12590</v>
      </c>
      <c r="S17" s="38">
        <v>12379</v>
      </c>
      <c r="T17" s="201">
        <f>SUM(R17:S17)</f>
        <v>24969</v>
      </c>
      <c r="U17" s="150">
        <v>0</v>
      </c>
      <c r="V17" s="201">
        <f>T17+U17</f>
        <v>24969</v>
      </c>
      <c r="W17" s="41">
        <f t="shared" si="2"/>
        <v>27.7709548664415</v>
      </c>
    </row>
    <row r="18" spans="1:27">
      <c r="A18" s="409" t="str">
        <f t="shared" si="0"/>
        <v xml:space="preserve"> </v>
      </c>
      <c r="B18" s="111" t="s">
        <v>22</v>
      </c>
      <c r="C18" s="230">
        <v>75</v>
      </c>
      <c r="D18" s="126">
        <v>75</v>
      </c>
      <c r="E18" s="179">
        <f t="shared" ref="E18:E19" si="15">SUM(C18:D18)</f>
        <v>150</v>
      </c>
      <c r="F18" s="230">
        <v>93</v>
      </c>
      <c r="G18" s="126">
        <v>93</v>
      </c>
      <c r="H18" s="179">
        <f t="shared" si="8"/>
        <v>186</v>
      </c>
      <c r="I18" s="128">
        <f t="shared" si="1"/>
        <v>24</v>
      </c>
      <c r="J18" s="4"/>
      <c r="L18" s="14" t="s">
        <v>22</v>
      </c>
      <c r="M18" s="40">
        <v>9649</v>
      </c>
      <c r="N18" s="38">
        <v>9635</v>
      </c>
      <c r="O18" s="201">
        <f t="shared" ref="O18:O19" si="16">SUM(M18:N18)</f>
        <v>19284</v>
      </c>
      <c r="P18" s="150">
        <v>0</v>
      </c>
      <c r="Q18" s="201">
        <f>O18+P18</f>
        <v>19284</v>
      </c>
      <c r="R18" s="40">
        <v>10485</v>
      </c>
      <c r="S18" s="38">
        <v>10458</v>
      </c>
      <c r="T18" s="201">
        <f t="shared" ref="T18:T19" si="17">SUM(R18:S18)</f>
        <v>20943</v>
      </c>
      <c r="U18" s="150">
        <v>0</v>
      </c>
      <c r="V18" s="201">
        <f>T18+U18</f>
        <v>20943</v>
      </c>
      <c r="W18" s="41">
        <f t="shared" si="2"/>
        <v>8.602986932171742</v>
      </c>
    </row>
    <row r="19" spans="1:27" ht="13.5" thickBot="1">
      <c r="A19" s="409" t="str">
        <f t="shared" si="0"/>
        <v xml:space="preserve"> </v>
      </c>
      <c r="B19" s="111" t="s">
        <v>23</v>
      </c>
      <c r="C19" s="230">
        <v>73</v>
      </c>
      <c r="D19" s="126">
        <v>73</v>
      </c>
      <c r="E19" s="183">
        <f t="shared" si="15"/>
        <v>146</v>
      </c>
      <c r="F19" s="230">
        <v>68</v>
      </c>
      <c r="G19" s="126">
        <v>68</v>
      </c>
      <c r="H19" s="183">
        <f t="shared" si="8"/>
        <v>136</v>
      </c>
      <c r="I19" s="147">
        <f t="shared" si="1"/>
        <v>-6.8493150684931559</v>
      </c>
      <c r="J19" s="4"/>
      <c r="L19" s="14" t="s">
        <v>23</v>
      </c>
      <c r="M19" s="40">
        <v>9440</v>
      </c>
      <c r="N19" s="38">
        <v>9360</v>
      </c>
      <c r="O19" s="201">
        <f t="shared" si="16"/>
        <v>18800</v>
      </c>
      <c r="P19" s="150">
        <v>0</v>
      </c>
      <c r="Q19" s="201">
        <f>O19+P19</f>
        <v>18800</v>
      </c>
      <c r="R19" s="40">
        <v>9769</v>
      </c>
      <c r="S19" s="38">
        <v>9418</v>
      </c>
      <c r="T19" s="201">
        <f t="shared" si="17"/>
        <v>19187</v>
      </c>
      <c r="U19" s="150">
        <v>0</v>
      </c>
      <c r="V19" s="201">
        <f>T19+U19</f>
        <v>19187</v>
      </c>
      <c r="W19" s="41">
        <f t="shared" si="2"/>
        <v>2.0585106382978724</v>
      </c>
    </row>
    <row r="20" spans="1:27" ht="14.25" thickTop="1" thickBot="1">
      <c r="A20" s="409" t="str">
        <f t="shared" ref="A20:A65" si="18">IF(ISERROR(F20/G20)," ",IF(F20/G20&gt;0.5,IF(F20/G20&lt;1.5," ","NOT OK"),"NOT OK"))</f>
        <v xml:space="preserve"> </v>
      </c>
      <c r="B20" s="132" t="s">
        <v>24</v>
      </c>
      <c r="C20" s="231">
        <f t="shared" ref="C20:E20" si="19">+C17+C18+C19</f>
        <v>223</v>
      </c>
      <c r="D20" s="237">
        <f t="shared" si="19"/>
        <v>223</v>
      </c>
      <c r="E20" s="180">
        <f t="shared" si="19"/>
        <v>446</v>
      </c>
      <c r="F20" s="231">
        <f t="shared" ref="F20:H20" si="20">+F17+F18+F19</f>
        <v>258</v>
      </c>
      <c r="G20" s="237">
        <f t="shared" si="20"/>
        <v>258</v>
      </c>
      <c r="H20" s="180">
        <f t="shared" si="20"/>
        <v>516</v>
      </c>
      <c r="I20" s="136">
        <f t="shared" ref="I20" si="21">IF(E20=0,0,((H20/E20)-1)*100)</f>
        <v>15.695067264573993</v>
      </c>
      <c r="J20" s="4"/>
      <c r="L20" s="42" t="s">
        <v>24</v>
      </c>
      <c r="M20" s="46">
        <f t="shared" ref="M20:Q20" si="22">+M17+M18+M19</f>
        <v>29033</v>
      </c>
      <c r="N20" s="44">
        <f t="shared" si="22"/>
        <v>28593</v>
      </c>
      <c r="O20" s="202">
        <f t="shared" si="22"/>
        <v>57626</v>
      </c>
      <c r="P20" s="44">
        <f t="shared" si="22"/>
        <v>0</v>
      </c>
      <c r="Q20" s="202">
        <f t="shared" si="22"/>
        <v>57626</v>
      </c>
      <c r="R20" s="46">
        <f t="shared" ref="R20:V20" si="23">+R17+R18+R19</f>
        <v>32844</v>
      </c>
      <c r="S20" s="44">
        <f t="shared" si="23"/>
        <v>32255</v>
      </c>
      <c r="T20" s="202">
        <f t="shared" si="23"/>
        <v>65099</v>
      </c>
      <c r="U20" s="44">
        <f t="shared" si="23"/>
        <v>0</v>
      </c>
      <c r="V20" s="202">
        <f t="shared" si="23"/>
        <v>65099</v>
      </c>
      <c r="W20" s="47">
        <f t="shared" ref="W20" si="24">IF(Q20=0,0,((V20/Q20)-1)*100)</f>
        <v>12.968104674973112</v>
      </c>
    </row>
    <row r="21" spans="1:27" ht="14.25" thickTop="1" thickBot="1">
      <c r="A21" s="409" t="str">
        <f t="shared" ref="A21:A26" si="25">IF(ISERROR(F21/G21)," ",IF(F21/G21&gt;0.5,IF(F21/G21&lt;1.5," ","NOT OK"),"NOT OK"))</f>
        <v xml:space="preserve"> </v>
      </c>
      <c r="B21" s="111" t="s">
        <v>10</v>
      </c>
      <c r="C21" s="230">
        <v>71</v>
      </c>
      <c r="D21" s="126">
        <v>71</v>
      </c>
      <c r="E21" s="179">
        <f>SUM(C21:D21)</f>
        <v>142</v>
      </c>
      <c r="F21" s="230">
        <v>62</v>
      </c>
      <c r="G21" s="126">
        <v>62</v>
      </c>
      <c r="H21" s="179">
        <f>SUM(F21:G21)</f>
        <v>124</v>
      </c>
      <c r="I21" s="128">
        <f t="shared" ref="I21:I22" si="26">IF(E21=0,0,((H21/E21)-1)*100)</f>
        <v>-12.676056338028175</v>
      </c>
      <c r="J21" s="4"/>
      <c r="L21" s="14" t="s">
        <v>10</v>
      </c>
      <c r="M21" s="40">
        <v>9820</v>
      </c>
      <c r="N21" s="38">
        <v>9535</v>
      </c>
      <c r="O21" s="201">
        <f>SUM(M21:N21)</f>
        <v>19355</v>
      </c>
      <c r="P21" s="150">
        <v>0</v>
      </c>
      <c r="Q21" s="201">
        <f>O21+P21</f>
        <v>19355</v>
      </c>
      <c r="R21" s="40">
        <v>9285</v>
      </c>
      <c r="S21" s="38">
        <v>9242</v>
      </c>
      <c r="T21" s="201">
        <f>SUM(R21:S21)</f>
        <v>18527</v>
      </c>
      <c r="U21" s="150"/>
      <c r="V21" s="201">
        <f>T21+U21</f>
        <v>18527</v>
      </c>
      <c r="W21" s="41">
        <f t="shared" ref="W21:W22" si="27">IF(Q21=0,0,((V21/Q21)-1)*100)</f>
        <v>-4.277964350297081</v>
      </c>
    </row>
    <row r="22" spans="1:27" ht="14.25" thickTop="1" thickBot="1">
      <c r="A22" s="410" t="str">
        <f t="shared" si="25"/>
        <v xml:space="preserve"> </v>
      </c>
      <c r="B22" s="132" t="s">
        <v>66</v>
      </c>
      <c r="C22" s="133">
        <f>+C12+C16+C20+C21</f>
        <v>705</v>
      </c>
      <c r="D22" s="135">
        <f t="shared" ref="D22:H22" si="28">+D12+D16+D20+D21</f>
        <v>705</v>
      </c>
      <c r="E22" s="186">
        <f t="shared" si="28"/>
        <v>1410</v>
      </c>
      <c r="F22" s="133">
        <f t="shared" si="28"/>
        <v>794</v>
      </c>
      <c r="G22" s="135">
        <f t="shared" si="28"/>
        <v>795</v>
      </c>
      <c r="H22" s="186">
        <f t="shared" si="28"/>
        <v>1589</v>
      </c>
      <c r="I22" s="137">
        <f t="shared" si="26"/>
        <v>12.695035460992909</v>
      </c>
      <c r="J22" s="8"/>
      <c r="L22" s="42" t="s">
        <v>66</v>
      </c>
      <c r="M22" s="46">
        <f t="shared" ref="M22:V22" si="29">+M12+M16+M20+M21</f>
        <v>93698</v>
      </c>
      <c r="N22" s="44">
        <f t="shared" si="29"/>
        <v>91342</v>
      </c>
      <c r="O22" s="202">
        <f t="shared" si="29"/>
        <v>185040</v>
      </c>
      <c r="P22" s="45">
        <f t="shared" si="29"/>
        <v>0</v>
      </c>
      <c r="Q22" s="205">
        <f t="shared" si="29"/>
        <v>185040</v>
      </c>
      <c r="R22" s="46">
        <f t="shared" si="29"/>
        <v>106880</v>
      </c>
      <c r="S22" s="44">
        <f t="shared" si="29"/>
        <v>103835</v>
      </c>
      <c r="T22" s="202">
        <f t="shared" si="29"/>
        <v>210715</v>
      </c>
      <c r="U22" s="45">
        <f t="shared" si="29"/>
        <v>0</v>
      </c>
      <c r="V22" s="205">
        <f t="shared" si="29"/>
        <v>210715</v>
      </c>
      <c r="W22" s="47">
        <f t="shared" si="27"/>
        <v>13.875378296584518</v>
      </c>
    </row>
    <row r="23" spans="1:27" ht="13.5" thickTop="1">
      <c r="A23" s="409" t="str">
        <f>IF(ISERROR(F23/G23)," ",IF(F23/G23&gt;0.5,IF(F23/G23&lt;1.5," ","NOT OK"),"NOT OK"))</f>
        <v xml:space="preserve"> </v>
      </c>
      <c r="B23" s="111" t="s">
        <v>11</v>
      </c>
      <c r="C23" s="230">
        <v>72</v>
      </c>
      <c r="D23" s="126">
        <v>72</v>
      </c>
      <c r="E23" s="179">
        <f>SUM(C23:D23)</f>
        <v>144</v>
      </c>
      <c r="F23" s="230"/>
      <c r="G23" s="126"/>
      <c r="H23" s="179"/>
      <c r="I23" s="128"/>
      <c r="J23" s="4"/>
      <c r="K23" s="7"/>
      <c r="L23" s="14" t="s">
        <v>11</v>
      </c>
      <c r="M23" s="40">
        <v>10430</v>
      </c>
      <c r="N23" s="38">
        <v>9981</v>
      </c>
      <c r="O23" s="201">
        <f>SUM(M23:N23)</f>
        <v>20411</v>
      </c>
      <c r="P23" s="150"/>
      <c r="Q23" s="201">
        <f>O23+P23</f>
        <v>20411</v>
      </c>
      <c r="R23" s="40"/>
      <c r="S23" s="38"/>
      <c r="T23" s="201"/>
      <c r="U23" s="150"/>
      <c r="V23" s="201"/>
      <c r="W23" s="41"/>
    </row>
    <row r="24" spans="1:27" ht="13.5" thickBot="1">
      <c r="A24" s="409" t="str">
        <f>IF(ISERROR(F24/G24)," ",IF(F24/G24&gt;0.5,IF(F24/G24&lt;1.5," ","NOT OK"),"NOT OK"))</f>
        <v xml:space="preserve"> </v>
      </c>
      <c r="B24" s="116" t="s">
        <v>12</v>
      </c>
      <c r="C24" s="232">
        <v>75</v>
      </c>
      <c r="D24" s="130">
        <v>75</v>
      </c>
      <c r="E24" s="179">
        <f>SUM(C24:D24)</f>
        <v>150</v>
      </c>
      <c r="F24" s="232"/>
      <c r="G24" s="130"/>
      <c r="H24" s="179"/>
      <c r="I24" s="128"/>
      <c r="J24" s="4"/>
      <c r="K24" s="7"/>
      <c r="L24" s="23" t="s">
        <v>12</v>
      </c>
      <c r="M24" s="40">
        <v>11113</v>
      </c>
      <c r="N24" s="38">
        <v>10719</v>
      </c>
      <c r="O24" s="201">
        <f t="shared" ref="O24" si="30">SUM(M24:N24)</f>
        <v>21832</v>
      </c>
      <c r="P24" s="39"/>
      <c r="Q24" s="321">
        <f t="shared" ref="Q24" si="31">O24+P24</f>
        <v>21832</v>
      </c>
      <c r="R24" s="40"/>
      <c r="S24" s="38"/>
      <c r="T24" s="201"/>
      <c r="U24" s="39"/>
      <c r="V24" s="321"/>
      <c r="W24" s="41"/>
    </row>
    <row r="25" spans="1:27" ht="14.25" thickTop="1" thickBot="1">
      <c r="A25" s="1"/>
      <c r="B25" s="132" t="s">
        <v>38</v>
      </c>
      <c r="C25" s="431">
        <f t="shared" ref="C25:E25" si="32">+C21+C23+C24</f>
        <v>218</v>
      </c>
      <c r="D25" s="432">
        <f t="shared" si="32"/>
        <v>218</v>
      </c>
      <c r="E25" s="445">
        <f t="shared" si="32"/>
        <v>436</v>
      </c>
      <c r="F25" s="431"/>
      <c r="G25" s="432"/>
      <c r="H25" s="445"/>
      <c r="I25" s="136"/>
      <c r="J25" s="4"/>
      <c r="L25" s="42" t="s">
        <v>38</v>
      </c>
      <c r="M25" s="43">
        <f t="shared" ref="M25:Q25" si="33">+M21+M23+M24</f>
        <v>31363</v>
      </c>
      <c r="N25" s="46">
        <f t="shared" si="33"/>
        <v>30235</v>
      </c>
      <c r="O25" s="446">
        <f t="shared" si="33"/>
        <v>61598</v>
      </c>
      <c r="P25" s="43">
        <f t="shared" si="33"/>
        <v>0</v>
      </c>
      <c r="Q25" s="446">
        <f t="shared" si="33"/>
        <v>61598</v>
      </c>
      <c r="R25" s="43"/>
      <c r="S25" s="46"/>
      <c r="T25" s="446"/>
      <c r="U25" s="43"/>
      <c r="V25" s="446"/>
      <c r="W25" s="435"/>
      <c r="X25" s="1"/>
      <c r="AA25" s="1"/>
    </row>
    <row r="26" spans="1:27" ht="14.25" thickTop="1" thickBot="1">
      <c r="A26" s="410" t="str">
        <f t="shared" si="25"/>
        <v xml:space="preserve"> </v>
      </c>
      <c r="B26" s="132" t="s">
        <v>63</v>
      </c>
      <c r="C26" s="133">
        <f t="shared" ref="C26:E26" si="34">+C12+C16+C20+C25</f>
        <v>852</v>
      </c>
      <c r="D26" s="135">
        <f t="shared" si="34"/>
        <v>852</v>
      </c>
      <c r="E26" s="164">
        <f t="shared" si="34"/>
        <v>1704</v>
      </c>
      <c r="F26" s="133"/>
      <c r="G26" s="135"/>
      <c r="H26" s="164"/>
      <c r="I26" s="137"/>
      <c r="J26" s="8"/>
      <c r="L26" s="42" t="s">
        <v>63</v>
      </c>
      <c r="M26" s="46">
        <f t="shared" ref="M26:Q26" si="35">+M12+M16+M20+M25</f>
        <v>115241</v>
      </c>
      <c r="N26" s="44">
        <f t="shared" si="35"/>
        <v>112042</v>
      </c>
      <c r="O26" s="155">
        <f t="shared" si="35"/>
        <v>227283</v>
      </c>
      <c r="P26" s="45">
        <f t="shared" si="35"/>
        <v>0</v>
      </c>
      <c r="Q26" s="158">
        <f t="shared" si="35"/>
        <v>227283</v>
      </c>
      <c r="R26" s="46"/>
      <c r="S26" s="44"/>
      <c r="T26" s="155"/>
      <c r="U26" s="45"/>
      <c r="V26" s="158"/>
      <c r="W26" s="47"/>
    </row>
    <row r="27" spans="1:27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7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1:27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1:27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7" ht="14.25" thickTop="1" thickBot="1">
      <c r="B31" s="109"/>
      <c r="C31" s="486" t="s">
        <v>64</v>
      </c>
      <c r="D31" s="487"/>
      <c r="E31" s="488"/>
      <c r="F31" s="486" t="s">
        <v>65</v>
      </c>
      <c r="G31" s="487"/>
      <c r="H31" s="488"/>
      <c r="I31" s="110" t="s">
        <v>2</v>
      </c>
      <c r="J31" s="4"/>
      <c r="L31" s="12"/>
      <c r="M31" s="489" t="s">
        <v>64</v>
      </c>
      <c r="N31" s="490"/>
      <c r="O31" s="490"/>
      <c r="P31" s="490"/>
      <c r="Q31" s="491"/>
      <c r="R31" s="489" t="s">
        <v>65</v>
      </c>
      <c r="S31" s="490"/>
      <c r="T31" s="490"/>
      <c r="U31" s="490"/>
      <c r="V31" s="491"/>
      <c r="W31" s="13" t="s">
        <v>2</v>
      </c>
    </row>
    <row r="32" spans="1:27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1:23" ht="13.5" thickBot="1">
      <c r="B33" s="116"/>
      <c r="C33" s="117" t="s">
        <v>5</v>
      </c>
      <c r="D33" s="118" t="s">
        <v>6</v>
      </c>
      <c r="E33" s="452" t="s">
        <v>7</v>
      </c>
      <c r="F33" s="117" t="s">
        <v>5</v>
      </c>
      <c r="G33" s="118" t="s">
        <v>6</v>
      </c>
      <c r="H33" s="119" t="s">
        <v>7</v>
      </c>
      <c r="I33" s="120"/>
      <c r="J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1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1:23">
      <c r="A35" s="4" t="str">
        <f t="shared" ref="A35:A45" si="36">IF(ISERROR(F35/G35)," ",IF(F35/G35&gt;0.5,IF(F35/G35&lt;1.5," ","NOT OK"),"NOT OK"))</f>
        <v xml:space="preserve"> </v>
      </c>
      <c r="B35" s="111" t="s">
        <v>13</v>
      </c>
      <c r="C35" s="125">
        <v>744</v>
      </c>
      <c r="D35" s="127">
        <v>744</v>
      </c>
      <c r="E35" s="185">
        <f t="shared" ref="E35" si="37">SUM(C35:D35)</f>
        <v>1488</v>
      </c>
      <c r="F35" s="125">
        <v>730</v>
      </c>
      <c r="G35" s="127">
        <v>730</v>
      </c>
      <c r="H35" s="185">
        <f t="shared" ref="H35" si="38">SUM(F35:G35)</f>
        <v>1460</v>
      </c>
      <c r="I35" s="128">
        <f t="shared" ref="I35:I45" si="39">IF(E35=0,0,((H35/E35)-1)*100)</f>
        <v>-1.8817204301075252</v>
      </c>
      <c r="L35" s="14" t="s">
        <v>13</v>
      </c>
      <c r="M35" s="40">
        <v>108396</v>
      </c>
      <c r="N35" s="38">
        <v>114502</v>
      </c>
      <c r="O35" s="201">
        <f t="shared" ref="O35" si="40">SUM(M35:N35)</f>
        <v>222898</v>
      </c>
      <c r="P35" s="39">
        <v>0</v>
      </c>
      <c r="Q35" s="204">
        <f>O35+P35</f>
        <v>222898</v>
      </c>
      <c r="R35" s="40">
        <v>117000</v>
      </c>
      <c r="S35" s="38">
        <v>122237</v>
      </c>
      <c r="T35" s="201">
        <f t="shared" ref="T35" si="41">SUM(R35:S35)</f>
        <v>239237</v>
      </c>
      <c r="U35" s="39">
        <v>0</v>
      </c>
      <c r="V35" s="204">
        <f>T35+U35</f>
        <v>239237</v>
      </c>
      <c r="W35" s="41">
        <f t="shared" ref="W35:W45" si="42">IF(Q35=0,0,((V35/Q35)-1)*100)</f>
        <v>7.3302586833439598</v>
      </c>
    </row>
    <row r="36" spans="1:23">
      <c r="A36" s="4" t="str">
        <f>IF(ISERROR(F36/G36)," ",IF(F36/G36&gt;0.5,IF(F36/G36&lt;1.5," ","NOT OK"),"NOT OK"))</f>
        <v xml:space="preserve"> </v>
      </c>
      <c r="B36" s="111" t="s">
        <v>14</v>
      </c>
      <c r="C36" s="125">
        <v>674</v>
      </c>
      <c r="D36" s="127">
        <v>674</v>
      </c>
      <c r="E36" s="185">
        <f>SUM(C36:D36)</f>
        <v>1348</v>
      </c>
      <c r="F36" s="125">
        <v>645</v>
      </c>
      <c r="G36" s="127">
        <v>645</v>
      </c>
      <c r="H36" s="185">
        <f>SUM(F36:G36)</f>
        <v>1290</v>
      </c>
      <c r="I36" s="128">
        <f>IF(E36=0,0,((H36/E36)-1)*100)</f>
        <v>-4.3026706231453993</v>
      </c>
      <c r="J36" s="4"/>
      <c r="L36" s="14" t="s">
        <v>14</v>
      </c>
      <c r="M36" s="40">
        <v>106450</v>
      </c>
      <c r="N36" s="38">
        <v>106740</v>
      </c>
      <c r="O36" s="201">
        <f>SUM(M36:N36)</f>
        <v>213190</v>
      </c>
      <c r="P36" s="39">
        <v>0</v>
      </c>
      <c r="Q36" s="204">
        <f>O36+P36</f>
        <v>213190</v>
      </c>
      <c r="R36" s="40">
        <v>109065</v>
      </c>
      <c r="S36" s="38">
        <v>108342</v>
      </c>
      <c r="T36" s="201">
        <f>SUM(R36:S36)</f>
        <v>217407</v>
      </c>
      <c r="U36" s="39">
        <v>0</v>
      </c>
      <c r="V36" s="204">
        <f>T36+U36</f>
        <v>217407</v>
      </c>
      <c r="W36" s="41">
        <f>IF(Q36=0,0,((V36/Q36)-1)*100)</f>
        <v>1.97804775083259</v>
      </c>
    </row>
    <row r="37" spans="1:23" ht="13.5" thickBot="1">
      <c r="A37" s="4" t="str">
        <f>IF(ISERROR(F37/G37)," ",IF(F37/G37&gt;0.5,IF(F37/G37&lt;1.5," ","NOT OK"),"NOT OK"))</f>
        <v xml:space="preserve"> </v>
      </c>
      <c r="B37" s="111" t="s">
        <v>15</v>
      </c>
      <c r="C37" s="125">
        <v>761</v>
      </c>
      <c r="D37" s="127">
        <v>761</v>
      </c>
      <c r="E37" s="185">
        <f>SUM(C37:D37)</f>
        <v>1522</v>
      </c>
      <c r="F37" s="125">
        <v>705</v>
      </c>
      <c r="G37" s="127">
        <v>705</v>
      </c>
      <c r="H37" s="185">
        <f>SUM(F37:G37)</f>
        <v>1410</v>
      </c>
      <c r="I37" s="128">
        <f>IF(E37=0,0,((H37/E37)-1)*100)</f>
        <v>-7.3587385019710965</v>
      </c>
      <c r="J37" s="4"/>
      <c r="L37" s="14" t="s">
        <v>15</v>
      </c>
      <c r="M37" s="40">
        <v>129602</v>
      </c>
      <c r="N37" s="38">
        <v>129184</v>
      </c>
      <c r="O37" s="201">
        <f>SUM(M37:N37)</f>
        <v>258786</v>
      </c>
      <c r="P37" s="39">
        <v>0</v>
      </c>
      <c r="Q37" s="204">
        <f>O37+P37</f>
        <v>258786</v>
      </c>
      <c r="R37" s="40">
        <v>123473</v>
      </c>
      <c r="S37" s="38">
        <v>124322</v>
      </c>
      <c r="T37" s="201">
        <f>SUM(R37:S37)</f>
        <v>247795</v>
      </c>
      <c r="U37" s="39">
        <v>0</v>
      </c>
      <c r="V37" s="204">
        <f>T37+U37</f>
        <v>247795</v>
      </c>
      <c r="W37" s="41">
        <f>IF(Q37=0,0,((V37/Q37)-1)*100)</f>
        <v>-4.2471385623642721</v>
      </c>
    </row>
    <row r="38" spans="1:23" ht="14.25" thickTop="1" thickBot="1">
      <c r="A38" s="409" t="str">
        <f>IF(ISERROR(F38/G38)," ",IF(F38/G38&gt;0.5,IF(F38/G38&lt;1.5," ","NOT OK"),"NOT OK"))</f>
        <v xml:space="preserve"> </v>
      </c>
      <c r="B38" s="132" t="s">
        <v>61</v>
      </c>
      <c r="C38" s="231">
        <f>+C35+C36+C37</f>
        <v>2179</v>
      </c>
      <c r="D38" s="237">
        <f t="shared" ref="D38:H38" si="43">+D35+D36+D37</f>
        <v>2179</v>
      </c>
      <c r="E38" s="180">
        <f t="shared" si="43"/>
        <v>4358</v>
      </c>
      <c r="F38" s="231">
        <f t="shared" si="43"/>
        <v>2080</v>
      </c>
      <c r="G38" s="237">
        <f t="shared" si="43"/>
        <v>2080</v>
      </c>
      <c r="H38" s="180">
        <f t="shared" si="43"/>
        <v>4160</v>
      </c>
      <c r="I38" s="136">
        <f>IF(E38=0,0,((H38/E38)-1)*100)</f>
        <v>-4.5433685176686556</v>
      </c>
      <c r="J38" s="4"/>
      <c r="L38" s="42" t="s">
        <v>61</v>
      </c>
      <c r="M38" s="46">
        <f t="shared" ref="M38:V38" si="44">+M35+M36+M37</f>
        <v>344448</v>
      </c>
      <c r="N38" s="44">
        <f t="shared" si="44"/>
        <v>350426</v>
      </c>
      <c r="O38" s="202">
        <f t="shared" si="44"/>
        <v>694874</v>
      </c>
      <c r="P38" s="44">
        <f t="shared" si="44"/>
        <v>0</v>
      </c>
      <c r="Q38" s="202">
        <f t="shared" si="44"/>
        <v>694874</v>
      </c>
      <c r="R38" s="46">
        <f t="shared" si="44"/>
        <v>349538</v>
      </c>
      <c r="S38" s="44">
        <f t="shared" si="44"/>
        <v>354901</v>
      </c>
      <c r="T38" s="202">
        <f t="shared" si="44"/>
        <v>704439</v>
      </c>
      <c r="U38" s="44">
        <f t="shared" si="44"/>
        <v>0</v>
      </c>
      <c r="V38" s="202">
        <f t="shared" si="44"/>
        <v>704439</v>
      </c>
      <c r="W38" s="47">
        <f>IF(Q38=0,0,((V38/Q38)-1)*100)</f>
        <v>1.3765085468732563</v>
      </c>
    </row>
    <row r="39" spans="1:23" ht="13.5" thickTop="1">
      <c r="A39" s="4" t="str">
        <f t="shared" si="36"/>
        <v xml:space="preserve"> </v>
      </c>
      <c r="B39" s="111" t="s">
        <v>16</v>
      </c>
      <c r="C39" s="138">
        <v>767</v>
      </c>
      <c r="D39" s="140">
        <v>767</v>
      </c>
      <c r="E39" s="185">
        <f t="shared" ref="E39" si="45">SUM(C39:D39)</f>
        <v>1534</v>
      </c>
      <c r="F39" s="138">
        <v>785</v>
      </c>
      <c r="G39" s="140">
        <v>784</v>
      </c>
      <c r="H39" s="185">
        <f t="shared" ref="H39" si="46">SUM(F39:G39)</f>
        <v>1569</v>
      </c>
      <c r="I39" s="128">
        <f t="shared" si="39"/>
        <v>2.2816166883963485</v>
      </c>
      <c r="J39" s="8"/>
      <c r="L39" s="14" t="s">
        <v>16</v>
      </c>
      <c r="M39" s="40">
        <v>122762</v>
      </c>
      <c r="N39" s="38">
        <v>123654</v>
      </c>
      <c r="O39" s="201">
        <f t="shared" ref="O39" si="47">SUM(M39:N39)</f>
        <v>246416</v>
      </c>
      <c r="P39" s="150">
        <v>0</v>
      </c>
      <c r="Q39" s="324">
        <f>O39+P39</f>
        <v>246416</v>
      </c>
      <c r="R39" s="40">
        <v>134582</v>
      </c>
      <c r="S39" s="38">
        <v>134440</v>
      </c>
      <c r="T39" s="201">
        <f t="shared" ref="T39" si="48">SUM(R39:S39)</f>
        <v>269022</v>
      </c>
      <c r="U39" s="150">
        <v>0</v>
      </c>
      <c r="V39" s="324">
        <f>T39+U39</f>
        <v>269022</v>
      </c>
      <c r="W39" s="41">
        <f t="shared" si="42"/>
        <v>9.1739172780988198</v>
      </c>
    </row>
    <row r="40" spans="1:23">
      <c r="A40" s="4" t="str">
        <f t="shared" si="36"/>
        <v xml:space="preserve"> </v>
      </c>
      <c r="B40" s="111" t="s">
        <v>17</v>
      </c>
      <c r="C40" s="138">
        <v>795</v>
      </c>
      <c r="D40" s="140">
        <v>795</v>
      </c>
      <c r="E40" s="185">
        <f>SUM(C40:D40)</f>
        <v>1590</v>
      </c>
      <c r="F40" s="138">
        <v>892</v>
      </c>
      <c r="G40" s="140">
        <v>892</v>
      </c>
      <c r="H40" s="185">
        <f>SUM(F40:G40)</f>
        <v>1784</v>
      </c>
      <c r="I40" s="128">
        <f t="shared" si="39"/>
        <v>12.201257861635217</v>
      </c>
      <c r="J40" s="4"/>
      <c r="L40" s="14" t="s">
        <v>17</v>
      </c>
      <c r="M40" s="40">
        <v>124029</v>
      </c>
      <c r="N40" s="38">
        <v>123323</v>
      </c>
      <c r="O40" s="201">
        <f>SUM(M40:N40)</f>
        <v>247352</v>
      </c>
      <c r="P40" s="150">
        <v>0</v>
      </c>
      <c r="Q40" s="201">
        <f>O40+P40</f>
        <v>247352</v>
      </c>
      <c r="R40" s="40">
        <v>136104</v>
      </c>
      <c r="S40" s="38">
        <v>135541</v>
      </c>
      <c r="T40" s="201">
        <f>SUM(R40:S40)</f>
        <v>271645</v>
      </c>
      <c r="U40" s="150">
        <v>0</v>
      </c>
      <c r="V40" s="201">
        <f>T40+U40</f>
        <v>271645</v>
      </c>
      <c r="W40" s="41">
        <f t="shared" si="42"/>
        <v>9.8212264303502614</v>
      </c>
    </row>
    <row r="41" spans="1:23" ht="13.5" thickBot="1">
      <c r="A41" s="4" t="str">
        <f t="shared" si="36"/>
        <v xml:space="preserve"> </v>
      </c>
      <c r="B41" s="111" t="s">
        <v>18</v>
      </c>
      <c r="C41" s="138">
        <v>700</v>
      </c>
      <c r="D41" s="140">
        <v>700</v>
      </c>
      <c r="E41" s="185">
        <f t="shared" ref="E41" si="49">SUM(C41:D41)</f>
        <v>1400</v>
      </c>
      <c r="F41" s="138">
        <v>814</v>
      </c>
      <c r="G41" s="140">
        <v>814</v>
      </c>
      <c r="H41" s="185">
        <f>SUM(F41:G41)</f>
        <v>1628</v>
      </c>
      <c r="I41" s="128">
        <f t="shared" si="39"/>
        <v>16.285714285714281</v>
      </c>
      <c r="J41" s="4"/>
      <c r="L41" s="14" t="s">
        <v>18</v>
      </c>
      <c r="M41" s="40">
        <v>110933</v>
      </c>
      <c r="N41" s="38">
        <v>110733</v>
      </c>
      <c r="O41" s="201">
        <f t="shared" ref="O41" si="50">SUM(M41:N41)</f>
        <v>221666</v>
      </c>
      <c r="P41" s="150">
        <v>0</v>
      </c>
      <c r="Q41" s="201">
        <f>O41+P41</f>
        <v>221666</v>
      </c>
      <c r="R41" s="40">
        <v>119733</v>
      </c>
      <c r="S41" s="38">
        <v>116504</v>
      </c>
      <c r="T41" s="201">
        <f>SUM(R41:S41)</f>
        <v>236237</v>
      </c>
      <c r="U41" s="150">
        <v>0</v>
      </c>
      <c r="V41" s="201">
        <f>T41+U41</f>
        <v>236237</v>
      </c>
      <c r="W41" s="41">
        <f t="shared" si="42"/>
        <v>6.5734032282803945</v>
      </c>
    </row>
    <row r="42" spans="1:23" ht="15.75" customHeight="1" thickTop="1" thickBot="1">
      <c r="A42" s="10" t="str">
        <f t="shared" si="36"/>
        <v xml:space="preserve"> </v>
      </c>
      <c r="B42" s="141" t="s">
        <v>19</v>
      </c>
      <c r="C42" s="231">
        <f>+C39+C40+C41</f>
        <v>2262</v>
      </c>
      <c r="D42" s="237">
        <f t="shared" ref="D42:H42" si="51">+D39+D40+D41</f>
        <v>2262</v>
      </c>
      <c r="E42" s="180">
        <f t="shared" si="51"/>
        <v>4524</v>
      </c>
      <c r="F42" s="231">
        <f t="shared" si="51"/>
        <v>2491</v>
      </c>
      <c r="G42" s="237">
        <f t="shared" si="51"/>
        <v>2490</v>
      </c>
      <c r="H42" s="180">
        <f t="shared" si="51"/>
        <v>4981</v>
      </c>
      <c r="I42" s="136">
        <f t="shared" si="39"/>
        <v>10.101679929266139</v>
      </c>
      <c r="J42" s="10"/>
      <c r="K42" s="11"/>
      <c r="L42" s="48" t="s">
        <v>19</v>
      </c>
      <c r="M42" s="49">
        <f>+M39+M40+M41</f>
        <v>357724</v>
      </c>
      <c r="N42" s="50">
        <f t="shared" ref="N42:V42" si="52">+N39+N40+N41</f>
        <v>357710</v>
      </c>
      <c r="O42" s="203">
        <f t="shared" si="52"/>
        <v>715434</v>
      </c>
      <c r="P42" s="50">
        <f t="shared" si="52"/>
        <v>0</v>
      </c>
      <c r="Q42" s="203">
        <f t="shared" si="52"/>
        <v>715434</v>
      </c>
      <c r="R42" s="49">
        <f t="shared" si="52"/>
        <v>390419</v>
      </c>
      <c r="S42" s="50">
        <f t="shared" si="52"/>
        <v>386485</v>
      </c>
      <c r="T42" s="203">
        <f t="shared" si="52"/>
        <v>776904</v>
      </c>
      <c r="U42" s="50">
        <f t="shared" si="52"/>
        <v>0</v>
      </c>
      <c r="V42" s="203">
        <f t="shared" si="52"/>
        <v>776904</v>
      </c>
      <c r="W42" s="51">
        <f t="shared" si="42"/>
        <v>8.5919875208614549</v>
      </c>
    </row>
    <row r="43" spans="1:23" ht="13.5" thickTop="1">
      <c r="A43" s="4" t="str">
        <f t="shared" si="36"/>
        <v xml:space="preserve"> </v>
      </c>
      <c r="B43" s="111" t="s">
        <v>20</v>
      </c>
      <c r="C43" s="125">
        <v>713</v>
      </c>
      <c r="D43" s="127">
        <v>713</v>
      </c>
      <c r="E43" s="188">
        <f>SUM(C43:D43)</f>
        <v>1426</v>
      </c>
      <c r="F43" s="125">
        <v>860</v>
      </c>
      <c r="G43" s="127">
        <v>860</v>
      </c>
      <c r="H43" s="188">
        <f>SUM(F43:G43)</f>
        <v>1720</v>
      </c>
      <c r="I43" s="128">
        <f t="shared" si="39"/>
        <v>20.617110799438997</v>
      </c>
      <c r="J43" s="4"/>
      <c r="L43" s="14" t="s">
        <v>21</v>
      </c>
      <c r="M43" s="40">
        <v>120252</v>
      </c>
      <c r="N43" s="38">
        <v>117974</v>
      </c>
      <c r="O43" s="201">
        <f>SUM(M43:N43)</f>
        <v>238226</v>
      </c>
      <c r="P43" s="150">
        <v>0</v>
      </c>
      <c r="Q43" s="201">
        <f>O43+P43</f>
        <v>238226</v>
      </c>
      <c r="R43" s="40">
        <v>133216</v>
      </c>
      <c r="S43" s="38">
        <v>132884</v>
      </c>
      <c r="T43" s="201">
        <f>SUM(R43:S43)</f>
        <v>266100</v>
      </c>
      <c r="U43" s="150">
        <v>0</v>
      </c>
      <c r="V43" s="201">
        <f>T43+U43</f>
        <v>266100</v>
      </c>
      <c r="W43" s="41">
        <f t="shared" si="42"/>
        <v>11.700654000822741</v>
      </c>
    </row>
    <row r="44" spans="1:23">
      <c r="A44" s="4" t="str">
        <f t="shared" si="36"/>
        <v xml:space="preserve"> </v>
      </c>
      <c r="B44" s="111" t="s">
        <v>22</v>
      </c>
      <c r="C44" s="125">
        <v>743</v>
      </c>
      <c r="D44" s="127">
        <v>743</v>
      </c>
      <c r="E44" s="179">
        <f t="shared" ref="E44:E45" si="53">SUM(C44:D44)</f>
        <v>1486</v>
      </c>
      <c r="F44" s="125">
        <v>828</v>
      </c>
      <c r="G44" s="127">
        <v>828</v>
      </c>
      <c r="H44" s="179">
        <f t="shared" ref="H44:H45" si="54">SUM(F44:G44)</f>
        <v>1656</v>
      </c>
      <c r="I44" s="128">
        <f t="shared" si="39"/>
        <v>11.440107671601618</v>
      </c>
      <c r="J44" s="4"/>
      <c r="L44" s="14" t="s">
        <v>22</v>
      </c>
      <c r="M44" s="40">
        <v>119303</v>
      </c>
      <c r="N44" s="38">
        <v>123283</v>
      </c>
      <c r="O44" s="201">
        <f t="shared" ref="O44:O45" si="55">SUM(M44:N44)</f>
        <v>242586</v>
      </c>
      <c r="P44" s="150">
        <v>0</v>
      </c>
      <c r="Q44" s="201">
        <f>O44+P44</f>
        <v>242586</v>
      </c>
      <c r="R44" s="40">
        <v>126930</v>
      </c>
      <c r="S44" s="38">
        <v>127814</v>
      </c>
      <c r="T44" s="201">
        <f t="shared" ref="T44:T45" si="56">SUM(R44:S44)</f>
        <v>254744</v>
      </c>
      <c r="U44" s="150">
        <v>0</v>
      </c>
      <c r="V44" s="201">
        <f>T44+U44</f>
        <v>254744</v>
      </c>
      <c r="W44" s="41">
        <f t="shared" si="42"/>
        <v>5.0118308558614322</v>
      </c>
    </row>
    <row r="45" spans="1:23" ht="13.5" thickBot="1">
      <c r="A45" s="4" t="str">
        <f t="shared" si="36"/>
        <v xml:space="preserve"> </v>
      </c>
      <c r="B45" s="111" t="s">
        <v>23</v>
      </c>
      <c r="C45" s="125">
        <v>690</v>
      </c>
      <c r="D45" s="146">
        <v>690</v>
      </c>
      <c r="E45" s="183">
        <f t="shared" si="53"/>
        <v>1380</v>
      </c>
      <c r="F45" s="125">
        <v>810</v>
      </c>
      <c r="G45" s="146">
        <v>809</v>
      </c>
      <c r="H45" s="183">
        <f t="shared" si="54"/>
        <v>1619</v>
      </c>
      <c r="I45" s="147">
        <f t="shared" si="39"/>
        <v>17.318840579710137</v>
      </c>
      <c r="J45" s="4"/>
      <c r="L45" s="14" t="s">
        <v>23</v>
      </c>
      <c r="M45" s="40">
        <v>111711</v>
      </c>
      <c r="N45" s="38">
        <v>110350</v>
      </c>
      <c r="O45" s="201">
        <f t="shared" si="55"/>
        <v>222061</v>
      </c>
      <c r="P45" s="150">
        <v>0</v>
      </c>
      <c r="Q45" s="321">
        <f>O45+P45</f>
        <v>222061</v>
      </c>
      <c r="R45" s="40">
        <v>124569</v>
      </c>
      <c r="S45" s="38">
        <v>119618</v>
      </c>
      <c r="T45" s="201">
        <f t="shared" si="56"/>
        <v>244187</v>
      </c>
      <c r="U45" s="150">
        <v>0</v>
      </c>
      <c r="V45" s="321">
        <f>T45+U45</f>
        <v>244187</v>
      </c>
      <c r="W45" s="41">
        <f t="shared" si="42"/>
        <v>9.9639288303664308</v>
      </c>
    </row>
    <row r="46" spans="1:23" ht="14.25" thickTop="1" thickBot="1">
      <c r="A46" s="4" t="str">
        <f t="shared" si="18"/>
        <v xml:space="preserve"> </v>
      </c>
      <c r="B46" s="132" t="s">
        <v>24</v>
      </c>
      <c r="C46" s="133">
        <f t="shared" ref="C46:E46" si="57">+C43+C44+C45</f>
        <v>2146</v>
      </c>
      <c r="D46" s="135">
        <f t="shared" si="57"/>
        <v>2146</v>
      </c>
      <c r="E46" s="189">
        <f t="shared" si="57"/>
        <v>4292</v>
      </c>
      <c r="F46" s="133">
        <f t="shared" ref="F46:H46" si="58">+F43+F44+F45</f>
        <v>2498</v>
      </c>
      <c r="G46" s="135">
        <f t="shared" si="58"/>
        <v>2497</v>
      </c>
      <c r="H46" s="189">
        <f t="shared" si="58"/>
        <v>4995</v>
      </c>
      <c r="I46" s="136">
        <f t="shared" ref="I46" si="59">IF(E46=0,0,((H46/E46)-1)*100)</f>
        <v>16.37931034482758</v>
      </c>
      <c r="J46" s="4"/>
      <c r="L46" s="42" t="s">
        <v>24</v>
      </c>
      <c r="M46" s="46">
        <f t="shared" ref="M46:Q46" si="60">+M43+M44+M45</f>
        <v>351266</v>
      </c>
      <c r="N46" s="44">
        <f t="shared" si="60"/>
        <v>351607</v>
      </c>
      <c r="O46" s="202">
        <f t="shared" si="60"/>
        <v>702873</v>
      </c>
      <c r="P46" s="44">
        <f t="shared" si="60"/>
        <v>0</v>
      </c>
      <c r="Q46" s="202">
        <f t="shared" si="60"/>
        <v>702873</v>
      </c>
      <c r="R46" s="46">
        <f t="shared" ref="R46:V46" si="61">+R43+R44+R45</f>
        <v>384715</v>
      </c>
      <c r="S46" s="44">
        <f t="shared" si="61"/>
        <v>380316</v>
      </c>
      <c r="T46" s="202">
        <f t="shared" si="61"/>
        <v>765031</v>
      </c>
      <c r="U46" s="44">
        <f t="shared" si="61"/>
        <v>0</v>
      </c>
      <c r="V46" s="202">
        <f t="shared" si="61"/>
        <v>765031</v>
      </c>
      <c r="W46" s="47">
        <f t="shared" ref="W46" si="62">IF(Q46=0,0,((V46/Q46)-1)*100)</f>
        <v>8.8434183700327083</v>
      </c>
    </row>
    <row r="47" spans="1:23" ht="14.25" thickTop="1" thickBot="1">
      <c r="A47" s="4" t="str">
        <f t="shared" ref="A47:A48" si="63">IF(ISERROR(F47/G47)," ",IF(F47/G47&gt;0.5,IF(F47/G47&lt;1.5," ","NOT OK"),"NOT OK"))</f>
        <v xml:space="preserve"> </v>
      </c>
      <c r="B47" s="111" t="s">
        <v>10</v>
      </c>
      <c r="C47" s="125">
        <v>748</v>
      </c>
      <c r="D47" s="127">
        <v>748</v>
      </c>
      <c r="E47" s="185">
        <f t="shared" ref="E47" si="64">SUM(C47:D47)</f>
        <v>1496</v>
      </c>
      <c r="F47" s="125">
        <v>882</v>
      </c>
      <c r="G47" s="127">
        <v>883</v>
      </c>
      <c r="H47" s="185">
        <f t="shared" ref="H47" si="65">SUM(F47:G47)</f>
        <v>1765</v>
      </c>
      <c r="I47" s="128">
        <f t="shared" ref="I47:I48" si="66">IF(E47=0,0,((H47/E47)-1)*100)</f>
        <v>17.981283422459903</v>
      </c>
      <c r="J47" s="4"/>
      <c r="K47" s="7"/>
      <c r="L47" s="14" t="s">
        <v>10</v>
      </c>
      <c r="M47" s="40">
        <v>124990</v>
      </c>
      <c r="N47" s="38">
        <v>127332</v>
      </c>
      <c r="O47" s="201">
        <f>SUM(M47:N47)</f>
        <v>252322</v>
      </c>
      <c r="P47" s="150">
        <v>0</v>
      </c>
      <c r="Q47" s="201">
        <f>O47+P47</f>
        <v>252322</v>
      </c>
      <c r="R47" s="40">
        <v>134814</v>
      </c>
      <c r="S47" s="38">
        <v>140217</v>
      </c>
      <c r="T47" s="201">
        <f>SUM(R47:S47)</f>
        <v>275031</v>
      </c>
      <c r="U47" s="150"/>
      <c r="V47" s="201">
        <f>T47+U47</f>
        <v>275031</v>
      </c>
      <c r="W47" s="41">
        <f t="shared" ref="W47:W48" si="67">IF(Q47=0,0,((V47/Q47)-1)*100)</f>
        <v>9.0000079263797836</v>
      </c>
    </row>
    <row r="48" spans="1:23" ht="14.25" thickTop="1" thickBot="1">
      <c r="A48" s="410" t="str">
        <f t="shared" si="63"/>
        <v xml:space="preserve"> </v>
      </c>
      <c r="B48" s="132" t="s">
        <v>66</v>
      </c>
      <c r="C48" s="133">
        <f>+C38+C42+C46+C47</f>
        <v>7335</v>
      </c>
      <c r="D48" s="135">
        <f t="shared" ref="D48:H48" si="68">+D38+D42+D46+D47</f>
        <v>7335</v>
      </c>
      <c r="E48" s="186">
        <f t="shared" si="68"/>
        <v>14670</v>
      </c>
      <c r="F48" s="133">
        <f t="shared" si="68"/>
        <v>7951</v>
      </c>
      <c r="G48" s="135">
        <f t="shared" si="68"/>
        <v>7950</v>
      </c>
      <c r="H48" s="186">
        <f t="shared" si="68"/>
        <v>15901</v>
      </c>
      <c r="I48" s="137">
        <f t="shared" si="66"/>
        <v>8.3912747102931071</v>
      </c>
      <c r="J48" s="8"/>
      <c r="L48" s="42" t="s">
        <v>66</v>
      </c>
      <c r="M48" s="46">
        <f t="shared" ref="M48:V48" si="69">+M38+M42+M46+M47</f>
        <v>1178428</v>
      </c>
      <c r="N48" s="44">
        <f t="shared" si="69"/>
        <v>1187075</v>
      </c>
      <c r="O48" s="202">
        <f t="shared" si="69"/>
        <v>2365503</v>
      </c>
      <c r="P48" s="45">
        <f t="shared" si="69"/>
        <v>0</v>
      </c>
      <c r="Q48" s="205">
        <f t="shared" si="69"/>
        <v>2365503</v>
      </c>
      <c r="R48" s="46">
        <f t="shared" si="69"/>
        <v>1259486</v>
      </c>
      <c r="S48" s="44">
        <f t="shared" si="69"/>
        <v>1261919</v>
      </c>
      <c r="T48" s="202">
        <f t="shared" si="69"/>
        <v>2521405</v>
      </c>
      <c r="U48" s="45">
        <f t="shared" si="69"/>
        <v>0</v>
      </c>
      <c r="V48" s="205">
        <f t="shared" si="69"/>
        <v>2521405</v>
      </c>
      <c r="W48" s="47">
        <f t="shared" si="67"/>
        <v>6.5906490078431412</v>
      </c>
    </row>
    <row r="49" spans="1:27" ht="13.5" thickTop="1">
      <c r="A49" s="4" t="str">
        <f>IF(ISERROR(F49/G49)," ",IF(F49/G49&gt;0.5,IF(F49/G49&lt;1.5," ","NOT OK"),"NOT OK"))</f>
        <v xml:space="preserve"> </v>
      </c>
      <c r="B49" s="111" t="s">
        <v>11</v>
      </c>
      <c r="C49" s="125">
        <v>710</v>
      </c>
      <c r="D49" s="127">
        <v>710</v>
      </c>
      <c r="E49" s="185">
        <f>SUM(C49:D49)</f>
        <v>1420</v>
      </c>
      <c r="F49" s="125"/>
      <c r="G49" s="127"/>
      <c r="H49" s="185"/>
      <c r="I49" s="128"/>
      <c r="J49" s="4"/>
      <c r="K49" s="7"/>
      <c r="L49" s="14" t="s">
        <v>11</v>
      </c>
      <c r="M49" s="40">
        <v>114302</v>
      </c>
      <c r="N49" s="38">
        <v>114877</v>
      </c>
      <c r="O49" s="201">
        <f>SUM(M49:N49)</f>
        <v>229179</v>
      </c>
      <c r="P49" s="150"/>
      <c r="Q49" s="201">
        <f>O49+P49</f>
        <v>229179</v>
      </c>
      <c r="R49" s="40"/>
      <c r="S49" s="38"/>
      <c r="T49" s="201"/>
      <c r="U49" s="150"/>
      <c r="V49" s="201"/>
      <c r="W49" s="41"/>
    </row>
    <row r="50" spans="1:27" ht="13.5" thickBot="1">
      <c r="A50" s="4" t="str">
        <f>IF(ISERROR(F50/G50)," ",IF(F50/G50&gt;0.5,IF(F50/G50&lt;1.5," ","NOT OK"),"NOT OK"))</f>
        <v xml:space="preserve"> </v>
      </c>
      <c r="B50" s="116" t="s">
        <v>12</v>
      </c>
      <c r="C50" s="129">
        <v>730</v>
      </c>
      <c r="D50" s="131">
        <v>730</v>
      </c>
      <c r="E50" s="185">
        <f>SUM(C50:D50)</f>
        <v>1460</v>
      </c>
      <c r="F50" s="129"/>
      <c r="G50" s="131"/>
      <c r="H50" s="185"/>
      <c r="I50" s="128"/>
      <c r="J50" s="4"/>
      <c r="K50" s="7"/>
      <c r="L50" s="23" t="s">
        <v>12</v>
      </c>
      <c r="M50" s="40">
        <v>121578</v>
      </c>
      <c r="N50" s="38">
        <v>117127</v>
      </c>
      <c r="O50" s="201">
        <f t="shared" ref="O50" si="70">SUM(M50:N50)</f>
        <v>238705</v>
      </c>
      <c r="P50" s="39"/>
      <c r="Q50" s="201">
        <f t="shared" ref="Q50" si="71">O50+P50</f>
        <v>238705</v>
      </c>
      <c r="R50" s="40"/>
      <c r="S50" s="38"/>
      <c r="T50" s="201"/>
      <c r="U50" s="39"/>
      <c r="V50" s="201"/>
      <c r="W50" s="41"/>
    </row>
    <row r="51" spans="1:27" ht="14.25" thickTop="1" thickBot="1">
      <c r="A51" s="1"/>
      <c r="B51" s="132" t="s">
        <v>38</v>
      </c>
      <c r="C51" s="431">
        <f t="shared" ref="C51:E51" si="72">+C47+C49+C50</f>
        <v>2188</v>
      </c>
      <c r="D51" s="432">
        <f t="shared" si="72"/>
        <v>2188</v>
      </c>
      <c r="E51" s="445">
        <f t="shared" si="72"/>
        <v>4376</v>
      </c>
      <c r="F51" s="431"/>
      <c r="G51" s="432"/>
      <c r="H51" s="445"/>
      <c r="I51" s="136"/>
      <c r="J51" s="4"/>
      <c r="L51" s="42" t="s">
        <v>38</v>
      </c>
      <c r="M51" s="43">
        <f t="shared" ref="M51:Q51" si="73">+M47+M49+M50</f>
        <v>360870</v>
      </c>
      <c r="N51" s="46">
        <f t="shared" si="73"/>
        <v>359336</v>
      </c>
      <c r="O51" s="446">
        <f t="shared" si="73"/>
        <v>720206</v>
      </c>
      <c r="P51" s="43">
        <f t="shared" si="73"/>
        <v>0</v>
      </c>
      <c r="Q51" s="446">
        <f t="shared" si="73"/>
        <v>720206</v>
      </c>
      <c r="R51" s="43"/>
      <c r="S51" s="46"/>
      <c r="T51" s="446"/>
      <c r="U51" s="43"/>
      <c r="V51" s="446"/>
      <c r="W51" s="435"/>
      <c r="X51" s="1"/>
      <c r="AA51" s="1"/>
    </row>
    <row r="52" spans="1:27" ht="14.25" thickTop="1" thickBot="1">
      <c r="A52" s="410" t="str">
        <f t="shared" ref="A52" si="74">IF(ISERROR(F52/G52)," ",IF(F52/G52&gt;0.5,IF(F52/G52&lt;1.5," ","NOT OK"),"NOT OK"))</f>
        <v xml:space="preserve"> </v>
      </c>
      <c r="B52" s="132" t="s">
        <v>63</v>
      </c>
      <c r="C52" s="133">
        <f t="shared" ref="C52:E52" si="75">+C38+C42+C46+C51</f>
        <v>8775</v>
      </c>
      <c r="D52" s="135">
        <f t="shared" si="75"/>
        <v>8775</v>
      </c>
      <c r="E52" s="164">
        <f t="shared" si="75"/>
        <v>17550</v>
      </c>
      <c r="F52" s="133"/>
      <c r="G52" s="135"/>
      <c r="H52" s="164"/>
      <c r="I52" s="137"/>
      <c r="J52" s="8"/>
      <c r="L52" s="42" t="s">
        <v>63</v>
      </c>
      <c r="M52" s="46">
        <f t="shared" ref="M52:Q52" si="76">+M38+M42+M46+M51</f>
        <v>1414308</v>
      </c>
      <c r="N52" s="44">
        <f t="shared" si="76"/>
        <v>1419079</v>
      </c>
      <c r="O52" s="155">
        <f t="shared" si="76"/>
        <v>2833387</v>
      </c>
      <c r="P52" s="45">
        <f t="shared" si="76"/>
        <v>0</v>
      </c>
      <c r="Q52" s="158">
        <f t="shared" si="76"/>
        <v>2833387</v>
      </c>
      <c r="R52" s="46"/>
      <c r="S52" s="44"/>
      <c r="T52" s="155"/>
      <c r="U52" s="45"/>
      <c r="V52" s="158"/>
      <c r="W52" s="47"/>
    </row>
    <row r="53" spans="1:27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7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1:27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1:27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7" ht="14.25" thickTop="1" thickBot="1">
      <c r="B57" s="109"/>
      <c r="C57" s="486" t="s">
        <v>64</v>
      </c>
      <c r="D57" s="487"/>
      <c r="E57" s="488"/>
      <c r="F57" s="486" t="s">
        <v>65</v>
      </c>
      <c r="G57" s="487"/>
      <c r="H57" s="488"/>
      <c r="I57" s="110" t="s">
        <v>2</v>
      </c>
      <c r="J57" s="4"/>
      <c r="L57" s="12"/>
      <c r="M57" s="489" t="s">
        <v>64</v>
      </c>
      <c r="N57" s="490"/>
      <c r="O57" s="490"/>
      <c r="P57" s="490"/>
      <c r="Q57" s="491"/>
      <c r="R57" s="489" t="s">
        <v>65</v>
      </c>
      <c r="S57" s="490"/>
      <c r="T57" s="490"/>
      <c r="U57" s="490"/>
      <c r="V57" s="491"/>
      <c r="W57" s="13" t="s">
        <v>2</v>
      </c>
    </row>
    <row r="58" spans="1:27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L58" s="14" t="s">
        <v>3</v>
      </c>
      <c r="M58" s="20"/>
      <c r="N58" s="16"/>
      <c r="O58" s="17"/>
      <c r="P58" s="18"/>
      <c r="Q58" s="21"/>
      <c r="R58" s="20"/>
      <c r="S58" s="16"/>
      <c r="T58" s="17"/>
      <c r="U58" s="18"/>
      <c r="V58" s="21"/>
      <c r="W58" s="22" t="s">
        <v>4</v>
      </c>
    </row>
    <row r="59" spans="1:27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4"/>
      <c r="L59" s="23"/>
      <c r="M59" s="28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1:27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L60" s="14"/>
      <c r="M60" s="34"/>
      <c r="N60" s="31"/>
      <c r="O60" s="32"/>
      <c r="P60" s="33"/>
      <c r="Q60" s="35"/>
      <c r="R60" s="34"/>
      <c r="S60" s="31"/>
      <c r="T60" s="32"/>
      <c r="U60" s="33"/>
      <c r="V60" s="35"/>
      <c r="W60" s="36"/>
    </row>
    <row r="61" spans="1:27">
      <c r="A61" s="4" t="str">
        <f t="shared" si="18"/>
        <v xml:space="preserve"> </v>
      </c>
      <c r="B61" s="111" t="s">
        <v>13</v>
      </c>
      <c r="C61" s="125">
        <f t="shared" ref="C61:H63" si="77">+C9+C35</f>
        <v>806</v>
      </c>
      <c r="D61" s="127">
        <f t="shared" si="77"/>
        <v>806</v>
      </c>
      <c r="E61" s="185">
        <f t="shared" si="77"/>
        <v>1612</v>
      </c>
      <c r="F61" s="125">
        <f t="shared" si="77"/>
        <v>792</v>
      </c>
      <c r="G61" s="127">
        <f t="shared" si="77"/>
        <v>792</v>
      </c>
      <c r="H61" s="185">
        <f t="shared" si="77"/>
        <v>1584</v>
      </c>
      <c r="I61" s="128">
        <f t="shared" ref="I61:I72" si="78">IF(E61=0,0,((H61/E61)-1)*100)</f>
        <v>-1.7369727047146455</v>
      </c>
      <c r="J61" s="4"/>
      <c r="L61" s="14" t="s">
        <v>13</v>
      </c>
      <c r="M61" s="40">
        <f t="shared" ref="M61:N61" si="79">+M9+M35</f>
        <v>116420</v>
      </c>
      <c r="N61" s="38">
        <f t="shared" si="79"/>
        <v>122405</v>
      </c>
      <c r="O61" s="201">
        <f t="shared" ref="O61:O62" si="80">SUM(M61:N61)</f>
        <v>238825</v>
      </c>
      <c r="P61" s="39">
        <f>P9+P35</f>
        <v>0</v>
      </c>
      <c r="Q61" s="204">
        <f>+O61+P61</f>
        <v>238825</v>
      </c>
      <c r="R61" s="40">
        <f t="shared" ref="R61:S63" si="81">+R9+R35</f>
        <v>125805</v>
      </c>
      <c r="S61" s="38">
        <f t="shared" si="81"/>
        <v>130992</v>
      </c>
      <c r="T61" s="201">
        <f t="shared" ref="T61:T62" si="82">SUM(R61:S61)</f>
        <v>256797</v>
      </c>
      <c r="U61" s="39">
        <f>U9+U35</f>
        <v>0</v>
      </c>
      <c r="V61" s="204">
        <f>+T61+U61</f>
        <v>256797</v>
      </c>
      <c r="W61" s="41">
        <f t="shared" ref="W61:W72" si="83">IF(Q61=0,0,((V61/Q61)-1)*100)</f>
        <v>7.5251753375902952</v>
      </c>
      <c r="Y61" s="338"/>
    </row>
    <row r="62" spans="1:27">
      <c r="A62" s="4" t="str">
        <f t="shared" si="18"/>
        <v xml:space="preserve"> </v>
      </c>
      <c r="B62" s="111" t="s">
        <v>14</v>
      </c>
      <c r="C62" s="125">
        <f t="shared" si="77"/>
        <v>731</v>
      </c>
      <c r="D62" s="127">
        <f t="shared" si="77"/>
        <v>731</v>
      </c>
      <c r="E62" s="185">
        <f t="shared" si="77"/>
        <v>1462</v>
      </c>
      <c r="F62" s="125">
        <f t="shared" si="77"/>
        <v>706</v>
      </c>
      <c r="G62" s="127">
        <f t="shared" si="77"/>
        <v>706</v>
      </c>
      <c r="H62" s="185">
        <f t="shared" si="77"/>
        <v>1412</v>
      </c>
      <c r="I62" s="128">
        <f t="shared" si="78"/>
        <v>-3.4199726402188824</v>
      </c>
      <c r="J62" s="4"/>
      <c r="L62" s="14" t="s">
        <v>14</v>
      </c>
      <c r="M62" s="40">
        <f t="shared" ref="M62:N62" si="84">+M10+M36</f>
        <v>113176</v>
      </c>
      <c r="N62" s="38">
        <f t="shared" si="84"/>
        <v>113195</v>
      </c>
      <c r="O62" s="201">
        <f t="shared" si="80"/>
        <v>226371</v>
      </c>
      <c r="P62" s="39">
        <f>P10+P36</f>
        <v>0</v>
      </c>
      <c r="Q62" s="204">
        <f>+O62+P62</f>
        <v>226371</v>
      </c>
      <c r="R62" s="40">
        <f t="shared" si="81"/>
        <v>117693</v>
      </c>
      <c r="S62" s="38">
        <f t="shared" si="81"/>
        <v>116183</v>
      </c>
      <c r="T62" s="201">
        <f t="shared" si="82"/>
        <v>233876</v>
      </c>
      <c r="U62" s="39">
        <f>U10+U36</f>
        <v>0</v>
      </c>
      <c r="V62" s="204">
        <f>+T62+U62</f>
        <v>233876</v>
      </c>
      <c r="W62" s="41">
        <f t="shared" si="83"/>
        <v>3.3153539985245395</v>
      </c>
    </row>
    <row r="63" spans="1:27" ht="13.5" thickBot="1">
      <c r="A63" s="4" t="str">
        <f>IF(ISERROR(F63/G63)," ",IF(F63/G63&gt;0.5,IF(F63/G63&lt;1.5," ","NOT OK"),"NOT OK"))</f>
        <v xml:space="preserve"> </v>
      </c>
      <c r="B63" s="111" t="s">
        <v>15</v>
      </c>
      <c r="C63" s="125">
        <f t="shared" si="77"/>
        <v>832</v>
      </c>
      <c r="D63" s="127">
        <f t="shared" si="77"/>
        <v>832</v>
      </c>
      <c r="E63" s="185">
        <f t="shared" si="77"/>
        <v>1664</v>
      </c>
      <c r="F63" s="125">
        <f t="shared" si="77"/>
        <v>778</v>
      </c>
      <c r="G63" s="127">
        <f t="shared" si="77"/>
        <v>778</v>
      </c>
      <c r="H63" s="185">
        <f t="shared" si="77"/>
        <v>1556</v>
      </c>
      <c r="I63" s="128">
        <f>IF(E63=0,0,((H63/E63)-1)*100)</f>
        <v>-6.490384615384615</v>
      </c>
      <c r="J63" s="4"/>
      <c r="L63" s="14" t="s">
        <v>15</v>
      </c>
      <c r="M63" s="40">
        <f t="shared" ref="M63:N63" si="85">+M11+M37</f>
        <v>139213</v>
      </c>
      <c r="N63" s="38">
        <f t="shared" si="85"/>
        <v>138748</v>
      </c>
      <c r="O63" s="201">
        <f>SUM(M63:N63)</f>
        <v>277961</v>
      </c>
      <c r="P63" s="39">
        <f>P11+P37</f>
        <v>0</v>
      </c>
      <c r="Q63" s="204">
        <f>+O63+P63</f>
        <v>277961</v>
      </c>
      <c r="R63" s="40">
        <f t="shared" si="81"/>
        <v>134164</v>
      </c>
      <c r="S63" s="38">
        <f t="shared" si="81"/>
        <v>134738</v>
      </c>
      <c r="T63" s="201">
        <f>SUM(R63:S63)</f>
        <v>268902</v>
      </c>
      <c r="U63" s="39">
        <f>U11+U37</f>
        <v>0</v>
      </c>
      <c r="V63" s="204">
        <f>+T63+U63</f>
        <v>268902</v>
      </c>
      <c r="W63" s="41">
        <f>IF(Q63=0,0,((V63/Q63)-1)*100)</f>
        <v>-3.2590903040354613</v>
      </c>
    </row>
    <row r="64" spans="1:27" ht="14.25" thickTop="1" thickBot="1">
      <c r="A64" s="4" t="str">
        <f t="shared" si="18"/>
        <v xml:space="preserve"> </v>
      </c>
      <c r="B64" s="132" t="s">
        <v>61</v>
      </c>
      <c r="C64" s="133">
        <f t="shared" ref="C64:H64" si="86">+C61+C62+C63</f>
        <v>2369</v>
      </c>
      <c r="D64" s="135">
        <f t="shared" si="86"/>
        <v>2369</v>
      </c>
      <c r="E64" s="180">
        <f t="shared" si="86"/>
        <v>4738</v>
      </c>
      <c r="F64" s="133">
        <f t="shared" si="86"/>
        <v>2276</v>
      </c>
      <c r="G64" s="135">
        <f t="shared" si="86"/>
        <v>2276</v>
      </c>
      <c r="H64" s="186">
        <f t="shared" si="86"/>
        <v>4552</v>
      </c>
      <c r="I64" s="137">
        <f>IF(E64=0,0,((H64/E64)-1)*100)</f>
        <v>-3.9257070493879276</v>
      </c>
      <c r="J64" s="8"/>
      <c r="L64" s="42" t="s">
        <v>61</v>
      </c>
      <c r="M64" s="46">
        <f t="shared" ref="M64:Q64" si="87">+M61+M62+M63</f>
        <v>368809</v>
      </c>
      <c r="N64" s="44">
        <f t="shared" si="87"/>
        <v>374348</v>
      </c>
      <c r="O64" s="202">
        <f t="shared" si="87"/>
        <v>743157</v>
      </c>
      <c r="P64" s="45">
        <f t="shared" si="87"/>
        <v>0</v>
      </c>
      <c r="Q64" s="205">
        <f t="shared" si="87"/>
        <v>743157</v>
      </c>
      <c r="R64" s="46">
        <f t="shared" ref="R64:V64" si="88">+R61+R62+R63</f>
        <v>377662</v>
      </c>
      <c r="S64" s="44">
        <f t="shared" si="88"/>
        <v>381913</v>
      </c>
      <c r="T64" s="202">
        <f t="shared" si="88"/>
        <v>759575</v>
      </c>
      <c r="U64" s="45">
        <f t="shared" si="88"/>
        <v>0</v>
      </c>
      <c r="V64" s="205">
        <f t="shared" si="88"/>
        <v>759575</v>
      </c>
      <c r="W64" s="47">
        <f>IF(Q64=0,0,((V64/Q64)-1)*100)</f>
        <v>2.2092236230029538</v>
      </c>
    </row>
    <row r="65" spans="1:27" ht="13.5" thickTop="1">
      <c r="A65" s="4" t="str">
        <f t="shared" si="18"/>
        <v xml:space="preserve"> </v>
      </c>
      <c r="B65" s="111" t="s">
        <v>16</v>
      </c>
      <c r="C65" s="138">
        <f t="shared" ref="C65:H67" si="89">+C13+C39</f>
        <v>840</v>
      </c>
      <c r="D65" s="140">
        <f t="shared" si="89"/>
        <v>840</v>
      </c>
      <c r="E65" s="185">
        <f t="shared" si="89"/>
        <v>1680</v>
      </c>
      <c r="F65" s="138">
        <f t="shared" si="89"/>
        <v>878</v>
      </c>
      <c r="G65" s="140">
        <f t="shared" si="89"/>
        <v>877</v>
      </c>
      <c r="H65" s="185">
        <f t="shared" si="89"/>
        <v>1755</v>
      </c>
      <c r="I65" s="128">
        <f t="shared" si="78"/>
        <v>4.4642857142857206</v>
      </c>
      <c r="J65" s="8"/>
      <c r="L65" s="14" t="s">
        <v>16</v>
      </c>
      <c r="M65" s="40">
        <f t="shared" ref="M65:N65" si="90">+M13+M39</f>
        <v>132433</v>
      </c>
      <c r="N65" s="38">
        <f t="shared" si="90"/>
        <v>132806</v>
      </c>
      <c r="O65" s="201">
        <f t="shared" ref="O65" si="91">SUM(M65:N65)</f>
        <v>265239</v>
      </c>
      <c r="P65" s="39">
        <f>P13+P39</f>
        <v>0</v>
      </c>
      <c r="Q65" s="204">
        <f>+O65+P65</f>
        <v>265239</v>
      </c>
      <c r="R65" s="40">
        <f t="shared" ref="R65:S67" si="92">+R13+R39</f>
        <v>146955</v>
      </c>
      <c r="S65" s="38">
        <f t="shared" si="92"/>
        <v>146339</v>
      </c>
      <c r="T65" s="201">
        <f t="shared" ref="T65:T67" si="93">SUM(R65:S65)</f>
        <v>293294</v>
      </c>
      <c r="U65" s="39">
        <f>U13+U39</f>
        <v>0</v>
      </c>
      <c r="V65" s="204">
        <f>+T65+U65</f>
        <v>293294</v>
      </c>
      <c r="W65" s="41">
        <f t="shared" si="83"/>
        <v>10.577252968077854</v>
      </c>
      <c r="Y65" s="338"/>
    </row>
    <row r="66" spans="1:27">
      <c r="A66" s="4" t="str">
        <f>IF(ISERROR(F66/G66)," ",IF(F66/G66&gt;0.5,IF(F66/G66&lt;1.5," ","NOT OK"),"NOT OK"))</f>
        <v xml:space="preserve"> </v>
      </c>
      <c r="B66" s="111" t="s">
        <v>17</v>
      </c>
      <c r="C66" s="138">
        <f t="shared" si="89"/>
        <v>870</v>
      </c>
      <c r="D66" s="140">
        <f t="shared" si="89"/>
        <v>870</v>
      </c>
      <c r="E66" s="185">
        <f t="shared" si="89"/>
        <v>1740</v>
      </c>
      <c r="F66" s="138">
        <f t="shared" si="89"/>
        <v>985</v>
      </c>
      <c r="G66" s="140">
        <f t="shared" si="89"/>
        <v>985</v>
      </c>
      <c r="H66" s="185">
        <f t="shared" si="89"/>
        <v>1970</v>
      </c>
      <c r="I66" s="128">
        <f>IF(E66=0,0,((H66/E66)-1)*100)</f>
        <v>13.218390804597702</v>
      </c>
      <c r="J66" s="4"/>
      <c r="L66" s="14" t="s">
        <v>17</v>
      </c>
      <c r="M66" s="40">
        <f t="shared" ref="M66:N66" si="94">+M14+M40</f>
        <v>134247</v>
      </c>
      <c r="N66" s="38">
        <f t="shared" si="94"/>
        <v>132956</v>
      </c>
      <c r="O66" s="201">
        <f>SUM(M66:N66)</f>
        <v>267203</v>
      </c>
      <c r="P66" s="150">
        <f>P14+P40</f>
        <v>0</v>
      </c>
      <c r="Q66" s="201">
        <f>+O66+P66</f>
        <v>267203</v>
      </c>
      <c r="R66" s="40">
        <f t="shared" si="92"/>
        <v>148286</v>
      </c>
      <c r="S66" s="38">
        <f t="shared" si="92"/>
        <v>147303</v>
      </c>
      <c r="T66" s="201">
        <f>SUM(R66:S66)</f>
        <v>295589</v>
      </c>
      <c r="U66" s="150">
        <f>U14+U40</f>
        <v>0</v>
      </c>
      <c r="V66" s="201">
        <f>+T66+U66</f>
        <v>295589</v>
      </c>
      <c r="W66" s="41">
        <f>IF(Q66=0,0,((V66/Q66)-1)*100)</f>
        <v>10.623383719494161</v>
      </c>
      <c r="Y66" s="338"/>
    </row>
    <row r="67" spans="1:27" ht="13.5" thickBot="1">
      <c r="A67" s="4" t="str">
        <f t="shared" ref="A67:A72" si="95">IF(ISERROR(F67/G67)," ",IF(F67/G67&gt;0.5,IF(F67/G67&lt;1.5," ","NOT OK"),"NOT OK"))</f>
        <v xml:space="preserve"> </v>
      </c>
      <c r="B67" s="111" t="s">
        <v>18</v>
      </c>
      <c r="C67" s="138">
        <f t="shared" si="89"/>
        <v>773</v>
      </c>
      <c r="D67" s="140">
        <f t="shared" si="89"/>
        <v>773</v>
      </c>
      <c r="E67" s="185">
        <f t="shared" si="89"/>
        <v>1546</v>
      </c>
      <c r="F67" s="138">
        <f t="shared" si="89"/>
        <v>906</v>
      </c>
      <c r="G67" s="140">
        <f t="shared" si="89"/>
        <v>907</v>
      </c>
      <c r="H67" s="185">
        <f t="shared" si="89"/>
        <v>1813</v>
      </c>
      <c r="I67" s="128">
        <f t="shared" si="78"/>
        <v>17.270375161707641</v>
      </c>
      <c r="J67" s="4"/>
      <c r="L67" s="14" t="s">
        <v>18</v>
      </c>
      <c r="M67" s="40">
        <f t="shared" ref="M67:N67" si="96">+M15+M41</f>
        <v>121528</v>
      </c>
      <c r="N67" s="38">
        <f t="shared" si="96"/>
        <v>121240</v>
      </c>
      <c r="O67" s="201">
        <f t="shared" ref="O67" si="97">SUM(M67:N67)</f>
        <v>242768</v>
      </c>
      <c r="P67" s="150">
        <f>P15+P41</f>
        <v>0</v>
      </c>
      <c r="Q67" s="201">
        <f>+O67+P67</f>
        <v>242768</v>
      </c>
      <c r="R67" s="40">
        <f t="shared" si="92"/>
        <v>131805</v>
      </c>
      <c r="S67" s="38">
        <f t="shared" si="92"/>
        <v>128169</v>
      </c>
      <c r="T67" s="201">
        <f t="shared" si="93"/>
        <v>259974</v>
      </c>
      <c r="U67" s="150">
        <f>U15+U41</f>
        <v>0</v>
      </c>
      <c r="V67" s="201">
        <f>+T67+U67</f>
        <v>259974</v>
      </c>
      <c r="W67" s="41">
        <f t="shared" si="83"/>
        <v>7.0874250313056164</v>
      </c>
    </row>
    <row r="68" spans="1:27" ht="16.5" thickTop="1" thickBot="1">
      <c r="A68" s="10" t="str">
        <f t="shared" si="95"/>
        <v xml:space="preserve"> </v>
      </c>
      <c r="B68" s="141" t="s">
        <v>19</v>
      </c>
      <c r="C68" s="142">
        <f>+C65+C66+C67</f>
        <v>2483</v>
      </c>
      <c r="D68" s="149">
        <f t="shared" ref="D68" si="98">+D65+D66+D67</f>
        <v>2483</v>
      </c>
      <c r="E68" s="194">
        <f t="shared" ref="E68" si="99">+E65+E66+E67</f>
        <v>4966</v>
      </c>
      <c r="F68" s="133">
        <f t="shared" ref="F68" si="100">+F65+F66+F67</f>
        <v>2769</v>
      </c>
      <c r="G68" s="144">
        <f t="shared" ref="G68" si="101">+G65+G66+G67</f>
        <v>2769</v>
      </c>
      <c r="H68" s="187">
        <f t="shared" ref="H68" si="102">+H65+H66+H67</f>
        <v>5538</v>
      </c>
      <c r="I68" s="136">
        <f t="shared" si="78"/>
        <v>11.518324607329845</v>
      </c>
      <c r="J68" s="10"/>
      <c r="K68" s="11"/>
      <c r="L68" s="48" t="s">
        <v>19</v>
      </c>
      <c r="M68" s="49">
        <f t="shared" ref="M68:Q68" si="103">+M65+M66+M67</f>
        <v>388208</v>
      </c>
      <c r="N68" s="50">
        <f t="shared" si="103"/>
        <v>387002</v>
      </c>
      <c r="O68" s="203">
        <f t="shared" si="103"/>
        <v>775210</v>
      </c>
      <c r="P68" s="50">
        <f t="shared" si="103"/>
        <v>0</v>
      </c>
      <c r="Q68" s="203">
        <f t="shared" si="103"/>
        <v>775210</v>
      </c>
      <c r="R68" s="49">
        <f t="shared" ref="R68" si="104">+R65+R66+R67</f>
        <v>427046</v>
      </c>
      <c r="S68" s="50">
        <f t="shared" ref="S68" si="105">+S65+S66+S67</f>
        <v>421811</v>
      </c>
      <c r="T68" s="203">
        <f t="shared" ref="T68" si="106">+T65+T66+T67</f>
        <v>848857</v>
      </c>
      <c r="U68" s="50">
        <f t="shared" ref="U68" si="107">+U65+U66+U67</f>
        <v>0</v>
      </c>
      <c r="V68" s="203">
        <f t="shared" ref="V68" si="108">+V65+V66+V67</f>
        <v>848857</v>
      </c>
      <c r="W68" s="51">
        <f t="shared" si="83"/>
        <v>9.5002644444731175</v>
      </c>
    </row>
    <row r="69" spans="1:27" ht="13.5" thickTop="1">
      <c r="A69" s="4" t="str">
        <f t="shared" si="95"/>
        <v xml:space="preserve"> </v>
      </c>
      <c r="B69" s="111" t="s">
        <v>21</v>
      </c>
      <c r="C69" s="125">
        <f t="shared" ref="C69:H71" si="109">+C17+C43</f>
        <v>788</v>
      </c>
      <c r="D69" s="127">
        <f t="shared" si="109"/>
        <v>788</v>
      </c>
      <c r="E69" s="195">
        <f t="shared" si="109"/>
        <v>1576</v>
      </c>
      <c r="F69" s="125">
        <f t="shared" si="109"/>
        <v>957</v>
      </c>
      <c r="G69" s="127">
        <f t="shared" si="109"/>
        <v>957</v>
      </c>
      <c r="H69" s="188">
        <f t="shared" si="109"/>
        <v>1914</v>
      </c>
      <c r="I69" s="128">
        <f t="shared" si="78"/>
        <v>21.446700507614214</v>
      </c>
      <c r="J69" s="4"/>
      <c r="L69" s="14" t="s">
        <v>21</v>
      </c>
      <c r="M69" s="40">
        <f t="shared" ref="M69:N69" si="110">+M17+M43</f>
        <v>130196</v>
      </c>
      <c r="N69" s="38">
        <f t="shared" si="110"/>
        <v>127572</v>
      </c>
      <c r="O69" s="201">
        <f t="shared" ref="O69:O71" si="111">SUM(M69:N69)</f>
        <v>257768</v>
      </c>
      <c r="P69" s="150">
        <f>P17+P43</f>
        <v>0</v>
      </c>
      <c r="Q69" s="201">
        <f>+O69+P69</f>
        <v>257768</v>
      </c>
      <c r="R69" s="40">
        <f t="shared" ref="R69:S71" si="112">+R17+R43</f>
        <v>145806</v>
      </c>
      <c r="S69" s="38">
        <f t="shared" si="112"/>
        <v>145263</v>
      </c>
      <c r="T69" s="201">
        <f t="shared" ref="T69:T71" si="113">SUM(R69:S69)</f>
        <v>291069</v>
      </c>
      <c r="U69" s="150">
        <f>U17+U43</f>
        <v>0</v>
      </c>
      <c r="V69" s="201">
        <f>+T69+U69</f>
        <v>291069</v>
      </c>
      <c r="W69" s="41">
        <f t="shared" si="83"/>
        <v>12.918981409639674</v>
      </c>
    </row>
    <row r="70" spans="1:27">
      <c r="A70" s="4" t="str">
        <f t="shared" si="95"/>
        <v xml:space="preserve"> </v>
      </c>
      <c r="B70" s="111" t="s">
        <v>22</v>
      </c>
      <c r="C70" s="125">
        <f t="shared" si="109"/>
        <v>818</v>
      </c>
      <c r="D70" s="127">
        <f t="shared" si="109"/>
        <v>818</v>
      </c>
      <c r="E70" s="179">
        <f t="shared" si="109"/>
        <v>1636</v>
      </c>
      <c r="F70" s="125">
        <f t="shared" si="109"/>
        <v>921</v>
      </c>
      <c r="G70" s="127">
        <f t="shared" si="109"/>
        <v>921</v>
      </c>
      <c r="H70" s="179">
        <f t="shared" si="109"/>
        <v>1842</v>
      </c>
      <c r="I70" s="128">
        <f t="shared" si="78"/>
        <v>12.591687041564793</v>
      </c>
      <c r="J70" s="4"/>
      <c r="L70" s="14" t="s">
        <v>22</v>
      </c>
      <c r="M70" s="40">
        <f t="shared" ref="M70:N70" si="114">+M18+M44</f>
        <v>128952</v>
      </c>
      <c r="N70" s="38">
        <f t="shared" si="114"/>
        <v>132918</v>
      </c>
      <c r="O70" s="201">
        <f t="shared" si="111"/>
        <v>261870</v>
      </c>
      <c r="P70" s="150">
        <f>P18+P44</f>
        <v>0</v>
      </c>
      <c r="Q70" s="201">
        <f>+O70+P70</f>
        <v>261870</v>
      </c>
      <c r="R70" s="40">
        <f t="shared" si="112"/>
        <v>137415</v>
      </c>
      <c r="S70" s="38">
        <f t="shared" si="112"/>
        <v>138272</v>
      </c>
      <c r="T70" s="201">
        <f t="shared" si="113"/>
        <v>275687</v>
      </c>
      <c r="U70" s="150">
        <f>U18+U44</f>
        <v>0</v>
      </c>
      <c r="V70" s="201">
        <f>+T70+U70</f>
        <v>275687</v>
      </c>
      <c r="W70" s="41">
        <f t="shared" si="83"/>
        <v>5.2762821247183789</v>
      </c>
    </row>
    <row r="71" spans="1:27" ht="13.5" thickBot="1">
      <c r="A71" s="4" t="str">
        <f t="shared" si="95"/>
        <v xml:space="preserve"> </v>
      </c>
      <c r="B71" s="111" t="s">
        <v>23</v>
      </c>
      <c r="C71" s="125">
        <f t="shared" si="109"/>
        <v>763</v>
      </c>
      <c r="D71" s="146">
        <f t="shared" si="109"/>
        <v>763</v>
      </c>
      <c r="E71" s="183">
        <f t="shared" si="109"/>
        <v>1526</v>
      </c>
      <c r="F71" s="125">
        <f t="shared" si="109"/>
        <v>878</v>
      </c>
      <c r="G71" s="146">
        <f t="shared" si="109"/>
        <v>877</v>
      </c>
      <c r="H71" s="183">
        <f t="shared" si="109"/>
        <v>1755</v>
      </c>
      <c r="I71" s="147">
        <f t="shared" si="78"/>
        <v>15.006553079947583</v>
      </c>
      <c r="J71" s="4"/>
      <c r="L71" s="14" t="s">
        <v>23</v>
      </c>
      <c r="M71" s="40">
        <f t="shared" ref="M71:N71" si="115">+M19+M45</f>
        <v>121151</v>
      </c>
      <c r="N71" s="38">
        <f t="shared" si="115"/>
        <v>119710</v>
      </c>
      <c r="O71" s="201">
        <f t="shared" si="111"/>
        <v>240861</v>
      </c>
      <c r="P71" s="39">
        <f>P19+P45</f>
        <v>0</v>
      </c>
      <c r="Q71" s="201">
        <f>+O71+P71</f>
        <v>240861</v>
      </c>
      <c r="R71" s="40">
        <f t="shared" si="112"/>
        <v>134338</v>
      </c>
      <c r="S71" s="38">
        <f t="shared" si="112"/>
        <v>129036</v>
      </c>
      <c r="T71" s="201">
        <f t="shared" si="113"/>
        <v>263374</v>
      </c>
      <c r="U71" s="39">
        <f>U19+U45</f>
        <v>0</v>
      </c>
      <c r="V71" s="201">
        <f>+T71+U71</f>
        <v>263374</v>
      </c>
      <c r="W71" s="41">
        <f t="shared" si="83"/>
        <v>9.3468847177417658</v>
      </c>
    </row>
    <row r="72" spans="1:27" ht="14.25" thickTop="1" thickBot="1">
      <c r="A72" s="4" t="str">
        <f t="shared" si="95"/>
        <v xml:space="preserve"> </v>
      </c>
      <c r="B72" s="132" t="s">
        <v>24</v>
      </c>
      <c r="C72" s="133">
        <f t="shared" ref="C72:H72" si="116">+C69+C70+C71</f>
        <v>2369</v>
      </c>
      <c r="D72" s="135">
        <f t="shared" si="116"/>
        <v>2369</v>
      </c>
      <c r="E72" s="189">
        <f t="shared" si="116"/>
        <v>4738</v>
      </c>
      <c r="F72" s="133">
        <f t="shared" si="116"/>
        <v>2756</v>
      </c>
      <c r="G72" s="135">
        <f t="shared" si="116"/>
        <v>2755</v>
      </c>
      <c r="H72" s="189">
        <f t="shared" si="116"/>
        <v>5511</v>
      </c>
      <c r="I72" s="136">
        <f t="shared" si="78"/>
        <v>16.314900802026177</v>
      </c>
      <c r="J72" s="4"/>
      <c r="L72" s="42" t="s">
        <v>24</v>
      </c>
      <c r="M72" s="46">
        <f t="shared" ref="M72:Q72" si="117">+M69+M70+M71</f>
        <v>380299</v>
      </c>
      <c r="N72" s="44">
        <f t="shared" si="117"/>
        <v>380200</v>
      </c>
      <c r="O72" s="202">
        <f t="shared" si="117"/>
        <v>760499</v>
      </c>
      <c r="P72" s="45">
        <f t="shared" si="117"/>
        <v>0</v>
      </c>
      <c r="Q72" s="202">
        <f t="shared" si="117"/>
        <v>760499</v>
      </c>
      <c r="R72" s="46">
        <f t="shared" ref="R72:V72" si="118">+R69+R70+R71</f>
        <v>417559</v>
      </c>
      <c r="S72" s="44">
        <f t="shared" si="118"/>
        <v>412571</v>
      </c>
      <c r="T72" s="202">
        <f t="shared" si="118"/>
        <v>830130</v>
      </c>
      <c r="U72" s="45">
        <f t="shared" si="118"/>
        <v>0</v>
      </c>
      <c r="V72" s="202">
        <f t="shared" si="118"/>
        <v>830130</v>
      </c>
      <c r="W72" s="47">
        <f t="shared" si="83"/>
        <v>9.1559620722709631</v>
      </c>
    </row>
    <row r="73" spans="1:27" ht="14.25" thickTop="1" thickBot="1">
      <c r="A73" s="4" t="str">
        <f t="shared" ref="A73:A74" si="119">IF(ISERROR(F73/G73)," ",IF(F73/G73&gt;0.5,IF(F73/G73&lt;1.5," ","NOT OK"),"NOT OK"))</f>
        <v xml:space="preserve"> </v>
      </c>
      <c r="B73" s="111" t="s">
        <v>10</v>
      </c>
      <c r="C73" s="125">
        <f t="shared" ref="C73:H73" si="120">+C21+C47</f>
        <v>819</v>
      </c>
      <c r="D73" s="127">
        <f t="shared" si="120"/>
        <v>819</v>
      </c>
      <c r="E73" s="185">
        <f t="shared" si="120"/>
        <v>1638</v>
      </c>
      <c r="F73" s="125">
        <f t="shared" si="120"/>
        <v>944</v>
      </c>
      <c r="G73" s="127">
        <f t="shared" si="120"/>
        <v>945</v>
      </c>
      <c r="H73" s="185">
        <f t="shared" si="120"/>
        <v>1889</v>
      </c>
      <c r="I73" s="128">
        <f t="shared" ref="I73:I74" si="121">IF(E73=0,0,((H73/E73)-1)*100)</f>
        <v>15.323565323565314</v>
      </c>
      <c r="J73" s="4"/>
      <c r="K73" s="7"/>
      <c r="L73" s="14" t="s">
        <v>10</v>
      </c>
      <c r="M73" s="40">
        <f t="shared" ref="M73:N73" si="122">+M21+M47</f>
        <v>134810</v>
      </c>
      <c r="N73" s="38">
        <f t="shared" si="122"/>
        <v>136867</v>
      </c>
      <c r="O73" s="201">
        <f>SUM(M73:N73)</f>
        <v>271677</v>
      </c>
      <c r="P73" s="39">
        <f>P21+P47</f>
        <v>0</v>
      </c>
      <c r="Q73" s="201">
        <f>+O73+P73</f>
        <v>271677</v>
      </c>
      <c r="R73" s="40">
        <f>+R21+R47</f>
        <v>144099</v>
      </c>
      <c r="S73" s="38">
        <f>+S21+S47</f>
        <v>149459</v>
      </c>
      <c r="T73" s="201">
        <f>SUM(R73:S73)</f>
        <v>293558</v>
      </c>
      <c r="U73" s="39">
        <f>U21+U47</f>
        <v>0</v>
      </c>
      <c r="V73" s="201">
        <f>+T73+U73</f>
        <v>293558</v>
      </c>
      <c r="W73" s="41">
        <f t="shared" ref="W73:W74" si="123">IF(Q73=0,0,((V73/Q73)-1)*100)</f>
        <v>8.0540494778726277</v>
      </c>
    </row>
    <row r="74" spans="1:27" ht="14.25" thickTop="1" thickBot="1">
      <c r="A74" s="410" t="str">
        <f t="shared" si="119"/>
        <v xml:space="preserve"> </v>
      </c>
      <c r="B74" s="132" t="s">
        <v>66</v>
      </c>
      <c r="C74" s="133">
        <f>+C64+C68+C72+C73</f>
        <v>8040</v>
      </c>
      <c r="D74" s="135">
        <f t="shared" ref="D74:H74" si="124">+D64+D68+D72+D73</f>
        <v>8040</v>
      </c>
      <c r="E74" s="186">
        <f t="shared" si="124"/>
        <v>16080</v>
      </c>
      <c r="F74" s="133">
        <f t="shared" si="124"/>
        <v>8745</v>
      </c>
      <c r="G74" s="135">
        <f t="shared" si="124"/>
        <v>8745</v>
      </c>
      <c r="H74" s="186">
        <f t="shared" si="124"/>
        <v>17490</v>
      </c>
      <c r="I74" s="137">
        <f t="shared" si="121"/>
        <v>8.7686567164179117</v>
      </c>
      <c r="J74" s="8"/>
      <c r="L74" s="42" t="s">
        <v>66</v>
      </c>
      <c r="M74" s="46">
        <f t="shared" ref="M74:V74" si="125">+M64+M68+M72+M73</f>
        <v>1272126</v>
      </c>
      <c r="N74" s="44">
        <f t="shared" si="125"/>
        <v>1278417</v>
      </c>
      <c r="O74" s="202">
        <f t="shared" si="125"/>
        <v>2550543</v>
      </c>
      <c r="P74" s="45">
        <f t="shared" si="125"/>
        <v>0</v>
      </c>
      <c r="Q74" s="205">
        <f t="shared" si="125"/>
        <v>2550543</v>
      </c>
      <c r="R74" s="46">
        <f t="shared" si="125"/>
        <v>1366366</v>
      </c>
      <c r="S74" s="44">
        <f t="shared" si="125"/>
        <v>1365754</v>
      </c>
      <c r="T74" s="202">
        <f t="shared" si="125"/>
        <v>2732120</v>
      </c>
      <c r="U74" s="45">
        <f t="shared" si="125"/>
        <v>0</v>
      </c>
      <c r="V74" s="205">
        <f t="shared" si="125"/>
        <v>2732120</v>
      </c>
      <c r="W74" s="47">
        <f t="shared" si="123"/>
        <v>7.1191507063397941</v>
      </c>
    </row>
    <row r="75" spans="1:27" ht="13.5" thickTop="1">
      <c r="A75" s="4" t="str">
        <f>IF(ISERROR(F75/G75)," ",IF(F75/G75&gt;0.5,IF(F75/G75&lt;1.5," ","NOT OK"),"NOT OK"))</f>
        <v xml:space="preserve"> </v>
      </c>
      <c r="B75" s="111" t="s">
        <v>11</v>
      </c>
      <c r="C75" s="125">
        <f t="shared" ref="C75:E76" si="126">+C23+C49</f>
        <v>782</v>
      </c>
      <c r="D75" s="127">
        <f t="shared" si="126"/>
        <v>782</v>
      </c>
      <c r="E75" s="185">
        <f t="shared" si="126"/>
        <v>1564</v>
      </c>
      <c r="F75" s="125"/>
      <c r="G75" s="127"/>
      <c r="H75" s="185"/>
      <c r="I75" s="128"/>
      <c r="J75" s="4"/>
      <c r="K75" s="7"/>
      <c r="L75" s="14" t="s">
        <v>11</v>
      </c>
      <c r="M75" s="40">
        <f t="shared" ref="M75:N75" si="127">+M23+M49</f>
        <v>124732</v>
      </c>
      <c r="N75" s="38">
        <f t="shared" si="127"/>
        <v>124858</v>
      </c>
      <c r="O75" s="201">
        <f>SUM(M75:N75)</f>
        <v>249590</v>
      </c>
      <c r="P75" s="39">
        <f>P23+P49</f>
        <v>0</v>
      </c>
      <c r="Q75" s="201">
        <f>+O75+P75</f>
        <v>249590</v>
      </c>
      <c r="R75" s="40"/>
      <c r="S75" s="38"/>
      <c r="T75" s="201"/>
      <c r="U75" s="39"/>
      <c r="V75" s="201"/>
      <c r="W75" s="41"/>
    </row>
    <row r="76" spans="1:27" ht="13.5" thickBot="1">
      <c r="A76" s="4" t="str">
        <f>IF(ISERROR(F76/G76)," ",IF(F76/G76&gt;0.5,IF(F76/G76&lt;1.5," ","NOT OK"),"NOT OK"))</f>
        <v xml:space="preserve"> </v>
      </c>
      <c r="B76" s="116" t="s">
        <v>12</v>
      </c>
      <c r="C76" s="129">
        <f t="shared" si="126"/>
        <v>805</v>
      </c>
      <c r="D76" s="131">
        <f t="shared" si="126"/>
        <v>805</v>
      </c>
      <c r="E76" s="185">
        <f t="shared" si="126"/>
        <v>1610</v>
      </c>
      <c r="F76" s="129"/>
      <c r="G76" s="131"/>
      <c r="H76" s="185"/>
      <c r="I76" s="128"/>
      <c r="J76" s="4"/>
      <c r="K76" s="7"/>
      <c r="L76" s="23" t="s">
        <v>12</v>
      </c>
      <c r="M76" s="40">
        <f t="shared" ref="M76:N76" si="128">+M24+M50</f>
        <v>132691</v>
      </c>
      <c r="N76" s="38">
        <f t="shared" si="128"/>
        <v>127846</v>
      </c>
      <c r="O76" s="201">
        <f t="shared" ref="O76" si="129">SUM(M76:N76)</f>
        <v>260537</v>
      </c>
      <c r="P76" s="39">
        <f>P24+P50</f>
        <v>0</v>
      </c>
      <c r="Q76" s="201">
        <f>+O76+P76</f>
        <v>260537</v>
      </c>
      <c r="R76" s="40"/>
      <c r="S76" s="38"/>
      <c r="T76" s="201"/>
      <c r="U76" s="39"/>
      <c r="V76" s="201"/>
      <c r="W76" s="41"/>
    </row>
    <row r="77" spans="1:27" ht="14.25" thickTop="1" thickBot="1">
      <c r="A77" s="1"/>
      <c r="B77" s="132" t="s">
        <v>38</v>
      </c>
      <c r="C77" s="431">
        <f>+C73+C75+C76</f>
        <v>2406</v>
      </c>
      <c r="D77" s="432">
        <f t="shared" ref="D77" si="130">+D73+D75+D76</f>
        <v>2406</v>
      </c>
      <c r="E77" s="445">
        <f t="shared" ref="E77" si="131">+E73+E75+E76</f>
        <v>4812</v>
      </c>
      <c r="F77" s="431"/>
      <c r="G77" s="432"/>
      <c r="H77" s="445"/>
      <c r="I77" s="136"/>
      <c r="J77" s="4"/>
      <c r="L77" s="42" t="s">
        <v>38</v>
      </c>
      <c r="M77" s="43">
        <f t="shared" ref="M77:Q77" si="132">+M73+M75+M76</f>
        <v>392233</v>
      </c>
      <c r="N77" s="46">
        <f t="shared" si="132"/>
        <v>389571</v>
      </c>
      <c r="O77" s="446">
        <f t="shared" si="132"/>
        <v>781804</v>
      </c>
      <c r="P77" s="43">
        <f t="shared" si="132"/>
        <v>0</v>
      </c>
      <c r="Q77" s="446">
        <f t="shared" si="132"/>
        <v>781804</v>
      </c>
      <c r="R77" s="43"/>
      <c r="S77" s="46"/>
      <c r="T77" s="446"/>
      <c r="U77" s="43"/>
      <c r="V77" s="446"/>
      <c r="W77" s="435"/>
      <c r="X77" s="1"/>
      <c r="AA77" s="1"/>
    </row>
    <row r="78" spans="1:27" ht="14.25" thickTop="1" thickBot="1">
      <c r="A78" s="410" t="str">
        <f t="shared" ref="A78" si="133">IF(ISERROR(F78/G78)," ",IF(F78/G78&gt;0.5,IF(F78/G78&lt;1.5," ","NOT OK"),"NOT OK"))</f>
        <v xml:space="preserve"> </v>
      </c>
      <c r="B78" s="132" t="s">
        <v>63</v>
      </c>
      <c r="C78" s="133">
        <f>+C64+C68+C72+C77</f>
        <v>9627</v>
      </c>
      <c r="D78" s="135">
        <f t="shared" ref="D78" si="134">+D64+D68+D72+D77</f>
        <v>9627</v>
      </c>
      <c r="E78" s="164">
        <f t="shared" ref="E78" si="135">+E64+E68+E72+E77</f>
        <v>19254</v>
      </c>
      <c r="F78" s="133"/>
      <c r="G78" s="135"/>
      <c r="H78" s="164"/>
      <c r="I78" s="137"/>
      <c r="J78" s="8"/>
      <c r="L78" s="42" t="s">
        <v>63</v>
      </c>
      <c r="M78" s="46">
        <f t="shared" ref="M78:Q78" si="136">+M64+M68+M72+M77</f>
        <v>1529549</v>
      </c>
      <c r="N78" s="44">
        <f t="shared" si="136"/>
        <v>1531121</v>
      </c>
      <c r="O78" s="155">
        <f t="shared" si="136"/>
        <v>3060670</v>
      </c>
      <c r="P78" s="45">
        <f t="shared" si="136"/>
        <v>0</v>
      </c>
      <c r="Q78" s="158">
        <f t="shared" si="136"/>
        <v>3060670</v>
      </c>
      <c r="R78" s="46"/>
      <c r="S78" s="44"/>
      <c r="T78" s="155"/>
      <c r="U78" s="45"/>
      <c r="V78" s="158"/>
      <c r="W78" s="47"/>
    </row>
    <row r="79" spans="1:27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1:27" ht="13.5" thickTop="1"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:26" ht="13.5" thickBot="1"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:26" ht="14.25" thickTop="1" thickBot="1">
      <c r="L83" s="59"/>
      <c r="M83" s="227" t="s">
        <v>64</v>
      </c>
      <c r="N83" s="228"/>
      <c r="O83" s="229"/>
      <c r="P83" s="227"/>
      <c r="Q83" s="227"/>
      <c r="R83" s="227" t="s">
        <v>65</v>
      </c>
      <c r="S83" s="228"/>
      <c r="T83" s="229"/>
      <c r="U83" s="227"/>
      <c r="V83" s="227"/>
      <c r="W83" s="378" t="s">
        <v>2</v>
      </c>
    </row>
    <row r="84" spans="1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79" t="s">
        <v>4</v>
      </c>
    </row>
    <row r="85" spans="1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77"/>
    </row>
    <row r="86" spans="1:26" ht="6" customHeight="1" thickTop="1">
      <c r="L86" s="61"/>
      <c r="M86" s="73"/>
      <c r="N86" s="74"/>
      <c r="O86" s="245"/>
      <c r="P86" s="240"/>
      <c r="Q86" s="75"/>
      <c r="R86" s="73"/>
      <c r="S86" s="74"/>
      <c r="T86" s="245"/>
      <c r="U86" s="240"/>
      <c r="V86" s="75"/>
      <c r="W86" s="77"/>
    </row>
    <row r="87" spans="1:26">
      <c r="A87" s="413"/>
      <c r="L87" s="61" t="s">
        <v>13</v>
      </c>
      <c r="M87" s="78">
        <v>0</v>
      </c>
      <c r="N87" s="79">
        <v>0</v>
      </c>
      <c r="O87" s="215">
        <f>M87+N87</f>
        <v>0</v>
      </c>
      <c r="P87" s="241">
        <v>0</v>
      </c>
      <c r="Q87" s="215">
        <f>O87+P87</f>
        <v>0</v>
      </c>
      <c r="R87" s="78">
        <v>0</v>
      </c>
      <c r="S87" s="79">
        <v>0</v>
      </c>
      <c r="T87" s="215">
        <f>R87+S87</f>
        <v>0</v>
      </c>
      <c r="U87" s="241">
        <v>0</v>
      </c>
      <c r="V87" s="215">
        <f>T87+U87</f>
        <v>0</v>
      </c>
      <c r="W87" s="81">
        <f t="shared" ref="W87:W97" si="137">IF(Q87=0,0,((V87/Q87)-1)*100)</f>
        <v>0</v>
      </c>
      <c r="Y87" s="338"/>
      <c r="Z87" s="338"/>
    </row>
    <row r="88" spans="1:26">
      <c r="A88" s="413"/>
      <c r="L88" s="61" t="s">
        <v>14</v>
      </c>
      <c r="M88" s="78">
        <v>0</v>
      </c>
      <c r="N88" s="79">
        <v>0</v>
      </c>
      <c r="O88" s="215">
        <f>M88+N88</f>
        <v>0</v>
      </c>
      <c r="P88" s="241">
        <v>0</v>
      </c>
      <c r="Q88" s="215">
        <f>O88+P88</f>
        <v>0</v>
      </c>
      <c r="R88" s="78">
        <v>0</v>
      </c>
      <c r="S88" s="79">
        <v>0</v>
      </c>
      <c r="T88" s="215">
        <f>R88+S88</f>
        <v>0</v>
      </c>
      <c r="U88" s="241">
        <v>0</v>
      </c>
      <c r="V88" s="215">
        <f>T88+U88</f>
        <v>0</v>
      </c>
      <c r="W88" s="81">
        <f>IF(Q88=0,0,((V88/Q88)-1)*100)</f>
        <v>0</v>
      </c>
      <c r="Y88" s="338"/>
      <c r="Z88" s="338"/>
    </row>
    <row r="89" spans="1:26" ht="13.5" thickBot="1">
      <c r="A89" s="413"/>
      <c r="L89" s="61" t="s">
        <v>15</v>
      </c>
      <c r="M89" s="78">
        <v>0</v>
      </c>
      <c r="N89" s="79">
        <v>0</v>
      </c>
      <c r="O89" s="215">
        <f>M89+N89</f>
        <v>0</v>
      </c>
      <c r="P89" s="241">
        <v>0</v>
      </c>
      <c r="Q89" s="215">
        <f>O89+P89</f>
        <v>0</v>
      </c>
      <c r="R89" s="78">
        <v>0</v>
      </c>
      <c r="S89" s="79">
        <v>0</v>
      </c>
      <c r="T89" s="215">
        <f>R89+S89</f>
        <v>0</v>
      </c>
      <c r="U89" s="241">
        <v>0</v>
      </c>
      <c r="V89" s="215">
        <f>T89+U89</f>
        <v>0</v>
      </c>
      <c r="W89" s="81">
        <f>IF(Q89=0,0,((V89/Q89)-1)*100)</f>
        <v>0</v>
      </c>
    </row>
    <row r="90" spans="1:26" ht="14.25" thickTop="1" thickBot="1">
      <c r="A90" s="413"/>
      <c r="L90" s="82" t="s">
        <v>61</v>
      </c>
      <c r="M90" s="83">
        <f t="shared" ref="M90:V90" si="138">+M87+M88+M89</f>
        <v>0</v>
      </c>
      <c r="N90" s="238">
        <f t="shared" si="138"/>
        <v>0</v>
      </c>
      <c r="O90" s="246">
        <f t="shared" si="138"/>
        <v>0</v>
      </c>
      <c r="P90" s="84">
        <f t="shared" si="138"/>
        <v>0</v>
      </c>
      <c r="Q90" s="216">
        <f t="shared" si="138"/>
        <v>0</v>
      </c>
      <c r="R90" s="83">
        <f t="shared" si="138"/>
        <v>0</v>
      </c>
      <c r="S90" s="238">
        <f t="shared" si="138"/>
        <v>0</v>
      </c>
      <c r="T90" s="246">
        <f t="shared" si="138"/>
        <v>0</v>
      </c>
      <c r="U90" s="84">
        <f t="shared" si="138"/>
        <v>0</v>
      </c>
      <c r="V90" s="216">
        <f t="shared" si="138"/>
        <v>0</v>
      </c>
      <c r="W90" s="85">
        <f t="shared" ref="W90" si="139">IF(Q90=0,0,((V90/Q90)-1)*100)</f>
        <v>0</v>
      </c>
      <c r="Y90" s="338"/>
      <c r="Z90" s="338"/>
    </row>
    <row r="91" spans="1:26" ht="13.5" thickTop="1">
      <c r="A91" s="413"/>
      <c r="L91" s="61" t="s">
        <v>16</v>
      </c>
      <c r="M91" s="78">
        <v>0</v>
      </c>
      <c r="N91" s="79">
        <v>0</v>
      </c>
      <c r="O91" s="215">
        <f>SUM(M91:N91)</f>
        <v>0</v>
      </c>
      <c r="P91" s="241">
        <v>0</v>
      </c>
      <c r="Q91" s="215">
        <f>O91+P91</f>
        <v>0</v>
      </c>
      <c r="R91" s="78">
        <v>0</v>
      </c>
      <c r="S91" s="79">
        <v>0</v>
      </c>
      <c r="T91" s="215">
        <f>SUM(R91:S91)</f>
        <v>0</v>
      </c>
      <c r="U91" s="241">
        <v>0</v>
      </c>
      <c r="V91" s="215">
        <f>T91+U91</f>
        <v>0</v>
      </c>
      <c r="W91" s="81">
        <f t="shared" si="137"/>
        <v>0</v>
      </c>
      <c r="Y91" s="338"/>
      <c r="Z91" s="338"/>
    </row>
    <row r="92" spans="1:26">
      <c r="A92" s="413"/>
      <c r="L92" s="61" t="s">
        <v>17</v>
      </c>
      <c r="M92" s="78">
        <v>0</v>
      </c>
      <c r="N92" s="79">
        <v>0</v>
      </c>
      <c r="O92" s="215">
        <f>SUM(M92:N92)</f>
        <v>0</v>
      </c>
      <c r="P92" s="241">
        <v>0</v>
      </c>
      <c r="Q92" s="215">
        <f>O92+P92</f>
        <v>0</v>
      </c>
      <c r="R92" s="78">
        <v>0</v>
      </c>
      <c r="S92" s="79">
        <v>0</v>
      </c>
      <c r="T92" s="215">
        <f>SUM(R92:S92)</f>
        <v>0</v>
      </c>
      <c r="U92" s="241">
        <v>0</v>
      </c>
      <c r="V92" s="215">
        <f>T92+U92</f>
        <v>0</v>
      </c>
      <c r="W92" s="81">
        <f>IF(Q92=0,0,((V92/Q92)-1)*100)</f>
        <v>0</v>
      </c>
      <c r="Y92" s="338"/>
      <c r="Z92" s="338"/>
    </row>
    <row r="93" spans="1:26" ht="13.5" thickBot="1">
      <c r="A93" s="413"/>
      <c r="L93" s="61" t="s">
        <v>18</v>
      </c>
      <c r="M93" s="78">
        <v>0</v>
      </c>
      <c r="N93" s="79">
        <v>0</v>
      </c>
      <c r="O93" s="215">
        <f>SUM(M93:N93)</f>
        <v>0</v>
      </c>
      <c r="P93" s="242">
        <v>0</v>
      </c>
      <c r="Q93" s="217">
        <f>O93+P93</f>
        <v>0</v>
      </c>
      <c r="R93" s="78">
        <v>0</v>
      </c>
      <c r="S93" s="79">
        <v>0</v>
      </c>
      <c r="T93" s="215">
        <f>SUM(R93:S93)</f>
        <v>0</v>
      </c>
      <c r="U93" s="242">
        <v>0</v>
      </c>
      <c r="V93" s="217">
        <f>T93+U93</f>
        <v>0</v>
      </c>
      <c r="W93" s="81">
        <f>IF(Q93=0,0,((V93/Q93)-1)*100)</f>
        <v>0</v>
      </c>
      <c r="Y93" s="338"/>
      <c r="Z93" s="338"/>
    </row>
    <row r="94" spans="1:26" ht="14.25" thickTop="1" thickBot="1">
      <c r="A94" s="413"/>
      <c r="L94" s="87" t="s">
        <v>19</v>
      </c>
      <c r="M94" s="88">
        <f>+M91+M92+M93</f>
        <v>0</v>
      </c>
      <c r="N94" s="239">
        <f t="shared" ref="N94:V94" si="140">+N91+N92+N93</f>
        <v>0</v>
      </c>
      <c r="O94" s="247">
        <f t="shared" si="140"/>
        <v>0</v>
      </c>
      <c r="P94" s="243">
        <f t="shared" si="140"/>
        <v>0</v>
      </c>
      <c r="Q94" s="218">
        <f t="shared" si="140"/>
        <v>0</v>
      </c>
      <c r="R94" s="88">
        <f t="shared" si="140"/>
        <v>0</v>
      </c>
      <c r="S94" s="239">
        <f t="shared" si="140"/>
        <v>0</v>
      </c>
      <c r="T94" s="247">
        <f t="shared" si="140"/>
        <v>0</v>
      </c>
      <c r="U94" s="243">
        <f t="shared" si="140"/>
        <v>0</v>
      </c>
      <c r="V94" s="218">
        <f t="shared" si="140"/>
        <v>0</v>
      </c>
      <c r="W94" s="90">
        <f>IF(Q94=0,0,((V94/Q94)-1)*100)</f>
        <v>0</v>
      </c>
    </row>
    <row r="95" spans="1:26" ht="13.5" thickTop="1">
      <c r="A95" s="413"/>
      <c r="L95" s="61" t="s">
        <v>21</v>
      </c>
      <c r="M95" s="78">
        <v>0</v>
      </c>
      <c r="N95" s="79">
        <v>0</v>
      </c>
      <c r="O95" s="215">
        <f>SUM(M95:N95)</f>
        <v>0</v>
      </c>
      <c r="P95" s="244">
        <v>0</v>
      </c>
      <c r="Q95" s="217">
        <f>O95+P95</f>
        <v>0</v>
      </c>
      <c r="R95" s="78">
        <v>0</v>
      </c>
      <c r="S95" s="79">
        <v>0</v>
      </c>
      <c r="T95" s="215">
        <f>SUM(R95:S95)</f>
        <v>0</v>
      </c>
      <c r="U95" s="244">
        <v>0</v>
      </c>
      <c r="V95" s="217">
        <f>T95+U95</f>
        <v>0</v>
      </c>
      <c r="W95" s="81">
        <f>IF(Q95=0,0,((V95/Q95)-1)*100)</f>
        <v>0</v>
      </c>
    </row>
    <row r="96" spans="1:26">
      <c r="A96" s="413"/>
      <c r="L96" s="61" t="s">
        <v>22</v>
      </c>
      <c r="M96" s="78">
        <v>0</v>
      </c>
      <c r="N96" s="79">
        <v>0</v>
      </c>
      <c r="O96" s="215">
        <f>SUM(M96:N96)</f>
        <v>0</v>
      </c>
      <c r="P96" s="241">
        <v>0</v>
      </c>
      <c r="Q96" s="217">
        <f>O96+P96</f>
        <v>0</v>
      </c>
      <c r="R96" s="78">
        <v>0</v>
      </c>
      <c r="S96" s="79">
        <v>0</v>
      </c>
      <c r="T96" s="215">
        <f>SUM(R96:S96)</f>
        <v>0</v>
      </c>
      <c r="U96" s="241">
        <v>0</v>
      </c>
      <c r="V96" s="217">
        <f>T96+U96</f>
        <v>0</v>
      </c>
      <c r="W96" s="81">
        <f t="shared" si="137"/>
        <v>0</v>
      </c>
    </row>
    <row r="97" spans="1:28" ht="13.5" thickBot="1">
      <c r="A97" s="414"/>
      <c r="L97" s="61" t="s">
        <v>23</v>
      </c>
      <c r="M97" s="78">
        <v>0</v>
      </c>
      <c r="N97" s="79">
        <v>0</v>
      </c>
      <c r="O97" s="215">
        <f>SUM(M97:N97)</f>
        <v>0</v>
      </c>
      <c r="P97" s="241">
        <v>0</v>
      </c>
      <c r="Q97" s="217">
        <f>O97+P97</f>
        <v>0</v>
      </c>
      <c r="R97" s="78">
        <v>0</v>
      </c>
      <c r="S97" s="79">
        <v>0</v>
      </c>
      <c r="T97" s="215">
        <f>SUM(R97:S97)</f>
        <v>0</v>
      </c>
      <c r="U97" s="241">
        <v>0</v>
      </c>
      <c r="V97" s="217">
        <f>T97+U97</f>
        <v>0</v>
      </c>
      <c r="W97" s="81">
        <f t="shared" si="137"/>
        <v>0</v>
      </c>
    </row>
    <row r="98" spans="1:28" ht="14.25" thickTop="1" thickBot="1">
      <c r="A98" s="413"/>
      <c r="L98" s="82" t="s">
        <v>40</v>
      </c>
      <c r="M98" s="83">
        <f t="shared" ref="M98:Q98" si="141">+M95+M96+M97</f>
        <v>0</v>
      </c>
      <c r="N98" s="238">
        <f t="shared" si="141"/>
        <v>0</v>
      </c>
      <c r="O98" s="246">
        <f t="shared" si="141"/>
        <v>0</v>
      </c>
      <c r="P98" s="84">
        <f t="shared" si="141"/>
        <v>0</v>
      </c>
      <c r="Q98" s="216">
        <f t="shared" si="141"/>
        <v>0</v>
      </c>
      <c r="R98" s="83">
        <f t="shared" ref="R98:V98" si="142">+R95+R96+R97</f>
        <v>0</v>
      </c>
      <c r="S98" s="238">
        <f t="shared" si="142"/>
        <v>0</v>
      </c>
      <c r="T98" s="246">
        <f t="shared" si="142"/>
        <v>0</v>
      </c>
      <c r="U98" s="84">
        <f t="shared" si="142"/>
        <v>0</v>
      </c>
      <c r="V98" s="216">
        <f t="shared" si="142"/>
        <v>0</v>
      </c>
      <c r="W98" s="85">
        <f t="shared" ref="W98" si="143">IF(Q98=0,0,((V98/Q98)-1)*100)</f>
        <v>0</v>
      </c>
    </row>
    <row r="99" spans="1:28" ht="14.25" thickTop="1" thickBot="1">
      <c r="A99" s="413"/>
      <c r="L99" s="61" t="s">
        <v>10</v>
      </c>
      <c r="M99" s="78">
        <v>0</v>
      </c>
      <c r="N99" s="79">
        <v>0</v>
      </c>
      <c r="O99" s="215">
        <f>M99+N99</f>
        <v>0</v>
      </c>
      <c r="P99" s="241">
        <v>0</v>
      </c>
      <c r="Q99" s="215">
        <f>O99+P99</f>
        <v>0</v>
      </c>
      <c r="R99" s="78">
        <v>0</v>
      </c>
      <c r="S99" s="79">
        <v>0</v>
      </c>
      <c r="T99" s="215">
        <f>R99+S99</f>
        <v>0</v>
      </c>
      <c r="U99" s="241">
        <v>0</v>
      </c>
      <c r="V99" s="215">
        <f>T99+U99</f>
        <v>0</v>
      </c>
      <c r="W99" s="81">
        <f>IF(Q99=0,0,((V99/Q99)-1)*100)</f>
        <v>0</v>
      </c>
      <c r="Y99" s="338"/>
      <c r="Z99" s="338"/>
    </row>
    <row r="100" spans="1:28" ht="14.25" thickTop="1" thickBot="1">
      <c r="A100" s="413"/>
      <c r="L100" s="82" t="s">
        <v>66</v>
      </c>
      <c r="M100" s="83">
        <f>+M90+M94+M98+M99</f>
        <v>0</v>
      </c>
      <c r="N100" s="238">
        <f t="shared" ref="N100:V100" si="144">+N90+N94+N98+N99</f>
        <v>0</v>
      </c>
      <c r="O100" s="246">
        <f t="shared" si="144"/>
        <v>0</v>
      </c>
      <c r="P100" s="84">
        <f t="shared" si="144"/>
        <v>0</v>
      </c>
      <c r="Q100" s="216">
        <f t="shared" si="144"/>
        <v>0</v>
      </c>
      <c r="R100" s="83">
        <f t="shared" si="144"/>
        <v>0</v>
      </c>
      <c r="S100" s="238">
        <f t="shared" si="144"/>
        <v>0</v>
      </c>
      <c r="T100" s="246">
        <f t="shared" si="144"/>
        <v>0</v>
      </c>
      <c r="U100" s="84">
        <f t="shared" si="144"/>
        <v>0</v>
      </c>
      <c r="V100" s="216">
        <f t="shared" si="144"/>
        <v>0</v>
      </c>
      <c r="W100" s="85">
        <f>IF(Q100=0,0,((V100/Q100)-1)*100)</f>
        <v>0</v>
      </c>
      <c r="Y100" s="338"/>
      <c r="Z100" s="338"/>
      <c r="AB100" s="338"/>
    </row>
    <row r="101" spans="1:28" ht="13.5" thickTop="1">
      <c r="A101" s="413"/>
      <c r="L101" s="61" t="s">
        <v>11</v>
      </c>
      <c r="M101" s="78">
        <v>0</v>
      </c>
      <c r="N101" s="79">
        <v>0</v>
      </c>
      <c r="O101" s="215">
        <f>M101+N101</f>
        <v>0</v>
      </c>
      <c r="P101" s="241">
        <v>0</v>
      </c>
      <c r="Q101" s="215">
        <f>O101+P101</f>
        <v>0</v>
      </c>
      <c r="R101" s="78"/>
      <c r="S101" s="79"/>
      <c r="T101" s="215"/>
      <c r="U101" s="241"/>
      <c r="V101" s="215"/>
      <c r="W101" s="81"/>
      <c r="Y101" s="338"/>
      <c r="Z101" s="338"/>
    </row>
    <row r="102" spans="1:28" ht="13.5" thickBot="1">
      <c r="A102" s="413"/>
      <c r="L102" s="67" t="s">
        <v>12</v>
      </c>
      <c r="M102" s="78">
        <v>0</v>
      </c>
      <c r="N102" s="79">
        <v>0</v>
      </c>
      <c r="O102" s="248">
        <f>M102+N102</f>
        <v>0</v>
      </c>
      <c r="P102" s="241">
        <v>0</v>
      </c>
      <c r="Q102" s="215">
        <f>O102+P102</f>
        <v>0</v>
      </c>
      <c r="R102" s="78"/>
      <c r="S102" s="79"/>
      <c r="T102" s="248"/>
      <c r="U102" s="241"/>
      <c r="V102" s="215"/>
      <c r="W102" s="81"/>
    </row>
    <row r="103" spans="1:28" ht="14.25" thickTop="1" thickBot="1">
      <c r="A103" s="436"/>
      <c r="B103" s="437"/>
      <c r="C103" s="413"/>
      <c r="D103" s="413"/>
      <c r="E103" s="413"/>
      <c r="F103" s="413"/>
      <c r="G103" s="413"/>
      <c r="H103" s="413"/>
      <c r="I103" s="438"/>
      <c r="J103" s="413"/>
      <c r="L103" s="82" t="s">
        <v>38</v>
      </c>
      <c r="M103" s="83">
        <f t="shared" ref="M103:Q103" si="145">+M99+M101+M102</f>
        <v>0</v>
      </c>
      <c r="N103" s="84">
        <f t="shared" si="145"/>
        <v>0</v>
      </c>
      <c r="O103" s="208">
        <f t="shared" si="145"/>
        <v>0</v>
      </c>
      <c r="P103" s="83">
        <f t="shared" si="145"/>
        <v>0</v>
      </c>
      <c r="Q103" s="208">
        <f t="shared" si="145"/>
        <v>0</v>
      </c>
      <c r="R103" s="83"/>
      <c r="S103" s="84"/>
      <c r="T103" s="208"/>
      <c r="U103" s="83"/>
      <c r="V103" s="208"/>
      <c r="W103" s="85"/>
      <c r="Y103" s="338"/>
      <c r="Z103" s="338"/>
    </row>
    <row r="104" spans="1:28" ht="14.25" thickTop="1" thickBot="1">
      <c r="A104" s="413"/>
      <c r="L104" s="82" t="s">
        <v>63</v>
      </c>
      <c r="M104" s="83">
        <f t="shared" ref="M104:Q104" si="146">+M90+M94+M98+M103</f>
        <v>0</v>
      </c>
      <c r="N104" s="238">
        <f t="shared" si="146"/>
        <v>0</v>
      </c>
      <c r="O104" s="246">
        <f t="shared" si="146"/>
        <v>0</v>
      </c>
      <c r="P104" s="84">
        <f t="shared" si="146"/>
        <v>0</v>
      </c>
      <c r="Q104" s="216">
        <f t="shared" si="146"/>
        <v>0</v>
      </c>
      <c r="R104" s="83"/>
      <c r="S104" s="238"/>
      <c r="T104" s="246"/>
      <c r="U104" s="84"/>
      <c r="V104" s="216"/>
      <c r="W104" s="85"/>
      <c r="Y104" s="338"/>
      <c r="Z104" s="338"/>
      <c r="AB104" s="338"/>
    </row>
    <row r="105" spans="1:28" ht="14.25" thickTop="1" thickBot="1">
      <c r="A105" s="413"/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8" ht="13.5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:28" ht="13.5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:28" ht="14.25" thickTop="1" thickBot="1">
      <c r="L109" s="59"/>
      <c r="M109" s="227" t="s">
        <v>64</v>
      </c>
      <c r="N109" s="228"/>
      <c r="O109" s="229"/>
      <c r="P109" s="227"/>
      <c r="Q109" s="227"/>
      <c r="R109" s="227" t="s">
        <v>65</v>
      </c>
      <c r="S109" s="228"/>
      <c r="T109" s="229"/>
      <c r="U109" s="227"/>
      <c r="V109" s="227"/>
      <c r="W109" s="378" t="s">
        <v>2</v>
      </c>
    </row>
    <row r="110" spans="1:28" ht="13.5" thickTop="1">
      <c r="L110" s="61" t="s">
        <v>3</v>
      </c>
      <c r="M110" s="326"/>
      <c r="N110" s="63"/>
      <c r="O110" s="64"/>
      <c r="P110" s="65"/>
      <c r="Q110" s="64"/>
      <c r="R110" s="326"/>
      <c r="S110" s="63"/>
      <c r="T110" s="64"/>
      <c r="U110" s="65"/>
      <c r="V110" s="64"/>
      <c r="W110" s="379" t="s">
        <v>4</v>
      </c>
    </row>
    <row r="111" spans="1:28" ht="13.5" thickBot="1">
      <c r="L111" s="67"/>
      <c r="M111" s="327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327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80"/>
    </row>
    <row r="112" spans="1:28" ht="7.5" customHeight="1" thickTop="1">
      <c r="L112" s="61"/>
      <c r="M112" s="328"/>
      <c r="N112" s="74"/>
      <c r="O112" s="75"/>
      <c r="P112" s="76"/>
      <c r="Q112" s="75"/>
      <c r="R112" s="328"/>
      <c r="S112" s="74"/>
      <c r="T112" s="75"/>
      <c r="U112" s="76"/>
      <c r="V112" s="75"/>
      <c r="W112" s="77"/>
    </row>
    <row r="113" spans="1:28">
      <c r="L113" s="61" t="s">
        <v>13</v>
      </c>
      <c r="M113" s="329">
        <v>287</v>
      </c>
      <c r="N113" s="79">
        <v>70</v>
      </c>
      <c r="O113" s="215">
        <f>M113+N113</f>
        <v>357</v>
      </c>
      <c r="P113" s="80">
        <v>0</v>
      </c>
      <c r="Q113" s="215">
        <f>O113+P113</f>
        <v>357</v>
      </c>
      <c r="R113" s="329">
        <v>320</v>
      </c>
      <c r="S113" s="79">
        <v>52</v>
      </c>
      <c r="T113" s="215">
        <f>R113+S113</f>
        <v>372</v>
      </c>
      <c r="U113" s="80">
        <v>0</v>
      </c>
      <c r="V113" s="215">
        <f>T113+U113</f>
        <v>372</v>
      </c>
      <c r="W113" s="81">
        <f t="shared" ref="W113:W123" si="147">IF(Q113=0,0,((V113/Q113)-1)*100)</f>
        <v>4.2016806722689148</v>
      </c>
      <c r="Y113" s="338"/>
      <c r="Z113" s="338"/>
    </row>
    <row r="114" spans="1:28">
      <c r="L114" s="61" t="s">
        <v>14</v>
      </c>
      <c r="M114" s="329">
        <v>289</v>
      </c>
      <c r="N114" s="79">
        <v>51</v>
      </c>
      <c r="O114" s="215">
        <f>M114+N114</f>
        <v>340</v>
      </c>
      <c r="P114" s="80">
        <v>0</v>
      </c>
      <c r="Q114" s="215">
        <f>O114+P114</f>
        <v>340</v>
      </c>
      <c r="R114" s="329">
        <v>323</v>
      </c>
      <c r="S114" s="79">
        <v>87</v>
      </c>
      <c r="T114" s="215">
        <f>R114+S114</f>
        <v>410</v>
      </c>
      <c r="U114" s="80">
        <v>0</v>
      </c>
      <c r="V114" s="215">
        <f>T114+U114</f>
        <v>410</v>
      </c>
      <c r="W114" s="81">
        <f>IF(Q114=0,0,((V114/Q114)-1)*100)</f>
        <v>20.588235294117641</v>
      </c>
      <c r="Y114" s="338"/>
      <c r="Z114" s="338"/>
    </row>
    <row r="115" spans="1:28" ht="13.5" thickBot="1">
      <c r="L115" s="61" t="s">
        <v>15</v>
      </c>
      <c r="M115" s="329">
        <v>246</v>
      </c>
      <c r="N115" s="79">
        <v>63</v>
      </c>
      <c r="O115" s="215">
        <f>M115+N115</f>
        <v>309</v>
      </c>
      <c r="P115" s="80">
        <v>0</v>
      </c>
      <c r="Q115" s="215">
        <f>O115+P115</f>
        <v>309</v>
      </c>
      <c r="R115" s="329">
        <v>310</v>
      </c>
      <c r="S115" s="79">
        <v>60</v>
      </c>
      <c r="T115" s="215">
        <f>R115+S115</f>
        <v>370</v>
      </c>
      <c r="U115" s="80">
        <v>0</v>
      </c>
      <c r="V115" s="215">
        <f>T115+U115</f>
        <v>370</v>
      </c>
      <c r="W115" s="81">
        <f>IF(Q115=0,0,((V115/Q115)-1)*100)</f>
        <v>19.741100323624593</v>
      </c>
      <c r="Y115" s="338"/>
      <c r="Z115" s="338"/>
    </row>
    <row r="116" spans="1:28" ht="14.25" thickTop="1" thickBot="1">
      <c r="A116" s="413"/>
      <c r="L116" s="82" t="s">
        <v>61</v>
      </c>
      <c r="M116" s="83">
        <f t="shared" ref="M116:V116" si="148">+M113+M114+M115</f>
        <v>822</v>
      </c>
      <c r="N116" s="238">
        <f t="shared" si="148"/>
        <v>184</v>
      </c>
      <c r="O116" s="246">
        <f t="shared" si="148"/>
        <v>1006</v>
      </c>
      <c r="P116" s="84">
        <f t="shared" si="148"/>
        <v>0</v>
      </c>
      <c r="Q116" s="216">
        <f t="shared" si="148"/>
        <v>1006</v>
      </c>
      <c r="R116" s="83">
        <f t="shared" si="148"/>
        <v>953</v>
      </c>
      <c r="S116" s="238">
        <f t="shared" si="148"/>
        <v>199</v>
      </c>
      <c r="T116" s="246">
        <f t="shared" si="148"/>
        <v>1152</v>
      </c>
      <c r="U116" s="84">
        <f t="shared" si="148"/>
        <v>0</v>
      </c>
      <c r="V116" s="216">
        <f t="shared" si="148"/>
        <v>1152</v>
      </c>
      <c r="W116" s="85">
        <f t="shared" ref="W116" si="149">IF(Q116=0,0,((V116/Q116)-1)*100)</f>
        <v>14.512922465208744</v>
      </c>
      <c r="Y116" s="338"/>
      <c r="Z116" s="338"/>
    </row>
    <row r="117" spans="1:28" ht="13.5" thickTop="1">
      <c r="L117" s="61" t="s">
        <v>16</v>
      </c>
      <c r="M117" s="329">
        <v>218</v>
      </c>
      <c r="N117" s="79">
        <v>50</v>
      </c>
      <c r="O117" s="215">
        <f>SUM(M117:N117)</f>
        <v>268</v>
      </c>
      <c r="P117" s="80">
        <v>0</v>
      </c>
      <c r="Q117" s="215">
        <f>O117+P117</f>
        <v>268</v>
      </c>
      <c r="R117" s="329">
        <v>253</v>
      </c>
      <c r="S117" s="79">
        <v>56</v>
      </c>
      <c r="T117" s="215">
        <f>SUM(R117:S117)</f>
        <v>309</v>
      </c>
      <c r="U117" s="80">
        <v>0</v>
      </c>
      <c r="V117" s="215">
        <f>T117+U117</f>
        <v>309</v>
      </c>
      <c r="W117" s="81">
        <f t="shared" si="147"/>
        <v>15.298507462686572</v>
      </c>
      <c r="Y117" s="338"/>
      <c r="Z117" s="338"/>
    </row>
    <row r="118" spans="1:28">
      <c r="L118" s="61" t="s">
        <v>17</v>
      </c>
      <c r="M118" s="329">
        <v>214</v>
      </c>
      <c r="N118" s="79">
        <v>69</v>
      </c>
      <c r="O118" s="215">
        <f>SUM(M118:N118)</f>
        <v>283</v>
      </c>
      <c r="P118" s="80">
        <v>0</v>
      </c>
      <c r="Q118" s="215">
        <f>O118+P118</f>
        <v>283</v>
      </c>
      <c r="R118" s="329">
        <v>257</v>
      </c>
      <c r="S118" s="79">
        <v>59</v>
      </c>
      <c r="T118" s="215">
        <f>SUM(R118:S118)</f>
        <v>316</v>
      </c>
      <c r="U118" s="80">
        <v>0</v>
      </c>
      <c r="V118" s="215">
        <f>T118+U118</f>
        <v>316</v>
      </c>
      <c r="W118" s="81">
        <f>IF(Q118=0,0,((V118/Q118)-1)*100)</f>
        <v>11.660777385159005</v>
      </c>
      <c r="Y118" s="338"/>
      <c r="Z118" s="338"/>
    </row>
    <row r="119" spans="1:28" ht="13.5" thickBot="1">
      <c r="L119" s="61" t="s">
        <v>18</v>
      </c>
      <c r="M119" s="329">
        <v>205</v>
      </c>
      <c r="N119" s="79">
        <v>57</v>
      </c>
      <c r="O119" s="217">
        <f>SUM(M119:N119)</f>
        <v>262</v>
      </c>
      <c r="P119" s="86">
        <v>0</v>
      </c>
      <c r="Q119" s="215">
        <f>O119+P119</f>
        <v>262</v>
      </c>
      <c r="R119" s="329">
        <v>294</v>
      </c>
      <c r="S119" s="79">
        <v>44</v>
      </c>
      <c r="T119" s="217">
        <f>SUM(R119:S119)</f>
        <v>338</v>
      </c>
      <c r="U119" s="86">
        <v>0</v>
      </c>
      <c r="V119" s="217">
        <f>T119+U119</f>
        <v>338</v>
      </c>
      <c r="W119" s="81">
        <f>IF(Q119=0,0,((V119/Q119)-1)*100)</f>
        <v>29.007633587786263</v>
      </c>
      <c r="Y119" s="338"/>
      <c r="Z119" s="338"/>
    </row>
    <row r="120" spans="1:28" ht="14.25" thickTop="1" thickBot="1">
      <c r="A120" s="413"/>
      <c r="L120" s="87" t="s">
        <v>19</v>
      </c>
      <c r="M120" s="88">
        <f>+M117+M118+M119</f>
        <v>637</v>
      </c>
      <c r="N120" s="239">
        <f t="shared" ref="N120:V120" si="150">+N117+N118+N119</f>
        <v>176</v>
      </c>
      <c r="O120" s="247">
        <f t="shared" si="150"/>
        <v>813</v>
      </c>
      <c r="P120" s="243">
        <f t="shared" si="150"/>
        <v>0</v>
      </c>
      <c r="Q120" s="218">
        <f t="shared" si="150"/>
        <v>813</v>
      </c>
      <c r="R120" s="88">
        <f t="shared" si="150"/>
        <v>804</v>
      </c>
      <c r="S120" s="239">
        <f t="shared" si="150"/>
        <v>159</v>
      </c>
      <c r="T120" s="247">
        <f t="shared" si="150"/>
        <v>963</v>
      </c>
      <c r="U120" s="243">
        <f t="shared" si="150"/>
        <v>0</v>
      </c>
      <c r="V120" s="218">
        <f t="shared" si="150"/>
        <v>963</v>
      </c>
      <c r="W120" s="90">
        <f>IF(Q120=0,0,((V120/Q120)-1)*100)</f>
        <v>18.450184501845012</v>
      </c>
    </row>
    <row r="121" spans="1:28" ht="13.5" thickTop="1">
      <c r="A121" s="415"/>
      <c r="K121" s="415"/>
      <c r="L121" s="61" t="s">
        <v>21</v>
      </c>
      <c r="M121" s="329">
        <v>220</v>
      </c>
      <c r="N121" s="79">
        <v>46</v>
      </c>
      <c r="O121" s="217">
        <f>SUM(M121:N121)</f>
        <v>266</v>
      </c>
      <c r="P121" s="91">
        <v>0</v>
      </c>
      <c r="Q121" s="215">
        <f>O121+P121</f>
        <v>266</v>
      </c>
      <c r="R121" s="329">
        <v>329</v>
      </c>
      <c r="S121" s="79">
        <v>52</v>
      </c>
      <c r="T121" s="217">
        <f>SUM(R121:S121)</f>
        <v>381</v>
      </c>
      <c r="U121" s="91">
        <v>0</v>
      </c>
      <c r="V121" s="217">
        <f>T121+U121</f>
        <v>381</v>
      </c>
      <c r="W121" s="81">
        <f>IF(Q121=0,0,((V121/Q121)-1)*100)</f>
        <v>43.233082706766915</v>
      </c>
    </row>
    <row r="122" spans="1:28">
      <c r="A122" s="415"/>
      <c r="K122" s="415"/>
      <c r="L122" s="61" t="s">
        <v>22</v>
      </c>
      <c r="M122" s="329">
        <v>216</v>
      </c>
      <c r="N122" s="79">
        <v>77</v>
      </c>
      <c r="O122" s="217">
        <f>SUM(M122:N122)</f>
        <v>293</v>
      </c>
      <c r="P122" s="80">
        <v>0</v>
      </c>
      <c r="Q122" s="215">
        <f>O122+P122</f>
        <v>293</v>
      </c>
      <c r="R122" s="329">
        <v>269</v>
      </c>
      <c r="S122" s="79">
        <v>71</v>
      </c>
      <c r="T122" s="217">
        <f>SUM(R122:S122)</f>
        <v>340</v>
      </c>
      <c r="U122" s="80">
        <v>0</v>
      </c>
      <c r="V122" s="217">
        <f>T122+U122</f>
        <v>340</v>
      </c>
      <c r="W122" s="81">
        <f t="shared" si="147"/>
        <v>16.040955631399314</v>
      </c>
    </row>
    <row r="123" spans="1:28" ht="13.5" thickBot="1">
      <c r="A123" s="415"/>
      <c r="K123" s="415"/>
      <c r="L123" s="61" t="s">
        <v>23</v>
      </c>
      <c r="M123" s="329">
        <v>238</v>
      </c>
      <c r="N123" s="79">
        <v>104</v>
      </c>
      <c r="O123" s="217">
        <f>SUM(M123:N123)</f>
        <v>342</v>
      </c>
      <c r="P123" s="80">
        <v>0</v>
      </c>
      <c r="Q123" s="215">
        <f>O123+P123</f>
        <v>342</v>
      </c>
      <c r="R123" s="329">
        <v>201</v>
      </c>
      <c r="S123" s="79">
        <v>57</v>
      </c>
      <c r="T123" s="217">
        <f>SUM(R123:S123)</f>
        <v>258</v>
      </c>
      <c r="U123" s="80">
        <v>0</v>
      </c>
      <c r="V123" s="217">
        <f>T123+U123</f>
        <v>258</v>
      </c>
      <c r="W123" s="81">
        <f t="shared" si="147"/>
        <v>-24.561403508771928</v>
      </c>
    </row>
    <row r="124" spans="1:28" ht="14.25" thickTop="1" thickBot="1">
      <c r="L124" s="82" t="s">
        <v>40</v>
      </c>
      <c r="M124" s="84">
        <f t="shared" ref="M124:Q124" si="151">+M121+M122+M123</f>
        <v>674</v>
      </c>
      <c r="N124" s="84">
        <f t="shared" si="151"/>
        <v>227</v>
      </c>
      <c r="O124" s="216">
        <f t="shared" si="151"/>
        <v>901</v>
      </c>
      <c r="P124" s="83">
        <f t="shared" si="151"/>
        <v>0</v>
      </c>
      <c r="Q124" s="216">
        <f t="shared" si="151"/>
        <v>901</v>
      </c>
      <c r="R124" s="84">
        <f t="shared" ref="R124:V124" si="152">+R121+R122+R123</f>
        <v>799</v>
      </c>
      <c r="S124" s="84">
        <f t="shared" si="152"/>
        <v>180</v>
      </c>
      <c r="T124" s="216">
        <f t="shared" si="152"/>
        <v>979</v>
      </c>
      <c r="U124" s="83">
        <f t="shared" si="152"/>
        <v>0</v>
      </c>
      <c r="V124" s="216">
        <f t="shared" si="152"/>
        <v>979</v>
      </c>
      <c r="W124" s="85">
        <f t="shared" ref="W124" si="153">IF(Q124=0,0,((V124/Q124)-1)*100)</f>
        <v>8.6570477247502673</v>
      </c>
    </row>
    <row r="125" spans="1:28" ht="14.25" thickTop="1" thickBot="1">
      <c r="L125" s="61" t="s">
        <v>10</v>
      </c>
      <c r="M125" s="329">
        <v>315</v>
      </c>
      <c r="N125" s="79">
        <v>57</v>
      </c>
      <c r="O125" s="215">
        <f>M125+N125</f>
        <v>372</v>
      </c>
      <c r="P125" s="80">
        <v>0</v>
      </c>
      <c r="Q125" s="215">
        <f>O125+P125</f>
        <v>372</v>
      </c>
      <c r="R125" s="329">
        <v>184</v>
      </c>
      <c r="S125" s="79">
        <v>54</v>
      </c>
      <c r="T125" s="215">
        <f>R125+S125</f>
        <v>238</v>
      </c>
      <c r="U125" s="80">
        <v>0</v>
      </c>
      <c r="V125" s="215">
        <f>T125+U125</f>
        <v>238</v>
      </c>
      <c r="W125" s="81">
        <f>IF(Q125=0,0,((V125/Q125)-1)*100)</f>
        <v>-36.021505376344088</v>
      </c>
    </row>
    <row r="126" spans="1:28" ht="14.25" thickTop="1" thickBot="1">
      <c r="L126" s="82" t="s">
        <v>66</v>
      </c>
      <c r="M126" s="83">
        <f>+M116+M120+M124+M125</f>
        <v>2448</v>
      </c>
      <c r="N126" s="238">
        <f t="shared" ref="N126:V126" si="154">+N116+N120+N124+N125</f>
        <v>644</v>
      </c>
      <c r="O126" s="246">
        <f t="shared" si="154"/>
        <v>3092</v>
      </c>
      <c r="P126" s="84">
        <f t="shared" si="154"/>
        <v>0</v>
      </c>
      <c r="Q126" s="216">
        <f t="shared" si="154"/>
        <v>3092</v>
      </c>
      <c r="R126" s="83">
        <f t="shared" si="154"/>
        <v>2740</v>
      </c>
      <c r="S126" s="238">
        <f t="shared" si="154"/>
        <v>592</v>
      </c>
      <c r="T126" s="246">
        <f t="shared" si="154"/>
        <v>3332</v>
      </c>
      <c r="U126" s="84">
        <f t="shared" si="154"/>
        <v>0</v>
      </c>
      <c r="V126" s="216">
        <f t="shared" si="154"/>
        <v>3332</v>
      </c>
      <c r="W126" s="85">
        <f>IF(Q126=0,0,((V126/Q126)-1)*100)</f>
        <v>7.7619663648124115</v>
      </c>
      <c r="AB126" s="338"/>
    </row>
    <row r="127" spans="1:28" ht="13.5" thickTop="1">
      <c r="L127" s="61" t="s">
        <v>11</v>
      </c>
      <c r="M127" s="329">
        <v>282</v>
      </c>
      <c r="N127" s="79">
        <v>47</v>
      </c>
      <c r="O127" s="215">
        <f>M127+N127</f>
        <v>329</v>
      </c>
      <c r="P127" s="80"/>
      <c r="Q127" s="215">
        <f>O127+P127</f>
        <v>329</v>
      </c>
      <c r="R127" s="329"/>
      <c r="S127" s="79"/>
      <c r="T127" s="215"/>
      <c r="U127" s="80"/>
      <c r="V127" s="215"/>
      <c r="W127" s="81"/>
    </row>
    <row r="128" spans="1:28" ht="13.5" thickBot="1">
      <c r="L128" s="67" t="s">
        <v>12</v>
      </c>
      <c r="M128" s="329">
        <v>320</v>
      </c>
      <c r="N128" s="79">
        <v>63</v>
      </c>
      <c r="O128" s="215">
        <f>M128+N128</f>
        <v>383</v>
      </c>
      <c r="P128" s="80"/>
      <c r="Q128" s="215">
        <f>O128+P128</f>
        <v>383</v>
      </c>
      <c r="R128" s="329"/>
      <c r="S128" s="79"/>
      <c r="T128" s="215"/>
      <c r="U128" s="80"/>
      <c r="V128" s="215"/>
      <c r="W128" s="81"/>
    </row>
    <row r="129" spans="12:28" ht="14.25" thickTop="1" thickBot="1">
      <c r="L129" s="82" t="s">
        <v>38</v>
      </c>
      <c r="M129" s="83">
        <f t="shared" ref="M129:Q129" si="155">+M125+M127+M128</f>
        <v>917</v>
      </c>
      <c r="N129" s="84">
        <f t="shared" si="155"/>
        <v>167</v>
      </c>
      <c r="O129" s="208">
        <f t="shared" si="155"/>
        <v>1084</v>
      </c>
      <c r="P129" s="83">
        <f t="shared" si="155"/>
        <v>0</v>
      </c>
      <c r="Q129" s="208">
        <f t="shared" si="155"/>
        <v>1084</v>
      </c>
      <c r="R129" s="83"/>
      <c r="S129" s="84"/>
      <c r="T129" s="208"/>
      <c r="U129" s="83"/>
      <c r="V129" s="208"/>
      <c r="W129" s="85"/>
    </row>
    <row r="130" spans="12:28" ht="14.25" thickTop="1" thickBot="1">
      <c r="L130" s="82" t="s">
        <v>63</v>
      </c>
      <c r="M130" s="83">
        <f t="shared" ref="M130:Q130" si="156">+M116+M120+M124+M129</f>
        <v>3050</v>
      </c>
      <c r="N130" s="238">
        <f t="shared" si="156"/>
        <v>754</v>
      </c>
      <c r="O130" s="246">
        <f t="shared" si="156"/>
        <v>3804</v>
      </c>
      <c r="P130" s="84">
        <f t="shared" si="156"/>
        <v>0</v>
      </c>
      <c r="Q130" s="216">
        <f t="shared" si="156"/>
        <v>3804</v>
      </c>
      <c r="R130" s="83"/>
      <c r="S130" s="238"/>
      <c r="T130" s="246"/>
      <c r="U130" s="84"/>
      <c r="V130" s="216"/>
      <c r="W130" s="85"/>
      <c r="Y130" s="338"/>
      <c r="Z130" s="338"/>
      <c r="AB130" s="338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8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8" ht="14.25" thickTop="1" thickBot="1">
      <c r="L135" s="59"/>
      <c r="M135" s="227" t="s">
        <v>64</v>
      </c>
      <c r="N135" s="228"/>
      <c r="O135" s="229"/>
      <c r="P135" s="227"/>
      <c r="Q135" s="227"/>
      <c r="R135" s="227" t="s">
        <v>65</v>
      </c>
      <c r="S135" s="228"/>
      <c r="T135" s="229"/>
      <c r="U135" s="227"/>
      <c r="V135" s="227"/>
      <c r="W135" s="378" t="s">
        <v>2</v>
      </c>
    </row>
    <row r="136" spans="12:28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79" t="s">
        <v>4</v>
      </c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51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104" t="s">
        <v>7</v>
      </c>
      <c r="W137" s="380"/>
    </row>
    <row r="138" spans="12:28" ht="5.25" customHeight="1" thickTop="1">
      <c r="L138" s="61"/>
      <c r="M138" s="73"/>
      <c r="N138" s="74"/>
      <c r="O138" s="75"/>
      <c r="P138" s="76"/>
      <c r="Q138" s="153"/>
      <c r="R138" s="73"/>
      <c r="S138" s="74"/>
      <c r="T138" s="75"/>
      <c r="U138" s="76"/>
      <c r="V138" s="153"/>
      <c r="W138" s="77"/>
    </row>
    <row r="139" spans="12:28">
      <c r="L139" s="61" t="s">
        <v>13</v>
      </c>
      <c r="M139" s="78">
        <f t="shared" ref="M139:N139" si="157">+M87+M113</f>
        <v>287</v>
      </c>
      <c r="N139" s="79">
        <f t="shared" si="157"/>
        <v>70</v>
      </c>
      <c r="O139" s="215">
        <f t="shared" ref="O139:O140" si="158">M139+N139</f>
        <v>357</v>
      </c>
      <c r="P139" s="80">
        <f>+P87+P113</f>
        <v>0</v>
      </c>
      <c r="Q139" s="223">
        <f>O139+P139</f>
        <v>357</v>
      </c>
      <c r="R139" s="78">
        <f t="shared" ref="R139:S141" si="159">+R87+R113</f>
        <v>320</v>
      </c>
      <c r="S139" s="79">
        <f t="shared" si="159"/>
        <v>52</v>
      </c>
      <c r="T139" s="215">
        <f t="shared" ref="T139:T140" si="160">R139+S139</f>
        <v>372</v>
      </c>
      <c r="U139" s="80">
        <f>+U87+U113</f>
        <v>0</v>
      </c>
      <c r="V139" s="223">
        <f>T139+U139</f>
        <v>372</v>
      </c>
      <c r="W139" s="81">
        <f>IF(Q139=0,0,((V139/Q139)-1)*100)</f>
        <v>4.2016806722689148</v>
      </c>
      <c r="Y139" s="338"/>
      <c r="Z139" s="338"/>
    </row>
    <row r="140" spans="12:28">
      <c r="L140" s="61" t="s">
        <v>14</v>
      </c>
      <c r="M140" s="78">
        <f t="shared" ref="M140:N140" si="161">+M88+M114</f>
        <v>289</v>
      </c>
      <c r="N140" s="79">
        <f t="shared" si="161"/>
        <v>51</v>
      </c>
      <c r="O140" s="215">
        <f t="shared" si="158"/>
        <v>340</v>
      </c>
      <c r="P140" s="80">
        <f>+P88+P114</f>
        <v>0</v>
      </c>
      <c r="Q140" s="223">
        <f>O140+P140</f>
        <v>340</v>
      </c>
      <c r="R140" s="78">
        <f t="shared" si="159"/>
        <v>323</v>
      </c>
      <c r="S140" s="79">
        <f t="shared" si="159"/>
        <v>87</v>
      </c>
      <c r="T140" s="215">
        <f t="shared" si="160"/>
        <v>410</v>
      </c>
      <c r="U140" s="80">
        <f>+U88+U114</f>
        <v>0</v>
      </c>
      <c r="V140" s="223">
        <f>T140+U140</f>
        <v>410</v>
      </c>
      <c r="W140" s="81">
        <f t="shared" ref="W140:W150" si="162">IF(Q140=0,0,((V140/Q140)-1)*100)</f>
        <v>20.588235294117641</v>
      </c>
      <c r="Y140" s="338"/>
      <c r="Z140" s="338"/>
      <c r="AB140" s="338"/>
    </row>
    <row r="141" spans="12:28" ht="13.5" thickBot="1">
      <c r="L141" s="61" t="s">
        <v>15</v>
      </c>
      <c r="M141" s="78">
        <f t="shared" ref="M141:N141" si="163">+M89+M115</f>
        <v>246</v>
      </c>
      <c r="N141" s="79">
        <f t="shared" si="163"/>
        <v>63</v>
      </c>
      <c r="O141" s="215">
        <f>M141+N141</f>
        <v>309</v>
      </c>
      <c r="P141" s="80">
        <f>+P89+P115</f>
        <v>0</v>
      </c>
      <c r="Q141" s="223">
        <f>O141+P141</f>
        <v>309</v>
      </c>
      <c r="R141" s="78">
        <f t="shared" si="159"/>
        <v>310</v>
      </c>
      <c r="S141" s="79">
        <f t="shared" si="159"/>
        <v>60</v>
      </c>
      <c r="T141" s="215">
        <f>R141+S141</f>
        <v>370</v>
      </c>
      <c r="U141" s="80">
        <f>+U89+U115</f>
        <v>0</v>
      </c>
      <c r="V141" s="223">
        <f>T141+U141</f>
        <v>370</v>
      </c>
      <c r="W141" s="81">
        <f>IF(Q141=0,0,((V141/Q141)-1)*100)</f>
        <v>19.741100323624593</v>
      </c>
      <c r="Y141" s="338"/>
      <c r="Z141" s="338"/>
    </row>
    <row r="142" spans="12:28" ht="14.25" thickTop="1" thickBot="1">
      <c r="L142" s="82" t="s">
        <v>61</v>
      </c>
      <c r="M142" s="83">
        <f t="shared" ref="M142:Q142" si="164">+M139+M140+M141</f>
        <v>822</v>
      </c>
      <c r="N142" s="238">
        <f t="shared" si="164"/>
        <v>184</v>
      </c>
      <c r="O142" s="246">
        <f t="shared" si="164"/>
        <v>1006</v>
      </c>
      <c r="P142" s="84">
        <f t="shared" si="164"/>
        <v>0</v>
      </c>
      <c r="Q142" s="216">
        <f t="shared" si="164"/>
        <v>1006</v>
      </c>
      <c r="R142" s="83">
        <f t="shared" ref="R142" si="165">+R139+R140+R141</f>
        <v>953</v>
      </c>
      <c r="S142" s="238">
        <f t="shared" ref="S142" si="166">+S139+S140+S141</f>
        <v>199</v>
      </c>
      <c r="T142" s="246">
        <f t="shared" ref="T142" si="167">+T139+T140+T141</f>
        <v>1152</v>
      </c>
      <c r="U142" s="84">
        <f t="shared" ref="U142" si="168">+U139+U140+U141</f>
        <v>0</v>
      </c>
      <c r="V142" s="216">
        <f t="shared" ref="V142" si="169">+V139+V140+V141</f>
        <v>1152</v>
      </c>
      <c r="W142" s="85">
        <f>IF(Q142=0,0,((V142/Q142)-1)*100)</f>
        <v>14.512922465208744</v>
      </c>
      <c r="Y142" s="338"/>
      <c r="Z142" s="338"/>
      <c r="AB142" s="338"/>
    </row>
    <row r="143" spans="12:28" ht="13.5" thickTop="1">
      <c r="L143" s="61" t="s">
        <v>16</v>
      </c>
      <c r="M143" s="78">
        <f t="shared" ref="M143:N143" si="170">+M91+M117</f>
        <v>218</v>
      </c>
      <c r="N143" s="79">
        <f t="shared" si="170"/>
        <v>50</v>
      </c>
      <c r="O143" s="215">
        <f t="shared" ref="O143" si="171">M143+N143</f>
        <v>268</v>
      </c>
      <c r="P143" s="80">
        <f>+P91+P117</f>
        <v>0</v>
      </c>
      <c r="Q143" s="223">
        <f t="shared" ref="Q143" si="172">O143+P143</f>
        <v>268</v>
      </c>
      <c r="R143" s="78">
        <f t="shared" ref="R143:S145" si="173">+R91+R117</f>
        <v>253</v>
      </c>
      <c r="S143" s="79">
        <f t="shared" si="173"/>
        <v>56</v>
      </c>
      <c r="T143" s="215">
        <f t="shared" ref="T143:T145" si="174">R143+S143</f>
        <v>309</v>
      </c>
      <c r="U143" s="80">
        <f>+U91+U117</f>
        <v>0</v>
      </c>
      <c r="V143" s="223">
        <f t="shared" ref="V143:V145" si="175">T143+U143</f>
        <v>309</v>
      </c>
      <c r="W143" s="81">
        <f t="shared" ref="W143:W145" si="176">IF(Q143=0,0,((V143/Q143)-1)*100)</f>
        <v>15.298507462686572</v>
      </c>
      <c r="Y143" s="338"/>
      <c r="Z143" s="338"/>
    </row>
    <row r="144" spans="12:28">
      <c r="L144" s="61" t="s">
        <v>17</v>
      </c>
      <c r="M144" s="78">
        <f t="shared" ref="M144:N144" si="177">+M92+M118</f>
        <v>214</v>
      </c>
      <c r="N144" s="79">
        <f t="shared" si="177"/>
        <v>69</v>
      </c>
      <c r="O144" s="215">
        <f>M144+N144</f>
        <v>283</v>
      </c>
      <c r="P144" s="80">
        <f>+P92+P118</f>
        <v>0</v>
      </c>
      <c r="Q144" s="223">
        <f>O144+P144</f>
        <v>283</v>
      </c>
      <c r="R144" s="78">
        <f t="shared" si="173"/>
        <v>257</v>
      </c>
      <c r="S144" s="79">
        <f t="shared" si="173"/>
        <v>59</v>
      </c>
      <c r="T144" s="215">
        <f>R144+S144</f>
        <v>316</v>
      </c>
      <c r="U144" s="80">
        <f>+U92+U118</f>
        <v>0</v>
      </c>
      <c r="V144" s="223">
        <f>T144+U144</f>
        <v>316</v>
      </c>
      <c r="W144" s="81">
        <f>IF(Q144=0,0,((V144/Q144)-1)*100)</f>
        <v>11.660777385159005</v>
      </c>
      <c r="Y144" s="338"/>
      <c r="Z144" s="338"/>
    </row>
    <row r="145" spans="1:28" ht="13.5" thickBot="1">
      <c r="L145" s="61" t="s">
        <v>18</v>
      </c>
      <c r="M145" s="78">
        <f t="shared" ref="M145:N145" si="178">+M93+M119</f>
        <v>205</v>
      </c>
      <c r="N145" s="79">
        <f t="shared" si="178"/>
        <v>57</v>
      </c>
      <c r="O145" s="217">
        <f t="shared" ref="O145" si="179">M145+N145</f>
        <v>262</v>
      </c>
      <c r="P145" s="86">
        <f>+P93+P119</f>
        <v>0</v>
      </c>
      <c r="Q145" s="223">
        <f t="shared" ref="Q145" si="180">O145+P145</f>
        <v>262</v>
      </c>
      <c r="R145" s="78">
        <f t="shared" si="173"/>
        <v>294</v>
      </c>
      <c r="S145" s="79">
        <f t="shared" si="173"/>
        <v>44</v>
      </c>
      <c r="T145" s="217">
        <f t="shared" si="174"/>
        <v>338</v>
      </c>
      <c r="U145" s="86">
        <f>+U93+U119</f>
        <v>0</v>
      </c>
      <c r="V145" s="223">
        <f t="shared" si="175"/>
        <v>338</v>
      </c>
      <c r="W145" s="81">
        <f t="shared" si="176"/>
        <v>29.007633587786263</v>
      </c>
      <c r="Y145" s="338"/>
      <c r="Z145" s="338"/>
    </row>
    <row r="146" spans="1:28" ht="14.25" thickTop="1" thickBot="1">
      <c r="A146" s="413"/>
      <c r="L146" s="87" t="s">
        <v>39</v>
      </c>
      <c r="M146" s="83">
        <f t="shared" ref="M146:Q146" si="181">+M143+M144+M145</f>
        <v>637</v>
      </c>
      <c r="N146" s="238">
        <f t="shared" si="181"/>
        <v>176</v>
      </c>
      <c r="O146" s="246">
        <f t="shared" si="181"/>
        <v>813</v>
      </c>
      <c r="P146" s="84">
        <f t="shared" si="181"/>
        <v>0</v>
      </c>
      <c r="Q146" s="216">
        <f t="shared" si="181"/>
        <v>813</v>
      </c>
      <c r="R146" s="83">
        <f t="shared" ref="R146" si="182">+R143+R144+R145</f>
        <v>804</v>
      </c>
      <c r="S146" s="238">
        <f t="shared" ref="S146" si="183">+S143+S144+S145</f>
        <v>159</v>
      </c>
      <c r="T146" s="246">
        <f t="shared" ref="T146" si="184">+T143+T144+T145</f>
        <v>963</v>
      </c>
      <c r="U146" s="84">
        <f t="shared" ref="U146" si="185">+U143+U144+U145</f>
        <v>0</v>
      </c>
      <c r="V146" s="216">
        <f t="shared" ref="V146" si="186">+V143+V144+V145</f>
        <v>963</v>
      </c>
      <c r="W146" s="90">
        <f t="shared" si="162"/>
        <v>18.450184501845012</v>
      </c>
      <c r="Y146" s="338"/>
      <c r="Z146" s="338"/>
    </row>
    <row r="147" spans="1:28" ht="13.5" thickTop="1">
      <c r="A147" s="413"/>
      <c r="L147" s="61" t="s">
        <v>21</v>
      </c>
      <c r="M147" s="78">
        <f t="shared" ref="M147:N147" si="187">+M95+M121</f>
        <v>220</v>
      </c>
      <c r="N147" s="79">
        <f t="shared" si="187"/>
        <v>46</v>
      </c>
      <c r="O147" s="217">
        <f t="shared" ref="O147:O149" si="188">M147+N147</f>
        <v>266</v>
      </c>
      <c r="P147" s="91">
        <f>+P95+P121</f>
        <v>0</v>
      </c>
      <c r="Q147" s="223">
        <f t="shared" ref="Q147:Q149" si="189">O147+P147</f>
        <v>266</v>
      </c>
      <c r="R147" s="78">
        <f t="shared" ref="R147:S149" si="190">+R95+R121</f>
        <v>329</v>
      </c>
      <c r="S147" s="79">
        <f t="shared" si="190"/>
        <v>52</v>
      </c>
      <c r="T147" s="217">
        <f t="shared" ref="T147:T149" si="191">R147+S147</f>
        <v>381</v>
      </c>
      <c r="U147" s="91">
        <f>+U95+U121</f>
        <v>0</v>
      </c>
      <c r="V147" s="223">
        <f t="shared" ref="V147:V149" si="192">T147+U147</f>
        <v>381</v>
      </c>
      <c r="W147" s="81">
        <f t="shared" ref="W147:W149" si="193">IF(Q147=0,0,((V147/Q147)-1)*100)</f>
        <v>43.233082706766915</v>
      </c>
    </row>
    <row r="148" spans="1:28">
      <c r="A148" s="413"/>
      <c r="L148" s="61" t="s">
        <v>22</v>
      </c>
      <c r="M148" s="78">
        <f t="shared" ref="M148:N148" si="194">+M96+M122</f>
        <v>216</v>
      </c>
      <c r="N148" s="79">
        <f t="shared" si="194"/>
        <v>77</v>
      </c>
      <c r="O148" s="217">
        <f t="shared" si="188"/>
        <v>293</v>
      </c>
      <c r="P148" s="80">
        <f>+P96+P122</f>
        <v>0</v>
      </c>
      <c r="Q148" s="223">
        <f t="shared" si="189"/>
        <v>293</v>
      </c>
      <c r="R148" s="78">
        <f t="shared" si="190"/>
        <v>269</v>
      </c>
      <c r="S148" s="79">
        <f t="shared" si="190"/>
        <v>71</v>
      </c>
      <c r="T148" s="217">
        <f t="shared" si="191"/>
        <v>340</v>
      </c>
      <c r="U148" s="80">
        <f>+U96+U122</f>
        <v>0</v>
      </c>
      <c r="V148" s="223">
        <f t="shared" si="192"/>
        <v>340</v>
      </c>
      <c r="W148" s="81">
        <f t="shared" si="193"/>
        <v>16.040955631399314</v>
      </c>
    </row>
    <row r="149" spans="1:28" ht="13.5" thickBot="1">
      <c r="A149" s="415"/>
      <c r="K149" s="415"/>
      <c r="L149" s="61" t="s">
        <v>23</v>
      </c>
      <c r="M149" s="78">
        <f t="shared" ref="M149:N149" si="195">+M97+M123</f>
        <v>238</v>
      </c>
      <c r="N149" s="79">
        <f t="shared" si="195"/>
        <v>104</v>
      </c>
      <c r="O149" s="217">
        <f t="shared" si="188"/>
        <v>342</v>
      </c>
      <c r="P149" s="80">
        <f>+P97+P123</f>
        <v>0</v>
      </c>
      <c r="Q149" s="223">
        <f t="shared" si="189"/>
        <v>342</v>
      </c>
      <c r="R149" s="78">
        <f t="shared" si="190"/>
        <v>201</v>
      </c>
      <c r="S149" s="79">
        <f t="shared" si="190"/>
        <v>57</v>
      </c>
      <c r="T149" s="217">
        <f t="shared" si="191"/>
        <v>258</v>
      </c>
      <c r="U149" s="80">
        <f>+U97+U123</f>
        <v>0</v>
      </c>
      <c r="V149" s="223">
        <f t="shared" si="192"/>
        <v>258</v>
      </c>
      <c r="W149" s="81">
        <f t="shared" si="193"/>
        <v>-24.561403508771928</v>
      </c>
    </row>
    <row r="150" spans="1:28" ht="14.25" thickTop="1" thickBot="1">
      <c r="A150" s="415"/>
      <c r="K150" s="415"/>
      <c r="L150" s="82" t="s">
        <v>40</v>
      </c>
      <c r="M150" s="83">
        <f t="shared" ref="M150:Q150" si="196">+M147+M148+M149</f>
        <v>674</v>
      </c>
      <c r="N150" s="238">
        <f t="shared" si="196"/>
        <v>227</v>
      </c>
      <c r="O150" s="246">
        <f t="shared" si="196"/>
        <v>901</v>
      </c>
      <c r="P150" s="84">
        <f t="shared" si="196"/>
        <v>0</v>
      </c>
      <c r="Q150" s="216">
        <f t="shared" si="196"/>
        <v>901</v>
      </c>
      <c r="R150" s="83">
        <f t="shared" ref="R150:V150" si="197">+R147+R148+R149</f>
        <v>799</v>
      </c>
      <c r="S150" s="238">
        <f t="shared" si="197"/>
        <v>180</v>
      </c>
      <c r="T150" s="246">
        <f t="shared" si="197"/>
        <v>979</v>
      </c>
      <c r="U150" s="84">
        <f t="shared" si="197"/>
        <v>0</v>
      </c>
      <c r="V150" s="216">
        <f t="shared" si="197"/>
        <v>979</v>
      </c>
      <c r="W150" s="85">
        <f t="shared" si="162"/>
        <v>8.6570477247502673</v>
      </c>
    </row>
    <row r="151" spans="1:28" ht="14.25" thickTop="1" thickBot="1">
      <c r="L151" s="61" t="s">
        <v>10</v>
      </c>
      <c r="M151" s="78">
        <f>M99+M125</f>
        <v>315</v>
      </c>
      <c r="N151" s="79">
        <f>N125+N99</f>
        <v>57</v>
      </c>
      <c r="O151" s="215">
        <f>M151+N151</f>
        <v>372</v>
      </c>
      <c r="P151" s="80">
        <f>+P99+P125</f>
        <v>0</v>
      </c>
      <c r="Q151" s="223">
        <f>O151+P151</f>
        <v>372</v>
      </c>
      <c r="R151" s="78">
        <f>R99+R125</f>
        <v>184</v>
      </c>
      <c r="S151" s="79">
        <f>S125+S99</f>
        <v>54</v>
      </c>
      <c r="T151" s="215">
        <f>R151+S151</f>
        <v>238</v>
      </c>
      <c r="U151" s="80">
        <f>+U99+U125</f>
        <v>0</v>
      </c>
      <c r="V151" s="223">
        <f>T151+U151</f>
        <v>238</v>
      </c>
      <c r="W151" s="81">
        <f>IF(Q151=0,0,((V151/Q151)-1)*100)</f>
        <v>-36.021505376344088</v>
      </c>
      <c r="Z151" s="338"/>
    </row>
    <row r="152" spans="1:28" ht="14.25" thickTop="1" thickBot="1">
      <c r="L152" s="82" t="s">
        <v>66</v>
      </c>
      <c r="M152" s="83">
        <f>+M142+M146+M150+M151</f>
        <v>2448</v>
      </c>
      <c r="N152" s="238">
        <f t="shared" ref="N152:V152" si="198">+N142+N146+N150+N151</f>
        <v>644</v>
      </c>
      <c r="O152" s="246">
        <f t="shared" si="198"/>
        <v>3092</v>
      </c>
      <c r="P152" s="84">
        <f t="shared" si="198"/>
        <v>0</v>
      </c>
      <c r="Q152" s="216">
        <f t="shared" si="198"/>
        <v>3092</v>
      </c>
      <c r="R152" s="83">
        <f t="shared" si="198"/>
        <v>2740</v>
      </c>
      <c r="S152" s="238">
        <f t="shared" si="198"/>
        <v>592</v>
      </c>
      <c r="T152" s="246">
        <f t="shared" si="198"/>
        <v>3332</v>
      </c>
      <c r="U152" s="84">
        <f t="shared" si="198"/>
        <v>0</v>
      </c>
      <c r="V152" s="216">
        <f t="shared" si="198"/>
        <v>3332</v>
      </c>
      <c r="W152" s="85">
        <f>IF(Q152=0,0,((V152/Q152)-1)*100)</f>
        <v>7.7619663648124115</v>
      </c>
      <c r="Z152" s="338"/>
      <c r="AB152" s="338"/>
    </row>
    <row r="153" spans="1:28" ht="13.5" thickTop="1">
      <c r="L153" s="61" t="s">
        <v>11</v>
      </c>
      <c r="M153" s="78">
        <f>+M101+M127</f>
        <v>282</v>
      </c>
      <c r="N153" s="79">
        <f>+N101+N127</f>
        <v>47</v>
      </c>
      <c r="O153" s="215">
        <f>M153+N153</f>
        <v>329</v>
      </c>
      <c r="P153" s="80">
        <f>+P101+P127</f>
        <v>0</v>
      </c>
      <c r="Q153" s="223">
        <f>O153+P153</f>
        <v>329</v>
      </c>
      <c r="R153" s="78"/>
      <c r="S153" s="79"/>
      <c r="T153" s="215"/>
      <c r="U153" s="80"/>
      <c r="V153" s="223"/>
      <c r="W153" s="81"/>
      <c r="Z153" s="338"/>
    </row>
    <row r="154" spans="1:28" ht="13.5" thickBot="1">
      <c r="L154" s="67" t="s">
        <v>12</v>
      </c>
      <c r="M154" s="78">
        <f>+M102+M128</f>
        <v>320</v>
      </c>
      <c r="N154" s="79">
        <f>+N102+N128</f>
        <v>63</v>
      </c>
      <c r="O154" s="215">
        <f>M154+N154</f>
        <v>383</v>
      </c>
      <c r="P154" s="80">
        <f>+P102+P128</f>
        <v>0</v>
      </c>
      <c r="Q154" s="223">
        <f>O154+P154</f>
        <v>383</v>
      </c>
      <c r="R154" s="78"/>
      <c r="S154" s="79"/>
      <c r="T154" s="215"/>
      <c r="U154" s="80"/>
      <c r="V154" s="223"/>
      <c r="W154" s="81"/>
      <c r="Z154" s="338"/>
    </row>
    <row r="155" spans="1:28" ht="14.25" thickTop="1" thickBot="1">
      <c r="L155" s="82" t="s">
        <v>38</v>
      </c>
      <c r="M155" s="83">
        <f t="shared" ref="M155:Q155" si="199">+M151+M153+M154</f>
        <v>917</v>
      </c>
      <c r="N155" s="84">
        <f t="shared" si="199"/>
        <v>167</v>
      </c>
      <c r="O155" s="208">
        <f t="shared" si="199"/>
        <v>1084</v>
      </c>
      <c r="P155" s="83">
        <f t="shared" si="199"/>
        <v>0</v>
      </c>
      <c r="Q155" s="208">
        <f t="shared" si="199"/>
        <v>1084</v>
      </c>
      <c r="R155" s="83"/>
      <c r="S155" s="84"/>
      <c r="T155" s="208"/>
      <c r="U155" s="83"/>
      <c r="V155" s="208"/>
      <c r="W155" s="85"/>
      <c r="Z155" s="338"/>
    </row>
    <row r="156" spans="1:28" ht="14.25" thickTop="1" thickBot="1">
      <c r="L156" s="82" t="s">
        <v>63</v>
      </c>
      <c r="M156" s="83">
        <f t="shared" ref="M156:Q156" si="200">+M142+M146+M150+M155</f>
        <v>3050</v>
      </c>
      <c r="N156" s="238">
        <f t="shared" si="200"/>
        <v>754</v>
      </c>
      <c r="O156" s="246">
        <f t="shared" si="200"/>
        <v>3804</v>
      </c>
      <c r="P156" s="84">
        <f t="shared" si="200"/>
        <v>0</v>
      </c>
      <c r="Q156" s="216">
        <f t="shared" si="200"/>
        <v>3804</v>
      </c>
      <c r="R156" s="83"/>
      <c r="S156" s="238"/>
      <c r="T156" s="246"/>
      <c r="U156" s="84"/>
      <c r="V156" s="216"/>
      <c r="W156" s="85"/>
      <c r="Y156" s="338"/>
      <c r="Z156" s="338"/>
      <c r="AB156" s="338"/>
    </row>
    <row r="157" spans="1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8" ht="13.5" thickTop="1">
      <c r="L158" s="492" t="s">
        <v>54</v>
      </c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4"/>
    </row>
    <row r="159" spans="1:28" ht="24.75" customHeight="1" thickBot="1">
      <c r="L159" s="495" t="s">
        <v>51</v>
      </c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7"/>
    </row>
    <row r="160" spans="1:28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:23" ht="14.25" thickTop="1" thickBot="1">
      <c r="L161" s="254"/>
      <c r="M161" s="255" t="s">
        <v>64</v>
      </c>
      <c r="N161" s="256"/>
      <c r="O161" s="294"/>
      <c r="P161" s="255"/>
      <c r="Q161" s="255"/>
      <c r="R161" s="255" t="s">
        <v>65</v>
      </c>
      <c r="S161" s="256"/>
      <c r="T161" s="294"/>
      <c r="U161" s="255"/>
      <c r="V161" s="255"/>
      <c r="W161" s="375" t="s">
        <v>2</v>
      </c>
    </row>
    <row r="162" spans="1:23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376" t="s">
        <v>4</v>
      </c>
    </row>
    <row r="163" spans="1:23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377"/>
    </row>
    <row r="164" spans="1:23" ht="5.25" customHeight="1" thickTop="1">
      <c r="L164" s="258"/>
      <c r="M164" s="270"/>
      <c r="N164" s="271"/>
      <c r="O164" s="272"/>
      <c r="P164" s="273"/>
      <c r="Q164" s="272"/>
      <c r="R164" s="270"/>
      <c r="S164" s="271"/>
      <c r="T164" s="272"/>
      <c r="U164" s="273"/>
      <c r="V164" s="272"/>
      <c r="W164" s="274"/>
    </row>
    <row r="165" spans="1:23">
      <c r="L165" s="258" t="s">
        <v>13</v>
      </c>
      <c r="M165" s="275">
        <v>0</v>
      </c>
      <c r="N165" s="276">
        <v>0</v>
      </c>
      <c r="O165" s="277">
        <f>M165+N165</f>
        <v>0</v>
      </c>
      <c r="P165" s="278">
        <v>0</v>
      </c>
      <c r="Q165" s="277">
        <f>O165+P165</f>
        <v>0</v>
      </c>
      <c r="R165" s="275">
        <v>0</v>
      </c>
      <c r="S165" s="276">
        <v>0</v>
      </c>
      <c r="T165" s="277">
        <f>R165+S165</f>
        <v>0</v>
      </c>
      <c r="U165" s="278">
        <v>0</v>
      </c>
      <c r="V165" s="277">
        <f>T165+U165</f>
        <v>0</v>
      </c>
      <c r="W165" s="279">
        <f t="shared" ref="W165:W175" si="201">IF(Q165=0,0,((V165/Q165)-1)*100)</f>
        <v>0</v>
      </c>
    </row>
    <row r="166" spans="1:23">
      <c r="L166" s="258" t="s">
        <v>14</v>
      </c>
      <c r="M166" s="275">
        <v>0</v>
      </c>
      <c r="N166" s="276">
        <v>0</v>
      </c>
      <c r="O166" s="277">
        <f>M166+N166</f>
        <v>0</v>
      </c>
      <c r="P166" s="278">
        <v>0</v>
      </c>
      <c r="Q166" s="277">
        <f>O166+P166</f>
        <v>0</v>
      </c>
      <c r="R166" s="275">
        <v>0</v>
      </c>
      <c r="S166" s="276">
        <v>0</v>
      </c>
      <c r="T166" s="277">
        <f>R166+S166</f>
        <v>0</v>
      </c>
      <c r="U166" s="278">
        <v>0</v>
      </c>
      <c r="V166" s="277">
        <f>T166+U166</f>
        <v>0</v>
      </c>
      <c r="W166" s="279">
        <f>IF(Q166=0,0,((V166/Q166)-1)*100)</f>
        <v>0</v>
      </c>
    </row>
    <row r="167" spans="1:23" ht="13.5" thickBot="1">
      <c r="L167" s="258" t="s">
        <v>15</v>
      </c>
      <c r="M167" s="275">
        <v>0</v>
      </c>
      <c r="N167" s="276">
        <v>0</v>
      </c>
      <c r="O167" s="277">
        <f>M167+N167</f>
        <v>0</v>
      </c>
      <c r="P167" s="278">
        <v>0</v>
      </c>
      <c r="Q167" s="277">
        <f>O167+P167</f>
        <v>0</v>
      </c>
      <c r="R167" s="275">
        <v>0</v>
      </c>
      <c r="S167" s="276">
        <v>0</v>
      </c>
      <c r="T167" s="277">
        <f>R167+S167</f>
        <v>0</v>
      </c>
      <c r="U167" s="278">
        <v>0</v>
      </c>
      <c r="V167" s="277">
        <f>T167+U167</f>
        <v>0</v>
      </c>
      <c r="W167" s="279">
        <f>IF(Q167=0,0,((V167/Q167)-1)*100)</f>
        <v>0</v>
      </c>
    </row>
    <row r="168" spans="1:23" ht="14.25" thickTop="1" thickBot="1">
      <c r="L168" s="280" t="s">
        <v>61</v>
      </c>
      <c r="M168" s="281">
        <f t="shared" ref="M168:V168" si="202">+M165+M166+M167</f>
        <v>0</v>
      </c>
      <c r="N168" s="282">
        <f t="shared" si="202"/>
        <v>0</v>
      </c>
      <c r="O168" s="283">
        <f t="shared" si="202"/>
        <v>0</v>
      </c>
      <c r="P168" s="281">
        <f t="shared" si="202"/>
        <v>0</v>
      </c>
      <c r="Q168" s="283">
        <f t="shared" si="202"/>
        <v>0</v>
      </c>
      <c r="R168" s="281">
        <f t="shared" si="202"/>
        <v>0</v>
      </c>
      <c r="S168" s="282">
        <f t="shared" si="202"/>
        <v>0</v>
      </c>
      <c r="T168" s="283">
        <f t="shared" si="202"/>
        <v>0</v>
      </c>
      <c r="U168" s="281">
        <f t="shared" si="202"/>
        <v>0</v>
      </c>
      <c r="V168" s="283">
        <f t="shared" si="202"/>
        <v>0</v>
      </c>
      <c r="W168" s="284">
        <f t="shared" ref="W168" si="203">IF(Q168=0,0,((V168/Q168)-1)*100)</f>
        <v>0</v>
      </c>
    </row>
    <row r="169" spans="1:23" ht="13.5" thickTop="1">
      <c r="L169" s="258" t="s">
        <v>16</v>
      </c>
      <c r="M169" s="275">
        <v>0</v>
      </c>
      <c r="N169" s="276">
        <v>0</v>
      </c>
      <c r="O169" s="277">
        <f>SUM(M169:N169)</f>
        <v>0</v>
      </c>
      <c r="P169" s="278">
        <v>0</v>
      </c>
      <c r="Q169" s="277">
        <f t="shared" ref="Q169" si="204">O169+P169</f>
        <v>0</v>
      </c>
      <c r="R169" s="275">
        <v>0</v>
      </c>
      <c r="S169" s="276">
        <v>0</v>
      </c>
      <c r="T169" s="277">
        <f>SUM(R169:S169)</f>
        <v>0</v>
      </c>
      <c r="U169" s="278">
        <v>0</v>
      </c>
      <c r="V169" s="277">
        <f t="shared" ref="V169" si="205">T169+U169</f>
        <v>0</v>
      </c>
      <c r="W169" s="279">
        <f t="shared" si="201"/>
        <v>0</v>
      </c>
    </row>
    <row r="170" spans="1:23">
      <c r="L170" s="258" t="s">
        <v>17</v>
      </c>
      <c r="M170" s="275">
        <v>0</v>
      </c>
      <c r="N170" s="276">
        <v>0</v>
      </c>
      <c r="O170" s="277">
        <f>SUM(M170:N170)</f>
        <v>0</v>
      </c>
      <c r="P170" s="278">
        <v>0</v>
      </c>
      <c r="Q170" s="277">
        <f>O170+P170</f>
        <v>0</v>
      </c>
      <c r="R170" s="275">
        <v>0</v>
      </c>
      <c r="S170" s="276">
        <v>0</v>
      </c>
      <c r="T170" s="277">
        <f>SUM(R170:S170)</f>
        <v>0</v>
      </c>
      <c r="U170" s="278">
        <v>0</v>
      </c>
      <c r="V170" s="277">
        <f>T170+U170</f>
        <v>0</v>
      </c>
      <c r="W170" s="279">
        <f>IF(Q170=0,0,((V170/Q170)-1)*100)</f>
        <v>0</v>
      </c>
    </row>
    <row r="171" spans="1:23" ht="13.5" thickBot="1">
      <c r="L171" s="258" t="s">
        <v>18</v>
      </c>
      <c r="M171" s="275">
        <v>0</v>
      </c>
      <c r="N171" s="276">
        <v>0</v>
      </c>
      <c r="O171" s="285">
        <f>SUM(M171:N171)</f>
        <v>0</v>
      </c>
      <c r="P171" s="286">
        <v>0</v>
      </c>
      <c r="Q171" s="285">
        <f>O171+P171</f>
        <v>0</v>
      </c>
      <c r="R171" s="275">
        <v>0</v>
      </c>
      <c r="S171" s="276">
        <v>0</v>
      </c>
      <c r="T171" s="285">
        <f>SUM(R171:S171)</f>
        <v>0</v>
      </c>
      <c r="U171" s="286">
        <v>0</v>
      </c>
      <c r="V171" s="285">
        <f>T171+U171</f>
        <v>0</v>
      </c>
      <c r="W171" s="279">
        <f>IF(Q171=0,0,((V171/Q171)-1)*100)</f>
        <v>0</v>
      </c>
    </row>
    <row r="172" spans="1:23" ht="14.25" thickTop="1" thickBot="1">
      <c r="L172" s="287" t="s">
        <v>19</v>
      </c>
      <c r="M172" s="288">
        <f>+M169+M170+M171</f>
        <v>0</v>
      </c>
      <c r="N172" s="288">
        <f t="shared" ref="N172:V172" si="206">+N169+N170+N171</f>
        <v>0</v>
      </c>
      <c r="O172" s="289">
        <f t="shared" si="206"/>
        <v>0</v>
      </c>
      <c r="P172" s="290">
        <f t="shared" si="206"/>
        <v>0</v>
      </c>
      <c r="Q172" s="289">
        <f t="shared" si="206"/>
        <v>0</v>
      </c>
      <c r="R172" s="288">
        <f t="shared" si="206"/>
        <v>0</v>
      </c>
      <c r="S172" s="288">
        <f t="shared" si="206"/>
        <v>0</v>
      </c>
      <c r="T172" s="289">
        <f t="shared" si="206"/>
        <v>0</v>
      </c>
      <c r="U172" s="290">
        <f t="shared" si="206"/>
        <v>0</v>
      </c>
      <c r="V172" s="289">
        <f t="shared" si="206"/>
        <v>0</v>
      </c>
      <c r="W172" s="291">
        <f>IF(Q172=0,0,((V172/Q172)-1)*100)</f>
        <v>0</v>
      </c>
    </row>
    <row r="173" spans="1:23" ht="13.5" thickTop="1">
      <c r="A173" s="415"/>
      <c r="K173" s="415"/>
      <c r="L173" s="258" t="s">
        <v>21</v>
      </c>
      <c r="M173" s="275">
        <v>0</v>
      </c>
      <c r="N173" s="276">
        <v>0</v>
      </c>
      <c r="O173" s="285">
        <f>SUM(M173:N173)</f>
        <v>0</v>
      </c>
      <c r="P173" s="292">
        <v>0</v>
      </c>
      <c r="Q173" s="285">
        <f>O173+P173</f>
        <v>0</v>
      </c>
      <c r="R173" s="275">
        <v>0</v>
      </c>
      <c r="S173" s="276">
        <v>0</v>
      </c>
      <c r="T173" s="285">
        <f>SUM(R173:S173)</f>
        <v>0</v>
      </c>
      <c r="U173" s="292">
        <v>0</v>
      </c>
      <c r="V173" s="285">
        <f>T173+U173</f>
        <v>0</v>
      </c>
      <c r="W173" s="279">
        <f>IF(Q173=0,0,((V173/Q173)-1)*100)</f>
        <v>0</v>
      </c>
    </row>
    <row r="174" spans="1:23">
      <c r="A174" s="415"/>
      <c r="K174" s="415"/>
      <c r="L174" s="258" t="s">
        <v>22</v>
      </c>
      <c r="M174" s="275">
        <v>0</v>
      </c>
      <c r="N174" s="276">
        <v>0</v>
      </c>
      <c r="O174" s="285">
        <f>SUM(M174:N174)</f>
        <v>0</v>
      </c>
      <c r="P174" s="278">
        <v>0</v>
      </c>
      <c r="Q174" s="285">
        <f>O174+P174</f>
        <v>0</v>
      </c>
      <c r="R174" s="275">
        <v>0</v>
      </c>
      <c r="S174" s="276">
        <v>0</v>
      </c>
      <c r="T174" s="285">
        <f>SUM(R174:S174)</f>
        <v>0</v>
      </c>
      <c r="U174" s="278">
        <v>0</v>
      </c>
      <c r="V174" s="285">
        <f>T174+U174</f>
        <v>0</v>
      </c>
      <c r="W174" s="279">
        <f t="shared" si="201"/>
        <v>0</v>
      </c>
    </row>
    <row r="175" spans="1:23" ht="13.5" thickBot="1">
      <c r="A175" s="415"/>
      <c r="K175" s="415"/>
      <c r="L175" s="258" t="s">
        <v>23</v>
      </c>
      <c r="M175" s="275">
        <v>0</v>
      </c>
      <c r="N175" s="276">
        <v>0</v>
      </c>
      <c r="O175" s="285">
        <f>SUM(M175:N175)</f>
        <v>0</v>
      </c>
      <c r="P175" s="278">
        <v>0</v>
      </c>
      <c r="Q175" s="285">
        <f>O175+P175</f>
        <v>0</v>
      </c>
      <c r="R175" s="275">
        <v>0</v>
      </c>
      <c r="S175" s="276">
        <v>0</v>
      </c>
      <c r="T175" s="285">
        <f>SUM(R175:S175)</f>
        <v>0</v>
      </c>
      <c r="U175" s="278">
        <v>0</v>
      </c>
      <c r="V175" s="285">
        <f>T175+U175</f>
        <v>0</v>
      </c>
      <c r="W175" s="279">
        <f t="shared" si="201"/>
        <v>0</v>
      </c>
    </row>
    <row r="176" spans="1:23" ht="14.25" thickTop="1" thickBot="1">
      <c r="L176" s="280" t="s">
        <v>40</v>
      </c>
      <c r="M176" s="281">
        <f t="shared" ref="M176:Q176" si="207">+M173+M174+M175</f>
        <v>0</v>
      </c>
      <c r="N176" s="282">
        <f t="shared" si="207"/>
        <v>0</v>
      </c>
      <c r="O176" s="283">
        <f t="shared" si="207"/>
        <v>0</v>
      </c>
      <c r="P176" s="281">
        <f t="shared" si="207"/>
        <v>0</v>
      </c>
      <c r="Q176" s="283">
        <f t="shared" si="207"/>
        <v>0</v>
      </c>
      <c r="R176" s="281">
        <f t="shared" ref="R176:V176" si="208">+R173+R174+R175</f>
        <v>0</v>
      </c>
      <c r="S176" s="282">
        <f t="shared" si="208"/>
        <v>0</v>
      </c>
      <c r="T176" s="283">
        <f t="shared" si="208"/>
        <v>0</v>
      </c>
      <c r="U176" s="281">
        <f t="shared" si="208"/>
        <v>0</v>
      </c>
      <c r="V176" s="283">
        <f t="shared" si="208"/>
        <v>0</v>
      </c>
      <c r="W176" s="284">
        <f t="shared" ref="W176" si="209">IF(Q176=0,0,((V176/Q176)-1)*100)</f>
        <v>0</v>
      </c>
    </row>
    <row r="177" spans="12:23" ht="14.25" thickTop="1" thickBot="1">
      <c r="L177" s="258" t="s">
        <v>10</v>
      </c>
      <c r="M177" s="275">
        <v>0</v>
      </c>
      <c r="N177" s="276">
        <v>0</v>
      </c>
      <c r="O177" s="277">
        <f>M177+N177</f>
        <v>0</v>
      </c>
      <c r="P177" s="278">
        <v>0</v>
      </c>
      <c r="Q177" s="277">
        <f t="shared" ref="Q177" si="210">O177+P177</f>
        <v>0</v>
      </c>
      <c r="R177" s="275">
        <v>0</v>
      </c>
      <c r="S177" s="276">
        <v>0</v>
      </c>
      <c r="T177" s="277">
        <f>R177+S177</f>
        <v>0</v>
      </c>
      <c r="U177" s="278">
        <v>0</v>
      </c>
      <c r="V177" s="277">
        <f t="shared" ref="V177" si="211">T177+U177</f>
        <v>0</v>
      </c>
      <c r="W177" s="279">
        <f>IF(Q177=0,0,((V177/Q177)-1)*100)</f>
        <v>0</v>
      </c>
    </row>
    <row r="178" spans="12:23" ht="14.25" thickTop="1" thickBot="1">
      <c r="L178" s="280" t="s">
        <v>66</v>
      </c>
      <c r="M178" s="281">
        <f>+M168+M172+M176+M177</f>
        <v>0</v>
      </c>
      <c r="N178" s="282">
        <f t="shared" ref="N178:V178" si="212">+N168+N172+N176+N177</f>
        <v>0</v>
      </c>
      <c r="O178" s="283">
        <f t="shared" si="212"/>
        <v>0</v>
      </c>
      <c r="P178" s="281">
        <f t="shared" si="212"/>
        <v>0</v>
      </c>
      <c r="Q178" s="283">
        <f t="shared" si="212"/>
        <v>0</v>
      </c>
      <c r="R178" s="281">
        <f t="shared" si="212"/>
        <v>0</v>
      </c>
      <c r="S178" s="282">
        <f t="shared" si="212"/>
        <v>0</v>
      </c>
      <c r="T178" s="283">
        <f t="shared" si="212"/>
        <v>0</v>
      </c>
      <c r="U178" s="281">
        <f t="shared" si="212"/>
        <v>0</v>
      </c>
      <c r="V178" s="283">
        <f t="shared" si="212"/>
        <v>0</v>
      </c>
      <c r="W178" s="284">
        <f>IF(Q178=0,0,((V178/Q178)-1)*100)</f>
        <v>0</v>
      </c>
    </row>
    <row r="179" spans="12:23" ht="13.5" thickTop="1">
      <c r="L179" s="258" t="s">
        <v>11</v>
      </c>
      <c r="M179" s="275">
        <v>0</v>
      </c>
      <c r="N179" s="276">
        <v>0</v>
      </c>
      <c r="O179" s="277">
        <f>M179+N179</f>
        <v>0</v>
      </c>
      <c r="P179" s="278">
        <v>0</v>
      </c>
      <c r="Q179" s="277">
        <f>O179+P179</f>
        <v>0</v>
      </c>
      <c r="R179" s="275"/>
      <c r="S179" s="276"/>
      <c r="T179" s="277"/>
      <c r="U179" s="278"/>
      <c r="V179" s="277"/>
      <c r="W179" s="279"/>
    </row>
    <row r="180" spans="12:23" ht="13.5" thickBot="1">
      <c r="L180" s="264" t="s">
        <v>12</v>
      </c>
      <c r="M180" s="275">
        <v>0</v>
      </c>
      <c r="N180" s="276">
        <v>0</v>
      </c>
      <c r="O180" s="277">
        <f>M180+N180</f>
        <v>0</v>
      </c>
      <c r="P180" s="278">
        <v>0</v>
      </c>
      <c r="Q180" s="277">
        <f>O180+P180</f>
        <v>0</v>
      </c>
      <c r="R180" s="275"/>
      <c r="S180" s="276"/>
      <c r="T180" s="277"/>
      <c r="U180" s="278"/>
      <c r="V180" s="277"/>
      <c r="W180" s="279"/>
    </row>
    <row r="181" spans="12:23" ht="14.25" thickTop="1" thickBot="1">
      <c r="L181" s="439" t="s">
        <v>38</v>
      </c>
      <c r="M181" s="440">
        <f t="shared" ref="M181:Q181" si="213">+M177+M179+M180</f>
        <v>0</v>
      </c>
      <c r="N181" s="441">
        <f t="shared" si="213"/>
        <v>0</v>
      </c>
      <c r="O181" s="442">
        <f t="shared" si="213"/>
        <v>0</v>
      </c>
      <c r="P181" s="440">
        <f t="shared" si="213"/>
        <v>0</v>
      </c>
      <c r="Q181" s="443">
        <f t="shared" si="213"/>
        <v>0</v>
      </c>
      <c r="R181" s="440"/>
      <c r="S181" s="441"/>
      <c r="T181" s="442"/>
      <c r="U181" s="440"/>
      <c r="V181" s="443"/>
      <c r="W181" s="444"/>
    </row>
    <row r="182" spans="12:23" ht="14.25" thickTop="1" thickBot="1">
      <c r="L182" s="280" t="s">
        <v>63</v>
      </c>
      <c r="M182" s="281">
        <f t="shared" ref="M182:Q182" si="214">+M168+M172+M176+M181</f>
        <v>0</v>
      </c>
      <c r="N182" s="282">
        <f t="shared" si="214"/>
        <v>0</v>
      </c>
      <c r="O182" s="283">
        <f t="shared" si="214"/>
        <v>0</v>
      </c>
      <c r="P182" s="281">
        <f t="shared" si="214"/>
        <v>0</v>
      </c>
      <c r="Q182" s="283">
        <f t="shared" si="214"/>
        <v>0</v>
      </c>
      <c r="R182" s="281"/>
      <c r="S182" s="282"/>
      <c r="T182" s="283"/>
      <c r="U182" s="281"/>
      <c r="V182" s="283"/>
      <c r="W182" s="284"/>
    </row>
    <row r="183" spans="12:23" ht="14.25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12:23" ht="13.5" thickTop="1">
      <c r="L184" s="492" t="s">
        <v>55</v>
      </c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4"/>
    </row>
    <row r="185" spans="12:23" ht="13.5" thickBot="1">
      <c r="L185" s="495" t="s">
        <v>52</v>
      </c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7"/>
    </row>
    <row r="186" spans="12:23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12:23" ht="14.25" thickTop="1" thickBot="1">
      <c r="L187" s="254"/>
      <c r="M187" s="255" t="s">
        <v>64</v>
      </c>
      <c r="N187" s="256"/>
      <c r="O187" s="294"/>
      <c r="P187" s="255"/>
      <c r="Q187" s="255"/>
      <c r="R187" s="255" t="s">
        <v>65</v>
      </c>
      <c r="S187" s="256"/>
      <c r="T187" s="294"/>
      <c r="U187" s="255"/>
      <c r="V187" s="255"/>
      <c r="W187" s="375" t="s">
        <v>2</v>
      </c>
    </row>
    <row r="188" spans="12:23" ht="13.5" thickTop="1">
      <c r="L188" s="258" t="s">
        <v>3</v>
      </c>
      <c r="M188" s="259"/>
      <c r="N188" s="260"/>
      <c r="O188" s="261"/>
      <c r="P188" s="262"/>
      <c r="Q188" s="261"/>
      <c r="R188" s="259"/>
      <c r="S188" s="260"/>
      <c r="T188" s="261"/>
      <c r="U188" s="262"/>
      <c r="V188" s="261"/>
      <c r="W188" s="376" t="s">
        <v>4</v>
      </c>
    </row>
    <row r="189" spans="12:23" ht="13.5" thickBot="1">
      <c r="L189" s="264"/>
      <c r="M189" s="265" t="s">
        <v>35</v>
      </c>
      <c r="N189" s="266" t="s">
        <v>36</v>
      </c>
      <c r="O189" s="267" t="s">
        <v>37</v>
      </c>
      <c r="P189" s="268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68" t="s">
        <v>32</v>
      </c>
      <c r="V189" s="267" t="s">
        <v>7</v>
      </c>
      <c r="W189" s="377"/>
    </row>
    <row r="190" spans="12:23" ht="6" customHeight="1" thickTop="1">
      <c r="L190" s="258"/>
      <c r="M190" s="270"/>
      <c r="N190" s="271"/>
      <c r="O190" s="272"/>
      <c r="P190" s="273"/>
      <c r="Q190" s="272"/>
      <c r="R190" s="270"/>
      <c r="S190" s="271"/>
      <c r="T190" s="272"/>
      <c r="U190" s="273"/>
      <c r="V190" s="272"/>
      <c r="W190" s="274"/>
    </row>
    <row r="191" spans="12:23">
      <c r="L191" s="258" t="s">
        <v>13</v>
      </c>
      <c r="M191" s="275">
        <v>91</v>
      </c>
      <c r="N191" s="276">
        <v>86</v>
      </c>
      <c r="O191" s="277">
        <f>M191+N191</f>
        <v>177</v>
      </c>
      <c r="P191" s="330">
        <v>0</v>
      </c>
      <c r="Q191" s="277">
        <f>O191+P191</f>
        <v>177</v>
      </c>
      <c r="R191" s="275">
        <v>149</v>
      </c>
      <c r="S191" s="276">
        <v>90</v>
      </c>
      <c r="T191" s="277">
        <f>R191+S191</f>
        <v>239</v>
      </c>
      <c r="U191" s="330">
        <v>0</v>
      </c>
      <c r="V191" s="277">
        <f>T191+U191</f>
        <v>239</v>
      </c>
      <c r="W191" s="279">
        <f t="shared" ref="W191:W201" si="215">IF(Q191=0,0,((V191/Q191)-1)*100)</f>
        <v>35.02824858757063</v>
      </c>
    </row>
    <row r="192" spans="12:23">
      <c r="L192" s="258" t="s">
        <v>14</v>
      </c>
      <c r="M192" s="275">
        <v>84</v>
      </c>
      <c r="N192" s="276">
        <v>84</v>
      </c>
      <c r="O192" s="277">
        <f>M192+N192</f>
        <v>168</v>
      </c>
      <c r="P192" s="330">
        <v>0</v>
      </c>
      <c r="Q192" s="277">
        <f>O192+P192</f>
        <v>168</v>
      </c>
      <c r="R192" s="275">
        <v>137</v>
      </c>
      <c r="S192" s="276">
        <v>91</v>
      </c>
      <c r="T192" s="277">
        <f>R192+S192</f>
        <v>228</v>
      </c>
      <c r="U192" s="330">
        <v>0</v>
      </c>
      <c r="V192" s="277">
        <f>T192+U192</f>
        <v>228</v>
      </c>
      <c r="W192" s="279">
        <f>IF(Q192=0,0,((V192/Q192)-1)*100)</f>
        <v>35.714285714285722</v>
      </c>
    </row>
    <row r="193" spans="1:23" ht="13.5" thickBot="1">
      <c r="L193" s="258" t="s">
        <v>15</v>
      </c>
      <c r="M193" s="275">
        <v>91</v>
      </c>
      <c r="N193" s="276">
        <v>90</v>
      </c>
      <c r="O193" s="277">
        <f>M193+N193</f>
        <v>181</v>
      </c>
      <c r="P193" s="330">
        <v>0</v>
      </c>
      <c r="Q193" s="277">
        <f>O193+P193</f>
        <v>181</v>
      </c>
      <c r="R193" s="275">
        <v>162</v>
      </c>
      <c r="S193" s="276">
        <v>99</v>
      </c>
      <c r="T193" s="277">
        <f>R193+S193</f>
        <v>261</v>
      </c>
      <c r="U193" s="330">
        <v>0</v>
      </c>
      <c r="V193" s="277">
        <f>T193+U193</f>
        <v>261</v>
      </c>
      <c r="W193" s="279">
        <f>IF(Q193=0,0,((V193/Q193)-1)*100)</f>
        <v>44.19889502762431</v>
      </c>
    </row>
    <row r="194" spans="1:23" ht="14.25" thickTop="1" thickBot="1">
      <c r="L194" s="280" t="s">
        <v>61</v>
      </c>
      <c r="M194" s="281">
        <f t="shared" ref="M194:V194" si="216">+M191+M192+M193</f>
        <v>266</v>
      </c>
      <c r="N194" s="282">
        <f t="shared" si="216"/>
        <v>260</v>
      </c>
      <c r="O194" s="283">
        <f t="shared" si="216"/>
        <v>526</v>
      </c>
      <c r="P194" s="281">
        <f t="shared" si="216"/>
        <v>0</v>
      </c>
      <c r="Q194" s="283">
        <f t="shared" si="216"/>
        <v>526</v>
      </c>
      <c r="R194" s="281">
        <f t="shared" si="216"/>
        <v>448</v>
      </c>
      <c r="S194" s="282">
        <f t="shared" si="216"/>
        <v>280</v>
      </c>
      <c r="T194" s="283">
        <f t="shared" si="216"/>
        <v>728</v>
      </c>
      <c r="U194" s="281">
        <f t="shared" si="216"/>
        <v>0</v>
      </c>
      <c r="V194" s="283">
        <f t="shared" si="216"/>
        <v>728</v>
      </c>
      <c r="W194" s="284">
        <f t="shared" ref="W194" si="217">IF(Q194=0,0,((V194/Q194)-1)*100)</f>
        <v>38.403041825095066</v>
      </c>
    </row>
    <row r="195" spans="1:23" ht="13.5" thickTop="1">
      <c r="L195" s="258" t="s">
        <v>16</v>
      </c>
      <c r="M195" s="275">
        <v>61</v>
      </c>
      <c r="N195" s="276">
        <v>78</v>
      </c>
      <c r="O195" s="277">
        <f>SUM(M195:N195)</f>
        <v>139</v>
      </c>
      <c r="P195" s="330">
        <v>0</v>
      </c>
      <c r="Q195" s="277">
        <f>O195+P195</f>
        <v>139</v>
      </c>
      <c r="R195" s="275">
        <v>123</v>
      </c>
      <c r="S195" s="276">
        <v>81</v>
      </c>
      <c r="T195" s="277">
        <f>SUM(R195:S195)</f>
        <v>204</v>
      </c>
      <c r="U195" s="330">
        <v>0</v>
      </c>
      <c r="V195" s="277">
        <f>T195+U195</f>
        <v>204</v>
      </c>
      <c r="W195" s="279">
        <f t="shared" si="215"/>
        <v>46.762589928057551</v>
      </c>
    </row>
    <row r="196" spans="1:23">
      <c r="L196" s="258" t="s">
        <v>17</v>
      </c>
      <c r="M196" s="275">
        <v>73</v>
      </c>
      <c r="N196" s="276">
        <v>83</v>
      </c>
      <c r="O196" s="277">
        <f>SUM(M196:N196)</f>
        <v>156</v>
      </c>
      <c r="P196" s="330">
        <v>0</v>
      </c>
      <c r="Q196" s="277">
        <f>O196+P196</f>
        <v>156</v>
      </c>
      <c r="R196" s="275">
        <v>136</v>
      </c>
      <c r="S196" s="276">
        <v>88</v>
      </c>
      <c r="T196" s="277">
        <f>SUM(R196:S196)</f>
        <v>224</v>
      </c>
      <c r="U196" s="330">
        <v>0</v>
      </c>
      <c r="V196" s="277">
        <f>T196+U196</f>
        <v>224</v>
      </c>
      <c r="W196" s="279">
        <f>IF(Q196=0,0,((V196/Q196)-1)*100)</f>
        <v>43.589743589743591</v>
      </c>
    </row>
    <row r="197" spans="1:23" ht="13.5" thickBot="1">
      <c r="L197" s="258" t="s">
        <v>18</v>
      </c>
      <c r="M197" s="275">
        <v>94</v>
      </c>
      <c r="N197" s="276">
        <v>97</v>
      </c>
      <c r="O197" s="277">
        <f>SUM(M197:N197)</f>
        <v>191</v>
      </c>
      <c r="P197" s="331">
        <v>0</v>
      </c>
      <c r="Q197" s="285">
        <f>O197+P197</f>
        <v>191</v>
      </c>
      <c r="R197" s="275">
        <v>141</v>
      </c>
      <c r="S197" s="276">
        <v>108</v>
      </c>
      <c r="T197" s="277">
        <f>SUM(R197:S197)</f>
        <v>249</v>
      </c>
      <c r="U197" s="331">
        <v>0</v>
      </c>
      <c r="V197" s="285">
        <f>T197+U197</f>
        <v>249</v>
      </c>
      <c r="W197" s="279">
        <f>IF(Q197=0,0,((V197/Q197)-1)*100)</f>
        <v>30.366492146596858</v>
      </c>
    </row>
    <row r="198" spans="1:23" ht="14.25" thickTop="1" thickBot="1">
      <c r="L198" s="287" t="s">
        <v>19</v>
      </c>
      <c r="M198" s="288">
        <f>+M195+M196+M197</f>
        <v>228</v>
      </c>
      <c r="N198" s="288">
        <f t="shared" ref="N198:V198" si="218">+N195+N196+N197</f>
        <v>258</v>
      </c>
      <c r="O198" s="289">
        <f t="shared" si="218"/>
        <v>486</v>
      </c>
      <c r="P198" s="290">
        <f t="shared" si="218"/>
        <v>0</v>
      </c>
      <c r="Q198" s="289">
        <f t="shared" si="218"/>
        <v>486</v>
      </c>
      <c r="R198" s="288">
        <f t="shared" si="218"/>
        <v>400</v>
      </c>
      <c r="S198" s="288">
        <f t="shared" si="218"/>
        <v>277</v>
      </c>
      <c r="T198" s="289">
        <f t="shared" si="218"/>
        <v>677</v>
      </c>
      <c r="U198" s="290">
        <f t="shared" si="218"/>
        <v>0</v>
      </c>
      <c r="V198" s="289">
        <f t="shared" si="218"/>
        <v>677</v>
      </c>
      <c r="W198" s="291">
        <f>IF(Q198=0,0,((V198/Q198)-1)*100)</f>
        <v>39.300411522633752</v>
      </c>
    </row>
    <row r="199" spans="1:23" ht="13.5" thickTop="1">
      <c r="A199" s="415"/>
      <c r="K199" s="415"/>
      <c r="L199" s="258" t="s">
        <v>21</v>
      </c>
      <c r="M199" s="275">
        <v>89</v>
      </c>
      <c r="N199" s="276">
        <v>108</v>
      </c>
      <c r="O199" s="277">
        <f>SUM(M199:N199)</f>
        <v>197</v>
      </c>
      <c r="P199" s="332">
        <v>0</v>
      </c>
      <c r="Q199" s="285">
        <f>O199+P199</f>
        <v>197</v>
      </c>
      <c r="R199" s="275">
        <v>127</v>
      </c>
      <c r="S199" s="276">
        <v>96</v>
      </c>
      <c r="T199" s="277">
        <f>SUM(R199:S199)</f>
        <v>223</v>
      </c>
      <c r="U199" s="332">
        <v>0</v>
      </c>
      <c r="V199" s="285">
        <f>T199+U199</f>
        <v>223</v>
      </c>
      <c r="W199" s="279">
        <f>IF(Q199=0,0,((V199/Q199)-1)*100)</f>
        <v>13.197969543147202</v>
      </c>
    </row>
    <row r="200" spans="1:23">
      <c r="A200" s="415"/>
      <c r="K200" s="415"/>
      <c r="L200" s="258" t="s">
        <v>22</v>
      </c>
      <c r="M200" s="275">
        <v>112</v>
      </c>
      <c r="N200" s="276">
        <v>118</v>
      </c>
      <c r="O200" s="277">
        <f>SUM(M200:N200)</f>
        <v>230</v>
      </c>
      <c r="P200" s="330">
        <v>0</v>
      </c>
      <c r="Q200" s="285">
        <f>O200+P200</f>
        <v>230</v>
      </c>
      <c r="R200" s="275">
        <v>138</v>
      </c>
      <c r="S200" s="276">
        <v>111</v>
      </c>
      <c r="T200" s="277">
        <f>SUM(R200:S200)</f>
        <v>249</v>
      </c>
      <c r="U200" s="330">
        <v>0</v>
      </c>
      <c r="V200" s="285">
        <f>T200+U200</f>
        <v>249</v>
      </c>
      <c r="W200" s="279">
        <f t="shared" si="215"/>
        <v>8.2608695652173871</v>
      </c>
    </row>
    <row r="201" spans="1:23" ht="13.5" thickBot="1">
      <c r="A201" s="415"/>
      <c r="K201" s="415"/>
      <c r="L201" s="258" t="s">
        <v>23</v>
      </c>
      <c r="M201" s="275">
        <v>148</v>
      </c>
      <c r="N201" s="276">
        <v>123</v>
      </c>
      <c r="O201" s="277">
        <f>SUM(M201:N201)</f>
        <v>271</v>
      </c>
      <c r="P201" s="330">
        <v>0</v>
      </c>
      <c r="Q201" s="285">
        <f>O201+P201</f>
        <v>271</v>
      </c>
      <c r="R201" s="275">
        <v>141</v>
      </c>
      <c r="S201" s="276">
        <v>118</v>
      </c>
      <c r="T201" s="277">
        <f>SUM(R201:S201)</f>
        <v>259</v>
      </c>
      <c r="U201" s="330">
        <v>0</v>
      </c>
      <c r="V201" s="285">
        <f>T201+U201</f>
        <v>259</v>
      </c>
      <c r="W201" s="279">
        <f t="shared" si="215"/>
        <v>-4.4280442804427995</v>
      </c>
    </row>
    <row r="202" spans="1:23" ht="14.25" thickTop="1" thickBot="1">
      <c r="A202" s="415"/>
      <c r="K202" s="415"/>
      <c r="L202" s="280" t="s">
        <v>40</v>
      </c>
      <c r="M202" s="281">
        <f t="shared" ref="M202:Q202" si="219">+M199+M200+M201</f>
        <v>349</v>
      </c>
      <c r="N202" s="316">
        <f t="shared" si="219"/>
        <v>349</v>
      </c>
      <c r="O202" s="302">
        <f t="shared" si="219"/>
        <v>698</v>
      </c>
      <c r="P202" s="282">
        <f t="shared" si="219"/>
        <v>0</v>
      </c>
      <c r="Q202" s="283">
        <f t="shared" si="219"/>
        <v>698</v>
      </c>
      <c r="R202" s="281">
        <f t="shared" ref="R202:V202" si="220">+R199+R200+R201</f>
        <v>406</v>
      </c>
      <c r="S202" s="316">
        <f t="shared" si="220"/>
        <v>325</v>
      </c>
      <c r="T202" s="302">
        <f t="shared" si="220"/>
        <v>731</v>
      </c>
      <c r="U202" s="282">
        <f t="shared" si="220"/>
        <v>0</v>
      </c>
      <c r="V202" s="283">
        <f t="shared" si="220"/>
        <v>731</v>
      </c>
      <c r="W202" s="284">
        <f t="shared" ref="W202" si="221">IF(Q202=0,0,((V202/Q202)-1)*100)</f>
        <v>4.7277936962750733</v>
      </c>
    </row>
    <row r="203" spans="1:23" ht="14.25" thickTop="1" thickBot="1">
      <c r="L203" s="258" t="s">
        <v>10</v>
      </c>
      <c r="M203" s="275">
        <v>150</v>
      </c>
      <c r="N203" s="276">
        <v>96</v>
      </c>
      <c r="O203" s="277">
        <f>M203+N203</f>
        <v>246</v>
      </c>
      <c r="P203" s="330">
        <v>0</v>
      </c>
      <c r="Q203" s="277">
        <f>O203+P203</f>
        <v>246</v>
      </c>
      <c r="R203" s="275">
        <v>131</v>
      </c>
      <c r="S203" s="276">
        <v>111</v>
      </c>
      <c r="T203" s="277">
        <f>R203+S203</f>
        <v>242</v>
      </c>
      <c r="U203" s="330">
        <v>0</v>
      </c>
      <c r="V203" s="277">
        <f>T203+U203</f>
        <v>242</v>
      </c>
      <c r="W203" s="279">
        <f>IF(Q203=0,0,((V203/Q203)-1)*100)</f>
        <v>-1.6260162601625994</v>
      </c>
    </row>
    <row r="204" spans="1:23" ht="14.25" thickTop="1" thickBot="1">
      <c r="L204" s="280" t="s">
        <v>66</v>
      </c>
      <c r="M204" s="281">
        <f>+M194+M198+M202+M203</f>
        <v>993</v>
      </c>
      <c r="N204" s="282">
        <f t="shared" ref="N204:V204" si="222">+N194+N198+N202+N203</f>
        <v>963</v>
      </c>
      <c r="O204" s="283">
        <f t="shared" si="222"/>
        <v>1956</v>
      </c>
      <c r="P204" s="281">
        <f t="shared" si="222"/>
        <v>0</v>
      </c>
      <c r="Q204" s="283">
        <f t="shared" si="222"/>
        <v>1956</v>
      </c>
      <c r="R204" s="281">
        <f t="shared" si="222"/>
        <v>1385</v>
      </c>
      <c r="S204" s="282">
        <f t="shared" si="222"/>
        <v>993</v>
      </c>
      <c r="T204" s="283">
        <f t="shared" si="222"/>
        <v>2378</v>
      </c>
      <c r="U204" s="281">
        <f t="shared" si="222"/>
        <v>0</v>
      </c>
      <c r="V204" s="283">
        <f t="shared" si="222"/>
        <v>2378</v>
      </c>
      <c r="W204" s="284">
        <f>IF(Q204=0,0,((V204/Q204)-1)*100)</f>
        <v>21.574642126789367</v>
      </c>
    </row>
    <row r="205" spans="1:23" ht="13.5" thickTop="1">
      <c r="L205" s="258" t="s">
        <v>11</v>
      </c>
      <c r="M205" s="275">
        <v>143</v>
      </c>
      <c r="N205" s="276">
        <v>87</v>
      </c>
      <c r="O205" s="277">
        <f>M205+N205</f>
        <v>230</v>
      </c>
      <c r="P205" s="330"/>
      <c r="Q205" s="277">
        <f>O205+P205</f>
        <v>230</v>
      </c>
      <c r="R205" s="275"/>
      <c r="S205" s="276"/>
      <c r="T205" s="277"/>
      <c r="U205" s="330"/>
      <c r="V205" s="277"/>
      <c r="W205" s="279"/>
    </row>
    <row r="206" spans="1:23" ht="13.5" thickBot="1">
      <c r="L206" s="264" t="s">
        <v>12</v>
      </c>
      <c r="M206" s="275">
        <v>175</v>
      </c>
      <c r="N206" s="276">
        <v>93</v>
      </c>
      <c r="O206" s="320">
        <f>M206+N206</f>
        <v>268</v>
      </c>
      <c r="P206" s="330"/>
      <c r="Q206" s="277">
        <f t="shared" ref="Q206" si="223">O206+P206</f>
        <v>268</v>
      </c>
      <c r="R206" s="275"/>
      <c r="S206" s="276"/>
      <c r="T206" s="320"/>
      <c r="U206" s="330"/>
      <c r="V206" s="277"/>
      <c r="W206" s="279"/>
    </row>
    <row r="207" spans="1:23" ht="14.25" thickTop="1" thickBot="1">
      <c r="L207" s="439" t="s">
        <v>38</v>
      </c>
      <c r="M207" s="440">
        <f t="shared" ref="M207:Q207" si="224">+M203+M205+M206</f>
        <v>468</v>
      </c>
      <c r="N207" s="441">
        <f t="shared" si="224"/>
        <v>276</v>
      </c>
      <c r="O207" s="442">
        <f t="shared" si="224"/>
        <v>744</v>
      </c>
      <c r="P207" s="440">
        <f t="shared" si="224"/>
        <v>0</v>
      </c>
      <c r="Q207" s="443">
        <f t="shared" si="224"/>
        <v>744</v>
      </c>
      <c r="R207" s="440"/>
      <c r="S207" s="441"/>
      <c r="T207" s="442"/>
      <c r="U207" s="440"/>
      <c r="V207" s="443"/>
      <c r="W207" s="444"/>
    </row>
    <row r="208" spans="1:23" ht="14.25" thickTop="1" thickBot="1">
      <c r="L208" s="280" t="s">
        <v>63</v>
      </c>
      <c r="M208" s="281">
        <f t="shared" ref="M208:Q208" si="225">+M194+M198+M202+M207</f>
        <v>1311</v>
      </c>
      <c r="N208" s="282">
        <f t="shared" si="225"/>
        <v>1143</v>
      </c>
      <c r="O208" s="283">
        <f t="shared" si="225"/>
        <v>2454</v>
      </c>
      <c r="P208" s="281">
        <f t="shared" si="225"/>
        <v>0</v>
      </c>
      <c r="Q208" s="283">
        <f t="shared" si="225"/>
        <v>2454</v>
      </c>
      <c r="R208" s="281"/>
      <c r="S208" s="282"/>
      <c r="T208" s="283"/>
      <c r="U208" s="281"/>
      <c r="V208" s="283"/>
      <c r="W208" s="284"/>
    </row>
    <row r="209" spans="1:23" ht="14.25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:23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:23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:23" ht="5.25" customHeight="1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:23" ht="12.75" customHeight="1" thickTop="1" thickBot="1">
      <c r="L213" s="254"/>
      <c r="M213" s="255" t="s">
        <v>64</v>
      </c>
      <c r="N213" s="256"/>
      <c r="O213" s="294"/>
      <c r="P213" s="255"/>
      <c r="Q213" s="255"/>
      <c r="R213" s="255" t="s">
        <v>65</v>
      </c>
      <c r="S213" s="256"/>
      <c r="T213" s="294"/>
      <c r="U213" s="255"/>
      <c r="V213" s="255"/>
      <c r="W213" s="375" t="s">
        <v>2</v>
      </c>
    </row>
    <row r="214" spans="1:23" ht="13.5" thickTop="1">
      <c r="L214" s="258" t="s">
        <v>3</v>
      </c>
      <c r="M214" s="259"/>
      <c r="N214" s="260"/>
      <c r="O214" s="261"/>
      <c r="P214" s="262"/>
      <c r="Q214" s="374"/>
      <c r="R214" s="259"/>
      <c r="S214" s="260"/>
      <c r="T214" s="261"/>
      <c r="U214" s="262"/>
      <c r="V214" s="374"/>
      <c r="W214" s="376" t="s">
        <v>4</v>
      </c>
    </row>
    <row r="215" spans="1:23" ht="13.5" thickBot="1">
      <c r="L215" s="264"/>
      <c r="M215" s="265" t="s">
        <v>35</v>
      </c>
      <c r="N215" s="266" t="s">
        <v>36</v>
      </c>
      <c r="O215" s="267" t="s">
        <v>37</v>
      </c>
      <c r="P215" s="268" t="s">
        <v>32</v>
      </c>
      <c r="Q215" s="453" t="s">
        <v>7</v>
      </c>
      <c r="R215" s="265" t="s">
        <v>35</v>
      </c>
      <c r="S215" s="266" t="s">
        <v>36</v>
      </c>
      <c r="T215" s="267" t="s">
        <v>37</v>
      </c>
      <c r="U215" s="268" t="s">
        <v>32</v>
      </c>
      <c r="V215" s="370" t="s">
        <v>7</v>
      </c>
      <c r="W215" s="377"/>
    </row>
    <row r="216" spans="1:23" ht="4.5" customHeight="1" thickTop="1">
      <c r="L216" s="258"/>
      <c r="M216" s="270"/>
      <c r="N216" s="271"/>
      <c r="O216" s="272"/>
      <c r="P216" s="273"/>
      <c r="Q216" s="312"/>
      <c r="R216" s="270"/>
      <c r="S216" s="271"/>
      <c r="T216" s="272"/>
      <c r="U216" s="273"/>
      <c r="V216" s="312"/>
      <c r="W216" s="274"/>
    </row>
    <row r="217" spans="1:23">
      <c r="L217" s="258" t="s">
        <v>13</v>
      </c>
      <c r="M217" s="275">
        <f t="shared" ref="M217:N217" si="226">+M165+M191</f>
        <v>91</v>
      </c>
      <c r="N217" s="276">
        <f t="shared" si="226"/>
        <v>86</v>
      </c>
      <c r="O217" s="277">
        <f t="shared" ref="O217:O218" si="227">M217+N217</f>
        <v>177</v>
      </c>
      <c r="P217" s="278">
        <f>+P165+P191</f>
        <v>0</v>
      </c>
      <c r="Q217" s="313">
        <f>O217+P217</f>
        <v>177</v>
      </c>
      <c r="R217" s="275">
        <f t="shared" ref="R217:S219" si="228">+R165+R191</f>
        <v>149</v>
      </c>
      <c r="S217" s="276">
        <f t="shared" si="228"/>
        <v>90</v>
      </c>
      <c r="T217" s="277">
        <f t="shared" ref="T217:T218" si="229">R217+S217</f>
        <v>239</v>
      </c>
      <c r="U217" s="278">
        <f>+U165+U191</f>
        <v>0</v>
      </c>
      <c r="V217" s="313">
        <f>T217+U217</f>
        <v>239</v>
      </c>
      <c r="W217" s="279">
        <f>IF(Q217=0,0,((V217/Q217)-1)*100)</f>
        <v>35.02824858757063</v>
      </c>
    </row>
    <row r="218" spans="1:23">
      <c r="L218" s="258" t="s">
        <v>14</v>
      </c>
      <c r="M218" s="275">
        <f t="shared" ref="M218:N218" si="230">+M166+M192</f>
        <v>84</v>
      </c>
      <c r="N218" s="276">
        <f t="shared" si="230"/>
        <v>84</v>
      </c>
      <c r="O218" s="277">
        <f t="shared" si="227"/>
        <v>168</v>
      </c>
      <c r="P218" s="278">
        <f>+P166+P192</f>
        <v>0</v>
      </c>
      <c r="Q218" s="313">
        <f>O218+P218</f>
        <v>168</v>
      </c>
      <c r="R218" s="275">
        <f t="shared" si="228"/>
        <v>137</v>
      </c>
      <c r="S218" s="276">
        <f t="shared" si="228"/>
        <v>91</v>
      </c>
      <c r="T218" s="277">
        <f t="shared" si="229"/>
        <v>228</v>
      </c>
      <c r="U218" s="278">
        <f>+U166+U192</f>
        <v>0</v>
      </c>
      <c r="V218" s="313">
        <f>T218+U218</f>
        <v>228</v>
      </c>
      <c r="W218" s="279">
        <f t="shared" ref="W218:W228" si="231">IF(Q218=0,0,((V218/Q218)-1)*100)</f>
        <v>35.714285714285722</v>
      </c>
    </row>
    <row r="219" spans="1:23" ht="13.5" thickBot="1">
      <c r="L219" s="258" t="s">
        <v>15</v>
      </c>
      <c r="M219" s="275">
        <f t="shared" ref="M219:N219" si="232">+M167+M193</f>
        <v>91</v>
      </c>
      <c r="N219" s="276">
        <f t="shared" si="232"/>
        <v>90</v>
      </c>
      <c r="O219" s="277">
        <f>M219+N219</f>
        <v>181</v>
      </c>
      <c r="P219" s="278">
        <f>+P167+P193</f>
        <v>0</v>
      </c>
      <c r="Q219" s="313">
        <f>O219+P219</f>
        <v>181</v>
      </c>
      <c r="R219" s="275">
        <f t="shared" si="228"/>
        <v>162</v>
      </c>
      <c r="S219" s="276">
        <f t="shared" si="228"/>
        <v>99</v>
      </c>
      <c r="T219" s="277">
        <f>R219+S219</f>
        <v>261</v>
      </c>
      <c r="U219" s="278">
        <f>+U167+U193</f>
        <v>0</v>
      </c>
      <c r="V219" s="313">
        <f>T219+U219</f>
        <v>261</v>
      </c>
      <c r="W219" s="279">
        <f>IF(Q219=0,0,((V219/Q219)-1)*100)</f>
        <v>44.19889502762431</v>
      </c>
    </row>
    <row r="220" spans="1:23" ht="14.25" thickTop="1" thickBot="1">
      <c r="L220" s="280" t="s">
        <v>61</v>
      </c>
      <c r="M220" s="281">
        <f t="shared" ref="M220:Q220" si="233">+M217+M218+M219</f>
        <v>266</v>
      </c>
      <c r="N220" s="282">
        <f t="shared" si="233"/>
        <v>260</v>
      </c>
      <c r="O220" s="283">
        <f t="shared" si="233"/>
        <v>526</v>
      </c>
      <c r="P220" s="281">
        <f t="shared" si="233"/>
        <v>0</v>
      </c>
      <c r="Q220" s="283">
        <f t="shared" si="233"/>
        <v>526</v>
      </c>
      <c r="R220" s="281">
        <f t="shared" ref="R220" si="234">+R217+R218+R219</f>
        <v>448</v>
      </c>
      <c r="S220" s="282">
        <f t="shared" ref="S220" si="235">+S217+S218+S219</f>
        <v>280</v>
      </c>
      <c r="T220" s="283">
        <f t="shared" ref="T220" si="236">+T217+T218+T219</f>
        <v>728</v>
      </c>
      <c r="U220" s="281">
        <f t="shared" ref="U220" si="237">+U217+U218+U219</f>
        <v>0</v>
      </c>
      <c r="V220" s="283">
        <f t="shared" ref="V220" si="238">+V217+V218+V219</f>
        <v>728</v>
      </c>
      <c r="W220" s="284">
        <f t="shared" si="231"/>
        <v>38.403041825095066</v>
      </c>
    </row>
    <row r="221" spans="1:23" ht="13.5" thickTop="1">
      <c r="L221" s="258" t="s">
        <v>16</v>
      </c>
      <c r="M221" s="275">
        <f t="shared" ref="M221:N221" si="239">+M169+M195</f>
        <v>61</v>
      </c>
      <c r="N221" s="276">
        <f t="shared" si="239"/>
        <v>78</v>
      </c>
      <c r="O221" s="277">
        <f t="shared" ref="O221" si="240">M221+N221</f>
        <v>139</v>
      </c>
      <c r="P221" s="278">
        <f>+P169+P195</f>
        <v>0</v>
      </c>
      <c r="Q221" s="313">
        <f>O221+P221</f>
        <v>139</v>
      </c>
      <c r="R221" s="275">
        <f t="shared" ref="R221:S223" si="241">+R169+R195</f>
        <v>123</v>
      </c>
      <c r="S221" s="276">
        <f t="shared" si="241"/>
        <v>81</v>
      </c>
      <c r="T221" s="277">
        <f t="shared" ref="T221:T223" si="242">R221+S221</f>
        <v>204</v>
      </c>
      <c r="U221" s="278">
        <f>+U169+U195</f>
        <v>0</v>
      </c>
      <c r="V221" s="313">
        <f>T221+U221</f>
        <v>204</v>
      </c>
      <c r="W221" s="279">
        <f t="shared" si="231"/>
        <v>46.762589928057551</v>
      </c>
    </row>
    <row r="222" spans="1:23">
      <c r="L222" s="258" t="s">
        <v>17</v>
      </c>
      <c r="M222" s="275">
        <f t="shared" ref="M222:N222" si="243">+M170+M196</f>
        <v>73</v>
      </c>
      <c r="N222" s="276">
        <f t="shared" si="243"/>
        <v>83</v>
      </c>
      <c r="O222" s="277">
        <f>M222+N222</f>
        <v>156</v>
      </c>
      <c r="P222" s="278">
        <f>+P170+P196</f>
        <v>0</v>
      </c>
      <c r="Q222" s="313">
        <f>O222+P222</f>
        <v>156</v>
      </c>
      <c r="R222" s="275">
        <f t="shared" si="241"/>
        <v>136</v>
      </c>
      <c r="S222" s="276">
        <f t="shared" si="241"/>
        <v>88</v>
      </c>
      <c r="T222" s="277">
        <f>R222+S222</f>
        <v>224</v>
      </c>
      <c r="U222" s="278">
        <f>+U170+U196</f>
        <v>0</v>
      </c>
      <c r="V222" s="313">
        <f>T222+U222</f>
        <v>224</v>
      </c>
      <c r="W222" s="279">
        <f>IF(Q222=0,0,((V222/Q222)-1)*100)</f>
        <v>43.589743589743591</v>
      </c>
    </row>
    <row r="223" spans="1:23" ht="13.5" thickBot="1">
      <c r="L223" s="258" t="s">
        <v>18</v>
      </c>
      <c r="M223" s="275">
        <f t="shared" ref="M223:N223" si="244">+M171+M197</f>
        <v>94</v>
      </c>
      <c r="N223" s="276">
        <f t="shared" si="244"/>
        <v>97</v>
      </c>
      <c r="O223" s="285">
        <f t="shared" ref="O223" si="245">M223+N223</f>
        <v>191</v>
      </c>
      <c r="P223" s="286">
        <f>+P171+P197</f>
        <v>0</v>
      </c>
      <c r="Q223" s="313">
        <f>O223+P223</f>
        <v>191</v>
      </c>
      <c r="R223" s="275">
        <f t="shared" si="241"/>
        <v>141</v>
      </c>
      <c r="S223" s="276">
        <f t="shared" si="241"/>
        <v>108</v>
      </c>
      <c r="T223" s="285">
        <f t="shared" si="242"/>
        <v>249</v>
      </c>
      <c r="U223" s="286">
        <f>+U171+U197</f>
        <v>0</v>
      </c>
      <c r="V223" s="313">
        <f>T223+U223</f>
        <v>249</v>
      </c>
      <c r="W223" s="279">
        <f t="shared" si="231"/>
        <v>30.366492146596858</v>
      </c>
    </row>
    <row r="224" spans="1:23" ht="14.25" thickTop="1" thickBot="1">
      <c r="A224" s="416"/>
      <c r="L224" s="287" t="s">
        <v>39</v>
      </c>
      <c r="M224" s="288">
        <f t="shared" ref="M224:Q224" si="246">+M221+M222+M223</f>
        <v>228</v>
      </c>
      <c r="N224" s="288">
        <f t="shared" si="246"/>
        <v>258</v>
      </c>
      <c r="O224" s="289">
        <f t="shared" si="246"/>
        <v>486</v>
      </c>
      <c r="P224" s="290">
        <f t="shared" si="246"/>
        <v>0</v>
      </c>
      <c r="Q224" s="289">
        <f t="shared" si="246"/>
        <v>486</v>
      </c>
      <c r="R224" s="288">
        <f t="shared" ref="R224" si="247">+R221+R222+R223</f>
        <v>400</v>
      </c>
      <c r="S224" s="288">
        <f t="shared" ref="S224" si="248">+S221+S222+S223</f>
        <v>277</v>
      </c>
      <c r="T224" s="289">
        <f t="shared" ref="T224" si="249">+T221+T222+T223</f>
        <v>677</v>
      </c>
      <c r="U224" s="290">
        <f t="shared" ref="U224" si="250">+U221+U222+U223</f>
        <v>0</v>
      </c>
      <c r="V224" s="289">
        <f t="shared" ref="V224" si="251">+V221+V222+V223</f>
        <v>677</v>
      </c>
      <c r="W224" s="403">
        <f t="shared" si="231"/>
        <v>39.300411522633752</v>
      </c>
    </row>
    <row r="225" spans="1:23" ht="13.5" thickTop="1">
      <c r="A225" s="415"/>
      <c r="K225" s="415"/>
      <c r="L225" s="258" t="s">
        <v>21</v>
      </c>
      <c r="M225" s="275">
        <f t="shared" ref="M225:N225" si="252">+M173+M199</f>
        <v>89</v>
      </c>
      <c r="N225" s="276">
        <f t="shared" si="252"/>
        <v>108</v>
      </c>
      <c r="O225" s="285">
        <f t="shared" ref="O225:O227" si="253">M225+N225</f>
        <v>197</v>
      </c>
      <c r="P225" s="292">
        <f>+P173+P199</f>
        <v>0</v>
      </c>
      <c r="Q225" s="313">
        <f>O225+P225</f>
        <v>197</v>
      </c>
      <c r="R225" s="275">
        <f t="shared" ref="R225:S227" si="254">+R173+R199</f>
        <v>127</v>
      </c>
      <c r="S225" s="276">
        <f t="shared" si="254"/>
        <v>96</v>
      </c>
      <c r="T225" s="285">
        <f t="shared" ref="T225:T227" si="255">R225+S225</f>
        <v>223</v>
      </c>
      <c r="U225" s="292">
        <f>+U173+U199</f>
        <v>0</v>
      </c>
      <c r="V225" s="313">
        <f>T225+U225</f>
        <v>223</v>
      </c>
      <c r="W225" s="279">
        <f t="shared" si="231"/>
        <v>13.197969543147202</v>
      </c>
    </row>
    <row r="226" spans="1:23">
      <c r="A226" s="415"/>
      <c r="K226" s="415"/>
      <c r="L226" s="258" t="s">
        <v>22</v>
      </c>
      <c r="M226" s="275">
        <f t="shared" ref="M226:N226" si="256">+M174+M200</f>
        <v>112</v>
      </c>
      <c r="N226" s="276">
        <f t="shared" si="256"/>
        <v>118</v>
      </c>
      <c r="O226" s="285">
        <f t="shared" si="253"/>
        <v>230</v>
      </c>
      <c r="P226" s="278">
        <f>+P174+P200</f>
        <v>0</v>
      </c>
      <c r="Q226" s="313">
        <f>O226+P226</f>
        <v>230</v>
      </c>
      <c r="R226" s="275">
        <f t="shared" si="254"/>
        <v>138</v>
      </c>
      <c r="S226" s="276">
        <f t="shared" si="254"/>
        <v>111</v>
      </c>
      <c r="T226" s="285">
        <f t="shared" si="255"/>
        <v>249</v>
      </c>
      <c r="U226" s="278">
        <f>+U174+U200</f>
        <v>0</v>
      </c>
      <c r="V226" s="313">
        <f>T226+U226</f>
        <v>249</v>
      </c>
      <c r="W226" s="279">
        <f t="shared" si="231"/>
        <v>8.2608695652173871</v>
      </c>
    </row>
    <row r="227" spans="1:23" ht="13.5" thickBot="1">
      <c r="A227" s="415"/>
      <c r="K227" s="415"/>
      <c r="L227" s="258" t="s">
        <v>23</v>
      </c>
      <c r="M227" s="275">
        <f t="shared" ref="M227:N227" si="257">+M175+M201</f>
        <v>148</v>
      </c>
      <c r="N227" s="276">
        <f t="shared" si="257"/>
        <v>123</v>
      </c>
      <c r="O227" s="285">
        <f t="shared" si="253"/>
        <v>271</v>
      </c>
      <c r="P227" s="278">
        <f>+P175+P201</f>
        <v>0</v>
      </c>
      <c r="Q227" s="313">
        <f>O227+P227</f>
        <v>271</v>
      </c>
      <c r="R227" s="275">
        <f t="shared" si="254"/>
        <v>141</v>
      </c>
      <c r="S227" s="276">
        <f t="shared" si="254"/>
        <v>118</v>
      </c>
      <c r="T227" s="285">
        <f t="shared" si="255"/>
        <v>259</v>
      </c>
      <c r="U227" s="278">
        <f>+U175+U201</f>
        <v>0</v>
      </c>
      <c r="V227" s="313">
        <f>T227+U227</f>
        <v>259</v>
      </c>
      <c r="W227" s="279">
        <f t="shared" si="231"/>
        <v>-4.4280442804427995</v>
      </c>
    </row>
    <row r="228" spans="1:23" ht="14.25" thickTop="1" thickBot="1">
      <c r="L228" s="280" t="s">
        <v>40</v>
      </c>
      <c r="M228" s="281">
        <f t="shared" ref="M228:Q228" si="258">+M225+M226+M227</f>
        <v>349</v>
      </c>
      <c r="N228" s="282">
        <f t="shared" si="258"/>
        <v>349</v>
      </c>
      <c r="O228" s="283">
        <f t="shared" si="258"/>
        <v>698</v>
      </c>
      <c r="P228" s="281">
        <f t="shared" si="258"/>
        <v>0</v>
      </c>
      <c r="Q228" s="283">
        <f t="shared" si="258"/>
        <v>698</v>
      </c>
      <c r="R228" s="281">
        <f t="shared" ref="R228:V228" si="259">+R225+R226+R227</f>
        <v>406</v>
      </c>
      <c r="S228" s="282">
        <f t="shared" si="259"/>
        <v>325</v>
      </c>
      <c r="T228" s="283">
        <f t="shared" si="259"/>
        <v>731</v>
      </c>
      <c r="U228" s="281">
        <f t="shared" si="259"/>
        <v>0</v>
      </c>
      <c r="V228" s="283">
        <f t="shared" si="259"/>
        <v>731</v>
      </c>
      <c r="W228" s="284">
        <f t="shared" si="231"/>
        <v>4.7277936962750733</v>
      </c>
    </row>
    <row r="229" spans="1:23" ht="14.25" thickTop="1" thickBot="1">
      <c r="L229" s="258" t="s">
        <v>10</v>
      </c>
      <c r="M229" s="275">
        <f t="shared" ref="M229:N229" si="260">+M177+M203</f>
        <v>150</v>
      </c>
      <c r="N229" s="276">
        <f t="shared" si="260"/>
        <v>96</v>
      </c>
      <c r="O229" s="277">
        <f>M229+N229</f>
        <v>246</v>
      </c>
      <c r="P229" s="278">
        <f>+P177+P203</f>
        <v>0</v>
      </c>
      <c r="Q229" s="313">
        <f>O229+P229</f>
        <v>246</v>
      </c>
      <c r="R229" s="275">
        <f>+R177+R203</f>
        <v>131</v>
      </c>
      <c r="S229" s="276">
        <f>+S177+S203</f>
        <v>111</v>
      </c>
      <c r="T229" s="277">
        <f>R229+S229</f>
        <v>242</v>
      </c>
      <c r="U229" s="278">
        <f>+U177+U203</f>
        <v>0</v>
      </c>
      <c r="V229" s="313">
        <f>T229+U229</f>
        <v>242</v>
      </c>
      <c r="W229" s="279">
        <f>IF(Q229=0,0,((V229/Q229)-1)*100)</f>
        <v>-1.6260162601625994</v>
      </c>
    </row>
    <row r="230" spans="1:23" ht="14.25" thickTop="1" thickBot="1">
      <c r="L230" s="280" t="s">
        <v>66</v>
      </c>
      <c r="M230" s="281">
        <f>+M220+M224+M228+M229</f>
        <v>993</v>
      </c>
      <c r="N230" s="282">
        <f t="shared" ref="N230:V230" si="261">+N220+N224+N228+N229</f>
        <v>963</v>
      </c>
      <c r="O230" s="283">
        <f t="shared" si="261"/>
        <v>1956</v>
      </c>
      <c r="P230" s="281">
        <f t="shared" si="261"/>
        <v>0</v>
      </c>
      <c r="Q230" s="283">
        <f t="shared" si="261"/>
        <v>1956</v>
      </c>
      <c r="R230" s="281">
        <f t="shared" si="261"/>
        <v>1385</v>
      </c>
      <c r="S230" s="282">
        <f t="shared" si="261"/>
        <v>993</v>
      </c>
      <c r="T230" s="283">
        <f t="shared" si="261"/>
        <v>2378</v>
      </c>
      <c r="U230" s="281">
        <f t="shared" si="261"/>
        <v>0</v>
      </c>
      <c r="V230" s="283">
        <f t="shared" si="261"/>
        <v>2378</v>
      </c>
      <c r="W230" s="284">
        <f>IF(Q230=0,0,((V230/Q230)-1)*100)</f>
        <v>21.574642126789367</v>
      </c>
    </row>
    <row r="231" spans="1:23" ht="13.5" thickTop="1">
      <c r="L231" s="258" t="s">
        <v>11</v>
      </c>
      <c r="M231" s="275">
        <f t="shared" ref="M231:N231" si="262">+M179+M205</f>
        <v>143</v>
      </c>
      <c r="N231" s="276">
        <f t="shared" si="262"/>
        <v>87</v>
      </c>
      <c r="O231" s="277">
        <f>M231+N231</f>
        <v>230</v>
      </c>
      <c r="P231" s="278">
        <f>+P179+P205</f>
        <v>0</v>
      </c>
      <c r="Q231" s="313">
        <f>O231+P231</f>
        <v>230</v>
      </c>
      <c r="R231" s="275"/>
      <c r="S231" s="276"/>
      <c r="T231" s="277"/>
      <c r="U231" s="278"/>
      <c r="V231" s="313"/>
      <c r="W231" s="279"/>
    </row>
    <row r="232" spans="1:23" ht="13.5" thickBot="1">
      <c r="L232" s="264" t="s">
        <v>12</v>
      </c>
      <c r="M232" s="275">
        <f t="shared" ref="M232:N232" si="263">+M180+M206</f>
        <v>175</v>
      </c>
      <c r="N232" s="276">
        <f t="shared" si="263"/>
        <v>93</v>
      </c>
      <c r="O232" s="277">
        <f t="shared" ref="O232" si="264">M232+N232</f>
        <v>268</v>
      </c>
      <c r="P232" s="278">
        <f>+P180+P206</f>
        <v>0</v>
      </c>
      <c r="Q232" s="313">
        <f>O232+P232</f>
        <v>268</v>
      </c>
      <c r="R232" s="275"/>
      <c r="S232" s="276"/>
      <c r="T232" s="277"/>
      <c r="U232" s="278"/>
      <c r="V232" s="313"/>
      <c r="W232" s="279"/>
    </row>
    <row r="233" spans="1:23" ht="14.25" thickTop="1" thickBot="1">
      <c r="L233" s="439" t="s">
        <v>38</v>
      </c>
      <c r="M233" s="440">
        <f t="shared" ref="M233:Q233" si="265">+M229+M231+M232</f>
        <v>468</v>
      </c>
      <c r="N233" s="441">
        <f t="shared" si="265"/>
        <v>276</v>
      </c>
      <c r="O233" s="442">
        <f t="shared" si="265"/>
        <v>744</v>
      </c>
      <c r="P233" s="440">
        <f t="shared" si="265"/>
        <v>0</v>
      </c>
      <c r="Q233" s="443">
        <f t="shared" si="265"/>
        <v>744</v>
      </c>
      <c r="R233" s="440"/>
      <c r="S233" s="441"/>
      <c r="T233" s="442"/>
      <c r="U233" s="440"/>
      <c r="V233" s="443"/>
      <c r="W233" s="444"/>
    </row>
    <row r="234" spans="1:23" ht="14.25" thickTop="1" thickBot="1">
      <c r="L234" s="280" t="s">
        <v>63</v>
      </c>
      <c r="M234" s="281">
        <f t="shared" ref="M234:Q234" si="266">+M220+M224+M228+M233</f>
        <v>1311</v>
      </c>
      <c r="N234" s="282">
        <f t="shared" si="266"/>
        <v>1143</v>
      </c>
      <c r="O234" s="283">
        <f t="shared" si="266"/>
        <v>2454</v>
      </c>
      <c r="P234" s="281">
        <f t="shared" si="266"/>
        <v>0</v>
      </c>
      <c r="Q234" s="283">
        <f t="shared" si="266"/>
        <v>2454</v>
      </c>
      <c r="R234" s="281"/>
      <c r="S234" s="282"/>
      <c r="T234" s="283"/>
      <c r="U234" s="281"/>
      <c r="V234" s="283"/>
      <c r="W234" s="284"/>
    </row>
    <row r="235" spans="1:23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sheetProtection password="CF53" sheet="1" objects="1" scenarios="1"/>
  <mergeCells count="36">
    <mergeCell ref="B28:I28"/>
    <mergeCell ref="B29:I29"/>
    <mergeCell ref="C31:E31"/>
    <mergeCell ref="F31:H31"/>
    <mergeCell ref="L28:W28"/>
    <mergeCell ref="L29:W29"/>
    <mergeCell ref="M31:Q31"/>
    <mergeCell ref="R31:V31"/>
    <mergeCell ref="B2:I2"/>
    <mergeCell ref="B3:I3"/>
    <mergeCell ref="C5:E5"/>
    <mergeCell ref="F5:H5"/>
    <mergeCell ref="L2:W2"/>
    <mergeCell ref="L3:W3"/>
    <mergeCell ref="M5:Q5"/>
    <mergeCell ref="R5:V5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107:W107"/>
    <mergeCell ref="L132:W132"/>
    <mergeCell ref="L133:W133"/>
    <mergeCell ref="L210:W210"/>
    <mergeCell ref="L211:W211"/>
    <mergeCell ref="L158:W158"/>
    <mergeCell ref="L159:W159"/>
    <mergeCell ref="L184:W184"/>
    <mergeCell ref="L185:W185"/>
  </mergeCells>
  <conditionalFormatting sqref="A1:A8 K1:K8 K20:K21 A20:A21 A46:A47 K46:K47 K98:K99 A98:A99 A124:A125 K124:K125 K176:K177 A176:A177 A202:A203 K202:K203 A23:A34 K23:K34 K49:K73 A49:A73 A75:A86 K75:K86 A101:A112 K101:K112 K127:K151 A127:A151 A153:A164 K153:K164 A179:A190 K179:K190 K205:K229 A205:A229 A231:A1048576 K231:K1048576">
    <cfRule type="containsText" dxfId="59" priority="17" operator="containsText" text="NOT OK">
      <formula>NOT(ISERROR(SEARCH("NOT OK",A1)))</formula>
    </cfRule>
  </conditionalFormatting>
  <conditionalFormatting sqref="A9:A19 K9:K19">
    <cfRule type="containsText" dxfId="58" priority="15" operator="containsText" text="NOT OK">
      <formula>NOT(ISERROR(SEARCH("NOT OK",A9)))</formula>
    </cfRule>
  </conditionalFormatting>
  <conditionalFormatting sqref="A35:A45 K35:K45">
    <cfRule type="containsText" dxfId="57" priority="14" operator="containsText" text="NOT OK">
      <formula>NOT(ISERROR(SEARCH("NOT OK",A35)))</formula>
    </cfRule>
  </conditionalFormatting>
  <conditionalFormatting sqref="A87:A97 K87:K97">
    <cfRule type="containsText" dxfId="56" priority="13" operator="containsText" text="NOT OK">
      <formula>NOT(ISERROR(SEARCH("NOT OK",A87)))</formula>
    </cfRule>
  </conditionalFormatting>
  <conditionalFormatting sqref="A113:A123 K113:K123">
    <cfRule type="containsText" dxfId="55" priority="12" operator="containsText" text="NOT OK">
      <formula>NOT(ISERROR(SEARCH("NOT OK",A113)))</formula>
    </cfRule>
  </conditionalFormatting>
  <conditionalFormatting sqref="A165:A175 K165:K175">
    <cfRule type="containsText" dxfId="54" priority="11" operator="containsText" text="NOT OK">
      <formula>NOT(ISERROR(SEARCH("NOT OK",A165)))</formula>
    </cfRule>
  </conditionalFormatting>
  <conditionalFormatting sqref="A191:A201 K191:K201">
    <cfRule type="containsText" dxfId="53" priority="10" operator="containsText" text="NOT OK">
      <formula>NOT(ISERROR(SEARCH("NOT OK",A191)))</formula>
    </cfRule>
  </conditionalFormatting>
  <conditionalFormatting sqref="A22 K22">
    <cfRule type="containsText" dxfId="52" priority="9" operator="containsText" text="NOT OK">
      <formula>NOT(ISERROR(SEARCH("NOT OK",A22)))</formula>
    </cfRule>
  </conditionalFormatting>
  <conditionalFormatting sqref="A48 K48">
    <cfRule type="containsText" dxfId="51" priority="8" operator="containsText" text="NOT OK">
      <formula>NOT(ISERROR(SEARCH("NOT OK",A48)))</formula>
    </cfRule>
  </conditionalFormatting>
  <conditionalFormatting sqref="A74 K74">
    <cfRule type="containsText" dxfId="50" priority="7" operator="containsText" text="NOT OK">
      <formula>NOT(ISERROR(SEARCH("NOT OK",A74)))</formula>
    </cfRule>
  </conditionalFormatting>
  <conditionalFormatting sqref="A100 K100">
    <cfRule type="containsText" dxfId="49" priority="6" operator="containsText" text="NOT OK">
      <formula>NOT(ISERROR(SEARCH("NOT OK",A100)))</formula>
    </cfRule>
  </conditionalFormatting>
  <conditionalFormatting sqref="A126 K126">
    <cfRule type="containsText" dxfId="48" priority="5" operator="containsText" text="NOT OK">
      <formula>NOT(ISERROR(SEARCH("NOT OK",A126)))</formula>
    </cfRule>
  </conditionalFormatting>
  <conditionalFormatting sqref="A152 K152">
    <cfRule type="containsText" dxfId="47" priority="4" operator="containsText" text="NOT OK">
      <formula>NOT(ISERROR(SEARCH("NOT OK",A152)))</formula>
    </cfRule>
  </conditionalFormatting>
  <conditionalFormatting sqref="A178 K178">
    <cfRule type="containsText" dxfId="46" priority="3" operator="containsText" text="NOT OK">
      <formula>NOT(ISERROR(SEARCH("NOT OK",A178)))</formula>
    </cfRule>
  </conditionalFormatting>
  <conditionalFormatting sqref="A204 K204">
    <cfRule type="containsText" dxfId="45" priority="2" operator="containsText" text="NOT OK">
      <formula>NOT(ISERROR(SEARCH("NOT OK",A204)))</formula>
    </cfRule>
  </conditionalFormatting>
  <conditionalFormatting sqref="A230 K230">
    <cfRule type="containsText" dxfId="44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79" min="11" max="22" man="1"/>
    <brk id="157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235"/>
  <sheetViews>
    <sheetView topLeftCell="F1" workbookViewId="0">
      <selection activeCell="U1" activeCellId="2" sqref="L1:W1048576 L1:W1048576 L1:W1048576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2.140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2.140625" style="1" customWidth="1"/>
    <col min="15" max="15" width="14.28515625" style="1" customWidth="1"/>
    <col min="16" max="19" width="12.140625" style="1" customWidth="1"/>
    <col min="20" max="20" width="14.28515625" style="1" customWidth="1"/>
    <col min="21" max="22" width="12.140625" style="1" customWidth="1"/>
    <col min="23" max="23" width="12.28515625" style="2" customWidth="1"/>
    <col min="24" max="24" width="7.7109375" style="2" bestFit="1" customWidth="1"/>
    <col min="25" max="25" width="6.85546875" style="1" bestFit="1" customWidth="1"/>
    <col min="26" max="26" width="7" style="1"/>
    <col min="27" max="27" width="7.5703125" style="3" bestFit="1" customWidth="1"/>
    <col min="28" max="16384" width="7" style="1"/>
  </cols>
  <sheetData>
    <row r="1" spans="1:23" ht="13.5" thickBot="1"/>
    <row r="2" spans="1:23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1:23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1:23" ht="14.25" thickTop="1" thickBot="1">
      <c r="B4" s="106"/>
      <c r="C4" s="107"/>
      <c r="D4" s="107"/>
      <c r="E4" s="107"/>
      <c r="F4" s="388"/>
      <c r="G4" s="388"/>
      <c r="H4" s="388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3.5" customHeight="1" thickTop="1" thickBot="1">
      <c r="B5" s="109"/>
      <c r="C5" s="486" t="s">
        <v>64</v>
      </c>
      <c r="D5" s="487"/>
      <c r="E5" s="488"/>
      <c r="F5" s="486" t="s">
        <v>65</v>
      </c>
      <c r="G5" s="487"/>
      <c r="H5" s="488"/>
      <c r="I5" s="110" t="s">
        <v>2</v>
      </c>
      <c r="J5" s="4"/>
      <c r="L5" s="12"/>
      <c r="M5" s="489" t="s">
        <v>64</v>
      </c>
      <c r="N5" s="490"/>
      <c r="O5" s="490"/>
      <c r="P5" s="490"/>
      <c r="Q5" s="491"/>
      <c r="R5" s="489" t="s">
        <v>65</v>
      </c>
      <c r="S5" s="490"/>
      <c r="T5" s="490"/>
      <c r="U5" s="490"/>
      <c r="V5" s="491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452" t="s">
        <v>7</v>
      </c>
      <c r="F7" s="117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84"/>
      <c r="F8" s="121"/>
      <c r="G8" s="122"/>
      <c r="H8" s="184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09" t="str">
        <f t="shared" ref="A9:A19" si="0">IF(ISERROR(F9/G9)," ",IF(F9/G9&gt;0.5,IF(F9/G9&lt;1.5," ","NOT OK"),"NOT OK"))</f>
        <v xml:space="preserve"> </v>
      </c>
      <c r="B9" s="111" t="s">
        <v>13</v>
      </c>
      <c r="C9" s="125">
        <v>609</v>
      </c>
      <c r="D9" s="127">
        <v>607</v>
      </c>
      <c r="E9" s="185">
        <f>SUM(C9:D9)</f>
        <v>1216</v>
      </c>
      <c r="F9" s="125">
        <v>741</v>
      </c>
      <c r="G9" s="127">
        <v>737</v>
      </c>
      <c r="H9" s="185">
        <f>SUM(F9:G9)</f>
        <v>1478</v>
      </c>
      <c r="I9" s="128">
        <f t="shared" ref="I9:I19" si="1">IF(E9=0,0,((H9/E9)-1)*100)</f>
        <v>21.546052631578938</v>
      </c>
      <c r="J9" s="4"/>
      <c r="L9" s="14" t="s">
        <v>13</v>
      </c>
      <c r="M9" s="40">
        <v>85179</v>
      </c>
      <c r="N9" s="38">
        <v>89256</v>
      </c>
      <c r="O9" s="201">
        <f>SUM(M9:N9)</f>
        <v>174435</v>
      </c>
      <c r="P9" s="150">
        <v>4</v>
      </c>
      <c r="Q9" s="201">
        <f>O9+P9</f>
        <v>174439</v>
      </c>
      <c r="R9" s="40">
        <v>120135</v>
      </c>
      <c r="S9" s="38">
        <v>122676</v>
      </c>
      <c r="T9" s="201">
        <f>SUM(R9:S9)</f>
        <v>242811</v>
      </c>
      <c r="U9" s="150">
        <v>2</v>
      </c>
      <c r="V9" s="201">
        <f>T9+U9</f>
        <v>242813</v>
      </c>
      <c r="W9" s="41">
        <f t="shared" ref="W9:W19" si="2">IF(Q9=0,0,((V9/Q9)-1)*100)</f>
        <v>39.19650995476929</v>
      </c>
    </row>
    <row r="10" spans="1:23">
      <c r="A10" s="409" t="str">
        <f>IF(ISERROR(F10/G10)," ",IF(F10/G10&gt;0.5,IF(F10/G10&lt;1.5," ","NOT OK"),"NOT OK"))</f>
        <v xml:space="preserve"> </v>
      </c>
      <c r="B10" s="111" t="s">
        <v>14</v>
      </c>
      <c r="C10" s="125">
        <v>570</v>
      </c>
      <c r="D10" s="127">
        <v>571</v>
      </c>
      <c r="E10" s="185">
        <f>SUM(C10:D10)</f>
        <v>1141</v>
      </c>
      <c r="F10" s="125">
        <v>730</v>
      </c>
      <c r="G10" s="127">
        <v>733</v>
      </c>
      <c r="H10" s="185">
        <f>SUM(F10:G10)</f>
        <v>1463</v>
      </c>
      <c r="I10" s="128">
        <f>IF(E10=0,0,((H10/E10)-1)*100)</f>
        <v>28.220858895705515</v>
      </c>
      <c r="J10" s="4"/>
      <c r="L10" s="14" t="s">
        <v>14</v>
      </c>
      <c r="M10" s="40">
        <v>87058</v>
      </c>
      <c r="N10" s="38">
        <v>87448</v>
      </c>
      <c r="O10" s="201">
        <f t="shared" ref="O10" si="3">SUM(M10:N10)</f>
        <v>174506</v>
      </c>
      <c r="P10" s="150">
        <v>0</v>
      </c>
      <c r="Q10" s="201">
        <f>O10+P10</f>
        <v>174506</v>
      </c>
      <c r="R10" s="40">
        <v>122155</v>
      </c>
      <c r="S10" s="38">
        <v>124055</v>
      </c>
      <c r="T10" s="201">
        <f t="shared" ref="T10" si="4">SUM(R10:S10)</f>
        <v>246210</v>
      </c>
      <c r="U10" s="150">
        <v>0</v>
      </c>
      <c r="V10" s="201">
        <f>T10+U10</f>
        <v>246210</v>
      </c>
      <c r="W10" s="41">
        <f>IF(Q10=0,0,((V10/Q10)-1)*100)</f>
        <v>41.089704651989045</v>
      </c>
    </row>
    <row r="11" spans="1:23" ht="13.5" thickBot="1">
      <c r="A11" s="411" t="str">
        <f>IF(ISERROR(F11/G11)," ",IF(F11/G11&gt;0.5,IF(F11/G11&lt;1.5," ","NOT OK"),"NOT OK"))</f>
        <v xml:space="preserve"> </v>
      </c>
      <c r="B11" s="111" t="s">
        <v>15</v>
      </c>
      <c r="C11" s="125">
        <v>603</v>
      </c>
      <c r="D11" s="127">
        <v>604</v>
      </c>
      <c r="E11" s="185">
        <f>SUM(C11:D11)</f>
        <v>1207</v>
      </c>
      <c r="F11" s="125">
        <v>718</v>
      </c>
      <c r="G11" s="127">
        <v>718</v>
      </c>
      <c r="H11" s="185">
        <f>SUM(F11:G11)</f>
        <v>1436</v>
      </c>
      <c r="I11" s="128">
        <f>IF(E11=0,0,((H11/E11)-1)*100)</f>
        <v>18.972659486329736</v>
      </c>
      <c r="J11" s="8"/>
      <c r="L11" s="14" t="s">
        <v>15</v>
      </c>
      <c r="M11" s="40">
        <v>88918</v>
      </c>
      <c r="N11" s="38">
        <v>92742</v>
      </c>
      <c r="O11" s="201">
        <f>SUM(M11:N11)</f>
        <v>181660</v>
      </c>
      <c r="P11" s="150">
        <v>123</v>
      </c>
      <c r="Q11" s="201">
        <f>O11+P11</f>
        <v>181783</v>
      </c>
      <c r="R11" s="40">
        <v>116755</v>
      </c>
      <c r="S11" s="38">
        <v>116959</v>
      </c>
      <c r="T11" s="201">
        <f>SUM(R11:S11)</f>
        <v>233714</v>
      </c>
      <c r="U11" s="150">
        <v>1</v>
      </c>
      <c r="V11" s="201">
        <f>T11+U11</f>
        <v>233715</v>
      </c>
      <c r="W11" s="41">
        <f>IF(Q11=0,0,((V11/Q11)-1)*100)</f>
        <v>28.568127932754983</v>
      </c>
    </row>
    <row r="12" spans="1:23" ht="14.25" thickTop="1" thickBot="1">
      <c r="A12" s="409" t="str">
        <f>IF(ISERROR(F12/G12)," ",IF(F12/G12&gt;0.5,IF(F12/G12&lt;1.5," ","NOT OK"),"NOT OK"))</f>
        <v xml:space="preserve"> </v>
      </c>
      <c r="B12" s="132" t="s">
        <v>61</v>
      </c>
      <c r="C12" s="133">
        <f>+C9+C10+C11</f>
        <v>1782</v>
      </c>
      <c r="D12" s="135">
        <f t="shared" ref="D12:H12" si="5">+D9+D10+D11</f>
        <v>1782</v>
      </c>
      <c r="E12" s="189">
        <f t="shared" si="5"/>
        <v>3564</v>
      </c>
      <c r="F12" s="133">
        <f t="shared" si="5"/>
        <v>2189</v>
      </c>
      <c r="G12" s="135">
        <f t="shared" si="5"/>
        <v>2188</v>
      </c>
      <c r="H12" s="189">
        <f t="shared" si="5"/>
        <v>4377</v>
      </c>
      <c r="I12" s="136">
        <f>IF(E12=0,0,((H12/E12)-1)*100)</f>
        <v>22.811447811447817</v>
      </c>
      <c r="J12" s="4"/>
      <c r="L12" s="42" t="s">
        <v>61</v>
      </c>
      <c r="M12" s="46">
        <f t="shared" ref="M12:V12" si="6">+M9+M10+M11</f>
        <v>261155</v>
      </c>
      <c r="N12" s="44">
        <f t="shared" si="6"/>
        <v>269446</v>
      </c>
      <c r="O12" s="202">
        <f t="shared" si="6"/>
        <v>530601</v>
      </c>
      <c r="P12" s="44">
        <f t="shared" si="6"/>
        <v>127</v>
      </c>
      <c r="Q12" s="202">
        <f t="shared" si="6"/>
        <v>530728</v>
      </c>
      <c r="R12" s="46">
        <f t="shared" si="6"/>
        <v>359045</v>
      </c>
      <c r="S12" s="44">
        <f t="shared" si="6"/>
        <v>363690</v>
      </c>
      <c r="T12" s="202">
        <f t="shared" si="6"/>
        <v>722735</v>
      </c>
      <c r="U12" s="44">
        <f t="shared" si="6"/>
        <v>3</v>
      </c>
      <c r="V12" s="202">
        <f t="shared" si="6"/>
        <v>722738</v>
      </c>
      <c r="W12" s="47">
        <f>IF(Q12=0,0,((V12/Q12)-1)*100)</f>
        <v>36.17860749762589</v>
      </c>
    </row>
    <row r="13" spans="1:23" ht="13.5" thickTop="1">
      <c r="A13" s="409" t="str">
        <f t="shared" si="0"/>
        <v xml:space="preserve"> </v>
      </c>
      <c r="B13" s="111" t="s">
        <v>16</v>
      </c>
      <c r="C13" s="138">
        <v>543</v>
      </c>
      <c r="D13" s="140">
        <v>543</v>
      </c>
      <c r="E13" s="185">
        <f t="shared" ref="E13" si="7">SUM(C13:D13)</f>
        <v>1086</v>
      </c>
      <c r="F13" s="138">
        <v>690</v>
      </c>
      <c r="G13" s="140">
        <v>690</v>
      </c>
      <c r="H13" s="185">
        <f t="shared" ref="H13:H19" si="8">SUM(F13:G13)</f>
        <v>1380</v>
      </c>
      <c r="I13" s="128">
        <f t="shared" si="1"/>
        <v>27.0718232044199</v>
      </c>
      <c r="J13" s="8"/>
      <c r="L13" s="14" t="s">
        <v>16</v>
      </c>
      <c r="M13" s="40">
        <v>80455</v>
      </c>
      <c r="N13" s="38">
        <v>82498</v>
      </c>
      <c r="O13" s="201">
        <f t="shared" ref="O13" si="9">SUM(M13:N13)</f>
        <v>162953</v>
      </c>
      <c r="P13" s="150">
        <v>2</v>
      </c>
      <c r="Q13" s="201">
        <f>O13+P13</f>
        <v>162955</v>
      </c>
      <c r="R13" s="40">
        <v>110150</v>
      </c>
      <c r="S13" s="38">
        <v>111667</v>
      </c>
      <c r="T13" s="201">
        <f t="shared" ref="T13" si="10">SUM(R13:S13)</f>
        <v>221817</v>
      </c>
      <c r="U13" s="150">
        <v>2</v>
      </c>
      <c r="V13" s="201">
        <f>T13+U13</f>
        <v>221819</v>
      </c>
      <c r="W13" s="41">
        <f t="shared" si="2"/>
        <v>36.122856003191075</v>
      </c>
    </row>
    <row r="14" spans="1:23">
      <c r="A14" s="409" t="str">
        <f t="shared" si="0"/>
        <v xml:space="preserve"> </v>
      </c>
      <c r="B14" s="111" t="s">
        <v>17</v>
      </c>
      <c r="C14" s="138">
        <v>549</v>
      </c>
      <c r="D14" s="140">
        <v>549</v>
      </c>
      <c r="E14" s="185">
        <f>SUM(C14:D14)</f>
        <v>1098</v>
      </c>
      <c r="F14" s="138">
        <v>692</v>
      </c>
      <c r="G14" s="140">
        <v>692</v>
      </c>
      <c r="H14" s="185">
        <f>SUM(F14:G14)</f>
        <v>1384</v>
      </c>
      <c r="I14" s="128">
        <f t="shared" si="1"/>
        <v>26.047358834244072</v>
      </c>
      <c r="L14" s="14" t="s">
        <v>17</v>
      </c>
      <c r="M14" s="40">
        <v>76864</v>
      </c>
      <c r="N14" s="38">
        <v>76137</v>
      </c>
      <c r="O14" s="201">
        <f>SUM(M14:N14)</f>
        <v>153001</v>
      </c>
      <c r="P14" s="150">
        <v>103</v>
      </c>
      <c r="Q14" s="201">
        <f>O14+P14</f>
        <v>153104</v>
      </c>
      <c r="R14" s="40">
        <v>103476</v>
      </c>
      <c r="S14" s="38">
        <v>103317</v>
      </c>
      <c r="T14" s="201">
        <f>SUM(R14:S14)</f>
        <v>206793</v>
      </c>
      <c r="U14" s="150">
        <v>2</v>
      </c>
      <c r="V14" s="201">
        <f>T14+U14</f>
        <v>206795</v>
      </c>
      <c r="W14" s="41">
        <f t="shared" si="2"/>
        <v>35.06831957362315</v>
      </c>
    </row>
    <row r="15" spans="1:23" ht="13.5" thickBot="1">
      <c r="A15" s="412" t="str">
        <f t="shared" si="0"/>
        <v xml:space="preserve"> </v>
      </c>
      <c r="B15" s="111" t="s">
        <v>18</v>
      </c>
      <c r="C15" s="138">
        <v>524</v>
      </c>
      <c r="D15" s="140">
        <v>523</v>
      </c>
      <c r="E15" s="185">
        <f t="shared" ref="E15" si="11">SUM(C15:D15)</f>
        <v>1047</v>
      </c>
      <c r="F15" s="138">
        <v>650</v>
      </c>
      <c r="G15" s="140">
        <v>661</v>
      </c>
      <c r="H15" s="185">
        <f>SUM(F15:G15)</f>
        <v>1311</v>
      </c>
      <c r="I15" s="128">
        <f t="shared" si="1"/>
        <v>25.214899713467041</v>
      </c>
      <c r="J15" s="9"/>
      <c r="L15" s="14" t="s">
        <v>18</v>
      </c>
      <c r="M15" s="40">
        <v>77703</v>
      </c>
      <c r="N15" s="38">
        <v>75195</v>
      </c>
      <c r="O15" s="201">
        <f t="shared" ref="O15" si="12">SUM(M15:N15)</f>
        <v>152898</v>
      </c>
      <c r="P15" s="150">
        <v>188</v>
      </c>
      <c r="Q15" s="201">
        <f>O15+P15</f>
        <v>153086</v>
      </c>
      <c r="R15" s="40">
        <v>102276</v>
      </c>
      <c r="S15" s="38">
        <v>97591</v>
      </c>
      <c r="T15" s="201">
        <f>SUM(R15:S15)</f>
        <v>199867</v>
      </c>
      <c r="U15" s="150">
        <v>4</v>
      </c>
      <c r="V15" s="201">
        <f>T15+U15</f>
        <v>199871</v>
      </c>
      <c r="W15" s="41">
        <f t="shared" si="2"/>
        <v>30.561253151823166</v>
      </c>
    </row>
    <row r="16" spans="1:23" ht="15.75" customHeight="1" thickTop="1" thickBot="1">
      <c r="A16" s="10" t="str">
        <f t="shared" si="0"/>
        <v xml:space="preserve"> </v>
      </c>
      <c r="B16" s="141" t="s">
        <v>19</v>
      </c>
      <c r="C16" s="133">
        <f>+C13+C14+C15</f>
        <v>1616</v>
      </c>
      <c r="D16" s="144">
        <f t="shared" ref="D16:H16" si="13">+D13+D14+D15</f>
        <v>1615</v>
      </c>
      <c r="E16" s="187">
        <f t="shared" si="13"/>
        <v>3231</v>
      </c>
      <c r="F16" s="133">
        <f t="shared" si="13"/>
        <v>2032</v>
      </c>
      <c r="G16" s="144">
        <f t="shared" si="13"/>
        <v>2043</v>
      </c>
      <c r="H16" s="187">
        <f t="shared" si="13"/>
        <v>4075</v>
      </c>
      <c r="I16" s="136">
        <f t="shared" si="1"/>
        <v>26.121943670690186</v>
      </c>
      <c r="J16" s="10"/>
      <c r="K16" s="454"/>
      <c r="L16" s="48" t="s">
        <v>19</v>
      </c>
      <c r="M16" s="49">
        <f>+M13+M14+M15</f>
        <v>235022</v>
      </c>
      <c r="N16" s="50">
        <f t="shared" ref="N16:V16" si="14">+N13+N14+N15</f>
        <v>233830</v>
      </c>
      <c r="O16" s="203">
        <f t="shared" si="14"/>
        <v>468852</v>
      </c>
      <c r="P16" s="50">
        <f t="shared" si="14"/>
        <v>293</v>
      </c>
      <c r="Q16" s="203">
        <f t="shared" si="14"/>
        <v>469145</v>
      </c>
      <c r="R16" s="49">
        <f t="shared" si="14"/>
        <v>315902</v>
      </c>
      <c r="S16" s="50">
        <f t="shared" si="14"/>
        <v>312575</v>
      </c>
      <c r="T16" s="203">
        <f t="shared" si="14"/>
        <v>628477</v>
      </c>
      <c r="U16" s="50">
        <f t="shared" si="14"/>
        <v>8</v>
      </c>
      <c r="V16" s="203">
        <f t="shared" si="14"/>
        <v>628485</v>
      </c>
      <c r="W16" s="51">
        <f t="shared" si="2"/>
        <v>33.963913075914689</v>
      </c>
    </row>
    <row r="17" spans="1:27" ht="13.5" thickTop="1">
      <c r="A17" s="409" t="str">
        <f t="shared" si="0"/>
        <v xml:space="preserve"> </v>
      </c>
      <c r="B17" s="111" t="s">
        <v>20</v>
      </c>
      <c r="C17" s="125">
        <v>580</v>
      </c>
      <c r="D17" s="127">
        <v>564</v>
      </c>
      <c r="E17" s="188">
        <f>SUM(C17:D17)</f>
        <v>1144</v>
      </c>
      <c r="F17" s="125">
        <v>735</v>
      </c>
      <c r="G17" s="127">
        <v>662</v>
      </c>
      <c r="H17" s="188">
        <f>SUM(F17:G17)</f>
        <v>1397</v>
      </c>
      <c r="I17" s="128">
        <f t="shared" si="1"/>
        <v>22.115384615384627</v>
      </c>
      <c r="J17" s="8"/>
      <c r="L17" s="14" t="s">
        <v>21</v>
      </c>
      <c r="M17" s="40">
        <v>89891</v>
      </c>
      <c r="N17" s="38">
        <v>82419</v>
      </c>
      <c r="O17" s="201">
        <f>SUM(M17:N17)</f>
        <v>172310</v>
      </c>
      <c r="P17" s="150">
        <v>6</v>
      </c>
      <c r="Q17" s="201">
        <f>O17+P17</f>
        <v>172316</v>
      </c>
      <c r="R17" s="40">
        <v>120753</v>
      </c>
      <c r="S17" s="38">
        <v>117448</v>
      </c>
      <c r="T17" s="201">
        <f>SUM(R17:S17)</f>
        <v>238201</v>
      </c>
      <c r="U17" s="150">
        <v>12</v>
      </c>
      <c r="V17" s="201">
        <f>T17+U17</f>
        <v>238213</v>
      </c>
      <c r="W17" s="41">
        <f t="shared" si="2"/>
        <v>38.241950834513339</v>
      </c>
    </row>
    <row r="18" spans="1:27">
      <c r="A18" s="409" t="str">
        <f t="shared" si="0"/>
        <v xml:space="preserve"> </v>
      </c>
      <c r="B18" s="111" t="s">
        <v>22</v>
      </c>
      <c r="C18" s="125">
        <v>639</v>
      </c>
      <c r="D18" s="127">
        <v>607</v>
      </c>
      <c r="E18" s="179">
        <f t="shared" ref="E18:E19" si="15">SUM(C18:D18)</f>
        <v>1246</v>
      </c>
      <c r="F18" s="125">
        <v>793</v>
      </c>
      <c r="G18" s="127">
        <v>791</v>
      </c>
      <c r="H18" s="179">
        <f t="shared" si="8"/>
        <v>1584</v>
      </c>
      <c r="I18" s="128">
        <f t="shared" si="1"/>
        <v>27.126805778491182</v>
      </c>
      <c r="J18" s="8"/>
      <c r="L18" s="14" t="s">
        <v>22</v>
      </c>
      <c r="M18" s="40">
        <v>100422</v>
      </c>
      <c r="N18" s="38">
        <v>96174</v>
      </c>
      <c r="O18" s="201">
        <f t="shared" ref="O18:O19" si="16">SUM(M18:N18)</f>
        <v>196596</v>
      </c>
      <c r="P18" s="150">
        <v>153</v>
      </c>
      <c r="Q18" s="201">
        <f>O18+P18</f>
        <v>196749</v>
      </c>
      <c r="R18" s="40">
        <v>129060</v>
      </c>
      <c r="S18" s="38">
        <v>131690</v>
      </c>
      <c r="T18" s="201">
        <f t="shared" ref="T18:T19" si="17">SUM(R18:S18)</f>
        <v>260750</v>
      </c>
      <c r="U18" s="150">
        <v>1</v>
      </c>
      <c r="V18" s="201">
        <f>T18+U18</f>
        <v>260751</v>
      </c>
      <c r="W18" s="41">
        <f t="shared" si="2"/>
        <v>32.529771434670572</v>
      </c>
    </row>
    <row r="19" spans="1:27" ht="13.5" thickBot="1">
      <c r="A19" s="409" t="str">
        <f t="shared" si="0"/>
        <v xml:space="preserve"> </v>
      </c>
      <c r="B19" s="111" t="s">
        <v>23</v>
      </c>
      <c r="C19" s="125">
        <v>572</v>
      </c>
      <c r="D19" s="146">
        <v>541</v>
      </c>
      <c r="E19" s="183">
        <f t="shared" si="15"/>
        <v>1113</v>
      </c>
      <c r="F19" s="125">
        <v>704</v>
      </c>
      <c r="G19" s="146">
        <v>704</v>
      </c>
      <c r="H19" s="183">
        <f t="shared" si="8"/>
        <v>1408</v>
      </c>
      <c r="I19" s="147">
        <f t="shared" si="1"/>
        <v>26.504941599281228</v>
      </c>
      <c r="J19" s="8"/>
      <c r="L19" s="14" t="s">
        <v>23</v>
      </c>
      <c r="M19" s="40">
        <v>81519</v>
      </c>
      <c r="N19" s="38">
        <v>73809</v>
      </c>
      <c r="O19" s="201">
        <f t="shared" si="16"/>
        <v>155328</v>
      </c>
      <c r="P19" s="150">
        <v>390</v>
      </c>
      <c r="Q19" s="201">
        <f>O19+P19</f>
        <v>155718</v>
      </c>
      <c r="R19" s="40">
        <v>104961</v>
      </c>
      <c r="S19" s="38">
        <v>101409</v>
      </c>
      <c r="T19" s="201">
        <f t="shared" si="17"/>
        <v>206370</v>
      </c>
      <c r="U19" s="150">
        <v>1</v>
      </c>
      <c r="V19" s="201">
        <f>T19+U19</f>
        <v>206371</v>
      </c>
      <c r="W19" s="41">
        <f t="shared" si="2"/>
        <v>32.528673627968494</v>
      </c>
    </row>
    <row r="20" spans="1:27" ht="14.25" thickTop="1" thickBot="1">
      <c r="A20" s="409" t="str">
        <f t="shared" ref="A20:A65" si="18">IF(ISERROR(F20/G20)," ",IF(F20/G20&gt;0.5,IF(F20/G20&lt;1.5," ","NOT OK"),"NOT OK"))</f>
        <v xml:space="preserve"> </v>
      </c>
      <c r="B20" s="132" t="s">
        <v>24</v>
      </c>
      <c r="C20" s="133">
        <f t="shared" ref="C20:E20" si="19">+C17+C18+C19</f>
        <v>1791</v>
      </c>
      <c r="D20" s="135">
        <f t="shared" si="19"/>
        <v>1712</v>
      </c>
      <c r="E20" s="189">
        <f t="shared" si="19"/>
        <v>3503</v>
      </c>
      <c r="F20" s="133">
        <f t="shared" ref="F20:H20" si="20">+F17+F18+F19</f>
        <v>2232</v>
      </c>
      <c r="G20" s="135">
        <f t="shared" si="20"/>
        <v>2157</v>
      </c>
      <c r="H20" s="189">
        <f t="shared" si="20"/>
        <v>4389</v>
      </c>
      <c r="I20" s="136">
        <f t="shared" ref="I20" si="21">IF(E20=0,0,((H20/E20)-1)*100)</f>
        <v>25.29260633742507</v>
      </c>
      <c r="J20" s="4"/>
      <c r="L20" s="42" t="s">
        <v>24</v>
      </c>
      <c r="M20" s="46">
        <f t="shared" ref="M20:Q20" si="22">+M17+M18+M19</f>
        <v>271832</v>
      </c>
      <c r="N20" s="44">
        <f t="shared" si="22"/>
        <v>252402</v>
      </c>
      <c r="O20" s="202">
        <f t="shared" si="22"/>
        <v>524234</v>
      </c>
      <c r="P20" s="44">
        <f t="shared" si="22"/>
        <v>549</v>
      </c>
      <c r="Q20" s="202">
        <f t="shared" si="22"/>
        <v>524783</v>
      </c>
      <c r="R20" s="46">
        <f t="shared" ref="R20:V20" si="23">+R17+R18+R19</f>
        <v>354774</v>
      </c>
      <c r="S20" s="44">
        <f t="shared" si="23"/>
        <v>350547</v>
      </c>
      <c r="T20" s="202">
        <f t="shared" si="23"/>
        <v>705321</v>
      </c>
      <c r="U20" s="44">
        <f t="shared" si="23"/>
        <v>14</v>
      </c>
      <c r="V20" s="202">
        <f t="shared" si="23"/>
        <v>705335</v>
      </c>
      <c r="W20" s="47">
        <f t="shared" ref="W20" si="24">IF(Q20=0,0,((V20/Q20)-1)*100)</f>
        <v>34.40507790839262</v>
      </c>
    </row>
    <row r="21" spans="1:27" ht="14.25" thickTop="1" thickBot="1">
      <c r="A21" s="409" t="str">
        <f t="shared" ref="A21:A26" si="25">IF(ISERROR(F21/G21)," ",IF(F21/G21&gt;0.5,IF(F21/G21&lt;1.5," ","NOT OK"),"NOT OK"))</f>
        <v xml:space="preserve"> </v>
      </c>
      <c r="B21" s="111" t="s">
        <v>10</v>
      </c>
      <c r="C21" s="125">
        <v>602</v>
      </c>
      <c r="D21" s="127">
        <v>577</v>
      </c>
      <c r="E21" s="185">
        <f>SUM(C21:D21)</f>
        <v>1179</v>
      </c>
      <c r="F21" s="125">
        <v>690</v>
      </c>
      <c r="G21" s="127">
        <v>691</v>
      </c>
      <c r="H21" s="185">
        <f>SUM(F21:G21)</f>
        <v>1381</v>
      </c>
      <c r="I21" s="128">
        <f t="shared" ref="I21:I22" si="26">IF(E21=0,0,((H21/E21)-1)*100)</f>
        <v>17.133163698049202</v>
      </c>
      <c r="J21" s="4"/>
      <c r="L21" s="14" t="s">
        <v>10</v>
      </c>
      <c r="M21" s="40">
        <v>88862</v>
      </c>
      <c r="N21" s="38">
        <v>83723</v>
      </c>
      <c r="O21" s="201">
        <f>SUM(M21:N21)</f>
        <v>172585</v>
      </c>
      <c r="P21" s="150">
        <v>53</v>
      </c>
      <c r="Q21" s="201">
        <f t="shared" ref="Q21" si="27">O21+P21</f>
        <v>172638</v>
      </c>
      <c r="R21" s="40">
        <v>95185</v>
      </c>
      <c r="S21" s="38">
        <v>99234</v>
      </c>
      <c r="T21" s="201">
        <f>SUM(R21:S21)</f>
        <v>194419</v>
      </c>
      <c r="U21" s="150">
        <v>2</v>
      </c>
      <c r="V21" s="201">
        <f t="shared" ref="V21" si="28">T21+U21</f>
        <v>194421</v>
      </c>
      <c r="W21" s="41">
        <f t="shared" ref="W21:W22" si="29">IF(Q21=0,0,((V21/Q21)-1)*100)</f>
        <v>12.617731901435381</v>
      </c>
    </row>
    <row r="22" spans="1:27" ht="14.25" thickTop="1" thickBot="1">
      <c r="A22" s="410" t="str">
        <f t="shared" si="25"/>
        <v xml:space="preserve"> </v>
      </c>
      <c r="B22" s="132" t="s">
        <v>66</v>
      </c>
      <c r="C22" s="133">
        <f>+C12+C16+C20+C21</f>
        <v>5791</v>
      </c>
      <c r="D22" s="135">
        <f t="shared" ref="D22:H22" si="30">+D12+D16+D20+D21</f>
        <v>5686</v>
      </c>
      <c r="E22" s="186">
        <f t="shared" si="30"/>
        <v>11477</v>
      </c>
      <c r="F22" s="133">
        <f t="shared" si="30"/>
        <v>7143</v>
      </c>
      <c r="G22" s="135">
        <f t="shared" si="30"/>
        <v>7079</v>
      </c>
      <c r="H22" s="186">
        <f t="shared" si="30"/>
        <v>14222</v>
      </c>
      <c r="I22" s="137">
        <f t="shared" si="26"/>
        <v>23.91740001742615</v>
      </c>
      <c r="J22" s="8"/>
      <c r="L22" s="42" t="s">
        <v>66</v>
      </c>
      <c r="M22" s="46">
        <f t="shared" ref="M22:V22" si="31">+M12+M16+M20+M21</f>
        <v>856871</v>
      </c>
      <c r="N22" s="44">
        <f t="shared" si="31"/>
        <v>839401</v>
      </c>
      <c r="O22" s="202">
        <f t="shared" si="31"/>
        <v>1696272</v>
      </c>
      <c r="P22" s="45">
        <f t="shared" si="31"/>
        <v>1022</v>
      </c>
      <c r="Q22" s="205">
        <f t="shared" si="31"/>
        <v>1697294</v>
      </c>
      <c r="R22" s="46">
        <f t="shared" si="31"/>
        <v>1124906</v>
      </c>
      <c r="S22" s="44">
        <f t="shared" si="31"/>
        <v>1126046</v>
      </c>
      <c r="T22" s="202">
        <f t="shared" si="31"/>
        <v>2250952</v>
      </c>
      <c r="U22" s="45">
        <f t="shared" si="31"/>
        <v>27</v>
      </c>
      <c r="V22" s="205">
        <f t="shared" si="31"/>
        <v>2250979</v>
      </c>
      <c r="W22" s="47">
        <f t="shared" si="29"/>
        <v>32.621631844571411</v>
      </c>
    </row>
    <row r="23" spans="1:27" ht="13.5" thickTop="1">
      <c r="A23" s="409" t="str">
        <f>IF(ISERROR(F23/G23)," ",IF(F23/G23&gt;0.5,IF(F23/G23&lt;1.5," ","NOT OK"),"NOT OK"))</f>
        <v xml:space="preserve"> </v>
      </c>
      <c r="B23" s="111" t="s">
        <v>11</v>
      </c>
      <c r="C23" s="125">
        <v>588</v>
      </c>
      <c r="D23" s="127">
        <v>588</v>
      </c>
      <c r="E23" s="185">
        <f>SUM(C23:D23)</f>
        <v>1176</v>
      </c>
      <c r="F23" s="125"/>
      <c r="G23" s="127"/>
      <c r="H23" s="185"/>
      <c r="I23" s="128"/>
      <c r="J23" s="4"/>
      <c r="K23" s="7"/>
      <c r="L23" s="14" t="s">
        <v>11</v>
      </c>
      <c r="M23" s="40">
        <v>82728</v>
      </c>
      <c r="N23" s="38">
        <v>77714</v>
      </c>
      <c r="O23" s="201">
        <f>SUM(M23:N23)</f>
        <v>160442</v>
      </c>
      <c r="P23" s="150">
        <v>2</v>
      </c>
      <c r="Q23" s="201">
        <f>O23+P23</f>
        <v>160444</v>
      </c>
      <c r="R23" s="40"/>
      <c r="S23" s="38"/>
      <c r="T23" s="201"/>
      <c r="U23" s="150"/>
      <c r="V23" s="201"/>
      <c r="W23" s="41"/>
    </row>
    <row r="24" spans="1:27" ht="13.5" thickBot="1">
      <c r="A24" s="409" t="str">
        <f>IF(ISERROR(F24/G24)," ",IF(F24/G24&gt;0.5,IF(F24/G24&lt;1.5," ","NOT OK"),"NOT OK"))</f>
        <v xml:space="preserve"> </v>
      </c>
      <c r="B24" s="116" t="s">
        <v>12</v>
      </c>
      <c r="C24" s="129">
        <v>660</v>
      </c>
      <c r="D24" s="131">
        <v>661</v>
      </c>
      <c r="E24" s="185">
        <f>SUM(C24:D24)</f>
        <v>1321</v>
      </c>
      <c r="F24" s="129"/>
      <c r="G24" s="131"/>
      <c r="H24" s="185"/>
      <c r="I24" s="128"/>
      <c r="J24" s="4"/>
      <c r="K24" s="7"/>
      <c r="L24" s="23" t="s">
        <v>12</v>
      </c>
      <c r="M24" s="40">
        <v>108632</v>
      </c>
      <c r="N24" s="38">
        <v>95767</v>
      </c>
      <c r="O24" s="201">
        <f t="shared" ref="O24" si="32">SUM(M24:N24)</f>
        <v>204399</v>
      </c>
      <c r="P24" s="150">
        <v>8</v>
      </c>
      <c r="Q24" s="321">
        <f>O24+P24</f>
        <v>204407</v>
      </c>
      <c r="R24" s="40"/>
      <c r="S24" s="38"/>
      <c r="T24" s="201"/>
      <c r="U24" s="150"/>
      <c r="V24" s="321"/>
      <c r="W24" s="41"/>
    </row>
    <row r="25" spans="1:27" ht="14.25" thickTop="1" thickBot="1">
      <c r="A25" s="1"/>
      <c r="B25" s="132" t="s">
        <v>38</v>
      </c>
      <c r="C25" s="431">
        <f t="shared" ref="C25:E25" si="33">+C21+C23+C24</f>
        <v>1850</v>
      </c>
      <c r="D25" s="432">
        <f t="shared" si="33"/>
        <v>1826</v>
      </c>
      <c r="E25" s="445">
        <f t="shared" si="33"/>
        <v>3676</v>
      </c>
      <c r="F25" s="431"/>
      <c r="G25" s="432"/>
      <c r="H25" s="445"/>
      <c r="I25" s="136"/>
      <c r="J25" s="4"/>
      <c r="L25" s="42" t="s">
        <v>38</v>
      </c>
      <c r="M25" s="43">
        <f t="shared" ref="M25:Q25" si="34">+M21+M23+M24</f>
        <v>280222</v>
      </c>
      <c r="N25" s="46">
        <f t="shared" si="34"/>
        <v>257204</v>
      </c>
      <c r="O25" s="446">
        <f t="shared" si="34"/>
        <v>537426</v>
      </c>
      <c r="P25" s="43">
        <f t="shared" si="34"/>
        <v>63</v>
      </c>
      <c r="Q25" s="446">
        <f t="shared" si="34"/>
        <v>537489</v>
      </c>
      <c r="R25" s="43"/>
      <c r="S25" s="46"/>
      <c r="T25" s="446"/>
      <c r="U25" s="43"/>
      <c r="V25" s="446"/>
      <c r="W25" s="435"/>
      <c r="X25" s="1"/>
      <c r="AA25" s="1"/>
    </row>
    <row r="26" spans="1:27" ht="14.25" thickTop="1" thickBot="1">
      <c r="A26" s="410" t="str">
        <f t="shared" si="25"/>
        <v xml:space="preserve"> </v>
      </c>
      <c r="B26" s="132" t="s">
        <v>63</v>
      </c>
      <c r="C26" s="133">
        <f t="shared" ref="C26:E26" si="35">+C12+C16+C20+C25</f>
        <v>7039</v>
      </c>
      <c r="D26" s="135">
        <f t="shared" si="35"/>
        <v>6935</v>
      </c>
      <c r="E26" s="164">
        <f t="shared" si="35"/>
        <v>13974</v>
      </c>
      <c r="F26" s="133"/>
      <c r="G26" s="135"/>
      <c r="H26" s="164"/>
      <c r="I26" s="137"/>
      <c r="J26" s="8"/>
      <c r="L26" s="42" t="s">
        <v>63</v>
      </c>
      <c r="M26" s="46">
        <f t="shared" ref="M26:Q26" si="36">+M12+M16+M20+M25</f>
        <v>1048231</v>
      </c>
      <c r="N26" s="44">
        <f t="shared" si="36"/>
        <v>1012882</v>
      </c>
      <c r="O26" s="155">
        <f t="shared" si="36"/>
        <v>2061113</v>
      </c>
      <c r="P26" s="45">
        <f t="shared" si="36"/>
        <v>1032</v>
      </c>
      <c r="Q26" s="158">
        <f t="shared" si="36"/>
        <v>2062145</v>
      </c>
      <c r="R26" s="46"/>
      <c r="S26" s="44"/>
      <c r="T26" s="155"/>
      <c r="U26" s="45"/>
      <c r="V26" s="158"/>
      <c r="W26" s="47"/>
    </row>
    <row r="27" spans="1:27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7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1:27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1:27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7" ht="14.25" thickTop="1" thickBot="1">
      <c r="B31" s="109"/>
      <c r="C31" s="486" t="s">
        <v>64</v>
      </c>
      <c r="D31" s="487"/>
      <c r="E31" s="488"/>
      <c r="F31" s="486" t="s">
        <v>65</v>
      </c>
      <c r="G31" s="487"/>
      <c r="H31" s="488"/>
      <c r="I31" s="110" t="s">
        <v>2</v>
      </c>
      <c r="J31" s="4"/>
      <c r="L31" s="12"/>
      <c r="M31" s="489" t="s">
        <v>64</v>
      </c>
      <c r="N31" s="490"/>
      <c r="O31" s="490"/>
      <c r="P31" s="490"/>
      <c r="Q31" s="491"/>
      <c r="R31" s="489" t="s">
        <v>65</v>
      </c>
      <c r="S31" s="490"/>
      <c r="T31" s="490"/>
      <c r="U31" s="490"/>
      <c r="V31" s="491"/>
      <c r="W31" s="13" t="s">
        <v>2</v>
      </c>
    </row>
    <row r="32" spans="1:27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1:23" ht="13.5" thickBot="1">
      <c r="B33" s="116"/>
      <c r="C33" s="117" t="s">
        <v>5</v>
      </c>
      <c r="D33" s="118" t="s">
        <v>6</v>
      </c>
      <c r="E33" s="452" t="s">
        <v>7</v>
      </c>
      <c r="F33" s="117" t="s">
        <v>5</v>
      </c>
      <c r="G33" s="118" t="s">
        <v>6</v>
      </c>
      <c r="H33" s="119" t="s">
        <v>7</v>
      </c>
      <c r="I33" s="120"/>
      <c r="J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1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1:23">
      <c r="A35" s="4" t="str">
        <f t="shared" ref="A35:A45" si="37">IF(ISERROR(F35/G35)," ",IF(F35/G35&gt;0.5,IF(F35/G35&lt;1.5," ","NOT OK"),"NOT OK"))</f>
        <v xml:space="preserve"> </v>
      </c>
      <c r="B35" s="111" t="s">
        <v>13</v>
      </c>
      <c r="C35" s="125">
        <v>733</v>
      </c>
      <c r="D35" s="127">
        <v>733</v>
      </c>
      <c r="E35" s="185">
        <f t="shared" ref="E35" si="38">SUM(C35:D35)</f>
        <v>1466</v>
      </c>
      <c r="F35" s="125">
        <v>923</v>
      </c>
      <c r="G35" s="127">
        <v>921</v>
      </c>
      <c r="H35" s="185">
        <f t="shared" ref="H35" si="39">SUM(F35:G35)</f>
        <v>1844</v>
      </c>
      <c r="I35" s="128">
        <f t="shared" ref="I35:I45" si="40">IF(E35=0,0,((H35/E35)-1)*100)</f>
        <v>25.784447476125514</v>
      </c>
      <c r="L35" s="14" t="s">
        <v>13</v>
      </c>
      <c r="M35" s="40">
        <v>110719</v>
      </c>
      <c r="N35" s="38">
        <v>115549</v>
      </c>
      <c r="O35" s="201">
        <f t="shared" ref="O35" si="41">SUM(M35:N35)</f>
        <v>226268</v>
      </c>
      <c r="P35" s="39">
        <v>161</v>
      </c>
      <c r="Q35" s="204">
        <f>O35+P35</f>
        <v>226429</v>
      </c>
      <c r="R35" s="40">
        <v>147707</v>
      </c>
      <c r="S35" s="38">
        <v>148724</v>
      </c>
      <c r="T35" s="201">
        <f t="shared" ref="T35" si="42">SUM(R35:S35)</f>
        <v>296431</v>
      </c>
      <c r="U35" s="39">
        <v>0</v>
      </c>
      <c r="V35" s="204">
        <f>T35+U35</f>
        <v>296431</v>
      </c>
      <c r="W35" s="41">
        <f t="shared" ref="W35:W45" si="43">IF(Q35=0,0,((V35/Q35)-1)*100)</f>
        <v>30.915651263751553</v>
      </c>
    </row>
    <row r="36" spans="1:23">
      <c r="A36" s="4" t="str">
        <f>IF(ISERROR(F36/G36)," ",IF(F36/G36&gt;0.5,IF(F36/G36&lt;1.5," ","NOT OK"),"NOT OK"))</f>
        <v xml:space="preserve"> </v>
      </c>
      <c r="B36" s="111" t="s">
        <v>14</v>
      </c>
      <c r="C36" s="125">
        <v>647</v>
      </c>
      <c r="D36" s="127">
        <v>647</v>
      </c>
      <c r="E36" s="185">
        <f>SUM(C36:D36)</f>
        <v>1294</v>
      </c>
      <c r="F36" s="125">
        <v>848</v>
      </c>
      <c r="G36" s="127">
        <v>847</v>
      </c>
      <c r="H36" s="185">
        <f>SUM(F36:G36)</f>
        <v>1695</v>
      </c>
      <c r="I36" s="128">
        <f>IF(E36=0,0,((H36/E36)-1)*100)</f>
        <v>30.989180834621322</v>
      </c>
      <c r="J36" s="4"/>
      <c r="L36" s="14" t="s">
        <v>14</v>
      </c>
      <c r="M36" s="40">
        <v>109620</v>
      </c>
      <c r="N36" s="38">
        <v>108160</v>
      </c>
      <c r="O36" s="201">
        <f>SUM(M36:N36)</f>
        <v>217780</v>
      </c>
      <c r="P36" s="39">
        <v>0</v>
      </c>
      <c r="Q36" s="204">
        <f>O36+P36</f>
        <v>217780</v>
      </c>
      <c r="R36" s="40">
        <v>145724</v>
      </c>
      <c r="S36" s="38">
        <v>141350</v>
      </c>
      <c r="T36" s="201">
        <f>SUM(R36:S36)</f>
        <v>287074</v>
      </c>
      <c r="U36" s="39">
        <v>0</v>
      </c>
      <c r="V36" s="204">
        <f>T36+U36</f>
        <v>287074</v>
      </c>
      <c r="W36" s="41">
        <f>IF(Q36=0,0,((V36/Q36)-1)*100)</f>
        <v>31.818348792359252</v>
      </c>
    </row>
    <row r="37" spans="1:23" ht="13.5" thickBot="1">
      <c r="A37" s="4" t="str">
        <f>IF(ISERROR(F37/G37)," ",IF(F37/G37&gt;0.5,IF(F37/G37&lt;1.5," ","NOT OK"),"NOT OK"))</f>
        <v xml:space="preserve"> </v>
      </c>
      <c r="B37" s="111" t="s">
        <v>15</v>
      </c>
      <c r="C37" s="125">
        <v>751</v>
      </c>
      <c r="D37" s="127">
        <v>752</v>
      </c>
      <c r="E37" s="185">
        <f>SUM(C37:D37)</f>
        <v>1503</v>
      </c>
      <c r="F37" s="125">
        <v>941</v>
      </c>
      <c r="G37" s="127">
        <v>942</v>
      </c>
      <c r="H37" s="185">
        <f>SUM(F37:G37)</f>
        <v>1883</v>
      </c>
      <c r="I37" s="128">
        <f>IF(E37=0,0,((H37/E37)-1)*100)</f>
        <v>25.282767797737861</v>
      </c>
      <c r="J37" s="4"/>
      <c r="L37" s="14" t="s">
        <v>15</v>
      </c>
      <c r="M37" s="40">
        <v>117373</v>
      </c>
      <c r="N37" s="38">
        <v>120341</v>
      </c>
      <c r="O37" s="201">
        <f>SUM(M37:N37)</f>
        <v>237714</v>
      </c>
      <c r="P37" s="39">
        <v>0</v>
      </c>
      <c r="Q37" s="204">
        <f>O37+P37</f>
        <v>237714</v>
      </c>
      <c r="R37" s="40">
        <v>156561</v>
      </c>
      <c r="S37" s="38">
        <v>154218</v>
      </c>
      <c r="T37" s="201">
        <f>SUM(R37:S37)</f>
        <v>310779</v>
      </c>
      <c r="U37" s="39">
        <v>0</v>
      </c>
      <c r="V37" s="204">
        <f>T37+U37</f>
        <v>310779</v>
      </c>
      <c r="W37" s="41">
        <f>IF(Q37=0,0,((V37/Q37)-1)*100)</f>
        <v>30.736515308311674</v>
      </c>
    </row>
    <row r="38" spans="1:23" ht="14.25" thickTop="1" thickBot="1">
      <c r="A38" s="409" t="str">
        <f>IF(ISERROR(F38/G38)," ",IF(F38/G38&gt;0.5,IF(F38/G38&lt;1.5," ","NOT OK"),"NOT OK"))</f>
        <v xml:space="preserve"> </v>
      </c>
      <c r="B38" s="132" t="s">
        <v>61</v>
      </c>
      <c r="C38" s="133">
        <f>+C35+C36+C37</f>
        <v>2131</v>
      </c>
      <c r="D38" s="135">
        <f t="shared" ref="D38:H38" si="44">+D35+D36+D37</f>
        <v>2132</v>
      </c>
      <c r="E38" s="189">
        <f t="shared" si="44"/>
        <v>4263</v>
      </c>
      <c r="F38" s="133">
        <f t="shared" si="44"/>
        <v>2712</v>
      </c>
      <c r="G38" s="135">
        <f t="shared" si="44"/>
        <v>2710</v>
      </c>
      <c r="H38" s="189">
        <f t="shared" si="44"/>
        <v>5422</v>
      </c>
      <c r="I38" s="136">
        <f>IF(E38=0,0,((H38/E38)-1)*100)</f>
        <v>27.187426694815862</v>
      </c>
      <c r="J38" s="4"/>
      <c r="L38" s="42" t="s">
        <v>61</v>
      </c>
      <c r="M38" s="46">
        <f t="shared" ref="M38:V38" si="45">+M35+M36+M37</f>
        <v>337712</v>
      </c>
      <c r="N38" s="44">
        <f t="shared" si="45"/>
        <v>344050</v>
      </c>
      <c r="O38" s="202">
        <f t="shared" si="45"/>
        <v>681762</v>
      </c>
      <c r="P38" s="44">
        <f t="shared" si="45"/>
        <v>161</v>
      </c>
      <c r="Q38" s="202">
        <f t="shared" si="45"/>
        <v>681923</v>
      </c>
      <c r="R38" s="46">
        <f t="shared" si="45"/>
        <v>449992</v>
      </c>
      <c r="S38" s="44">
        <f t="shared" si="45"/>
        <v>444292</v>
      </c>
      <c r="T38" s="202">
        <f t="shared" si="45"/>
        <v>894284</v>
      </c>
      <c r="U38" s="44">
        <f t="shared" si="45"/>
        <v>0</v>
      </c>
      <c r="V38" s="202">
        <f t="shared" si="45"/>
        <v>894284</v>
      </c>
      <c r="W38" s="47">
        <f>IF(Q38=0,0,((V38/Q38)-1)*100)</f>
        <v>31.141492514550762</v>
      </c>
    </row>
    <row r="39" spans="1:23" ht="13.5" thickTop="1">
      <c r="A39" s="4" t="str">
        <f t="shared" si="37"/>
        <v xml:space="preserve"> </v>
      </c>
      <c r="B39" s="111" t="s">
        <v>16</v>
      </c>
      <c r="C39" s="138">
        <v>761</v>
      </c>
      <c r="D39" s="140">
        <v>761</v>
      </c>
      <c r="E39" s="185">
        <f t="shared" ref="E39" si="46">SUM(C39:D39)</f>
        <v>1522</v>
      </c>
      <c r="F39" s="138">
        <v>990</v>
      </c>
      <c r="G39" s="140">
        <v>990</v>
      </c>
      <c r="H39" s="185">
        <f t="shared" ref="H39" si="47">SUM(F39:G39)</f>
        <v>1980</v>
      </c>
      <c r="I39" s="128">
        <f t="shared" si="40"/>
        <v>30.091984231274637</v>
      </c>
      <c r="J39" s="8"/>
      <c r="L39" s="14" t="s">
        <v>16</v>
      </c>
      <c r="M39" s="40">
        <v>112667</v>
      </c>
      <c r="N39" s="38">
        <v>114775</v>
      </c>
      <c r="O39" s="201">
        <f t="shared" ref="O39" si="48">SUM(M39:N39)</f>
        <v>227442</v>
      </c>
      <c r="P39" s="150">
        <v>0</v>
      </c>
      <c r="Q39" s="324">
        <f>O39+P39</f>
        <v>227442</v>
      </c>
      <c r="R39" s="40">
        <v>155635</v>
      </c>
      <c r="S39" s="38">
        <v>157179</v>
      </c>
      <c r="T39" s="201">
        <f t="shared" ref="T39" si="49">SUM(R39:S39)</f>
        <v>312814</v>
      </c>
      <c r="U39" s="150">
        <v>0</v>
      </c>
      <c r="V39" s="324">
        <f>T39+U39</f>
        <v>312814</v>
      </c>
      <c r="W39" s="41">
        <f t="shared" si="43"/>
        <v>37.535723393216735</v>
      </c>
    </row>
    <row r="40" spans="1:23">
      <c r="A40" s="4" t="str">
        <f t="shared" si="37"/>
        <v xml:space="preserve"> </v>
      </c>
      <c r="B40" s="111" t="s">
        <v>17</v>
      </c>
      <c r="C40" s="138">
        <v>814</v>
      </c>
      <c r="D40" s="140">
        <v>814</v>
      </c>
      <c r="E40" s="185">
        <f>SUM(C40:D40)</f>
        <v>1628</v>
      </c>
      <c r="F40" s="138">
        <v>1026</v>
      </c>
      <c r="G40" s="140">
        <v>1026</v>
      </c>
      <c r="H40" s="185">
        <f>SUM(F40:G40)</f>
        <v>2052</v>
      </c>
      <c r="I40" s="128">
        <f t="shared" si="40"/>
        <v>26.04422604422605</v>
      </c>
      <c r="J40" s="4"/>
      <c r="L40" s="14" t="s">
        <v>17</v>
      </c>
      <c r="M40" s="40">
        <v>105325</v>
      </c>
      <c r="N40" s="38">
        <v>109380</v>
      </c>
      <c r="O40" s="201">
        <f>SUM(M40:N40)</f>
        <v>214705</v>
      </c>
      <c r="P40" s="150">
        <v>313</v>
      </c>
      <c r="Q40" s="201">
        <f>O40+P40</f>
        <v>215018</v>
      </c>
      <c r="R40" s="40">
        <v>146575</v>
      </c>
      <c r="S40" s="38">
        <v>148913</v>
      </c>
      <c r="T40" s="201">
        <f>SUM(R40:S40)</f>
        <v>295488</v>
      </c>
      <c r="U40" s="150">
        <v>140</v>
      </c>
      <c r="V40" s="201">
        <f>T40+U40</f>
        <v>295628</v>
      </c>
      <c r="W40" s="41">
        <f t="shared" si="43"/>
        <v>37.489884567803621</v>
      </c>
    </row>
    <row r="41" spans="1:23" ht="13.5" thickBot="1">
      <c r="A41" s="4" t="str">
        <f t="shared" si="37"/>
        <v xml:space="preserve"> </v>
      </c>
      <c r="B41" s="111" t="s">
        <v>18</v>
      </c>
      <c r="C41" s="138">
        <v>787</v>
      </c>
      <c r="D41" s="140">
        <v>788</v>
      </c>
      <c r="E41" s="185">
        <f t="shared" ref="E41" si="50">SUM(C41:D41)</f>
        <v>1575</v>
      </c>
      <c r="F41" s="138">
        <v>990</v>
      </c>
      <c r="G41" s="140">
        <v>989</v>
      </c>
      <c r="H41" s="185">
        <f>SUM(F41:G41)</f>
        <v>1979</v>
      </c>
      <c r="I41" s="128">
        <f t="shared" si="40"/>
        <v>25.650793650793659</v>
      </c>
      <c r="J41" s="4"/>
      <c r="L41" s="14" t="s">
        <v>18</v>
      </c>
      <c r="M41" s="40">
        <v>100140</v>
      </c>
      <c r="N41" s="38">
        <v>99189</v>
      </c>
      <c r="O41" s="201">
        <f t="shared" ref="O41" si="51">SUM(M41:N41)</f>
        <v>199329</v>
      </c>
      <c r="P41" s="150">
        <v>108</v>
      </c>
      <c r="Q41" s="201">
        <f>O41+P41</f>
        <v>199437</v>
      </c>
      <c r="R41" s="40">
        <v>139115</v>
      </c>
      <c r="S41" s="38">
        <v>135209</v>
      </c>
      <c r="T41" s="201">
        <f>SUM(R41:S41)</f>
        <v>274324</v>
      </c>
      <c r="U41" s="150">
        <v>0</v>
      </c>
      <c r="V41" s="201">
        <f>T41+U41</f>
        <v>274324</v>
      </c>
      <c r="W41" s="41">
        <f t="shared" si="43"/>
        <v>37.549201000817312</v>
      </c>
    </row>
    <row r="42" spans="1:23" ht="15.75" customHeight="1" thickTop="1" thickBot="1">
      <c r="A42" s="10" t="str">
        <f t="shared" si="37"/>
        <v xml:space="preserve"> </v>
      </c>
      <c r="B42" s="141" t="s">
        <v>19</v>
      </c>
      <c r="C42" s="133">
        <f>+C39+C40+C41</f>
        <v>2362</v>
      </c>
      <c r="D42" s="144">
        <f t="shared" ref="D42:H42" si="52">+D39+D40+D41</f>
        <v>2363</v>
      </c>
      <c r="E42" s="187">
        <f t="shared" si="52"/>
        <v>4725</v>
      </c>
      <c r="F42" s="133">
        <f t="shared" si="52"/>
        <v>3006</v>
      </c>
      <c r="G42" s="144">
        <f t="shared" si="52"/>
        <v>3005</v>
      </c>
      <c r="H42" s="187">
        <f t="shared" si="52"/>
        <v>6011</v>
      </c>
      <c r="I42" s="136">
        <f t="shared" si="40"/>
        <v>27.216931216931208</v>
      </c>
      <c r="J42" s="10"/>
      <c r="K42" s="454"/>
      <c r="L42" s="48" t="s">
        <v>19</v>
      </c>
      <c r="M42" s="49">
        <f>+M39+M40+M41</f>
        <v>318132</v>
      </c>
      <c r="N42" s="50">
        <f t="shared" ref="N42:V42" si="53">+N39+N40+N41</f>
        <v>323344</v>
      </c>
      <c r="O42" s="203">
        <f t="shared" si="53"/>
        <v>641476</v>
      </c>
      <c r="P42" s="50">
        <f t="shared" si="53"/>
        <v>421</v>
      </c>
      <c r="Q42" s="203">
        <f t="shared" si="53"/>
        <v>641897</v>
      </c>
      <c r="R42" s="49">
        <f t="shared" si="53"/>
        <v>441325</v>
      </c>
      <c r="S42" s="50">
        <f t="shared" si="53"/>
        <v>441301</v>
      </c>
      <c r="T42" s="203">
        <f t="shared" si="53"/>
        <v>882626</v>
      </c>
      <c r="U42" s="50">
        <f t="shared" si="53"/>
        <v>140</v>
      </c>
      <c r="V42" s="203">
        <f t="shared" si="53"/>
        <v>882766</v>
      </c>
      <c r="W42" s="51">
        <f t="shared" si="43"/>
        <v>37.524556120374442</v>
      </c>
    </row>
    <row r="43" spans="1:23" ht="13.5" thickTop="1">
      <c r="A43" s="4" t="str">
        <f t="shared" si="37"/>
        <v xml:space="preserve"> </v>
      </c>
      <c r="B43" s="111" t="s">
        <v>20</v>
      </c>
      <c r="C43" s="125">
        <v>824</v>
      </c>
      <c r="D43" s="127">
        <v>840</v>
      </c>
      <c r="E43" s="188">
        <f>SUM(C43:D43)</f>
        <v>1664</v>
      </c>
      <c r="F43" s="125">
        <v>1008</v>
      </c>
      <c r="G43" s="127">
        <v>1005</v>
      </c>
      <c r="H43" s="188">
        <f>SUM(F43:G43)</f>
        <v>2013</v>
      </c>
      <c r="I43" s="128">
        <f t="shared" si="40"/>
        <v>20.973557692307686</v>
      </c>
      <c r="J43" s="4"/>
      <c r="L43" s="14" t="s">
        <v>21</v>
      </c>
      <c r="M43" s="40">
        <v>121960</v>
      </c>
      <c r="N43" s="38">
        <v>119934</v>
      </c>
      <c r="O43" s="201">
        <f>SUM(M43:N43)</f>
        <v>241894</v>
      </c>
      <c r="P43" s="150">
        <v>0</v>
      </c>
      <c r="Q43" s="201">
        <f>O43+P43</f>
        <v>241894</v>
      </c>
      <c r="R43" s="40">
        <v>164861</v>
      </c>
      <c r="S43" s="38">
        <v>158904</v>
      </c>
      <c r="T43" s="201">
        <f>SUM(R43:S43)</f>
        <v>323765</v>
      </c>
      <c r="U43" s="150">
        <v>0</v>
      </c>
      <c r="V43" s="201">
        <f>T43+U43</f>
        <v>323765</v>
      </c>
      <c r="W43" s="41">
        <f t="shared" si="43"/>
        <v>33.84581676271425</v>
      </c>
    </row>
    <row r="44" spans="1:23">
      <c r="A44" s="4" t="str">
        <f t="shared" si="37"/>
        <v xml:space="preserve"> </v>
      </c>
      <c r="B44" s="111" t="s">
        <v>22</v>
      </c>
      <c r="C44" s="125">
        <v>823</v>
      </c>
      <c r="D44" s="127">
        <v>855</v>
      </c>
      <c r="E44" s="179">
        <f t="shared" ref="E44:E45" si="54">SUM(C44:D44)</f>
        <v>1678</v>
      </c>
      <c r="F44" s="125">
        <v>996</v>
      </c>
      <c r="G44" s="127">
        <v>995</v>
      </c>
      <c r="H44" s="179">
        <f t="shared" ref="H44:H45" si="55">SUM(F44:G44)</f>
        <v>1991</v>
      </c>
      <c r="I44" s="128">
        <f t="shared" si="40"/>
        <v>18.653158522050049</v>
      </c>
      <c r="J44" s="4"/>
      <c r="L44" s="14" t="s">
        <v>22</v>
      </c>
      <c r="M44" s="40">
        <v>126730</v>
      </c>
      <c r="N44" s="38">
        <v>135064</v>
      </c>
      <c r="O44" s="201">
        <f t="shared" ref="O44:O45" si="56">SUM(M44:N44)</f>
        <v>261794</v>
      </c>
      <c r="P44" s="150">
        <v>0</v>
      </c>
      <c r="Q44" s="201">
        <f>O44+P44</f>
        <v>261794</v>
      </c>
      <c r="R44" s="40">
        <v>159034</v>
      </c>
      <c r="S44" s="38">
        <v>162392</v>
      </c>
      <c r="T44" s="201">
        <f t="shared" ref="T44:T45" si="57">SUM(R44:S44)</f>
        <v>321426</v>
      </c>
      <c r="U44" s="150">
        <v>0</v>
      </c>
      <c r="V44" s="201">
        <f>T44+U44</f>
        <v>321426</v>
      </c>
      <c r="W44" s="41">
        <f t="shared" si="43"/>
        <v>22.778214932351393</v>
      </c>
    </row>
    <row r="45" spans="1:23" ht="13.5" thickBot="1">
      <c r="A45" s="4" t="str">
        <f t="shared" si="37"/>
        <v xml:space="preserve"> </v>
      </c>
      <c r="B45" s="111" t="s">
        <v>23</v>
      </c>
      <c r="C45" s="125">
        <v>794</v>
      </c>
      <c r="D45" s="146">
        <v>825</v>
      </c>
      <c r="E45" s="183">
        <f t="shared" si="54"/>
        <v>1619</v>
      </c>
      <c r="F45" s="125">
        <v>996</v>
      </c>
      <c r="G45" s="146">
        <v>994</v>
      </c>
      <c r="H45" s="183">
        <f t="shared" si="55"/>
        <v>1990</v>
      </c>
      <c r="I45" s="147">
        <f t="shared" si="40"/>
        <v>22.91537986411365</v>
      </c>
      <c r="J45" s="4"/>
      <c r="L45" s="14" t="s">
        <v>23</v>
      </c>
      <c r="M45" s="40">
        <v>102995</v>
      </c>
      <c r="N45" s="38">
        <v>101691</v>
      </c>
      <c r="O45" s="201">
        <f t="shared" si="56"/>
        <v>204686</v>
      </c>
      <c r="P45" s="150">
        <v>87</v>
      </c>
      <c r="Q45" s="201">
        <f>O45+P45</f>
        <v>204773</v>
      </c>
      <c r="R45" s="40">
        <v>139523</v>
      </c>
      <c r="S45" s="38">
        <v>134618</v>
      </c>
      <c r="T45" s="201">
        <f t="shared" si="57"/>
        <v>274141</v>
      </c>
      <c r="U45" s="150">
        <v>0</v>
      </c>
      <c r="V45" s="201">
        <f>T45+U45</f>
        <v>274141</v>
      </c>
      <c r="W45" s="41">
        <f t="shared" si="43"/>
        <v>33.87555976618011</v>
      </c>
    </row>
    <row r="46" spans="1:23" ht="14.25" thickTop="1" thickBot="1">
      <c r="A46" s="4" t="str">
        <f t="shared" si="18"/>
        <v xml:space="preserve"> </v>
      </c>
      <c r="B46" s="132" t="s">
        <v>24</v>
      </c>
      <c r="C46" s="133">
        <f t="shared" ref="C46:E46" si="58">+C43+C44+C45</f>
        <v>2441</v>
      </c>
      <c r="D46" s="135">
        <f t="shared" si="58"/>
        <v>2520</v>
      </c>
      <c r="E46" s="189">
        <f t="shared" si="58"/>
        <v>4961</v>
      </c>
      <c r="F46" s="133">
        <f t="shared" ref="F46:H46" si="59">+F43+F44+F45</f>
        <v>3000</v>
      </c>
      <c r="G46" s="135">
        <f t="shared" si="59"/>
        <v>2994</v>
      </c>
      <c r="H46" s="189">
        <f t="shared" si="59"/>
        <v>5994</v>
      </c>
      <c r="I46" s="136">
        <f t="shared" ref="I46" si="60">IF(E46=0,0,((H46/E46)-1)*100)</f>
        <v>20.822414835718604</v>
      </c>
      <c r="J46" s="4"/>
      <c r="L46" s="42" t="s">
        <v>24</v>
      </c>
      <c r="M46" s="46">
        <f t="shared" ref="M46:Q46" si="61">+M43+M44+M45</f>
        <v>351685</v>
      </c>
      <c r="N46" s="44">
        <f t="shared" si="61"/>
        <v>356689</v>
      </c>
      <c r="O46" s="202">
        <f t="shared" si="61"/>
        <v>708374</v>
      </c>
      <c r="P46" s="44">
        <f t="shared" si="61"/>
        <v>87</v>
      </c>
      <c r="Q46" s="202">
        <f t="shared" si="61"/>
        <v>708461</v>
      </c>
      <c r="R46" s="46">
        <f t="shared" ref="R46:V46" si="62">+R43+R44+R45</f>
        <v>463418</v>
      </c>
      <c r="S46" s="44">
        <f t="shared" si="62"/>
        <v>455914</v>
      </c>
      <c r="T46" s="202">
        <f t="shared" si="62"/>
        <v>919332</v>
      </c>
      <c r="U46" s="44">
        <f t="shared" si="62"/>
        <v>0</v>
      </c>
      <c r="V46" s="202">
        <f t="shared" si="62"/>
        <v>919332</v>
      </c>
      <c r="W46" s="47">
        <f t="shared" ref="W46" si="63">IF(Q46=0,0,((V46/Q46)-1)*100)</f>
        <v>29.764658887362884</v>
      </c>
    </row>
    <row r="47" spans="1:23" ht="14.25" thickTop="1" thickBot="1">
      <c r="A47" s="4" t="str">
        <f t="shared" ref="A47:A48" si="64">IF(ISERROR(F47/G47)," ",IF(F47/G47&gt;0.5,IF(F47/G47&lt;1.5," ","NOT OK"),"NOT OK"))</f>
        <v xml:space="preserve"> </v>
      </c>
      <c r="B47" s="111" t="s">
        <v>10</v>
      </c>
      <c r="C47" s="125">
        <v>842</v>
      </c>
      <c r="D47" s="127">
        <v>866</v>
      </c>
      <c r="E47" s="185">
        <f t="shared" ref="E47" si="65">SUM(C47:D47)</f>
        <v>1708</v>
      </c>
      <c r="F47" s="125">
        <v>1071</v>
      </c>
      <c r="G47" s="127">
        <v>1072</v>
      </c>
      <c r="H47" s="185">
        <f t="shared" ref="H47" si="66">SUM(F47:G47)</f>
        <v>2143</v>
      </c>
      <c r="I47" s="128">
        <f t="shared" ref="I47:I48" si="67">IF(E47=0,0,((H47/E47)-1)*100)</f>
        <v>25.468384074941454</v>
      </c>
      <c r="J47" s="4"/>
      <c r="K47" s="7"/>
      <c r="L47" s="14" t="s">
        <v>10</v>
      </c>
      <c r="M47" s="40">
        <v>126639</v>
      </c>
      <c r="N47" s="38">
        <v>127388</v>
      </c>
      <c r="O47" s="201">
        <f>SUM(M47:N47)</f>
        <v>254027</v>
      </c>
      <c r="P47" s="150">
        <v>146</v>
      </c>
      <c r="Q47" s="201">
        <f t="shared" ref="Q47" si="68">O47+P47</f>
        <v>254173</v>
      </c>
      <c r="R47" s="40">
        <v>155318</v>
      </c>
      <c r="S47" s="38">
        <v>151071</v>
      </c>
      <c r="T47" s="201">
        <f>SUM(R47:S47)</f>
        <v>306389</v>
      </c>
      <c r="U47" s="150">
        <v>0</v>
      </c>
      <c r="V47" s="201">
        <f t="shared" ref="V47" si="69">T47+U47</f>
        <v>306389</v>
      </c>
      <c r="W47" s="41">
        <f t="shared" ref="W47:W48" si="70">IF(Q47=0,0,((V47/Q47)-1)*100)</f>
        <v>20.543488096690044</v>
      </c>
    </row>
    <row r="48" spans="1:23" ht="14.25" thickTop="1" thickBot="1">
      <c r="A48" s="410" t="str">
        <f t="shared" si="64"/>
        <v xml:space="preserve"> </v>
      </c>
      <c r="B48" s="132" t="s">
        <v>66</v>
      </c>
      <c r="C48" s="133">
        <f>+C38+C42+C46+C47</f>
        <v>7776</v>
      </c>
      <c r="D48" s="135">
        <f t="shared" ref="D48:H48" si="71">+D38+D42+D46+D47</f>
        <v>7881</v>
      </c>
      <c r="E48" s="186">
        <f t="shared" si="71"/>
        <v>15657</v>
      </c>
      <c r="F48" s="133">
        <f t="shared" si="71"/>
        <v>9789</v>
      </c>
      <c r="G48" s="135">
        <f t="shared" si="71"/>
        <v>9781</v>
      </c>
      <c r="H48" s="186">
        <f t="shared" si="71"/>
        <v>19570</v>
      </c>
      <c r="I48" s="137">
        <f t="shared" si="67"/>
        <v>24.992016350514156</v>
      </c>
      <c r="J48" s="8"/>
      <c r="L48" s="42" t="s">
        <v>66</v>
      </c>
      <c r="M48" s="46">
        <f t="shared" ref="M48:V48" si="72">+M38+M42+M46+M47</f>
        <v>1134168</v>
      </c>
      <c r="N48" s="44">
        <f t="shared" si="72"/>
        <v>1151471</v>
      </c>
      <c r="O48" s="202">
        <f t="shared" si="72"/>
        <v>2285639</v>
      </c>
      <c r="P48" s="45">
        <f t="shared" si="72"/>
        <v>815</v>
      </c>
      <c r="Q48" s="205">
        <f t="shared" si="72"/>
        <v>2286454</v>
      </c>
      <c r="R48" s="46">
        <f t="shared" si="72"/>
        <v>1510053</v>
      </c>
      <c r="S48" s="44">
        <f t="shared" si="72"/>
        <v>1492578</v>
      </c>
      <c r="T48" s="202">
        <f t="shared" si="72"/>
        <v>3002631</v>
      </c>
      <c r="U48" s="45">
        <f t="shared" si="72"/>
        <v>140</v>
      </c>
      <c r="V48" s="205">
        <f t="shared" si="72"/>
        <v>3002771</v>
      </c>
      <c r="W48" s="47">
        <f t="shared" si="70"/>
        <v>31.328729989757065</v>
      </c>
    </row>
    <row r="49" spans="1:27" ht="13.5" thickTop="1">
      <c r="A49" s="4" t="str">
        <f>IF(ISERROR(F49/G49)," ",IF(F49/G49&gt;0.5,IF(F49/G49&lt;1.5," ","NOT OK"),"NOT OK"))</f>
        <v xml:space="preserve"> </v>
      </c>
      <c r="B49" s="111" t="s">
        <v>11</v>
      </c>
      <c r="C49" s="125">
        <v>872</v>
      </c>
      <c r="D49" s="127">
        <v>873</v>
      </c>
      <c r="E49" s="185">
        <f>SUM(C49:D49)</f>
        <v>1745</v>
      </c>
      <c r="F49" s="125"/>
      <c r="G49" s="127"/>
      <c r="H49" s="185"/>
      <c r="I49" s="128"/>
      <c r="J49" s="4"/>
      <c r="K49" s="7"/>
      <c r="L49" s="14" t="s">
        <v>11</v>
      </c>
      <c r="M49" s="40">
        <v>130866</v>
      </c>
      <c r="N49" s="38">
        <v>123401</v>
      </c>
      <c r="O49" s="201">
        <f>SUM(M49:N49)</f>
        <v>254267</v>
      </c>
      <c r="P49" s="150">
        <v>164</v>
      </c>
      <c r="Q49" s="201">
        <f>O49+P49</f>
        <v>254431</v>
      </c>
      <c r="R49" s="40"/>
      <c r="S49" s="38"/>
      <c r="T49" s="201"/>
      <c r="U49" s="150"/>
      <c r="V49" s="201"/>
      <c r="W49" s="41"/>
    </row>
    <row r="50" spans="1:27" ht="13.5" thickBot="1">
      <c r="A50" s="4" t="str">
        <f>IF(ISERROR(F50/G50)," ",IF(F50/G50&gt;0.5,IF(F50/G50&lt;1.5," ","NOT OK"),"NOT OK"))</f>
        <v xml:space="preserve"> </v>
      </c>
      <c r="B50" s="116" t="s">
        <v>12</v>
      </c>
      <c r="C50" s="129">
        <v>918</v>
      </c>
      <c r="D50" s="131">
        <v>916</v>
      </c>
      <c r="E50" s="185">
        <f>SUM(C50:D50)</f>
        <v>1834</v>
      </c>
      <c r="F50" s="129"/>
      <c r="G50" s="131"/>
      <c r="H50" s="185"/>
      <c r="I50" s="128"/>
      <c r="J50" s="4"/>
      <c r="K50" s="7"/>
      <c r="L50" s="23" t="s">
        <v>12</v>
      </c>
      <c r="M50" s="40">
        <v>141107</v>
      </c>
      <c r="N50" s="38">
        <v>125044</v>
      </c>
      <c r="O50" s="201">
        <f t="shared" ref="O50" si="73">SUM(M50:N50)</f>
        <v>266151</v>
      </c>
      <c r="P50" s="39">
        <v>0</v>
      </c>
      <c r="Q50" s="204">
        <f>O50+P50</f>
        <v>266151</v>
      </c>
      <c r="R50" s="40"/>
      <c r="S50" s="38"/>
      <c r="T50" s="201"/>
      <c r="U50" s="39"/>
      <c r="V50" s="204"/>
      <c r="W50" s="41"/>
    </row>
    <row r="51" spans="1:27" ht="14.25" thickTop="1" thickBot="1">
      <c r="A51" s="1"/>
      <c r="B51" s="132" t="s">
        <v>38</v>
      </c>
      <c r="C51" s="431">
        <f t="shared" ref="C51:E51" si="74">+C47+C49+C50</f>
        <v>2632</v>
      </c>
      <c r="D51" s="432">
        <f t="shared" si="74"/>
        <v>2655</v>
      </c>
      <c r="E51" s="445">
        <f t="shared" si="74"/>
        <v>5287</v>
      </c>
      <c r="F51" s="431"/>
      <c r="G51" s="432"/>
      <c r="H51" s="445"/>
      <c r="I51" s="136"/>
      <c r="J51" s="4"/>
      <c r="L51" s="42" t="s">
        <v>38</v>
      </c>
      <c r="M51" s="43">
        <f t="shared" ref="M51:Q51" si="75">+M47+M49+M50</f>
        <v>398612</v>
      </c>
      <c r="N51" s="46">
        <f t="shared" si="75"/>
        <v>375833</v>
      </c>
      <c r="O51" s="446">
        <f t="shared" si="75"/>
        <v>774445</v>
      </c>
      <c r="P51" s="43">
        <f t="shared" si="75"/>
        <v>310</v>
      </c>
      <c r="Q51" s="446">
        <f t="shared" si="75"/>
        <v>774755</v>
      </c>
      <c r="R51" s="43"/>
      <c r="S51" s="46"/>
      <c r="T51" s="446"/>
      <c r="U51" s="43"/>
      <c r="V51" s="446"/>
      <c r="W51" s="435"/>
      <c r="X51" s="1"/>
      <c r="AA51" s="1"/>
    </row>
    <row r="52" spans="1:27" ht="14.25" thickTop="1" thickBot="1">
      <c r="A52" s="410" t="str">
        <f t="shared" ref="A52" si="76">IF(ISERROR(F52/G52)," ",IF(F52/G52&gt;0.5,IF(F52/G52&lt;1.5," ","NOT OK"),"NOT OK"))</f>
        <v xml:space="preserve"> </v>
      </c>
      <c r="B52" s="132" t="s">
        <v>63</v>
      </c>
      <c r="C52" s="133">
        <f t="shared" ref="C52:E52" si="77">+C38+C42+C46+C51</f>
        <v>9566</v>
      </c>
      <c r="D52" s="135">
        <f t="shared" si="77"/>
        <v>9670</v>
      </c>
      <c r="E52" s="164">
        <f t="shared" si="77"/>
        <v>19236</v>
      </c>
      <c r="F52" s="133"/>
      <c r="G52" s="135"/>
      <c r="H52" s="164"/>
      <c r="I52" s="137"/>
      <c r="J52" s="8"/>
      <c r="L52" s="42" t="s">
        <v>63</v>
      </c>
      <c r="M52" s="46">
        <f t="shared" ref="M52:Q52" si="78">+M38+M42+M46+M51</f>
        <v>1406141</v>
      </c>
      <c r="N52" s="44">
        <f t="shared" si="78"/>
        <v>1399916</v>
      </c>
      <c r="O52" s="155">
        <f t="shared" si="78"/>
        <v>2806057</v>
      </c>
      <c r="P52" s="45">
        <f t="shared" si="78"/>
        <v>979</v>
      </c>
      <c r="Q52" s="158">
        <f t="shared" si="78"/>
        <v>2807036</v>
      </c>
      <c r="R52" s="46"/>
      <c r="S52" s="44"/>
      <c r="T52" s="155"/>
      <c r="U52" s="45"/>
      <c r="V52" s="158"/>
      <c r="W52" s="47"/>
    </row>
    <row r="53" spans="1:27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7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1:27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1:27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7" ht="14.25" thickTop="1" thickBot="1">
      <c r="B57" s="109"/>
      <c r="C57" s="486" t="s">
        <v>64</v>
      </c>
      <c r="D57" s="487"/>
      <c r="E57" s="488"/>
      <c r="F57" s="486" t="s">
        <v>65</v>
      </c>
      <c r="G57" s="487"/>
      <c r="H57" s="488"/>
      <c r="I57" s="110" t="s">
        <v>2</v>
      </c>
      <c r="J57" s="4"/>
      <c r="L57" s="12"/>
      <c r="M57" s="489" t="s">
        <v>64</v>
      </c>
      <c r="N57" s="490"/>
      <c r="O57" s="490"/>
      <c r="P57" s="490"/>
      <c r="Q57" s="491"/>
      <c r="R57" s="489" t="s">
        <v>65</v>
      </c>
      <c r="S57" s="490"/>
      <c r="T57" s="490"/>
      <c r="U57" s="490"/>
      <c r="V57" s="491"/>
      <c r="W57" s="13" t="s">
        <v>2</v>
      </c>
    </row>
    <row r="58" spans="1:27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L58" s="14" t="s">
        <v>3</v>
      </c>
      <c r="M58" s="20"/>
      <c r="N58" s="16"/>
      <c r="O58" s="17"/>
      <c r="P58" s="18"/>
      <c r="Q58" s="21"/>
      <c r="R58" s="20"/>
      <c r="S58" s="16"/>
      <c r="T58" s="17"/>
      <c r="U58" s="18"/>
      <c r="V58" s="21"/>
      <c r="W58" s="22" t="s">
        <v>4</v>
      </c>
    </row>
    <row r="59" spans="1:27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4"/>
      <c r="L59" s="23"/>
      <c r="M59" s="28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1:27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L60" s="14"/>
      <c r="M60" s="34"/>
      <c r="N60" s="31"/>
      <c r="O60" s="32"/>
      <c r="P60" s="151"/>
      <c r="Q60" s="152"/>
      <c r="R60" s="34"/>
      <c r="S60" s="31"/>
      <c r="T60" s="32"/>
      <c r="U60" s="151"/>
      <c r="V60" s="152"/>
      <c r="W60" s="36"/>
    </row>
    <row r="61" spans="1:27">
      <c r="A61" s="4" t="str">
        <f t="shared" si="18"/>
        <v xml:space="preserve"> </v>
      </c>
      <c r="B61" s="111" t="s">
        <v>13</v>
      </c>
      <c r="C61" s="125">
        <f t="shared" ref="C61:H63" si="79">+C9+C35</f>
        <v>1342</v>
      </c>
      <c r="D61" s="127">
        <f t="shared" si="79"/>
        <v>1340</v>
      </c>
      <c r="E61" s="185">
        <f t="shared" si="79"/>
        <v>2682</v>
      </c>
      <c r="F61" s="125">
        <f t="shared" si="79"/>
        <v>1664</v>
      </c>
      <c r="G61" s="127">
        <f t="shared" si="79"/>
        <v>1658</v>
      </c>
      <c r="H61" s="185">
        <f t="shared" si="79"/>
        <v>3322</v>
      </c>
      <c r="I61" s="128">
        <f t="shared" ref="I61:I72" si="80">IF(E61=0,0,((H61/E61)-1)*100)</f>
        <v>23.862788963460101</v>
      </c>
      <c r="J61" s="4"/>
      <c r="L61" s="14" t="s">
        <v>13</v>
      </c>
      <c r="M61" s="40">
        <f t="shared" ref="M61:P61" si="81">+M9+M35</f>
        <v>195898</v>
      </c>
      <c r="N61" s="38">
        <f t="shared" si="81"/>
        <v>204805</v>
      </c>
      <c r="O61" s="201">
        <f t="shared" si="81"/>
        <v>400703</v>
      </c>
      <c r="P61" s="150">
        <f t="shared" si="81"/>
        <v>165</v>
      </c>
      <c r="Q61" s="201">
        <f>+O61+P61</f>
        <v>400868</v>
      </c>
      <c r="R61" s="40">
        <f t="shared" ref="R61:U61" si="82">+R9+R35</f>
        <v>267842</v>
      </c>
      <c r="S61" s="38">
        <f t="shared" si="82"/>
        <v>271400</v>
      </c>
      <c r="T61" s="201">
        <f t="shared" si="82"/>
        <v>539242</v>
      </c>
      <c r="U61" s="150">
        <f t="shared" si="82"/>
        <v>2</v>
      </c>
      <c r="V61" s="201">
        <f>+T61+U61</f>
        <v>539244</v>
      </c>
      <c r="W61" s="41">
        <f t="shared" ref="W61:W72" si="83">IF(Q61=0,0,((V61/Q61)-1)*100)</f>
        <v>34.519093566959704</v>
      </c>
    </row>
    <row r="62" spans="1:27">
      <c r="A62" s="4" t="str">
        <f t="shared" si="18"/>
        <v xml:space="preserve"> </v>
      </c>
      <c r="B62" s="111" t="s">
        <v>14</v>
      </c>
      <c r="C62" s="125">
        <f t="shared" si="79"/>
        <v>1217</v>
      </c>
      <c r="D62" s="127">
        <f t="shared" si="79"/>
        <v>1218</v>
      </c>
      <c r="E62" s="185">
        <f t="shared" si="79"/>
        <v>2435</v>
      </c>
      <c r="F62" s="125">
        <f t="shared" si="79"/>
        <v>1578</v>
      </c>
      <c r="G62" s="127">
        <f t="shared" si="79"/>
        <v>1580</v>
      </c>
      <c r="H62" s="185">
        <f t="shared" si="79"/>
        <v>3158</v>
      </c>
      <c r="I62" s="128">
        <f t="shared" si="80"/>
        <v>29.691991786447637</v>
      </c>
      <c r="J62" s="4"/>
      <c r="L62" s="14" t="s">
        <v>14</v>
      </c>
      <c r="M62" s="40">
        <f t="shared" ref="M62:N62" si="84">+M10+M36</f>
        <v>196678</v>
      </c>
      <c r="N62" s="38">
        <f t="shared" si="84"/>
        <v>195608</v>
      </c>
      <c r="O62" s="201">
        <f t="shared" ref="O62" si="85">SUM(M62:N62)</f>
        <v>392286</v>
      </c>
      <c r="P62" s="150">
        <f>+P10+P36</f>
        <v>0</v>
      </c>
      <c r="Q62" s="201">
        <f>+O62+P62</f>
        <v>392286</v>
      </c>
      <c r="R62" s="40">
        <f>+R10+R36</f>
        <v>267879</v>
      </c>
      <c r="S62" s="38">
        <f>+S10+S36</f>
        <v>265405</v>
      </c>
      <c r="T62" s="201">
        <f t="shared" ref="T62" si="86">SUM(R62:S62)</f>
        <v>533284</v>
      </c>
      <c r="U62" s="150">
        <f>+U10+U36</f>
        <v>0</v>
      </c>
      <c r="V62" s="201">
        <f>+T62+U62</f>
        <v>533284</v>
      </c>
      <c r="W62" s="41">
        <f t="shared" si="83"/>
        <v>35.942654084010137</v>
      </c>
    </row>
    <row r="63" spans="1:27" ht="13.5" thickBot="1">
      <c r="A63" s="4" t="str">
        <f>IF(ISERROR(F63/G63)," ",IF(F63/G63&gt;0.5,IF(F63/G63&lt;1.5," ","NOT OK"),"NOT OK"))</f>
        <v xml:space="preserve"> </v>
      </c>
      <c r="B63" s="111" t="s">
        <v>15</v>
      </c>
      <c r="C63" s="125">
        <f t="shared" si="79"/>
        <v>1354</v>
      </c>
      <c r="D63" s="127">
        <f t="shared" si="79"/>
        <v>1356</v>
      </c>
      <c r="E63" s="185">
        <f t="shared" si="79"/>
        <v>2710</v>
      </c>
      <c r="F63" s="125">
        <f t="shared" si="79"/>
        <v>1659</v>
      </c>
      <c r="G63" s="127">
        <f t="shared" si="79"/>
        <v>1660</v>
      </c>
      <c r="H63" s="185">
        <f t="shared" si="79"/>
        <v>3319</v>
      </c>
      <c r="I63" s="128">
        <f>IF(E63=0,0,((H63/E63)-1)*100)</f>
        <v>22.472324723247226</v>
      </c>
      <c r="J63" s="4"/>
      <c r="L63" s="14" t="s">
        <v>15</v>
      </c>
      <c r="M63" s="40">
        <f t="shared" ref="M63:N63" si="87">+M11+M37</f>
        <v>206291</v>
      </c>
      <c r="N63" s="38">
        <f t="shared" si="87"/>
        <v>213083</v>
      </c>
      <c r="O63" s="201">
        <f>SUM(M63:N63)</f>
        <v>419374</v>
      </c>
      <c r="P63" s="150">
        <f>+P11+P37</f>
        <v>123</v>
      </c>
      <c r="Q63" s="201">
        <f>+O63+P63</f>
        <v>419497</v>
      </c>
      <c r="R63" s="40">
        <f>+R11+R37</f>
        <v>273316</v>
      </c>
      <c r="S63" s="38">
        <f>+S11+S37</f>
        <v>271177</v>
      </c>
      <c r="T63" s="201">
        <f>SUM(R63:S63)</f>
        <v>544493</v>
      </c>
      <c r="U63" s="150">
        <f>+U11+U37</f>
        <v>1</v>
      </c>
      <c r="V63" s="201">
        <f>+T63+U63</f>
        <v>544494</v>
      </c>
      <c r="W63" s="41">
        <f>IF(Q63=0,0,((V63/Q63)-1)*100)</f>
        <v>29.79687578218677</v>
      </c>
    </row>
    <row r="64" spans="1:27" ht="14.25" thickTop="1" thickBot="1">
      <c r="A64" s="4" t="str">
        <f t="shared" si="18"/>
        <v xml:space="preserve"> </v>
      </c>
      <c r="B64" s="132" t="s">
        <v>61</v>
      </c>
      <c r="C64" s="133">
        <f t="shared" ref="C64:H64" si="88">+C61+C62+C63</f>
        <v>3913</v>
      </c>
      <c r="D64" s="135">
        <f t="shared" si="88"/>
        <v>3914</v>
      </c>
      <c r="E64" s="180">
        <f t="shared" si="88"/>
        <v>7827</v>
      </c>
      <c r="F64" s="133">
        <f t="shared" si="88"/>
        <v>4901</v>
      </c>
      <c r="G64" s="135">
        <f t="shared" si="88"/>
        <v>4898</v>
      </c>
      <c r="H64" s="186">
        <f t="shared" si="88"/>
        <v>9799</v>
      </c>
      <c r="I64" s="137">
        <f>IF(E64=0,0,((H64/E64)-1)*100)</f>
        <v>25.194838379966789</v>
      </c>
      <c r="J64" s="8"/>
      <c r="L64" s="42" t="s">
        <v>61</v>
      </c>
      <c r="M64" s="46">
        <f t="shared" ref="M64:Q64" si="89">+M61+M62+M63</f>
        <v>598867</v>
      </c>
      <c r="N64" s="44">
        <f t="shared" si="89"/>
        <v>613496</v>
      </c>
      <c r="O64" s="202">
        <f t="shared" si="89"/>
        <v>1212363</v>
      </c>
      <c r="P64" s="45">
        <f t="shared" si="89"/>
        <v>288</v>
      </c>
      <c r="Q64" s="205">
        <f t="shared" si="89"/>
        <v>1212651</v>
      </c>
      <c r="R64" s="46">
        <f t="shared" ref="R64:V64" si="90">+R61+R62+R63</f>
        <v>809037</v>
      </c>
      <c r="S64" s="44">
        <f t="shared" si="90"/>
        <v>807982</v>
      </c>
      <c r="T64" s="202">
        <f t="shared" si="90"/>
        <v>1617019</v>
      </c>
      <c r="U64" s="45">
        <f t="shared" si="90"/>
        <v>3</v>
      </c>
      <c r="V64" s="205">
        <f t="shared" si="90"/>
        <v>1617022</v>
      </c>
      <c r="W64" s="47">
        <f>IF(Q64=0,0,((V64/Q64)-1)*100)</f>
        <v>33.346032782721501</v>
      </c>
    </row>
    <row r="65" spans="1:27" ht="13.5" thickTop="1">
      <c r="A65" s="4" t="str">
        <f t="shared" si="18"/>
        <v xml:space="preserve"> </v>
      </c>
      <c r="B65" s="111" t="s">
        <v>16</v>
      </c>
      <c r="C65" s="138">
        <f t="shared" ref="C65:H67" si="91">+C13+C39</f>
        <v>1304</v>
      </c>
      <c r="D65" s="140">
        <f t="shared" si="91"/>
        <v>1304</v>
      </c>
      <c r="E65" s="185">
        <f t="shared" si="91"/>
        <v>2608</v>
      </c>
      <c r="F65" s="138">
        <f t="shared" si="91"/>
        <v>1680</v>
      </c>
      <c r="G65" s="140">
        <f t="shared" si="91"/>
        <v>1680</v>
      </c>
      <c r="H65" s="185">
        <f t="shared" si="91"/>
        <v>3360</v>
      </c>
      <c r="I65" s="128">
        <f t="shared" si="80"/>
        <v>28.834355828220847</v>
      </c>
      <c r="J65" s="8"/>
      <c r="L65" s="14" t="s">
        <v>16</v>
      </c>
      <c r="M65" s="40">
        <f t="shared" ref="M65:N65" si="92">+M13+M39</f>
        <v>193122</v>
      </c>
      <c r="N65" s="38">
        <f t="shared" si="92"/>
        <v>197273</v>
      </c>
      <c r="O65" s="201">
        <f t="shared" ref="O65" si="93">SUM(M65:N65)</f>
        <v>390395</v>
      </c>
      <c r="P65" s="150">
        <f>+P13+P39</f>
        <v>2</v>
      </c>
      <c r="Q65" s="201">
        <f>+O65+P65</f>
        <v>390397</v>
      </c>
      <c r="R65" s="40">
        <f t="shared" ref="R65:S67" si="94">+R13+R39</f>
        <v>265785</v>
      </c>
      <c r="S65" s="38">
        <f t="shared" si="94"/>
        <v>268846</v>
      </c>
      <c r="T65" s="201">
        <f t="shared" ref="T65:T67" si="95">SUM(R65:S65)</f>
        <v>534631</v>
      </c>
      <c r="U65" s="150">
        <f>+U13+U39</f>
        <v>2</v>
      </c>
      <c r="V65" s="201">
        <f>+T65+U65</f>
        <v>534633</v>
      </c>
      <c r="W65" s="41">
        <f t="shared" si="83"/>
        <v>36.945980629974095</v>
      </c>
    </row>
    <row r="66" spans="1:27">
      <c r="A66" s="4" t="str">
        <f>IF(ISERROR(F66/G66)," ",IF(F66/G66&gt;0.5,IF(F66/G66&lt;1.5," ","NOT OK"),"NOT OK"))</f>
        <v xml:space="preserve"> </v>
      </c>
      <c r="B66" s="111" t="s">
        <v>17</v>
      </c>
      <c r="C66" s="138">
        <f t="shared" si="91"/>
        <v>1363</v>
      </c>
      <c r="D66" s="140">
        <f t="shared" si="91"/>
        <v>1363</v>
      </c>
      <c r="E66" s="185">
        <f t="shared" si="91"/>
        <v>2726</v>
      </c>
      <c r="F66" s="138">
        <f t="shared" si="91"/>
        <v>1718</v>
      </c>
      <c r="G66" s="140">
        <f t="shared" si="91"/>
        <v>1718</v>
      </c>
      <c r="H66" s="185">
        <f t="shared" si="91"/>
        <v>3436</v>
      </c>
      <c r="I66" s="128">
        <f>IF(E66=0,0,((H66/E66)-1)*100)</f>
        <v>26.045487894350707</v>
      </c>
      <c r="J66" s="4"/>
      <c r="L66" s="14" t="s">
        <v>17</v>
      </c>
      <c r="M66" s="40">
        <f t="shared" ref="M66:N66" si="96">+M14+M40</f>
        <v>182189</v>
      </c>
      <c r="N66" s="38">
        <f t="shared" si="96"/>
        <v>185517</v>
      </c>
      <c r="O66" s="201">
        <f>SUM(M66:N66)</f>
        <v>367706</v>
      </c>
      <c r="P66" s="150">
        <f>+P14+P40</f>
        <v>416</v>
      </c>
      <c r="Q66" s="201">
        <f>+O66+P66</f>
        <v>368122</v>
      </c>
      <c r="R66" s="40">
        <f t="shared" si="94"/>
        <v>250051</v>
      </c>
      <c r="S66" s="38">
        <f t="shared" si="94"/>
        <v>252230</v>
      </c>
      <c r="T66" s="201">
        <f>SUM(R66:S66)</f>
        <v>502281</v>
      </c>
      <c r="U66" s="150">
        <f>+U14+U40</f>
        <v>142</v>
      </c>
      <c r="V66" s="201">
        <f>+T66+U66</f>
        <v>502423</v>
      </c>
      <c r="W66" s="41">
        <f>IF(Q66=0,0,((V66/Q66)-1)*100)</f>
        <v>36.4827421344011</v>
      </c>
    </row>
    <row r="67" spans="1:27" ht="13.5" thickBot="1">
      <c r="A67" s="4" t="str">
        <f t="shared" ref="A67:A72" si="97">IF(ISERROR(F67/G67)," ",IF(F67/G67&gt;0.5,IF(F67/G67&lt;1.5," ","NOT OK"),"NOT OK"))</f>
        <v xml:space="preserve"> </v>
      </c>
      <c r="B67" s="111" t="s">
        <v>18</v>
      </c>
      <c r="C67" s="138">
        <f t="shared" si="91"/>
        <v>1311</v>
      </c>
      <c r="D67" s="140">
        <f t="shared" si="91"/>
        <v>1311</v>
      </c>
      <c r="E67" s="185">
        <f t="shared" si="91"/>
        <v>2622</v>
      </c>
      <c r="F67" s="138">
        <f t="shared" si="91"/>
        <v>1640</v>
      </c>
      <c r="G67" s="140">
        <f t="shared" si="91"/>
        <v>1650</v>
      </c>
      <c r="H67" s="185">
        <f t="shared" si="91"/>
        <v>3290</v>
      </c>
      <c r="I67" s="128">
        <f t="shared" si="80"/>
        <v>25.476735316552258</v>
      </c>
      <c r="J67" s="4"/>
      <c r="L67" s="14" t="s">
        <v>18</v>
      </c>
      <c r="M67" s="40">
        <f t="shared" ref="M67:N67" si="98">+M15+M41</f>
        <v>177843</v>
      </c>
      <c r="N67" s="38">
        <f t="shared" si="98"/>
        <v>174384</v>
      </c>
      <c r="O67" s="201">
        <f t="shared" ref="O67" si="99">SUM(M67:N67)</f>
        <v>352227</v>
      </c>
      <c r="P67" s="150">
        <f>+P15+P41</f>
        <v>296</v>
      </c>
      <c r="Q67" s="201">
        <f>+O67+P67</f>
        <v>352523</v>
      </c>
      <c r="R67" s="40">
        <f t="shared" si="94"/>
        <v>241391</v>
      </c>
      <c r="S67" s="38">
        <f t="shared" si="94"/>
        <v>232800</v>
      </c>
      <c r="T67" s="201">
        <f t="shared" si="95"/>
        <v>474191</v>
      </c>
      <c r="U67" s="150">
        <f>+U15+U41</f>
        <v>4</v>
      </c>
      <c r="V67" s="201">
        <f>+T67+U67</f>
        <v>474195</v>
      </c>
      <c r="W67" s="41">
        <f t="shared" si="83"/>
        <v>34.514627414381472</v>
      </c>
    </row>
    <row r="68" spans="1:27" ht="16.5" thickTop="1" thickBot="1">
      <c r="A68" s="10" t="str">
        <f t="shared" si="97"/>
        <v xml:space="preserve"> </v>
      </c>
      <c r="B68" s="141" t="s">
        <v>19</v>
      </c>
      <c r="C68" s="142">
        <f>+C65+C66+C67</f>
        <v>3978</v>
      </c>
      <c r="D68" s="149">
        <f t="shared" ref="D68" si="100">+D65+D66+D67</f>
        <v>3978</v>
      </c>
      <c r="E68" s="194">
        <f t="shared" ref="E68" si="101">+E65+E66+E67</f>
        <v>7956</v>
      </c>
      <c r="F68" s="133">
        <f t="shared" ref="F68" si="102">+F65+F66+F67</f>
        <v>5038</v>
      </c>
      <c r="G68" s="144">
        <f t="shared" ref="G68" si="103">+G65+G66+G67</f>
        <v>5048</v>
      </c>
      <c r="H68" s="187">
        <f t="shared" ref="H68" si="104">+H65+H66+H67</f>
        <v>10086</v>
      </c>
      <c r="I68" s="136">
        <f t="shared" si="80"/>
        <v>26.772247360482648</v>
      </c>
      <c r="J68" s="10"/>
      <c r="K68" s="11"/>
      <c r="L68" s="48" t="s">
        <v>19</v>
      </c>
      <c r="M68" s="49">
        <f t="shared" ref="M68:Q68" si="105">+M65+M66+M67</f>
        <v>553154</v>
      </c>
      <c r="N68" s="50">
        <f t="shared" si="105"/>
        <v>557174</v>
      </c>
      <c r="O68" s="203">
        <f t="shared" si="105"/>
        <v>1110328</v>
      </c>
      <c r="P68" s="50">
        <f t="shared" si="105"/>
        <v>714</v>
      </c>
      <c r="Q68" s="203">
        <f t="shared" si="105"/>
        <v>1111042</v>
      </c>
      <c r="R68" s="49">
        <f t="shared" ref="R68" si="106">+R65+R66+R67</f>
        <v>757227</v>
      </c>
      <c r="S68" s="50">
        <f t="shared" ref="S68" si="107">+S65+S66+S67</f>
        <v>753876</v>
      </c>
      <c r="T68" s="203">
        <f t="shared" ref="T68" si="108">+T65+T66+T67</f>
        <v>1511103</v>
      </c>
      <c r="U68" s="50">
        <f t="shared" ref="U68" si="109">+U65+U66+U67</f>
        <v>148</v>
      </c>
      <c r="V68" s="203">
        <f t="shared" ref="V68" si="110">+V65+V66+V67</f>
        <v>1511251</v>
      </c>
      <c r="W68" s="51">
        <f t="shared" si="83"/>
        <v>36.021050509341677</v>
      </c>
    </row>
    <row r="69" spans="1:27" ht="13.5" thickTop="1">
      <c r="A69" s="4" t="str">
        <f t="shared" si="97"/>
        <v xml:space="preserve"> </v>
      </c>
      <c r="B69" s="111" t="s">
        <v>21</v>
      </c>
      <c r="C69" s="125">
        <f t="shared" ref="C69:H71" si="111">+C17+C43</f>
        <v>1404</v>
      </c>
      <c r="D69" s="127">
        <f t="shared" si="111"/>
        <v>1404</v>
      </c>
      <c r="E69" s="195">
        <f t="shared" si="111"/>
        <v>2808</v>
      </c>
      <c r="F69" s="125">
        <f t="shared" si="111"/>
        <v>1743</v>
      </c>
      <c r="G69" s="127">
        <f t="shared" si="111"/>
        <v>1667</v>
      </c>
      <c r="H69" s="188">
        <f t="shared" si="111"/>
        <v>3410</v>
      </c>
      <c r="I69" s="128">
        <f t="shared" si="80"/>
        <v>21.438746438746435</v>
      </c>
      <c r="J69" s="4"/>
      <c r="L69" s="14" t="s">
        <v>21</v>
      </c>
      <c r="M69" s="40">
        <f t="shared" ref="M69:N69" si="112">+M17+M43</f>
        <v>211851</v>
      </c>
      <c r="N69" s="38">
        <f t="shared" si="112"/>
        <v>202353</v>
      </c>
      <c r="O69" s="201">
        <f t="shared" ref="O69:O71" si="113">SUM(M69:N69)</f>
        <v>414204</v>
      </c>
      <c r="P69" s="150">
        <f>+P17+P43</f>
        <v>6</v>
      </c>
      <c r="Q69" s="201">
        <f>+O69+P69</f>
        <v>414210</v>
      </c>
      <c r="R69" s="40">
        <f t="shared" ref="R69:S71" si="114">+R17+R43</f>
        <v>285614</v>
      </c>
      <c r="S69" s="38">
        <f t="shared" si="114"/>
        <v>276352</v>
      </c>
      <c r="T69" s="201">
        <f t="shared" ref="T69:T71" si="115">SUM(R69:S69)</f>
        <v>561966</v>
      </c>
      <c r="U69" s="150">
        <f>+U17+U43</f>
        <v>12</v>
      </c>
      <c r="V69" s="201">
        <f>+T69+U69</f>
        <v>561978</v>
      </c>
      <c r="W69" s="41">
        <f t="shared" si="83"/>
        <v>35.674657782284356</v>
      </c>
    </row>
    <row r="70" spans="1:27">
      <c r="A70" s="4" t="str">
        <f t="shared" si="97"/>
        <v xml:space="preserve"> </v>
      </c>
      <c r="B70" s="111" t="s">
        <v>22</v>
      </c>
      <c r="C70" s="125">
        <f t="shared" si="111"/>
        <v>1462</v>
      </c>
      <c r="D70" s="127">
        <f t="shared" si="111"/>
        <v>1462</v>
      </c>
      <c r="E70" s="179">
        <f t="shared" si="111"/>
        <v>2924</v>
      </c>
      <c r="F70" s="125">
        <f t="shared" si="111"/>
        <v>1789</v>
      </c>
      <c r="G70" s="127">
        <f t="shared" si="111"/>
        <v>1786</v>
      </c>
      <c r="H70" s="179">
        <f t="shared" si="111"/>
        <v>3575</v>
      </c>
      <c r="I70" s="128">
        <f t="shared" si="80"/>
        <v>22.264021887824903</v>
      </c>
      <c r="J70" s="4"/>
      <c r="L70" s="14" t="s">
        <v>22</v>
      </c>
      <c r="M70" s="40">
        <f t="shared" ref="M70:N70" si="116">+M18+M44</f>
        <v>227152</v>
      </c>
      <c r="N70" s="38">
        <f t="shared" si="116"/>
        <v>231238</v>
      </c>
      <c r="O70" s="201">
        <f t="shared" si="113"/>
        <v>458390</v>
      </c>
      <c r="P70" s="150">
        <f>+P18+P44</f>
        <v>153</v>
      </c>
      <c r="Q70" s="201">
        <f>+O70+P70</f>
        <v>458543</v>
      </c>
      <c r="R70" s="40">
        <f t="shared" si="114"/>
        <v>288094</v>
      </c>
      <c r="S70" s="38">
        <f t="shared" si="114"/>
        <v>294082</v>
      </c>
      <c r="T70" s="201">
        <f t="shared" si="115"/>
        <v>582176</v>
      </c>
      <c r="U70" s="150">
        <f>+U18+U44</f>
        <v>1</v>
      </c>
      <c r="V70" s="201">
        <f>+T70+U70</f>
        <v>582177</v>
      </c>
      <c r="W70" s="41">
        <f t="shared" si="83"/>
        <v>26.962356856390791</v>
      </c>
    </row>
    <row r="71" spans="1:27" ht="13.5" thickBot="1">
      <c r="A71" s="4" t="str">
        <f t="shared" si="97"/>
        <v xml:space="preserve"> </v>
      </c>
      <c r="B71" s="111" t="s">
        <v>23</v>
      </c>
      <c r="C71" s="125">
        <f t="shared" si="111"/>
        <v>1366</v>
      </c>
      <c r="D71" s="146">
        <f t="shared" si="111"/>
        <v>1366</v>
      </c>
      <c r="E71" s="183">
        <f t="shared" si="111"/>
        <v>2732</v>
      </c>
      <c r="F71" s="125">
        <f t="shared" si="111"/>
        <v>1700</v>
      </c>
      <c r="G71" s="146">
        <f t="shared" si="111"/>
        <v>1698</v>
      </c>
      <c r="H71" s="183">
        <f t="shared" si="111"/>
        <v>3398</v>
      </c>
      <c r="I71" s="147">
        <f t="shared" si="80"/>
        <v>24.377745241581252</v>
      </c>
      <c r="J71" s="4"/>
      <c r="L71" s="14" t="s">
        <v>23</v>
      </c>
      <c r="M71" s="40">
        <f t="shared" ref="M71:N71" si="117">+M19+M45</f>
        <v>184514</v>
      </c>
      <c r="N71" s="38">
        <f t="shared" si="117"/>
        <v>175500</v>
      </c>
      <c r="O71" s="201">
        <f t="shared" si="113"/>
        <v>360014</v>
      </c>
      <c r="P71" s="150">
        <f>+P19+P45</f>
        <v>477</v>
      </c>
      <c r="Q71" s="206">
        <f>+O71+P71</f>
        <v>360491</v>
      </c>
      <c r="R71" s="40">
        <f t="shared" si="114"/>
        <v>244484</v>
      </c>
      <c r="S71" s="38">
        <f t="shared" si="114"/>
        <v>236027</v>
      </c>
      <c r="T71" s="201">
        <f t="shared" si="115"/>
        <v>480511</v>
      </c>
      <c r="U71" s="150">
        <f>+U19+U45</f>
        <v>1</v>
      </c>
      <c r="V71" s="206">
        <f>+T71+U71</f>
        <v>480512</v>
      </c>
      <c r="W71" s="41">
        <f t="shared" si="83"/>
        <v>33.293757680496874</v>
      </c>
    </row>
    <row r="72" spans="1:27" ht="14.25" thickTop="1" thickBot="1">
      <c r="A72" s="4" t="str">
        <f t="shared" si="97"/>
        <v xml:space="preserve"> </v>
      </c>
      <c r="B72" s="132" t="s">
        <v>24</v>
      </c>
      <c r="C72" s="133">
        <f t="shared" ref="C72:H72" si="118">+C69+C70+C71</f>
        <v>4232</v>
      </c>
      <c r="D72" s="135">
        <f t="shared" si="118"/>
        <v>4232</v>
      </c>
      <c r="E72" s="189">
        <f t="shared" si="118"/>
        <v>8464</v>
      </c>
      <c r="F72" s="133">
        <f t="shared" si="118"/>
        <v>5232</v>
      </c>
      <c r="G72" s="135">
        <f t="shared" si="118"/>
        <v>5151</v>
      </c>
      <c r="H72" s="189">
        <f t="shared" si="118"/>
        <v>10383</v>
      </c>
      <c r="I72" s="136">
        <f t="shared" si="80"/>
        <v>22.67249527410209</v>
      </c>
      <c r="J72" s="4"/>
      <c r="L72" s="42" t="s">
        <v>24</v>
      </c>
      <c r="M72" s="46">
        <f t="shared" ref="M72:Q72" si="119">+M69+M70+M71</f>
        <v>623517</v>
      </c>
      <c r="N72" s="44">
        <f t="shared" si="119"/>
        <v>609091</v>
      </c>
      <c r="O72" s="202">
        <f t="shared" si="119"/>
        <v>1232608</v>
      </c>
      <c r="P72" s="45">
        <f t="shared" si="119"/>
        <v>636</v>
      </c>
      <c r="Q72" s="205">
        <f t="shared" si="119"/>
        <v>1233244</v>
      </c>
      <c r="R72" s="46">
        <f t="shared" ref="R72:V72" si="120">+R69+R70+R71</f>
        <v>818192</v>
      </c>
      <c r="S72" s="44">
        <f t="shared" si="120"/>
        <v>806461</v>
      </c>
      <c r="T72" s="202">
        <f t="shared" si="120"/>
        <v>1624653</v>
      </c>
      <c r="U72" s="45">
        <f t="shared" si="120"/>
        <v>14</v>
      </c>
      <c r="V72" s="205">
        <f t="shared" si="120"/>
        <v>1624667</v>
      </c>
      <c r="W72" s="47">
        <f t="shared" si="83"/>
        <v>31.739298954626992</v>
      </c>
    </row>
    <row r="73" spans="1:27" ht="14.25" thickTop="1" thickBot="1">
      <c r="A73" s="4" t="str">
        <f t="shared" ref="A73:A74" si="121">IF(ISERROR(F73/G73)," ",IF(F73/G73&gt;0.5,IF(F73/G73&lt;1.5," ","NOT OK"),"NOT OK"))</f>
        <v xml:space="preserve"> </v>
      </c>
      <c r="B73" s="111" t="s">
        <v>10</v>
      </c>
      <c r="C73" s="125">
        <f t="shared" ref="C73:H73" si="122">+C21+C47</f>
        <v>1444</v>
      </c>
      <c r="D73" s="127">
        <f t="shared" si="122"/>
        <v>1443</v>
      </c>
      <c r="E73" s="185">
        <f t="shared" si="122"/>
        <v>2887</v>
      </c>
      <c r="F73" s="125">
        <f t="shared" si="122"/>
        <v>1761</v>
      </c>
      <c r="G73" s="127">
        <f t="shared" si="122"/>
        <v>1763</v>
      </c>
      <c r="H73" s="185">
        <f t="shared" si="122"/>
        <v>3524</v>
      </c>
      <c r="I73" s="128">
        <f t="shared" ref="I73:I74" si="123">IF(E73=0,0,((H73/E73)-1)*100)</f>
        <v>22.064426740561128</v>
      </c>
      <c r="J73" s="4"/>
      <c r="K73" s="7"/>
      <c r="L73" s="14" t="s">
        <v>10</v>
      </c>
      <c r="M73" s="40">
        <f t="shared" ref="M73:N73" si="124">+M21+M47</f>
        <v>215501</v>
      </c>
      <c r="N73" s="38">
        <f t="shared" si="124"/>
        <v>211111</v>
      </c>
      <c r="O73" s="201">
        <f>SUM(M73:N73)</f>
        <v>426612</v>
      </c>
      <c r="P73" s="150">
        <f>+P21+P47</f>
        <v>199</v>
      </c>
      <c r="Q73" s="201">
        <f>+O73+P73</f>
        <v>426811</v>
      </c>
      <c r="R73" s="40">
        <f>+R21+R47</f>
        <v>250503</v>
      </c>
      <c r="S73" s="38">
        <f>+S21+S47</f>
        <v>250305</v>
      </c>
      <c r="T73" s="201">
        <f>SUM(R73:S73)</f>
        <v>500808</v>
      </c>
      <c r="U73" s="150">
        <f>+U21+U47</f>
        <v>2</v>
      </c>
      <c r="V73" s="201">
        <f>+T73+U73</f>
        <v>500810</v>
      </c>
      <c r="W73" s="41">
        <f t="shared" ref="W73:W74" si="125">IF(Q73=0,0,((V73/Q73)-1)*100)</f>
        <v>17.337650622875223</v>
      </c>
    </row>
    <row r="74" spans="1:27" ht="14.25" thickTop="1" thickBot="1">
      <c r="A74" s="410" t="str">
        <f t="shared" si="121"/>
        <v xml:space="preserve"> </v>
      </c>
      <c r="B74" s="132" t="s">
        <v>66</v>
      </c>
      <c r="C74" s="133">
        <f>+C64+C68+C72+C73</f>
        <v>13567</v>
      </c>
      <c r="D74" s="135">
        <f t="shared" ref="D74:H74" si="126">+D64+D68+D72+D73</f>
        <v>13567</v>
      </c>
      <c r="E74" s="186">
        <f t="shared" si="126"/>
        <v>27134</v>
      </c>
      <c r="F74" s="133">
        <f t="shared" si="126"/>
        <v>16932</v>
      </c>
      <c r="G74" s="135">
        <f t="shared" si="126"/>
        <v>16860</v>
      </c>
      <c r="H74" s="186">
        <f t="shared" si="126"/>
        <v>33792</v>
      </c>
      <c r="I74" s="137">
        <f t="shared" si="123"/>
        <v>24.537480651581035</v>
      </c>
      <c r="J74" s="8"/>
      <c r="L74" s="42" t="s">
        <v>66</v>
      </c>
      <c r="M74" s="46">
        <f t="shared" ref="M74:V74" si="127">+M64+M68+M72+M73</f>
        <v>1991039</v>
      </c>
      <c r="N74" s="44">
        <f t="shared" si="127"/>
        <v>1990872</v>
      </c>
      <c r="O74" s="202">
        <f t="shared" si="127"/>
        <v>3981911</v>
      </c>
      <c r="P74" s="45">
        <f t="shared" si="127"/>
        <v>1837</v>
      </c>
      <c r="Q74" s="205">
        <f t="shared" si="127"/>
        <v>3983748</v>
      </c>
      <c r="R74" s="46">
        <f t="shared" si="127"/>
        <v>2634959</v>
      </c>
      <c r="S74" s="44">
        <f t="shared" si="127"/>
        <v>2618624</v>
      </c>
      <c r="T74" s="202">
        <f t="shared" si="127"/>
        <v>5253583</v>
      </c>
      <c r="U74" s="45">
        <f t="shared" si="127"/>
        <v>167</v>
      </c>
      <c r="V74" s="205">
        <f t="shared" si="127"/>
        <v>5253750</v>
      </c>
      <c r="W74" s="47">
        <f t="shared" si="125"/>
        <v>31.879576720214221</v>
      </c>
    </row>
    <row r="75" spans="1:27" ht="13.5" thickTop="1">
      <c r="A75" s="4" t="str">
        <f>IF(ISERROR(F75/G75)," ",IF(F75/G75&gt;0.5,IF(F75/G75&lt;1.5," ","NOT OK"),"NOT OK"))</f>
        <v xml:space="preserve"> </v>
      </c>
      <c r="B75" s="111" t="s">
        <v>11</v>
      </c>
      <c r="C75" s="125">
        <f t="shared" ref="C75:E76" si="128">+C23+C49</f>
        <v>1460</v>
      </c>
      <c r="D75" s="127">
        <f t="shared" si="128"/>
        <v>1461</v>
      </c>
      <c r="E75" s="185">
        <f t="shared" si="128"/>
        <v>2921</v>
      </c>
      <c r="F75" s="125"/>
      <c r="G75" s="127"/>
      <c r="H75" s="185"/>
      <c r="I75" s="128"/>
      <c r="J75" s="4"/>
      <c r="K75" s="7"/>
      <c r="L75" s="14" t="s">
        <v>11</v>
      </c>
      <c r="M75" s="40">
        <f t="shared" ref="M75:N75" si="129">+M23+M49</f>
        <v>213594</v>
      </c>
      <c r="N75" s="38">
        <f t="shared" si="129"/>
        <v>201115</v>
      </c>
      <c r="O75" s="201">
        <f>SUM(M75:N75)</f>
        <v>414709</v>
      </c>
      <c r="P75" s="150">
        <f>+P23+P49</f>
        <v>166</v>
      </c>
      <c r="Q75" s="201">
        <f>+O75+P75</f>
        <v>414875</v>
      </c>
      <c r="R75" s="40"/>
      <c r="S75" s="38"/>
      <c r="T75" s="201"/>
      <c r="U75" s="150"/>
      <c r="V75" s="201"/>
      <c r="W75" s="41"/>
    </row>
    <row r="76" spans="1:27" ht="13.5" thickBot="1">
      <c r="A76" s="4" t="str">
        <f>IF(ISERROR(F76/G76)," ",IF(F76/G76&gt;0.5,IF(F76/G76&lt;1.5," ","NOT OK"),"NOT OK"))</f>
        <v xml:space="preserve"> </v>
      </c>
      <c r="B76" s="116" t="s">
        <v>12</v>
      </c>
      <c r="C76" s="129">
        <f t="shared" si="128"/>
        <v>1578</v>
      </c>
      <c r="D76" s="131">
        <f t="shared" si="128"/>
        <v>1577</v>
      </c>
      <c r="E76" s="185">
        <f t="shared" si="128"/>
        <v>3155</v>
      </c>
      <c r="F76" s="129"/>
      <c r="G76" s="131"/>
      <c r="H76" s="185"/>
      <c r="I76" s="128"/>
      <c r="J76" s="4"/>
      <c r="K76" s="7"/>
      <c r="L76" s="23" t="s">
        <v>12</v>
      </c>
      <c r="M76" s="40">
        <f t="shared" ref="M76:N76" si="130">+M24+M50</f>
        <v>249739</v>
      </c>
      <c r="N76" s="38">
        <f t="shared" si="130"/>
        <v>220811</v>
      </c>
      <c r="O76" s="201">
        <f t="shared" ref="O76" si="131">SUM(M76:N76)</f>
        <v>470550</v>
      </c>
      <c r="P76" s="150">
        <f>+P24+P50</f>
        <v>8</v>
      </c>
      <c r="Q76" s="201">
        <f>+O76+P76</f>
        <v>470558</v>
      </c>
      <c r="R76" s="40"/>
      <c r="S76" s="38"/>
      <c r="T76" s="201"/>
      <c r="U76" s="150"/>
      <c r="V76" s="201"/>
      <c r="W76" s="41"/>
    </row>
    <row r="77" spans="1:27" ht="14.25" thickTop="1" thickBot="1">
      <c r="A77" s="1"/>
      <c r="B77" s="132" t="s">
        <v>38</v>
      </c>
      <c r="C77" s="431">
        <f>+C73+C75+C76</f>
        <v>4482</v>
      </c>
      <c r="D77" s="432">
        <f t="shared" ref="D77" si="132">+D73+D75+D76</f>
        <v>4481</v>
      </c>
      <c r="E77" s="445">
        <f t="shared" ref="E77" si="133">+E73+E75+E76</f>
        <v>8963</v>
      </c>
      <c r="F77" s="431"/>
      <c r="G77" s="432"/>
      <c r="H77" s="445"/>
      <c r="I77" s="136"/>
      <c r="J77" s="4"/>
      <c r="L77" s="42" t="s">
        <v>38</v>
      </c>
      <c r="M77" s="43">
        <f t="shared" ref="M77:Q77" si="134">+M73+M75+M76</f>
        <v>678834</v>
      </c>
      <c r="N77" s="46">
        <f t="shared" si="134"/>
        <v>633037</v>
      </c>
      <c r="O77" s="446">
        <f t="shared" si="134"/>
        <v>1311871</v>
      </c>
      <c r="P77" s="43">
        <f t="shared" si="134"/>
        <v>373</v>
      </c>
      <c r="Q77" s="446">
        <f t="shared" si="134"/>
        <v>1312244</v>
      </c>
      <c r="R77" s="43"/>
      <c r="S77" s="46"/>
      <c r="T77" s="446"/>
      <c r="U77" s="43"/>
      <c r="V77" s="446"/>
      <c r="W77" s="435"/>
      <c r="X77" s="1"/>
      <c r="AA77" s="1"/>
    </row>
    <row r="78" spans="1:27" ht="14.25" thickTop="1" thickBot="1">
      <c r="A78" s="410" t="str">
        <f t="shared" ref="A78" si="135">IF(ISERROR(F78/G78)," ",IF(F78/G78&gt;0.5,IF(F78/G78&lt;1.5," ","NOT OK"),"NOT OK"))</f>
        <v xml:space="preserve"> </v>
      </c>
      <c r="B78" s="132" t="s">
        <v>63</v>
      </c>
      <c r="C78" s="133">
        <f>+C64+C68+C72+C77</f>
        <v>16605</v>
      </c>
      <c r="D78" s="135">
        <f t="shared" ref="D78" si="136">+D64+D68+D72+D77</f>
        <v>16605</v>
      </c>
      <c r="E78" s="164">
        <f t="shared" ref="E78" si="137">+E64+E68+E72+E77</f>
        <v>33210</v>
      </c>
      <c r="F78" s="133"/>
      <c r="G78" s="135"/>
      <c r="H78" s="164"/>
      <c r="I78" s="137"/>
      <c r="J78" s="8"/>
      <c r="L78" s="42" t="s">
        <v>63</v>
      </c>
      <c r="M78" s="46">
        <f t="shared" ref="M78:Q78" si="138">+M64+M68+M72+M77</f>
        <v>2454372</v>
      </c>
      <c r="N78" s="44">
        <f t="shared" si="138"/>
        <v>2412798</v>
      </c>
      <c r="O78" s="155">
        <f t="shared" si="138"/>
        <v>4867170</v>
      </c>
      <c r="P78" s="45">
        <f t="shared" si="138"/>
        <v>2011</v>
      </c>
      <c r="Q78" s="158">
        <f t="shared" si="138"/>
        <v>4869181</v>
      </c>
      <c r="R78" s="46"/>
      <c r="S78" s="44"/>
      <c r="T78" s="155"/>
      <c r="U78" s="45"/>
      <c r="V78" s="158"/>
      <c r="W78" s="47"/>
    </row>
    <row r="79" spans="1:27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1:27" ht="13.5" thickTop="1"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:26" ht="13.5" thickBot="1"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:26" ht="14.25" thickTop="1" thickBot="1">
      <c r="L83" s="59"/>
      <c r="M83" s="227" t="s">
        <v>64</v>
      </c>
      <c r="N83" s="228"/>
      <c r="O83" s="229"/>
      <c r="P83" s="227"/>
      <c r="Q83" s="227"/>
      <c r="R83" s="227" t="s">
        <v>65</v>
      </c>
      <c r="S83" s="228"/>
      <c r="T83" s="229"/>
      <c r="U83" s="227"/>
      <c r="V83" s="227"/>
      <c r="W83" s="378" t="s">
        <v>2</v>
      </c>
    </row>
    <row r="84" spans="1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79" t="s">
        <v>4</v>
      </c>
    </row>
    <row r="85" spans="1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77"/>
    </row>
    <row r="86" spans="1:26" ht="6.7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:26">
      <c r="A87" s="413"/>
      <c r="L87" s="61" t="s">
        <v>13</v>
      </c>
      <c r="M87" s="78">
        <v>97</v>
      </c>
      <c r="N87" s="79">
        <v>230</v>
      </c>
      <c r="O87" s="215">
        <f>M87+N87</f>
        <v>327</v>
      </c>
      <c r="P87" s="80">
        <v>0</v>
      </c>
      <c r="Q87" s="215">
        <f>O87+P87</f>
        <v>327</v>
      </c>
      <c r="R87" s="78">
        <v>40</v>
      </c>
      <c r="S87" s="79">
        <v>228</v>
      </c>
      <c r="T87" s="215">
        <f>R87+S87</f>
        <v>268</v>
      </c>
      <c r="U87" s="80">
        <v>0</v>
      </c>
      <c r="V87" s="215">
        <f>T87+U87</f>
        <v>268</v>
      </c>
      <c r="W87" s="81">
        <f t="shared" ref="W87:W97" si="139">IF(Q87=0,0,((V87/Q87)-1)*100)</f>
        <v>-18.042813455657491</v>
      </c>
      <c r="Y87" s="338"/>
      <c r="Z87" s="338"/>
    </row>
    <row r="88" spans="1:26">
      <c r="A88" s="413"/>
      <c r="L88" s="61" t="s">
        <v>14</v>
      </c>
      <c r="M88" s="78">
        <v>83</v>
      </c>
      <c r="N88" s="79">
        <v>289</v>
      </c>
      <c r="O88" s="215">
        <f>M88+N88</f>
        <v>372</v>
      </c>
      <c r="P88" s="80">
        <v>0</v>
      </c>
      <c r="Q88" s="215">
        <f>O88+P88</f>
        <v>372</v>
      </c>
      <c r="R88" s="78">
        <v>51</v>
      </c>
      <c r="S88" s="79">
        <v>204</v>
      </c>
      <c r="T88" s="215">
        <f>R88+S88</f>
        <v>255</v>
      </c>
      <c r="U88" s="80">
        <v>0</v>
      </c>
      <c r="V88" s="215">
        <f>T88+U88</f>
        <v>255</v>
      </c>
      <c r="W88" s="81">
        <f>IF(Q88=0,0,((V88/Q88)-1)*100)</f>
        <v>-31.451612903225811</v>
      </c>
      <c r="Y88" s="338"/>
      <c r="Z88" s="338"/>
    </row>
    <row r="89" spans="1:26" ht="13.5" thickBot="1">
      <c r="A89" s="413"/>
      <c r="L89" s="61" t="s">
        <v>15</v>
      </c>
      <c r="M89" s="78">
        <v>84</v>
      </c>
      <c r="N89" s="79">
        <v>272</v>
      </c>
      <c r="O89" s="215">
        <f>M89+N89</f>
        <v>356</v>
      </c>
      <c r="P89" s="80">
        <v>0</v>
      </c>
      <c r="Q89" s="215">
        <f>O89+P89</f>
        <v>356</v>
      </c>
      <c r="R89" s="78">
        <v>56</v>
      </c>
      <c r="S89" s="79">
        <v>245</v>
      </c>
      <c r="T89" s="215">
        <f>R89+S89</f>
        <v>301</v>
      </c>
      <c r="U89" s="80">
        <v>0</v>
      </c>
      <c r="V89" s="215">
        <f>T89+U89</f>
        <v>301</v>
      </c>
      <c r="W89" s="81">
        <f>IF(Q89=0,0,((V89/Q89)-1)*100)</f>
        <v>-15.44943820224719</v>
      </c>
    </row>
    <row r="90" spans="1:26" ht="14.25" thickTop="1" thickBot="1">
      <c r="A90" s="413"/>
      <c r="L90" s="82" t="s">
        <v>61</v>
      </c>
      <c r="M90" s="83">
        <f t="shared" ref="M90:V90" si="140">+M87+M88+M89</f>
        <v>264</v>
      </c>
      <c r="N90" s="84">
        <f t="shared" si="140"/>
        <v>791</v>
      </c>
      <c r="O90" s="216">
        <f t="shared" si="140"/>
        <v>1055</v>
      </c>
      <c r="P90" s="83">
        <f t="shared" si="140"/>
        <v>0</v>
      </c>
      <c r="Q90" s="216">
        <f t="shared" si="140"/>
        <v>1055</v>
      </c>
      <c r="R90" s="83">
        <f t="shared" si="140"/>
        <v>147</v>
      </c>
      <c r="S90" s="84">
        <f t="shared" si="140"/>
        <v>677</v>
      </c>
      <c r="T90" s="216">
        <f t="shared" si="140"/>
        <v>824</v>
      </c>
      <c r="U90" s="83">
        <f t="shared" si="140"/>
        <v>0</v>
      </c>
      <c r="V90" s="216">
        <f t="shared" si="140"/>
        <v>824</v>
      </c>
      <c r="W90" s="85">
        <f t="shared" ref="W90" si="141">IF(Q90=0,0,((V90/Q90)-1)*100)</f>
        <v>-21.895734597156402</v>
      </c>
      <c r="Y90" s="338"/>
      <c r="Z90" s="338"/>
    </row>
    <row r="91" spans="1:26" ht="13.5" thickTop="1">
      <c r="A91" s="413"/>
      <c r="L91" s="61" t="s">
        <v>16</v>
      </c>
      <c r="M91" s="78">
        <v>59</v>
      </c>
      <c r="N91" s="79">
        <v>210</v>
      </c>
      <c r="O91" s="215">
        <f>SUM(M91:N91)</f>
        <v>269</v>
      </c>
      <c r="P91" s="80">
        <v>0</v>
      </c>
      <c r="Q91" s="215">
        <f>O91+P91</f>
        <v>269</v>
      </c>
      <c r="R91" s="78">
        <v>67</v>
      </c>
      <c r="S91" s="79">
        <v>181</v>
      </c>
      <c r="T91" s="215">
        <f>SUM(R91:S91)</f>
        <v>248</v>
      </c>
      <c r="U91" s="80">
        <v>0</v>
      </c>
      <c r="V91" s="215">
        <f>T91+U91</f>
        <v>248</v>
      </c>
      <c r="W91" s="81">
        <f t="shared" si="139"/>
        <v>-7.8066914498141298</v>
      </c>
      <c r="Y91" s="338"/>
      <c r="Z91" s="338"/>
    </row>
    <row r="92" spans="1:26">
      <c r="A92" s="413"/>
      <c r="L92" s="61" t="s">
        <v>17</v>
      </c>
      <c r="M92" s="78">
        <v>62</v>
      </c>
      <c r="N92" s="79">
        <v>280</v>
      </c>
      <c r="O92" s="215">
        <f>SUM(M92:N92)</f>
        <v>342</v>
      </c>
      <c r="P92" s="80">
        <v>0</v>
      </c>
      <c r="Q92" s="215">
        <f>O92+P92</f>
        <v>342</v>
      </c>
      <c r="R92" s="78">
        <v>51</v>
      </c>
      <c r="S92" s="79">
        <v>197</v>
      </c>
      <c r="T92" s="215">
        <f>SUM(R92:S92)</f>
        <v>248</v>
      </c>
      <c r="U92" s="80">
        <v>0</v>
      </c>
      <c r="V92" s="215">
        <f>T92+U92</f>
        <v>248</v>
      </c>
      <c r="W92" s="81">
        <f>IF(Q92=0,0,((V92/Q92)-1)*100)</f>
        <v>-27.485380116959067</v>
      </c>
      <c r="Y92" s="338"/>
      <c r="Z92" s="338"/>
    </row>
    <row r="93" spans="1:26" ht="13.5" thickBot="1">
      <c r="A93" s="413"/>
      <c r="L93" s="61" t="s">
        <v>18</v>
      </c>
      <c r="M93" s="78">
        <v>60</v>
      </c>
      <c r="N93" s="79">
        <v>277</v>
      </c>
      <c r="O93" s="217">
        <f>SUM(M93:N93)</f>
        <v>337</v>
      </c>
      <c r="P93" s="86">
        <v>0</v>
      </c>
      <c r="Q93" s="217">
        <f>O93+P93</f>
        <v>337</v>
      </c>
      <c r="R93" s="78">
        <v>51</v>
      </c>
      <c r="S93" s="79">
        <v>137</v>
      </c>
      <c r="T93" s="217">
        <f>SUM(R93:S93)</f>
        <v>188</v>
      </c>
      <c r="U93" s="86">
        <v>0</v>
      </c>
      <c r="V93" s="217">
        <f>T93+U93</f>
        <v>188</v>
      </c>
      <c r="W93" s="81">
        <f>IF(Q93=0,0,((V93/Q93)-1)*100)</f>
        <v>-44.213649851632042</v>
      </c>
      <c r="Y93" s="338"/>
      <c r="Z93" s="338"/>
    </row>
    <row r="94" spans="1:26" ht="14.25" thickTop="1" thickBot="1">
      <c r="A94" s="413"/>
      <c r="L94" s="87" t="s">
        <v>19</v>
      </c>
      <c r="M94" s="88">
        <f>+M91+M92+M93</f>
        <v>181</v>
      </c>
      <c r="N94" s="88">
        <f t="shared" ref="N94:V94" si="142">+N91+N92+N93</f>
        <v>767</v>
      </c>
      <c r="O94" s="218">
        <f t="shared" si="142"/>
        <v>948</v>
      </c>
      <c r="P94" s="89">
        <f t="shared" si="142"/>
        <v>0</v>
      </c>
      <c r="Q94" s="218">
        <f t="shared" si="142"/>
        <v>948</v>
      </c>
      <c r="R94" s="88">
        <f t="shared" si="142"/>
        <v>169</v>
      </c>
      <c r="S94" s="88">
        <f t="shared" si="142"/>
        <v>515</v>
      </c>
      <c r="T94" s="218">
        <f t="shared" si="142"/>
        <v>684</v>
      </c>
      <c r="U94" s="89">
        <f t="shared" si="142"/>
        <v>0</v>
      </c>
      <c r="V94" s="218">
        <f t="shared" si="142"/>
        <v>684</v>
      </c>
      <c r="W94" s="90">
        <f>IF(Q94=0,0,((V94/Q94)-1)*100)</f>
        <v>-27.848101265822788</v>
      </c>
    </row>
    <row r="95" spans="1:26" ht="13.5" thickTop="1">
      <c r="A95" s="413"/>
      <c r="L95" s="61" t="s">
        <v>21</v>
      </c>
      <c r="M95" s="78">
        <v>39</v>
      </c>
      <c r="N95" s="79">
        <v>197</v>
      </c>
      <c r="O95" s="217">
        <f>SUM(M95:N95)</f>
        <v>236</v>
      </c>
      <c r="P95" s="91">
        <v>0</v>
      </c>
      <c r="Q95" s="217">
        <f>O95+P95</f>
        <v>236</v>
      </c>
      <c r="R95" s="78">
        <v>27</v>
      </c>
      <c r="S95" s="79">
        <v>209</v>
      </c>
      <c r="T95" s="217">
        <f>SUM(R95:S95)</f>
        <v>236</v>
      </c>
      <c r="U95" s="91">
        <v>0</v>
      </c>
      <c r="V95" s="217">
        <f>T95+U95</f>
        <v>236</v>
      </c>
      <c r="W95" s="81">
        <f>IF(Q95=0,0,((V95/Q95)-1)*100)</f>
        <v>0</v>
      </c>
    </row>
    <row r="96" spans="1:26">
      <c r="A96" s="413"/>
      <c r="L96" s="61" t="s">
        <v>22</v>
      </c>
      <c r="M96" s="78">
        <v>55</v>
      </c>
      <c r="N96" s="79">
        <v>173</v>
      </c>
      <c r="O96" s="217">
        <f>SUM(M96:N96)</f>
        <v>228</v>
      </c>
      <c r="P96" s="80">
        <v>0</v>
      </c>
      <c r="Q96" s="217">
        <f>O96+P96</f>
        <v>228</v>
      </c>
      <c r="R96" s="78">
        <v>20.767999999999997</v>
      </c>
      <c r="S96" s="79">
        <v>155.07300000000004</v>
      </c>
      <c r="T96" s="217">
        <f>SUM(R96:S96)</f>
        <v>175.84100000000004</v>
      </c>
      <c r="U96" s="80">
        <v>0</v>
      </c>
      <c r="V96" s="217">
        <f>T96+U96</f>
        <v>175.84100000000004</v>
      </c>
      <c r="W96" s="81">
        <f t="shared" si="139"/>
        <v>-22.876754385964894</v>
      </c>
    </row>
    <row r="97" spans="1:28" ht="13.5" thickBot="1">
      <c r="A97" s="414"/>
      <c r="L97" s="61" t="s">
        <v>23</v>
      </c>
      <c r="M97" s="78">
        <v>48</v>
      </c>
      <c r="N97" s="79">
        <v>222</v>
      </c>
      <c r="O97" s="217">
        <f>SUM(M97:N97)</f>
        <v>270</v>
      </c>
      <c r="P97" s="80">
        <v>0</v>
      </c>
      <c r="Q97" s="217">
        <f>O97+P97</f>
        <v>270</v>
      </c>
      <c r="R97" s="78">
        <v>17</v>
      </c>
      <c r="S97" s="79">
        <v>188</v>
      </c>
      <c r="T97" s="217">
        <f>SUM(R97:S97)</f>
        <v>205</v>
      </c>
      <c r="U97" s="80">
        <v>0</v>
      </c>
      <c r="V97" s="217">
        <f>T97+U97</f>
        <v>205</v>
      </c>
      <c r="W97" s="81">
        <f t="shared" si="139"/>
        <v>-24.074074074074069</v>
      </c>
    </row>
    <row r="98" spans="1:28" ht="14.25" thickTop="1" thickBot="1">
      <c r="A98" s="413"/>
      <c r="L98" s="82" t="s">
        <v>40</v>
      </c>
      <c r="M98" s="83">
        <f t="shared" ref="M98:Q98" si="143">+M95+M96+M97</f>
        <v>142</v>
      </c>
      <c r="N98" s="84">
        <f t="shared" si="143"/>
        <v>592</v>
      </c>
      <c r="O98" s="216">
        <f t="shared" si="143"/>
        <v>734</v>
      </c>
      <c r="P98" s="83">
        <f t="shared" si="143"/>
        <v>0</v>
      </c>
      <c r="Q98" s="216">
        <f t="shared" si="143"/>
        <v>734</v>
      </c>
      <c r="R98" s="83">
        <f t="shared" ref="R98:V98" si="144">+R95+R96+R97</f>
        <v>64.768000000000001</v>
      </c>
      <c r="S98" s="84">
        <f t="shared" si="144"/>
        <v>552.07300000000009</v>
      </c>
      <c r="T98" s="216">
        <f t="shared" si="144"/>
        <v>616.84100000000001</v>
      </c>
      <c r="U98" s="83">
        <f t="shared" si="144"/>
        <v>0</v>
      </c>
      <c r="V98" s="216">
        <f t="shared" si="144"/>
        <v>616.84100000000001</v>
      </c>
      <c r="W98" s="85">
        <f t="shared" ref="W98" si="145">IF(Q98=0,0,((V98/Q98)-1)*100)</f>
        <v>-15.961716621253409</v>
      </c>
    </row>
    <row r="99" spans="1:28" ht="14.25" thickTop="1" thickBot="1">
      <c r="A99" s="413"/>
      <c r="L99" s="61" t="s">
        <v>10</v>
      </c>
      <c r="M99" s="78">
        <v>39</v>
      </c>
      <c r="N99" s="79">
        <v>202</v>
      </c>
      <c r="O99" s="215">
        <f>M99+N99</f>
        <v>241</v>
      </c>
      <c r="P99" s="80">
        <v>0</v>
      </c>
      <c r="Q99" s="215">
        <f t="shared" ref="Q99" si="146">O99+P99</f>
        <v>241</v>
      </c>
      <c r="R99" s="78">
        <v>43</v>
      </c>
      <c r="S99" s="79">
        <v>198</v>
      </c>
      <c r="T99" s="215">
        <f>R99+S99</f>
        <v>241</v>
      </c>
      <c r="U99" s="80">
        <v>0</v>
      </c>
      <c r="V99" s="215">
        <f t="shared" ref="V99" si="147">T99+U99</f>
        <v>241</v>
      </c>
      <c r="W99" s="81">
        <f>IF(Q99=0,0,((V99/Q99)-1)*100)</f>
        <v>0</v>
      </c>
      <c r="Y99" s="338"/>
      <c r="Z99" s="338"/>
    </row>
    <row r="100" spans="1:28" ht="14.25" thickTop="1" thickBot="1">
      <c r="A100" s="413"/>
      <c r="L100" s="82" t="s">
        <v>66</v>
      </c>
      <c r="M100" s="83">
        <f>+M90+M94+M98+M99</f>
        <v>626</v>
      </c>
      <c r="N100" s="84">
        <f t="shared" ref="N100:V100" si="148">+N90+N94+N98+N99</f>
        <v>2352</v>
      </c>
      <c r="O100" s="216">
        <f t="shared" si="148"/>
        <v>2978</v>
      </c>
      <c r="P100" s="83">
        <f t="shared" si="148"/>
        <v>0</v>
      </c>
      <c r="Q100" s="216">
        <f t="shared" si="148"/>
        <v>2978</v>
      </c>
      <c r="R100" s="83">
        <f t="shared" si="148"/>
        <v>423.76800000000003</v>
      </c>
      <c r="S100" s="84">
        <f t="shared" si="148"/>
        <v>1942.0730000000001</v>
      </c>
      <c r="T100" s="216">
        <f t="shared" si="148"/>
        <v>2365.8409999999999</v>
      </c>
      <c r="U100" s="83">
        <f t="shared" si="148"/>
        <v>0</v>
      </c>
      <c r="V100" s="216">
        <f t="shared" si="148"/>
        <v>2365.8409999999999</v>
      </c>
      <c r="W100" s="85">
        <f>IF(Q100=0,0,((V100/Q100)-1)*100)</f>
        <v>-20.556044325050372</v>
      </c>
      <c r="Y100" s="338"/>
      <c r="Z100" s="338"/>
      <c r="AB100" s="338"/>
    </row>
    <row r="101" spans="1:28" ht="13.5" thickTop="1">
      <c r="A101" s="413"/>
      <c r="L101" s="61" t="s">
        <v>11</v>
      </c>
      <c r="M101" s="78">
        <v>73</v>
      </c>
      <c r="N101" s="79">
        <v>257</v>
      </c>
      <c r="O101" s="215">
        <f>M101+N101</f>
        <v>330</v>
      </c>
      <c r="P101" s="80">
        <v>0</v>
      </c>
      <c r="Q101" s="215">
        <f>O101+P101</f>
        <v>330</v>
      </c>
      <c r="R101" s="78"/>
      <c r="S101" s="79"/>
      <c r="T101" s="215"/>
      <c r="U101" s="80"/>
      <c r="V101" s="215"/>
      <c r="W101" s="81"/>
      <c r="Y101" s="338"/>
      <c r="Z101" s="338"/>
    </row>
    <row r="102" spans="1:28" ht="13.5" thickBot="1">
      <c r="A102" s="413"/>
      <c r="L102" s="67" t="s">
        <v>12</v>
      </c>
      <c r="M102" s="78">
        <v>65</v>
      </c>
      <c r="N102" s="79">
        <v>186</v>
      </c>
      <c r="O102" s="215">
        <f>M102+N102</f>
        <v>251</v>
      </c>
      <c r="P102" s="80">
        <v>0</v>
      </c>
      <c r="Q102" s="215">
        <f>O102+P102</f>
        <v>251</v>
      </c>
      <c r="R102" s="78"/>
      <c r="S102" s="79"/>
      <c r="T102" s="215"/>
      <c r="U102" s="80"/>
      <c r="V102" s="215"/>
      <c r="W102" s="81"/>
      <c r="Y102" s="338"/>
      <c r="Z102" s="338"/>
    </row>
    <row r="103" spans="1:28" ht="14.25" thickTop="1" thickBot="1">
      <c r="A103" s="436"/>
      <c r="B103" s="437"/>
      <c r="C103" s="413"/>
      <c r="D103" s="413"/>
      <c r="E103" s="413"/>
      <c r="F103" s="413"/>
      <c r="G103" s="413"/>
      <c r="H103" s="413"/>
      <c r="I103" s="438"/>
      <c r="J103" s="413"/>
      <c r="L103" s="82" t="s">
        <v>38</v>
      </c>
      <c r="M103" s="83">
        <f t="shared" ref="M103:Q103" si="149">+M99+M101+M102</f>
        <v>177</v>
      </c>
      <c r="N103" s="84">
        <f t="shared" si="149"/>
        <v>645</v>
      </c>
      <c r="O103" s="208">
        <f t="shared" si="149"/>
        <v>822</v>
      </c>
      <c r="P103" s="83">
        <f t="shared" si="149"/>
        <v>0</v>
      </c>
      <c r="Q103" s="208">
        <f t="shared" si="149"/>
        <v>822</v>
      </c>
      <c r="R103" s="83"/>
      <c r="S103" s="84"/>
      <c r="T103" s="208"/>
      <c r="U103" s="83"/>
      <c r="V103" s="208"/>
      <c r="W103" s="85"/>
      <c r="Y103" s="338"/>
      <c r="Z103" s="338"/>
    </row>
    <row r="104" spans="1:28" ht="14.25" thickTop="1" thickBot="1">
      <c r="A104" s="413"/>
      <c r="L104" s="82" t="s">
        <v>63</v>
      </c>
      <c r="M104" s="83">
        <f t="shared" ref="M104:Q104" si="150">+M90+M94+M98+M103</f>
        <v>764</v>
      </c>
      <c r="N104" s="84">
        <f t="shared" si="150"/>
        <v>2795</v>
      </c>
      <c r="O104" s="216">
        <f t="shared" si="150"/>
        <v>3559</v>
      </c>
      <c r="P104" s="83">
        <f t="shared" si="150"/>
        <v>0</v>
      </c>
      <c r="Q104" s="216">
        <f t="shared" si="150"/>
        <v>3559</v>
      </c>
      <c r="R104" s="83"/>
      <c r="S104" s="84"/>
      <c r="T104" s="216"/>
      <c r="U104" s="83"/>
      <c r="V104" s="216"/>
      <c r="W104" s="85"/>
      <c r="Y104" s="338"/>
      <c r="Z104" s="338"/>
      <c r="AB104" s="338"/>
    </row>
    <row r="105" spans="1:28" ht="14.25" thickTop="1" thickBot="1">
      <c r="A105" s="413"/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8" ht="13.5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:28" ht="13.5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:28" ht="14.25" thickTop="1" thickBot="1">
      <c r="L109" s="59"/>
      <c r="M109" s="227" t="s">
        <v>64</v>
      </c>
      <c r="N109" s="228"/>
      <c r="O109" s="229"/>
      <c r="P109" s="227"/>
      <c r="Q109" s="227"/>
      <c r="R109" s="227" t="s">
        <v>65</v>
      </c>
      <c r="S109" s="228"/>
      <c r="T109" s="229"/>
      <c r="U109" s="227"/>
      <c r="V109" s="227"/>
      <c r="W109" s="378" t="s">
        <v>2</v>
      </c>
    </row>
    <row r="110" spans="1:28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79" t="s">
        <v>4</v>
      </c>
    </row>
    <row r="111" spans="1:28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80"/>
    </row>
    <row r="112" spans="1:28" ht="6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:28">
      <c r="L113" s="61" t="s">
        <v>13</v>
      </c>
      <c r="M113" s="78">
        <v>215</v>
      </c>
      <c r="N113" s="79">
        <v>40</v>
      </c>
      <c r="O113" s="215">
        <f>M113+N113</f>
        <v>255</v>
      </c>
      <c r="P113" s="80">
        <v>0</v>
      </c>
      <c r="Q113" s="215">
        <f>O113+P113</f>
        <v>255</v>
      </c>
      <c r="R113" s="78">
        <v>141</v>
      </c>
      <c r="S113" s="79">
        <v>35</v>
      </c>
      <c r="T113" s="215">
        <f>R113+S113</f>
        <v>176</v>
      </c>
      <c r="U113" s="80">
        <v>0</v>
      </c>
      <c r="V113" s="215">
        <f>T113+U113</f>
        <v>176</v>
      </c>
      <c r="W113" s="81">
        <f t="shared" ref="W113:W123" si="151">IF(Q113=0,0,((V113/Q113)-1)*100)</f>
        <v>-30.980392156862745</v>
      </c>
      <c r="Y113" s="338"/>
      <c r="Z113" s="338"/>
    </row>
    <row r="114" spans="1:28">
      <c r="L114" s="61" t="s">
        <v>14</v>
      </c>
      <c r="M114" s="78">
        <v>191</v>
      </c>
      <c r="N114" s="79">
        <v>37</v>
      </c>
      <c r="O114" s="215">
        <f>M114+N114</f>
        <v>228</v>
      </c>
      <c r="P114" s="80">
        <v>0</v>
      </c>
      <c r="Q114" s="215">
        <f>O114+P114</f>
        <v>228</v>
      </c>
      <c r="R114" s="78">
        <v>160</v>
      </c>
      <c r="S114" s="79">
        <v>32</v>
      </c>
      <c r="T114" s="215">
        <f>R114+S114</f>
        <v>192</v>
      </c>
      <c r="U114" s="80">
        <v>0</v>
      </c>
      <c r="V114" s="215">
        <f>T114+U114</f>
        <v>192</v>
      </c>
      <c r="W114" s="81">
        <f>IF(Q114=0,0,((V114/Q114)-1)*100)</f>
        <v>-15.789473684210531</v>
      </c>
      <c r="Y114" s="338"/>
      <c r="Z114" s="338"/>
    </row>
    <row r="115" spans="1:28" ht="13.5" thickBot="1">
      <c r="L115" s="61" t="s">
        <v>15</v>
      </c>
      <c r="M115" s="78">
        <v>259</v>
      </c>
      <c r="N115" s="79">
        <v>21</v>
      </c>
      <c r="O115" s="215">
        <f>M115+N115</f>
        <v>280</v>
      </c>
      <c r="P115" s="80">
        <v>0</v>
      </c>
      <c r="Q115" s="215">
        <f>O115+P115</f>
        <v>280</v>
      </c>
      <c r="R115" s="78">
        <v>179</v>
      </c>
      <c r="S115" s="79">
        <v>36</v>
      </c>
      <c r="T115" s="215">
        <f>R115+S115</f>
        <v>215</v>
      </c>
      <c r="U115" s="80">
        <v>0</v>
      </c>
      <c r="V115" s="215">
        <f>T115+U115</f>
        <v>215</v>
      </c>
      <c r="W115" s="81">
        <f>IF(Q115=0,0,((V115/Q115)-1)*100)</f>
        <v>-23.214285714285708</v>
      </c>
      <c r="Y115" s="338"/>
      <c r="Z115" s="338"/>
    </row>
    <row r="116" spans="1:28" ht="14.25" thickTop="1" thickBot="1">
      <c r="A116" s="413"/>
      <c r="L116" s="82" t="s">
        <v>61</v>
      </c>
      <c r="M116" s="83">
        <f t="shared" ref="M116:V116" si="152">+M113+M114+M115</f>
        <v>665</v>
      </c>
      <c r="N116" s="84">
        <f t="shared" si="152"/>
        <v>98</v>
      </c>
      <c r="O116" s="216">
        <f t="shared" si="152"/>
        <v>763</v>
      </c>
      <c r="P116" s="83">
        <f t="shared" si="152"/>
        <v>0</v>
      </c>
      <c r="Q116" s="216">
        <f t="shared" si="152"/>
        <v>763</v>
      </c>
      <c r="R116" s="83">
        <f t="shared" si="152"/>
        <v>480</v>
      </c>
      <c r="S116" s="84">
        <f t="shared" si="152"/>
        <v>103</v>
      </c>
      <c r="T116" s="216">
        <f t="shared" si="152"/>
        <v>583</v>
      </c>
      <c r="U116" s="83">
        <f t="shared" si="152"/>
        <v>0</v>
      </c>
      <c r="V116" s="216">
        <f t="shared" si="152"/>
        <v>583</v>
      </c>
      <c r="W116" s="85">
        <f t="shared" ref="W116" si="153">IF(Q116=0,0,((V116/Q116)-1)*100)</f>
        <v>-23.591087811271294</v>
      </c>
      <c r="Y116" s="338"/>
      <c r="Z116" s="338"/>
    </row>
    <row r="117" spans="1:28" ht="13.5" thickTop="1">
      <c r="L117" s="61" t="s">
        <v>16</v>
      </c>
      <c r="M117" s="78">
        <v>202</v>
      </c>
      <c r="N117" s="79">
        <v>27</v>
      </c>
      <c r="O117" s="215">
        <f>SUM(M117:N117)</f>
        <v>229</v>
      </c>
      <c r="P117" s="80">
        <v>0</v>
      </c>
      <c r="Q117" s="215">
        <f>O117+P117</f>
        <v>229</v>
      </c>
      <c r="R117" s="78">
        <v>159</v>
      </c>
      <c r="S117" s="79">
        <v>31</v>
      </c>
      <c r="T117" s="215">
        <f>SUM(R117:S117)</f>
        <v>190</v>
      </c>
      <c r="U117" s="80">
        <v>0</v>
      </c>
      <c r="V117" s="215">
        <f>T117+U117</f>
        <v>190</v>
      </c>
      <c r="W117" s="81">
        <f t="shared" si="151"/>
        <v>-17.030567685589514</v>
      </c>
      <c r="Y117" s="338"/>
      <c r="Z117" s="338"/>
    </row>
    <row r="118" spans="1:28">
      <c r="L118" s="61" t="s">
        <v>17</v>
      </c>
      <c r="M118" s="78">
        <v>153</v>
      </c>
      <c r="N118" s="79">
        <v>21</v>
      </c>
      <c r="O118" s="215">
        <f>SUM(M118:N118)</f>
        <v>174</v>
      </c>
      <c r="P118" s="80">
        <v>0</v>
      </c>
      <c r="Q118" s="215">
        <f>O118+P118</f>
        <v>174</v>
      </c>
      <c r="R118" s="78">
        <v>146</v>
      </c>
      <c r="S118" s="79">
        <v>35</v>
      </c>
      <c r="T118" s="215">
        <f>SUM(R118:S118)</f>
        <v>181</v>
      </c>
      <c r="U118" s="80">
        <v>0</v>
      </c>
      <c r="V118" s="215">
        <f>T118+U118</f>
        <v>181</v>
      </c>
      <c r="W118" s="81">
        <f>IF(Q118=0,0,((V118/Q118)-1)*100)</f>
        <v>4.022988505747116</v>
      </c>
      <c r="Y118" s="338"/>
      <c r="Z118" s="338"/>
    </row>
    <row r="119" spans="1:28" ht="13.5" thickBot="1">
      <c r="L119" s="61" t="s">
        <v>18</v>
      </c>
      <c r="M119" s="78">
        <v>156</v>
      </c>
      <c r="N119" s="79">
        <v>32</v>
      </c>
      <c r="O119" s="217">
        <f>SUM(M119:N119)</f>
        <v>188</v>
      </c>
      <c r="P119" s="86">
        <v>0</v>
      </c>
      <c r="Q119" s="217">
        <f>O119+P119</f>
        <v>188</v>
      </c>
      <c r="R119" s="78">
        <v>156</v>
      </c>
      <c r="S119" s="79">
        <v>41</v>
      </c>
      <c r="T119" s="217">
        <f>SUM(R119:S119)</f>
        <v>197</v>
      </c>
      <c r="U119" s="86">
        <v>0</v>
      </c>
      <c r="V119" s="217">
        <f>T119+U119</f>
        <v>197</v>
      </c>
      <c r="W119" s="81">
        <f>IF(Q119=0,0,((V119/Q119)-1)*100)</f>
        <v>4.7872340425531901</v>
      </c>
      <c r="Y119" s="338"/>
      <c r="Z119" s="338"/>
    </row>
    <row r="120" spans="1:28" ht="14.25" thickTop="1" thickBot="1">
      <c r="A120" s="413"/>
      <c r="L120" s="87" t="s">
        <v>19</v>
      </c>
      <c r="M120" s="88">
        <f>+M117+M118+M119</f>
        <v>511</v>
      </c>
      <c r="N120" s="88">
        <f t="shared" ref="N120:V120" si="154">+N117+N118+N119</f>
        <v>80</v>
      </c>
      <c r="O120" s="218">
        <f t="shared" si="154"/>
        <v>591</v>
      </c>
      <c r="P120" s="89">
        <f t="shared" si="154"/>
        <v>0</v>
      </c>
      <c r="Q120" s="218">
        <f t="shared" si="154"/>
        <v>591</v>
      </c>
      <c r="R120" s="88">
        <f t="shared" si="154"/>
        <v>461</v>
      </c>
      <c r="S120" s="88">
        <f t="shared" si="154"/>
        <v>107</v>
      </c>
      <c r="T120" s="218">
        <f t="shared" si="154"/>
        <v>568</v>
      </c>
      <c r="U120" s="89">
        <f t="shared" si="154"/>
        <v>0</v>
      </c>
      <c r="V120" s="218">
        <f t="shared" si="154"/>
        <v>568</v>
      </c>
      <c r="W120" s="90">
        <f>IF(Q120=0,0,((V120/Q120)-1)*100)</f>
        <v>-3.8917089678511041</v>
      </c>
    </row>
    <row r="121" spans="1:28" ht="13.5" thickTop="1">
      <c r="A121" s="415"/>
      <c r="K121" s="415"/>
      <c r="L121" s="61" t="s">
        <v>21</v>
      </c>
      <c r="M121" s="78">
        <v>161</v>
      </c>
      <c r="N121" s="79">
        <v>34</v>
      </c>
      <c r="O121" s="217">
        <f>SUM(M121:N121)</f>
        <v>195</v>
      </c>
      <c r="P121" s="91">
        <v>0</v>
      </c>
      <c r="Q121" s="217">
        <f>O121+P121</f>
        <v>195</v>
      </c>
      <c r="R121" s="78">
        <v>143</v>
      </c>
      <c r="S121" s="79">
        <v>43</v>
      </c>
      <c r="T121" s="217">
        <f>SUM(R121:S121)</f>
        <v>186</v>
      </c>
      <c r="U121" s="91">
        <v>0</v>
      </c>
      <c r="V121" s="217">
        <f>T121+U121</f>
        <v>186</v>
      </c>
      <c r="W121" s="81">
        <f>IF(Q121=0,0,((V121/Q121)-1)*100)</f>
        <v>-4.6153846153846096</v>
      </c>
    </row>
    <row r="122" spans="1:28">
      <c r="A122" s="415"/>
      <c r="K122" s="415"/>
      <c r="L122" s="61" t="s">
        <v>22</v>
      </c>
      <c r="M122" s="78">
        <v>150</v>
      </c>
      <c r="N122" s="79">
        <v>22</v>
      </c>
      <c r="O122" s="217">
        <f>SUM(M122:N122)</f>
        <v>172</v>
      </c>
      <c r="P122" s="80">
        <v>0</v>
      </c>
      <c r="Q122" s="217">
        <f>O122+P122</f>
        <v>172</v>
      </c>
      <c r="R122" s="78">
        <v>110.369</v>
      </c>
      <c r="S122" s="79">
        <v>45.348999999999997</v>
      </c>
      <c r="T122" s="217">
        <f>SUM(R122:S122)</f>
        <v>155.71799999999999</v>
      </c>
      <c r="U122" s="80">
        <v>0</v>
      </c>
      <c r="V122" s="217">
        <f>T122+U122</f>
        <v>155.71799999999999</v>
      </c>
      <c r="W122" s="81">
        <f t="shared" si="151"/>
        <v>-9.466279069767447</v>
      </c>
    </row>
    <row r="123" spans="1:28" ht="13.5" thickBot="1">
      <c r="A123" s="415"/>
      <c r="K123" s="415"/>
      <c r="L123" s="61" t="s">
        <v>23</v>
      </c>
      <c r="M123" s="78">
        <v>148</v>
      </c>
      <c r="N123" s="79">
        <v>36</v>
      </c>
      <c r="O123" s="217">
        <f>SUM(M123:N123)</f>
        <v>184</v>
      </c>
      <c r="P123" s="80">
        <v>0</v>
      </c>
      <c r="Q123" s="217">
        <f>O123+P123</f>
        <v>184</v>
      </c>
      <c r="R123" s="78">
        <v>108</v>
      </c>
      <c r="S123" s="79">
        <v>20</v>
      </c>
      <c r="T123" s="217">
        <f>SUM(R123:S123)</f>
        <v>128</v>
      </c>
      <c r="U123" s="80">
        <v>0</v>
      </c>
      <c r="V123" s="217">
        <f>T123+U123</f>
        <v>128</v>
      </c>
      <c r="W123" s="81">
        <f t="shared" si="151"/>
        <v>-30.434782608695656</v>
      </c>
    </row>
    <row r="124" spans="1:28" ht="14.25" thickTop="1" thickBot="1">
      <c r="L124" s="82" t="s">
        <v>40</v>
      </c>
      <c r="M124" s="83">
        <f t="shared" ref="M124:Q124" si="155">+M121+M122+M123</f>
        <v>459</v>
      </c>
      <c r="N124" s="84">
        <f t="shared" si="155"/>
        <v>92</v>
      </c>
      <c r="O124" s="216">
        <f t="shared" si="155"/>
        <v>551</v>
      </c>
      <c r="P124" s="83">
        <f t="shared" si="155"/>
        <v>0</v>
      </c>
      <c r="Q124" s="216">
        <f t="shared" si="155"/>
        <v>551</v>
      </c>
      <c r="R124" s="83">
        <f t="shared" ref="R124:V124" si="156">+R121+R122+R123</f>
        <v>361.36900000000003</v>
      </c>
      <c r="S124" s="84">
        <f t="shared" si="156"/>
        <v>108.34899999999999</v>
      </c>
      <c r="T124" s="216">
        <f t="shared" si="156"/>
        <v>469.71799999999996</v>
      </c>
      <c r="U124" s="83">
        <f t="shared" si="156"/>
        <v>0</v>
      </c>
      <c r="V124" s="216">
        <f t="shared" si="156"/>
        <v>469.71799999999996</v>
      </c>
      <c r="W124" s="85">
        <f t="shared" ref="W124" si="157">IF(Q124=0,0,((V124/Q124)-1)*100)</f>
        <v>-14.751724137931044</v>
      </c>
    </row>
    <row r="125" spans="1:28" ht="14.25" thickTop="1" thickBot="1">
      <c r="L125" s="61" t="s">
        <v>10</v>
      </c>
      <c r="M125" s="78">
        <v>155</v>
      </c>
      <c r="N125" s="79">
        <v>32</v>
      </c>
      <c r="O125" s="215">
        <f>M125+N125</f>
        <v>187</v>
      </c>
      <c r="P125" s="80">
        <v>0</v>
      </c>
      <c r="Q125" s="215">
        <f t="shared" ref="Q125" si="158">O125+P125</f>
        <v>187</v>
      </c>
      <c r="R125" s="78">
        <v>81</v>
      </c>
      <c r="S125" s="79">
        <v>17</v>
      </c>
      <c r="T125" s="215">
        <f>R125+S125</f>
        <v>98</v>
      </c>
      <c r="U125" s="80">
        <v>0</v>
      </c>
      <c r="V125" s="215">
        <f t="shared" ref="V125" si="159">T125+U125</f>
        <v>98</v>
      </c>
      <c r="W125" s="81">
        <f>IF(Q125=0,0,((V125/Q125)-1)*100)</f>
        <v>-47.593582887700535</v>
      </c>
    </row>
    <row r="126" spans="1:28" ht="14.25" thickTop="1" thickBot="1">
      <c r="L126" s="82" t="s">
        <v>66</v>
      </c>
      <c r="M126" s="83">
        <f>+M116+M120+M124+M125</f>
        <v>1790</v>
      </c>
      <c r="N126" s="84">
        <f t="shared" ref="N126:V126" si="160">+N116+N120+N124+N125</f>
        <v>302</v>
      </c>
      <c r="O126" s="216">
        <f t="shared" si="160"/>
        <v>2092</v>
      </c>
      <c r="P126" s="83">
        <f t="shared" si="160"/>
        <v>0</v>
      </c>
      <c r="Q126" s="216">
        <f t="shared" si="160"/>
        <v>2092</v>
      </c>
      <c r="R126" s="83">
        <f t="shared" si="160"/>
        <v>1383.3690000000001</v>
      </c>
      <c r="S126" s="84">
        <f t="shared" si="160"/>
        <v>335.34899999999999</v>
      </c>
      <c r="T126" s="216">
        <f t="shared" si="160"/>
        <v>1718.7179999999998</v>
      </c>
      <c r="U126" s="83">
        <f t="shared" si="160"/>
        <v>0</v>
      </c>
      <c r="V126" s="216">
        <f t="shared" si="160"/>
        <v>1718.7179999999998</v>
      </c>
      <c r="W126" s="85">
        <f>IF(Q126=0,0,((V126/Q126)-1)*100)</f>
        <v>-17.843307839388157</v>
      </c>
      <c r="AB126" s="338"/>
    </row>
    <row r="127" spans="1:28" ht="13.5" thickTop="1">
      <c r="L127" s="61" t="s">
        <v>11</v>
      </c>
      <c r="M127" s="78">
        <v>183</v>
      </c>
      <c r="N127" s="79">
        <v>29</v>
      </c>
      <c r="O127" s="215">
        <f>M127+N127</f>
        <v>212</v>
      </c>
      <c r="P127" s="80">
        <v>0</v>
      </c>
      <c r="Q127" s="215">
        <f>O127+P127</f>
        <v>212</v>
      </c>
      <c r="R127" s="78"/>
      <c r="S127" s="79"/>
      <c r="T127" s="215"/>
      <c r="U127" s="80"/>
      <c r="V127" s="215"/>
      <c r="W127" s="81"/>
    </row>
    <row r="128" spans="1:28" ht="13.5" thickBot="1">
      <c r="L128" s="67" t="s">
        <v>12</v>
      </c>
      <c r="M128" s="78">
        <v>199</v>
      </c>
      <c r="N128" s="79">
        <v>42</v>
      </c>
      <c r="O128" s="215">
        <f>M128+N128</f>
        <v>241</v>
      </c>
      <c r="P128" s="80">
        <v>0</v>
      </c>
      <c r="Q128" s="215">
        <f>O128+P128</f>
        <v>241</v>
      </c>
      <c r="R128" s="78"/>
      <c r="S128" s="79"/>
      <c r="T128" s="215"/>
      <c r="U128" s="80"/>
      <c r="V128" s="215"/>
      <c r="W128" s="81"/>
      <c r="Y128" s="338"/>
      <c r="Z128" s="338"/>
    </row>
    <row r="129" spans="12:28" ht="14.25" thickTop="1" thickBot="1">
      <c r="L129" s="82" t="s">
        <v>38</v>
      </c>
      <c r="M129" s="83">
        <f t="shared" ref="M129:Q129" si="161">+M125+M127+M128</f>
        <v>537</v>
      </c>
      <c r="N129" s="84">
        <f t="shared" si="161"/>
        <v>103</v>
      </c>
      <c r="O129" s="208">
        <f t="shared" si="161"/>
        <v>640</v>
      </c>
      <c r="P129" s="83">
        <f t="shared" si="161"/>
        <v>0</v>
      </c>
      <c r="Q129" s="208">
        <f t="shared" si="161"/>
        <v>640</v>
      </c>
      <c r="R129" s="83"/>
      <c r="S129" s="84"/>
      <c r="T129" s="208"/>
      <c r="U129" s="83"/>
      <c r="V129" s="208"/>
      <c r="W129" s="85"/>
    </row>
    <row r="130" spans="12:28" ht="14.25" thickTop="1" thickBot="1">
      <c r="L130" s="82" t="s">
        <v>63</v>
      </c>
      <c r="M130" s="83">
        <f t="shared" ref="M130:Q130" si="162">+M116+M120+M124+M129</f>
        <v>2172</v>
      </c>
      <c r="N130" s="84">
        <f t="shared" si="162"/>
        <v>373</v>
      </c>
      <c r="O130" s="216">
        <f t="shared" si="162"/>
        <v>2545</v>
      </c>
      <c r="P130" s="83">
        <f t="shared" si="162"/>
        <v>0</v>
      </c>
      <c r="Q130" s="216">
        <f t="shared" si="162"/>
        <v>2545</v>
      </c>
      <c r="R130" s="83"/>
      <c r="S130" s="84"/>
      <c r="T130" s="216"/>
      <c r="U130" s="83"/>
      <c r="V130" s="216"/>
      <c r="W130" s="85"/>
      <c r="Y130" s="338"/>
      <c r="Z130" s="338"/>
      <c r="AB130" s="338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8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8" ht="14.25" thickTop="1" thickBot="1">
      <c r="L135" s="59"/>
      <c r="M135" s="227" t="s">
        <v>64</v>
      </c>
      <c r="N135" s="228"/>
      <c r="O135" s="229"/>
      <c r="P135" s="227"/>
      <c r="Q135" s="227"/>
      <c r="R135" s="227" t="s">
        <v>65</v>
      </c>
      <c r="S135" s="228"/>
      <c r="T135" s="229"/>
      <c r="U135" s="227"/>
      <c r="V135" s="227"/>
      <c r="W135" s="378" t="s">
        <v>2</v>
      </c>
    </row>
    <row r="136" spans="12:28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79" t="s">
        <v>4</v>
      </c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51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104" t="s">
        <v>7</v>
      </c>
      <c r="W137" s="380"/>
    </row>
    <row r="138" spans="12:28" ht="5.25" customHeight="1" thickTop="1">
      <c r="L138" s="61"/>
      <c r="M138" s="73"/>
      <c r="N138" s="74"/>
      <c r="O138" s="75"/>
      <c r="P138" s="76"/>
      <c r="Q138" s="153"/>
      <c r="R138" s="73"/>
      <c r="S138" s="74"/>
      <c r="T138" s="75"/>
      <c r="U138" s="76"/>
      <c r="V138" s="153"/>
      <c r="W138" s="77"/>
    </row>
    <row r="139" spans="12:28">
      <c r="L139" s="61" t="s">
        <v>13</v>
      </c>
      <c r="M139" s="78">
        <f t="shared" ref="M139:N139" si="163">+M87+M113</f>
        <v>312</v>
      </c>
      <c r="N139" s="79">
        <f t="shared" si="163"/>
        <v>270</v>
      </c>
      <c r="O139" s="215">
        <f t="shared" ref="O139:O140" si="164">M139+N139</f>
        <v>582</v>
      </c>
      <c r="P139" s="80">
        <f>+P87+P113</f>
        <v>0</v>
      </c>
      <c r="Q139" s="223">
        <f>O139+P139</f>
        <v>582</v>
      </c>
      <c r="R139" s="78">
        <f t="shared" ref="R139:S141" si="165">+R87+R113</f>
        <v>181</v>
      </c>
      <c r="S139" s="79">
        <f t="shared" si="165"/>
        <v>263</v>
      </c>
      <c r="T139" s="215">
        <f t="shared" ref="T139:T149" si="166">R139+S139</f>
        <v>444</v>
      </c>
      <c r="U139" s="80">
        <f>+U87+U113</f>
        <v>0</v>
      </c>
      <c r="V139" s="223">
        <f>T139+U139</f>
        <v>444</v>
      </c>
      <c r="W139" s="81">
        <f>IF(Q139=0,0,((V139/Q139)-1)*100)</f>
        <v>-23.711340206185572</v>
      </c>
      <c r="Y139" s="338"/>
      <c r="Z139" s="338"/>
    </row>
    <row r="140" spans="12:28">
      <c r="L140" s="61" t="s">
        <v>14</v>
      </c>
      <c r="M140" s="78">
        <f t="shared" ref="M140:N140" si="167">+M88+M114</f>
        <v>274</v>
      </c>
      <c r="N140" s="79">
        <f t="shared" si="167"/>
        <v>326</v>
      </c>
      <c r="O140" s="215">
        <f t="shared" si="164"/>
        <v>600</v>
      </c>
      <c r="P140" s="80">
        <f>+P88+P114</f>
        <v>0</v>
      </c>
      <c r="Q140" s="223">
        <f>O140+P140</f>
        <v>600</v>
      </c>
      <c r="R140" s="78">
        <f t="shared" si="165"/>
        <v>211</v>
      </c>
      <c r="S140" s="79">
        <f t="shared" si="165"/>
        <v>236</v>
      </c>
      <c r="T140" s="215">
        <f t="shared" si="166"/>
        <v>447</v>
      </c>
      <c r="U140" s="80">
        <f>+U88+U114</f>
        <v>0</v>
      </c>
      <c r="V140" s="223">
        <f>T140+U140</f>
        <v>447</v>
      </c>
      <c r="W140" s="81">
        <f t="shared" ref="W140:W150" si="168">IF(Q140=0,0,((V140/Q140)-1)*100)</f>
        <v>-25.5</v>
      </c>
      <c r="Y140" s="338"/>
      <c r="Z140" s="338"/>
      <c r="AB140" s="338"/>
    </row>
    <row r="141" spans="12:28" ht="13.5" thickBot="1">
      <c r="L141" s="61" t="s">
        <v>15</v>
      </c>
      <c r="M141" s="78">
        <f t="shared" ref="M141:N141" si="169">+M89+M115</f>
        <v>343</v>
      </c>
      <c r="N141" s="79">
        <f t="shared" si="169"/>
        <v>293</v>
      </c>
      <c r="O141" s="215">
        <f>M141+N141</f>
        <v>636</v>
      </c>
      <c r="P141" s="80">
        <f>+P89+P115</f>
        <v>0</v>
      </c>
      <c r="Q141" s="223">
        <f>O141+P141</f>
        <v>636</v>
      </c>
      <c r="R141" s="78">
        <f t="shared" si="165"/>
        <v>235</v>
      </c>
      <c r="S141" s="79">
        <f t="shared" si="165"/>
        <v>281</v>
      </c>
      <c r="T141" s="215">
        <f>R141+S141</f>
        <v>516</v>
      </c>
      <c r="U141" s="80">
        <f>+U89+U115</f>
        <v>0</v>
      </c>
      <c r="V141" s="223">
        <f>T141+U141</f>
        <v>516</v>
      </c>
      <c r="W141" s="81">
        <f>IF(Q141=0,0,((V141/Q141)-1)*100)</f>
        <v>-18.867924528301884</v>
      </c>
      <c r="Y141" s="338"/>
      <c r="Z141" s="338"/>
    </row>
    <row r="142" spans="12:28" ht="14.25" thickTop="1" thickBot="1">
      <c r="L142" s="82" t="s">
        <v>61</v>
      </c>
      <c r="M142" s="83">
        <f t="shared" ref="M142:Q142" si="170">+M139+M140+M141</f>
        <v>929</v>
      </c>
      <c r="N142" s="84">
        <f t="shared" si="170"/>
        <v>889</v>
      </c>
      <c r="O142" s="216">
        <f t="shared" si="170"/>
        <v>1818</v>
      </c>
      <c r="P142" s="83">
        <f t="shared" si="170"/>
        <v>0</v>
      </c>
      <c r="Q142" s="216">
        <f t="shared" si="170"/>
        <v>1818</v>
      </c>
      <c r="R142" s="83">
        <f t="shared" ref="R142" si="171">+R139+R140+R141</f>
        <v>627</v>
      </c>
      <c r="S142" s="84">
        <f t="shared" ref="S142" si="172">+S139+S140+S141</f>
        <v>780</v>
      </c>
      <c r="T142" s="216">
        <f t="shared" ref="T142" si="173">+T139+T140+T141</f>
        <v>1407</v>
      </c>
      <c r="U142" s="83">
        <f t="shared" ref="U142" si="174">+U139+U140+U141</f>
        <v>0</v>
      </c>
      <c r="V142" s="216">
        <f t="shared" ref="V142" si="175">+V139+V140+V141</f>
        <v>1407</v>
      </c>
      <c r="W142" s="85">
        <f>IF(Q142=0,0,((V142/Q142)-1)*100)</f>
        <v>-22.60726072607261</v>
      </c>
      <c r="Y142" s="338"/>
      <c r="Z142" s="338"/>
      <c r="AB142" s="338"/>
    </row>
    <row r="143" spans="12:28" ht="13.5" thickTop="1">
      <c r="L143" s="61" t="s">
        <v>16</v>
      </c>
      <c r="M143" s="78">
        <f t="shared" ref="M143:N143" si="176">+M91+M117</f>
        <v>261</v>
      </c>
      <c r="N143" s="79">
        <f t="shared" si="176"/>
        <v>237</v>
      </c>
      <c r="O143" s="215">
        <f t="shared" ref="O143" si="177">M143+N143</f>
        <v>498</v>
      </c>
      <c r="P143" s="80">
        <f>+P91+P117</f>
        <v>0</v>
      </c>
      <c r="Q143" s="223">
        <f>O143+P143</f>
        <v>498</v>
      </c>
      <c r="R143" s="78">
        <f t="shared" ref="R143:S145" si="178">+R91+R117</f>
        <v>226</v>
      </c>
      <c r="S143" s="79">
        <f t="shared" si="178"/>
        <v>212</v>
      </c>
      <c r="T143" s="215">
        <f t="shared" si="166"/>
        <v>438</v>
      </c>
      <c r="U143" s="80">
        <f>+U91+U117</f>
        <v>0</v>
      </c>
      <c r="V143" s="223">
        <f>T143+U143</f>
        <v>438</v>
      </c>
      <c r="W143" s="81">
        <f t="shared" si="168"/>
        <v>-12.048192771084343</v>
      </c>
      <c r="Y143" s="338"/>
      <c r="Z143" s="338"/>
    </row>
    <row r="144" spans="12:28">
      <c r="L144" s="61" t="s">
        <v>17</v>
      </c>
      <c r="M144" s="78">
        <f t="shared" ref="M144:N144" si="179">+M92+M118</f>
        <v>215</v>
      </c>
      <c r="N144" s="79">
        <f t="shared" si="179"/>
        <v>301</v>
      </c>
      <c r="O144" s="215">
        <f>M144+N144</f>
        <v>516</v>
      </c>
      <c r="P144" s="80">
        <f>+P92+P118</f>
        <v>0</v>
      </c>
      <c r="Q144" s="223">
        <f>O144+P144</f>
        <v>516</v>
      </c>
      <c r="R144" s="78">
        <f t="shared" si="178"/>
        <v>197</v>
      </c>
      <c r="S144" s="79">
        <f t="shared" si="178"/>
        <v>232</v>
      </c>
      <c r="T144" s="215">
        <f>R144+S144</f>
        <v>429</v>
      </c>
      <c r="U144" s="80">
        <f>+U92+U118</f>
        <v>0</v>
      </c>
      <c r="V144" s="223">
        <f>T144+U144</f>
        <v>429</v>
      </c>
      <c r="W144" s="81">
        <f>IF(Q144=0,0,((V144/Q144)-1)*100)</f>
        <v>-16.860465116279066</v>
      </c>
      <c r="Y144" s="338"/>
      <c r="Z144" s="338"/>
    </row>
    <row r="145" spans="1:28" ht="13.5" thickBot="1">
      <c r="L145" s="61" t="s">
        <v>18</v>
      </c>
      <c r="M145" s="78">
        <f t="shared" ref="M145:N145" si="180">+M93+M119</f>
        <v>216</v>
      </c>
      <c r="N145" s="79">
        <f t="shared" si="180"/>
        <v>309</v>
      </c>
      <c r="O145" s="217">
        <f t="shared" ref="O145" si="181">M145+N145</f>
        <v>525</v>
      </c>
      <c r="P145" s="86">
        <f>+P93+P119</f>
        <v>0</v>
      </c>
      <c r="Q145" s="223">
        <f>O145+P145</f>
        <v>525</v>
      </c>
      <c r="R145" s="78">
        <f t="shared" si="178"/>
        <v>207</v>
      </c>
      <c r="S145" s="79">
        <f t="shared" si="178"/>
        <v>178</v>
      </c>
      <c r="T145" s="217">
        <f t="shared" si="166"/>
        <v>385</v>
      </c>
      <c r="U145" s="86">
        <f>+U93+U119</f>
        <v>0</v>
      </c>
      <c r="V145" s="223">
        <f>T145+U145</f>
        <v>385</v>
      </c>
      <c r="W145" s="81">
        <f t="shared" si="168"/>
        <v>-26.666666666666671</v>
      </c>
      <c r="Y145" s="338"/>
      <c r="Z145" s="338"/>
    </row>
    <row r="146" spans="1:28" ht="14.25" thickTop="1" thickBot="1">
      <c r="A146" s="413"/>
      <c r="L146" s="87" t="s">
        <v>39</v>
      </c>
      <c r="M146" s="83">
        <f t="shared" ref="M146:Q146" si="182">+M143+M144+M145</f>
        <v>692</v>
      </c>
      <c r="N146" s="84">
        <f t="shared" si="182"/>
        <v>847</v>
      </c>
      <c r="O146" s="216">
        <f t="shared" si="182"/>
        <v>1539</v>
      </c>
      <c r="P146" s="83">
        <f t="shared" si="182"/>
        <v>0</v>
      </c>
      <c r="Q146" s="216">
        <f t="shared" si="182"/>
        <v>1539</v>
      </c>
      <c r="R146" s="83">
        <f t="shared" ref="R146" si="183">+R143+R144+R145</f>
        <v>630</v>
      </c>
      <c r="S146" s="84">
        <f t="shared" ref="S146" si="184">+S143+S144+S145</f>
        <v>622</v>
      </c>
      <c r="T146" s="216">
        <f t="shared" ref="T146" si="185">+T143+T144+T145</f>
        <v>1252</v>
      </c>
      <c r="U146" s="83">
        <f t="shared" ref="U146" si="186">+U143+U144+U145</f>
        <v>0</v>
      </c>
      <c r="V146" s="216">
        <f t="shared" ref="V146" si="187">+V143+V144+V145</f>
        <v>1252</v>
      </c>
      <c r="W146" s="90">
        <f t="shared" si="168"/>
        <v>-18.648473034437952</v>
      </c>
      <c r="Y146" s="338"/>
      <c r="Z146" s="338"/>
    </row>
    <row r="147" spans="1:28" ht="13.5" thickTop="1">
      <c r="A147" s="413"/>
      <c r="L147" s="61" t="s">
        <v>21</v>
      </c>
      <c r="M147" s="78">
        <f t="shared" ref="M147:N147" si="188">+M95+M121</f>
        <v>200</v>
      </c>
      <c r="N147" s="79">
        <f t="shared" si="188"/>
        <v>231</v>
      </c>
      <c r="O147" s="217">
        <f t="shared" ref="O147:O149" si="189">M147+N147</f>
        <v>431</v>
      </c>
      <c r="P147" s="91">
        <f>+P95+P121</f>
        <v>0</v>
      </c>
      <c r="Q147" s="223">
        <f>O147+P147</f>
        <v>431</v>
      </c>
      <c r="R147" s="78">
        <f t="shared" ref="R147:S149" si="190">+R95+R121</f>
        <v>170</v>
      </c>
      <c r="S147" s="79">
        <f t="shared" si="190"/>
        <v>252</v>
      </c>
      <c r="T147" s="217">
        <f t="shared" si="166"/>
        <v>422</v>
      </c>
      <c r="U147" s="91">
        <f>+U95+U121</f>
        <v>0</v>
      </c>
      <c r="V147" s="223">
        <f>T147+U147</f>
        <v>422</v>
      </c>
      <c r="W147" s="81">
        <f t="shared" si="168"/>
        <v>-2.0881670533642649</v>
      </c>
    </row>
    <row r="148" spans="1:28">
      <c r="A148" s="413"/>
      <c r="L148" s="61" t="s">
        <v>22</v>
      </c>
      <c r="M148" s="78">
        <f t="shared" ref="M148:N148" si="191">+M96+M122</f>
        <v>205</v>
      </c>
      <c r="N148" s="79">
        <f t="shared" si="191"/>
        <v>195</v>
      </c>
      <c r="O148" s="217">
        <f t="shared" si="189"/>
        <v>400</v>
      </c>
      <c r="P148" s="80">
        <f>+P96+P122</f>
        <v>0</v>
      </c>
      <c r="Q148" s="223">
        <f>O148+P148</f>
        <v>400</v>
      </c>
      <c r="R148" s="78">
        <f t="shared" si="190"/>
        <v>131.137</v>
      </c>
      <c r="S148" s="79">
        <f t="shared" si="190"/>
        <v>200.42200000000003</v>
      </c>
      <c r="T148" s="217">
        <f t="shared" si="166"/>
        <v>331.55900000000003</v>
      </c>
      <c r="U148" s="80">
        <f>+U96+U122</f>
        <v>0</v>
      </c>
      <c r="V148" s="223">
        <f>T148+U148</f>
        <v>331.55900000000003</v>
      </c>
      <c r="W148" s="81">
        <f t="shared" si="168"/>
        <v>-17.110249999999994</v>
      </c>
    </row>
    <row r="149" spans="1:28" ht="13.5" thickBot="1">
      <c r="A149" s="415"/>
      <c r="K149" s="415"/>
      <c r="L149" s="61" t="s">
        <v>23</v>
      </c>
      <c r="M149" s="78">
        <f t="shared" ref="M149:N149" si="192">+M97+M123</f>
        <v>196</v>
      </c>
      <c r="N149" s="79">
        <f t="shared" si="192"/>
        <v>258</v>
      </c>
      <c r="O149" s="217">
        <f t="shared" si="189"/>
        <v>454</v>
      </c>
      <c r="P149" s="80">
        <f>+P97+P123</f>
        <v>0</v>
      </c>
      <c r="Q149" s="223">
        <f>O149+P149</f>
        <v>454</v>
      </c>
      <c r="R149" s="78">
        <f t="shared" si="190"/>
        <v>125</v>
      </c>
      <c r="S149" s="79">
        <f t="shared" si="190"/>
        <v>208</v>
      </c>
      <c r="T149" s="217">
        <f t="shared" si="166"/>
        <v>333</v>
      </c>
      <c r="U149" s="80">
        <f>+U97+U123</f>
        <v>0</v>
      </c>
      <c r="V149" s="223">
        <f>T149+U149</f>
        <v>333</v>
      </c>
      <c r="W149" s="81">
        <f t="shared" si="168"/>
        <v>-26.651982378854623</v>
      </c>
    </row>
    <row r="150" spans="1:28" ht="14.25" thickTop="1" thickBot="1">
      <c r="A150" s="415"/>
      <c r="K150" s="415"/>
      <c r="L150" s="82" t="s">
        <v>40</v>
      </c>
      <c r="M150" s="83">
        <f t="shared" ref="M150:Q150" si="193">+M147+M148+M149</f>
        <v>601</v>
      </c>
      <c r="N150" s="84">
        <f t="shared" si="193"/>
        <v>684</v>
      </c>
      <c r="O150" s="216">
        <f t="shared" si="193"/>
        <v>1285</v>
      </c>
      <c r="P150" s="83">
        <f t="shared" si="193"/>
        <v>0</v>
      </c>
      <c r="Q150" s="216">
        <f t="shared" si="193"/>
        <v>1285</v>
      </c>
      <c r="R150" s="83">
        <f t="shared" ref="R150:V150" si="194">+R147+R148+R149</f>
        <v>426.137</v>
      </c>
      <c r="S150" s="84">
        <f t="shared" si="194"/>
        <v>660.42200000000003</v>
      </c>
      <c r="T150" s="216">
        <f t="shared" si="194"/>
        <v>1086.559</v>
      </c>
      <c r="U150" s="83">
        <f t="shared" si="194"/>
        <v>0</v>
      </c>
      <c r="V150" s="216">
        <f t="shared" si="194"/>
        <v>1086.559</v>
      </c>
      <c r="W150" s="85">
        <f t="shared" si="168"/>
        <v>-15.442879377431906</v>
      </c>
    </row>
    <row r="151" spans="1:28" ht="14.25" thickTop="1" thickBot="1">
      <c r="L151" s="61" t="s">
        <v>10</v>
      </c>
      <c r="M151" s="78">
        <f t="shared" ref="M151:N151" si="195">+M99+M125</f>
        <v>194</v>
      </c>
      <c r="N151" s="79">
        <f t="shared" si="195"/>
        <v>234</v>
      </c>
      <c r="O151" s="215">
        <f>M151+N151</f>
        <v>428</v>
      </c>
      <c r="P151" s="80">
        <f>+P99+P125</f>
        <v>0</v>
      </c>
      <c r="Q151" s="223">
        <f>O151+P151</f>
        <v>428</v>
      </c>
      <c r="R151" s="78">
        <f>+R99+R125</f>
        <v>124</v>
      </c>
      <c r="S151" s="79">
        <f>+S99+S125</f>
        <v>215</v>
      </c>
      <c r="T151" s="215">
        <f>R151+S151</f>
        <v>339</v>
      </c>
      <c r="U151" s="80">
        <f>+U99+U125</f>
        <v>0</v>
      </c>
      <c r="V151" s="223">
        <f>T151+U151</f>
        <v>339</v>
      </c>
      <c r="W151" s="81">
        <f>IF(Q151=0,0,((V151/Q151)-1)*100)</f>
        <v>-20.79439252336449</v>
      </c>
      <c r="Z151" s="338"/>
    </row>
    <row r="152" spans="1:28" ht="14.25" thickTop="1" thickBot="1">
      <c r="L152" s="82" t="s">
        <v>66</v>
      </c>
      <c r="M152" s="83">
        <f>+M142+M146+M150+M151</f>
        <v>2416</v>
      </c>
      <c r="N152" s="84">
        <f t="shared" ref="N152:V152" si="196">+N142+N146+N150+N151</f>
        <v>2654</v>
      </c>
      <c r="O152" s="216">
        <f t="shared" si="196"/>
        <v>5070</v>
      </c>
      <c r="P152" s="83">
        <f t="shared" si="196"/>
        <v>0</v>
      </c>
      <c r="Q152" s="216">
        <f t="shared" si="196"/>
        <v>5070</v>
      </c>
      <c r="R152" s="83">
        <f t="shared" si="196"/>
        <v>1807.1369999999999</v>
      </c>
      <c r="S152" s="84">
        <f t="shared" si="196"/>
        <v>2277.422</v>
      </c>
      <c r="T152" s="216">
        <f t="shared" si="196"/>
        <v>4084.5590000000002</v>
      </c>
      <c r="U152" s="83">
        <f t="shared" si="196"/>
        <v>0</v>
      </c>
      <c r="V152" s="216">
        <f t="shared" si="196"/>
        <v>4084.5590000000002</v>
      </c>
      <c r="W152" s="85">
        <f>IF(Q152=0,0,((V152/Q152)-1)*100)</f>
        <v>-19.436706114398415</v>
      </c>
      <c r="Z152" s="338"/>
      <c r="AB152" s="338"/>
    </row>
    <row r="153" spans="1:28" ht="13.5" thickTop="1">
      <c r="L153" s="61" t="s">
        <v>11</v>
      </c>
      <c r="M153" s="78">
        <f t="shared" ref="M153:N153" si="197">+M101+M127</f>
        <v>256</v>
      </c>
      <c r="N153" s="79">
        <f t="shared" si="197"/>
        <v>286</v>
      </c>
      <c r="O153" s="215">
        <f>M153+N153</f>
        <v>542</v>
      </c>
      <c r="P153" s="80">
        <f>+P101+P127</f>
        <v>0</v>
      </c>
      <c r="Q153" s="223">
        <f>O153+P153</f>
        <v>542</v>
      </c>
      <c r="R153" s="78"/>
      <c r="S153" s="79"/>
      <c r="T153" s="215"/>
      <c r="U153" s="80"/>
      <c r="V153" s="223"/>
      <c r="W153" s="81"/>
      <c r="Z153" s="338"/>
    </row>
    <row r="154" spans="1:28" ht="13.5" thickBot="1">
      <c r="L154" s="67" t="s">
        <v>12</v>
      </c>
      <c r="M154" s="78">
        <f t="shared" ref="M154:N154" si="198">+M102+M128</f>
        <v>264</v>
      </c>
      <c r="N154" s="79">
        <f t="shared" si="198"/>
        <v>228</v>
      </c>
      <c r="O154" s="215">
        <f>M154+N154</f>
        <v>492</v>
      </c>
      <c r="P154" s="80">
        <f>+P102+P128</f>
        <v>0</v>
      </c>
      <c r="Q154" s="223">
        <f>O154+P154</f>
        <v>492</v>
      </c>
      <c r="R154" s="78"/>
      <c r="S154" s="79"/>
      <c r="T154" s="215"/>
      <c r="U154" s="80"/>
      <c r="V154" s="223"/>
      <c r="W154" s="81"/>
      <c r="Z154" s="338"/>
    </row>
    <row r="155" spans="1:28" ht="14.25" thickTop="1" thickBot="1">
      <c r="L155" s="82" t="s">
        <v>38</v>
      </c>
      <c r="M155" s="83">
        <f t="shared" ref="M155:Q155" si="199">+M151+M153+M154</f>
        <v>714</v>
      </c>
      <c r="N155" s="84">
        <f t="shared" si="199"/>
        <v>748</v>
      </c>
      <c r="O155" s="208">
        <f t="shared" si="199"/>
        <v>1462</v>
      </c>
      <c r="P155" s="83">
        <f t="shared" si="199"/>
        <v>0</v>
      </c>
      <c r="Q155" s="208">
        <f t="shared" si="199"/>
        <v>1462</v>
      </c>
      <c r="R155" s="83"/>
      <c r="S155" s="84"/>
      <c r="T155" s="208"/>
      <c r="U155" s="83"/>
      <c r="V155" s="208"/>
      <c r="W155" s="85"/>
      <c r="Z155" s="338"/>
    </row>
    <row r="156" spans="1:28" ht="14.25" thickTop="1" thickBot="1">
      <c r="L156" s="82" t="s">
        <v>63</v>
      </c>
      <c r="M156" s="83">
        <f t="shared" ref="M156:Q156" si="200">+M142+M146+M150+M155</f>
        <v>2936</v>
      </c>
      <c r="N156" s="84">
        <f t="shared" si="200"/>
        <v>3168</v>
      </c>
      <c r="O156" s="216">
        <f t="shared" si="200"/>
        <v>6104</v>
      </c>
      <c r="P156" s="83">
        <f t="shared" si="200"/>
        <v>0</v>
      </c>
      <c r="Q156" s="216">
        <f t="shared" si="200"/>
        <v>6104</v>
      </c>
      <c r="R156" s="83"/>
      <c r="S156" s="84"/>
      <c r="T156" s="216"/>
      <c r="U156" s="83"/>
      <c r="V156" s="216"/>
      <c r="W156" s="85"/>
      <c r="Y156" s="338"/>
      <c r="Z156" s="338"/>
      <c r="AB156" s="338"/>
    </row>
    <row r="157" spans="1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8" ht="13.5" thickTop="1">
      <c r="L158" s="492" t="s">
        <v>54</v>
      </c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4"/>
    </row>
    <row r="159" spans="1:28" ht="24.75" customHeight="1" thickBot="1">
      <c r="L159" s="495" t="s">
        <v>51</v>
      </c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7"/>
    </row>
    <row r="160" spans="1:28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:23" ht="14.25" thickTop="1" thickBot="1">
      <c r="L161" s="254"/>
      <c r="M161" s="255" t="s">
        <v>64</v>
      </c>
      <c r="N161" s="256"/>
      <c r="O161" s="294"/>
      <c r="P161" s="255"/>
      <c r="Q161" s="255"/>
      <c r="R161" s="255" t="s">
        <v>65</v>
      </c>
      <c r="S161" s="256"/>
      <c r="T161" s="294"/>
      <c r="U161" s="255"/>
      <c r="V161" s="255"/>
      <c r="W161" s="375" t="s">
        <v>2</v>
      </c>
    </row>
    <row r="162" spans="1:23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376" t="s">
        <v>4</v>
      </c>
    </row>
    <row r="163" spans="1:23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377"/>
    </row>
    <row r="164" spans="1:23" ht="5.25" customHeight="1" thickTop="1">
      <c r="L164" s="258"/>
      <c r="M164" s="270"/>
      <c r="N164" s="271"/>
      <c r="O164" s="314"/>
      <c r="P164" s="315"/>
      <c r="Q164" s="272"/>
      <c r="R164" s="270"/>
      <c r="S164" s="271"/>
      <c r="T164" s="314"/>
      <c r="U164" s="315"/>
      <c r="V164" s="272"/>
      <c r="W164" s="274"/>
    </row>
    <row r="165" spans="1:23">
      <c r="L165" s="258" t="s">
        <v>13</v>
      </c>
      <c r="M165" s="275">
        <v>2</v>
      </c>
      <c r="N165" s="276">
        <v>0</v>
      </c>
      <c r="O165" s="277">
        <f>M165+N165</f>
        <v>2</v>
      </c>
      <c r="P165" s="276">
        <v>0</v>
      </c>
      <c r="Q165" s="277">
        <f>O165+P165</f>
        <v>2</v>
      </c>
      <c r="R165" s="275">
        <v>0</v>
      </c>
      <c r="S165" s="276">
        <v>0</v>
      </c>
      <c r="T165" s="277">
        <f>R165+S165</f>
        <v>0</v>
      </c>
      <c r="U165" s="276">
        <v>0</v>
      </c>
      <c r="V165" s="277">
        <f>T165+U165</f>
        <v>0</v>
      </c>
      <c r="W165" s="300">
        <f t="shared" ref="W165:W175" si="201">IF(Q165=0,0,((V165/Q165)-1)*100)</f>
        <v>-100</v>
      </c>
    </row>
    <row r="166" spans="1:23">
      <c r="L166" s="258" t="s">
        <v>14</v>
      </c>
      <c r="M166" s="275">
        <v>2</v>
      </c>
      <c r="N166" s="276">
        <v>0</v>
      </c>
      <c r="O166" s="277">
        <f>M166+N166</f>
        <v>2</v>
      </c>
      <c r="P166" s="276">
        <v>0</v>
      </c>
      <c r="Q166" s="277">
        <f>O166+P166</f>
        <v>2</v>
      </c>
      <c r="R166" s="275">
        <v>0</v>
      </c>
      <c r="S166" s="276">
        <v>0</v>
      </c>
      <c r="T166" s="277">
        <f>R166+S166</f>
        <v>0</v>
      </c>
      <c r="U166" s="276">
        <v>0</v>
      </c>
      <c r="V166" s="277">
        <f>T166+U166</f>
        <v>0</v>
      </c>
      <c r="W166" s="300">
        <f>IF(Q166=0,0,((V166/Q166)-1)*100)</f>
        <v>-100</v>
      </c>
    </row>
    <row r="167" spans="1:23" ht="13.5" thickBot="1">
      <c r="L167" s="258" t="s">
        <v>15</v>
      </c>
      <c r="M167" s="275">
        <v>1</v>
      </c>
      <c r="N167" s="276">
        <v>0</v>
      </c>
      <c r="O167" s="277">
        <f>M167+N167</f>
        <v>1</v>
      </c>
      <c r="P167" s="276">
        <v>0</v>
      </c>
      <c r="Q167" s="277">
        <f>O167+P167</f>
        <v>1</v>
      </c>
      <c r="R167" s="275">
        <v>0</v>
      </c>
      <c r="S167" s="276">
        <v>0</v>
      </c>
      <c r="T167" s="277">
        <f>R167+S167</f>
        <v>0</v>
      </c>
      <c r="U167" s="276">
        <v>0</v>
      </c>
      <c r="V167" s="277">
        <f>T167+U167</f>
        <v>0</v>
      </c>
      <c r="W167" s="300">
        <f>IF(Q167=0,0,((V167/Q167)-1)*100)</f>
        <v>-100</v>
      </c>
    </row>
    <row r="168" spans="1:23" ht="14.25" thickTop="1" thickBot="1">
      <c r="L168" s="280" t="s">
        <v>61</v>
      </c>
      <c r="M168" s="281">
        <f t="shared" ref="M168:V168" si="202">+M165+M166+M167</f>
        <v>5</v>
      </c>
      <c r="N168" s="316">
        <f t="shared" si="202"/>
        <v>0</v>
      </c>
      <c r="O168" s="302">
        <f t="shared" si="202"/>
        <v>5</v>
      </c>
      <c r="P168" s="316">
        <f t="shared" si="202"/>
        <v>0</v>
      </c>
      <c r="Q168" s="302">
        <f t="shared" si="202"/>
        <v>5</v>
      </c>
      <c r="R168" s="281">
        <f t="shared" si="202"/>
        <v>0</v>
      </c>
      <c r="S168" s="316">
        <f t="shared" si="202"/>
        <v>0</v>
      </c>
      <c r="T168" s="302">
        <f t="shared" si="202"/>
        <v>0</v>
      </c>
      <c r="U168" s="316">
        <f t="shared" si="202"/>
        <v>0</v>
      </c>
      <c r="V168" s="302">
        <f t="shared" si="202"/>
        <v>0</v>
      </c>
      <c r="W168" s="303">
        <f t="shared" ref="W168" si="203">IF(Q168=0,0,((V168/Q168)-1)*100)</f>
        <v>-100</v>
      </c>
    </row>
    <row r="169" spans="1:23" ht="13.5" thickTop="1">
      <c r="L169" s="258" t="s">
        <v>16</v>
      </c>
      <c r="M169" s="275">
        <v>0</v>
      </c>
      <c r="N169" s="276">
        <v>0</v>
      </c>
      <c r="O169" s="277">
        <f>SUM(M169:N169)</f>
        <v>0</v>
      </c>
      <c r="P169" s="276">
        <v>0</v>
      </c>
      <c r="Q169" s="277">
        <f t="shared" ref="Q169" si="204">O169+P169</f>
        <v>0</v>
      </c>
      <c r="R169" s="275">
        <v>0</v>
      </c>
      <c r="S169" s="276">
        <v>0</v>
      </c>
      <c r="T169" s="277">
        <f>SUM(R169:S169)</f>
        <v>0</v>
      </c>
      <c r="U169" s="276">
        <v>0</v>
      </c>
      <c r="V169" s="277">
        <f t="shared" ref="V169" si="205">T169+U169</f>
        <v>0</v>
      </c>
      <c r="W169" s="300">
        <f t="shared" si="201"/>
        <v>0</v>
      </c>
    </row>
    <row r="170" spans="1:23">
      <c r="L170" s="258" t="s">
        <v>17</v>
      </c>
      <c r="M170" s="275">
        <v>0</v>
      </c>
      <c r="N170" s="276">
        <v>0</v>
      </c>
      <c r="O170" s="277">
        <f>SUM(M170:N170)</f>
        <v>0</v>
      </c>
      <c r="P170" s="276">
        <v>0</v>
      </c>
      <c r="Q170" s="277">
        <f>O170+P170</f>
        <v>0</v>
      </c>
      <c r="R170" s="275">
        <v>0</v>
      </c>
      <c r="S170" s="276">
        <v>0</v>
      </c>
      <c r="T170" s="277">
        <f>SUM(R170:S170)</f>
        <v>0</v>
      </c>
      <c r="U170" s="276">
        <v>0</v>
      </c>
      <c r="V170" s="277">
        <f>T170+U170</f>
        <v>0</v>
      </c>
      <c r="W170" s="300">
        <f>IF(Q170=0,0,((V170/Q170)-1)*100)</f>
        <v>0</v>
      </c>
    </row>
    <row r="171" spans="1:23" ht="13.5" thickBot="1">
      <c r="L171" s="258" t="s">
        <v>18</v>
      </c>
      <c r="M171" s="275">
        <v>0</v>
      </c>
      <c r="N171" s="276">
        <v>0</v>
      </c>
      <c r="O171" s="277">
        <f>SUM(M171:N171)</f>
        <v>0</v>
      </c>
      <c r="P171" s="317">
        <v>0</v>
      </c>
      <c r="Q171" s="277">
        <f>O171+P171</f>
        <v>0</v>
      </c>
      <c r="R171" s="275">
        <v>0</v>
      </c>
      <c r="S171" s="276">
        <v>0</v>
      </c>
      <c r="T171" s="277">
        <f>SUM(R171:S171)</f>
        <v>0</v>
      </c>
      <c r="U171" s="317">
        <v>0</v>
      </c>
      <c r="V171" s="277">
        <f>T171+U171</f>
        <v>0</v>
      </c>
      <c r="W171" s="300">
        <f>IF(Q171=0,0,((V171/Q171)-1)*100)</f>
        <v>0</v>
      </c>
    </row>
    <row r="172" spans="1:23" ht="14.25" thickTop="1" thickBot="1">
      <c r="L172" s="287" t="s">
        <v>19</v>
      </c>
      <c r="M172" s="288">
        <f>+M169+M170+M171</f>
        <v>0</v>
      </c>
      <c r="N172" s="318">
        <f t="shared" ref="N172:V172" si="206">+N169+N170+N171</f>
        <v>0</v>
      </c>
      <c r="O172" s="306">
        <f t="shared" si="206"/>
        <v>0</v>
      </c>
      <c r="P172" s="318">
        <f t="shared" si="206"/>
        <v>0</v>
      </c>
      <c r="Q172" s="306">
        <f t="shared" si="206"/>
        <v>0</v>
      </c>
      <c r="R172" s="288">
        <f t="shared" si="206"/>
        <v>0</v>
      </c>
      <c r="S172" s="318">
        <f t="shared" si="206"/>
        <v>0</v>
      </c>
      <c r="T172" s="306">
        <f t="shared" si="206"/>
        <v>0</v>
      </c>
      <c r="U172" s="318">
        <f t="shared" si="206"/>
        <v>0</v>
      </c>
      <c r="V172" s="306">
        <f t="shared" si="206"/>
        <v>0</v>
      </c>
      <c r="W172" s="291">
        <f>IF(Q172=0,0,((V172/Q172)-1)*100)</f>
        <v>0</v>
      </c>
    </row>
    <row r="173" spans="1:23" ht="13.5" thickTop="1">
      <c r="A173" s="415"/>
      <c r="K173" s="415"/>
      <c r="L173" s="258" t="s">
        <v>21</v>
      </c>
      <c r="M173" s="275">
        <v>0</v>
      </c>
      <c r="N173" s="276">
        <v>0</v>
      </c>
      <c r="O173" s="277">
        <f>SUM(M173:N173)</f>
        <v>0</v>
      </c>
      <c r="P173" s="319">
        <v>0</v>
      </c>
      <c r="Q173" s="277">
        <f>O173+P173</f>
        <v>0</v>
      </c>
      <c r="R173" s="275">
        <v>0</v>
      </c>
      <c r="S173" s="276">
        <v>0</v>
      </c>
      <c r="T173" s="277">
        <f>SUM(R173:S173)</f>
        <v>0</v>
      </c>
      <c r="U173" s="319">
        <v>0</v>
      </c>
      <c r="V173" s="277">
        <f>T173+U173</f>
        <v>0</v>
      </c>
      <c r="W173" s="300">
        <f>IF(Q173=0,0,((V173/Q173)-1)*100)</f>
        <v>0</v>
      </c>
    </row>
    <row r="174" spans="1:23">
      <c r="A174" s="415"/>
      <c r="K174" s="415"/>
      <c r="L174" s="258" t="s">
        <v>22</v>
      </c>
      <c r="M174" s="275">
        <v>0</v>
      </c>
      <c r="N174" s="276">
        <v>0</v>
      </c>
      <c r="O174" s="277">
        <f>SUM(M174:N174)</f>
        <v>0</v>
      </c>
      <c r="P174" s="276">
        <v>0</v>
      </c>
      <c r="Q174" s="277">
        <f>O174+P174</f>
        <v>0</v>
      </c>
      <c r="R174" s="275">
        <v>0</v>
      </c>
      <c r="S174" s="276">
        <v>0</v>
      </c>
      <c r="T174" s="277">
        <f>SUM(R174:S174)</f>
        <v>0</v>
      </c>
      <c r="U174" s="276">
        <v>0</v>
      </c>
      <c r="V174" s="277">
        <f>T174+U174</f>
        <v>0</v>
      </c>
      <c r="W174" s="300">
        <f t="shared" si="201"/>
        <v>0</v>
      </c>
    </row>
    <row r="175" spans="1:23" ht="13.5" thickBot="1">
      <c r="A175" s="415"/>
      <c r="K175" s="415"/>
      <c r="L175" s="258" t="s">
        <v>23</v>
      </c>
      <c r="M175" s="275">
        <v>0</v>
      </c>
      <c r="N175" s="276">
        <v>0</v>
      </c>
      <c r="O175" s="277">
        <f>SUM(M175:N175)</f>
        <v>0</v>
      </c>
      <c r="P175" s="276">
        <v>0</v>
      </c>
      <c r="Q175" s="277">
        <f>O175+P175</f>
        <v>0</v>
      </c>
      <c r="R175" s="275">
        <v>1</v>
      </c>
      <c r="S175" s="276">
        <v>0</v>
      </c>
      <c r="T175" s="277">
        <f>SUM(R175:S175)</f>
        <v>1</v>
      </c>
      <c r="U175" s="276">
        <v>0</v>
      </c>
      <c r="V175" s="277">
        <f>T175+U175</f>
        <v>1</v>
      </c>
      <c r="W175" s="300">
        <f t="shared" si="201"/>
        <v>0</v>
      </c>
    </row>
    <row r="176" spans="1:23" ht="14.25" thickTop="1" thickBot="1">
      <c r="L176" s="280" t="s">
        <v>40</v>
      </c>
      <c r="M176" s="281">
        <f t="shared" ref="M176:Q176" si="207">+M173+M174+M175</f>
        <v>0</v>
      </c>
      <c r="N176" s="316">
        <f t="shared" si="207"/>
        <v>0</v>
      </c>
      <c r="O176" s="302">
        <f t="shared" si="207"/>
        <v>0</v>
      </c>
      <c r="P176" s="316">
        <f t="shared" si="207"/>
        <v>0</v>
      </c>
      <c r="Q176" s="302">
        <f t="shared" si="207"/>
        <v>0</v>
      </c>
      <c r="R176" s="281">
        <f t="shared" ref="R176:V176" si="208">+R173+R174+R175</f>
        <v>1</v>
      </c>
      <c r="S176" s="316">
        <f t="shared" si="208"/>
        <v>0</v>
      </c>
      <c r="T176" s="302">
        <f t="shared" si="208"/>
        <v>1</v>
      </c>
      <c r="U176" s="316">
        <f t="shared" si="208"/>
        <v>0</v>
      </c>
      <c r="V176" s="302">
        <f t="shared" si="208"/>
        <v>1</v>
      </c>
      <c r="W176" s="303">
        <f t="shared" ref="W176" si="209">IF(Q176=0,0,((V176/Q176)-1)*100)</f>
        <v>0</v>
      </c>
    </row>
    <row r="177" spans="12:23" ht="14.25" thickTop="1" thickBot="1">
      <c r="L177" s="258" t="s">
        <v>10</v>
      </c>
      <c r="M177" s="275">
        <v>0</v>
      </c>
      <c r="N177" s="276">
        <v>0</v>
      </c>
      <c r="O177" s="277">
        <f>M177+N177</f>
        <v>0</v>
      </c>
      <c r="P177" s="276">
        <v>0</v>
      </c>
      <c r="Q177" s="277">
        <f t="shared" ref="Q177" si="210">O177+P177</f>
        <v>0</v>
      </c>
      <c r="R177" s="275">
        <v>0</v>
      </c>
      <c r="S177" s="276">
        <v>0</v>
      </c>
      <c r="T177" s="277">
        <f>R177+S177</f>
        <v>0</v>
      </c>
      <c r="U177" s="276">
        <v>0</v>
      </c>
      <c r="V177" s="277">
        <f t="shared" ref="V177" si="211">T177+U177</f>
        <v>0</v>
      </c>
      <c r="W177" s="300">
        <f>IF(Q177=0,0,((V177/Q177)-1)*100)</f>
        <v>0</v>
      </c>
    </row>
    <row r="178" spans="12:23" ht="14.25" thickTop="1" thickBot="1">
      <c r="L178" s="280" t="s">
        <v>66</v>
      </c>
      <c r="M178" s="281">
        <f>+M168+M172+M176+M177</f>
        <v>5</v>
      </c>
      <c r="N178" s="316">
        <f t="shared" ref="N178:V178" si="212">+N168+N172+N176+N177</f>
        <v>0</v>
      </c>
      <c r="O178" s="302">
        <f t="shared" si="212"/>
        <v>5</v>
      </c>
      <c r="P178" s="316">
        <f t="shared" si="212"/>
        <v>0</v>
      </c>
      <c r="Q178" s="302">
        <f t="shared" si="212"/>
        <v>5</v>
      </c>
      <c r="R178" s="281">
        <f t="shared" si="212"/>
        <v>1</v>
      </c>
      <c r="S178" s="316">
        <f t="shared" si="212"/>
        <v>0</v>
      </c>
      <c r="T178" s="302">
        <f t="shared" si="212"/>
        <v>1</v>
      </c>
      <c r="U178" s="316">
        <f t="shared" si="212"/>
        <v>0</v>
      </c>
      <c r="V178" s="302">
        <f t="shared" si="212"/>
        <v>1</v>
      </c>
      <c r="W178" s="303">
        <f>IF(Q178=0,0,((V178/Q178)-1)*100)</f>
        <v>-80</v>
      </c>
    </row>
    <row r="179" spans="12:23" ht="13.5" thickTop="1">
      <c r="L179" s="258" t="s">
        <v>11</v>
      </c>
      <c r="M179" s="275">
        <v>0</v>
      </c>
      <c r="N179" s="276">
        <v>0</v>
      </c>
      <c r="O179" s="277">
        <f>M179+N179</f>
        <v>0</v>
      </c>
      <c r="P179" s="276">
        <v>0</v>
      </c>
      <c r="Q179" s="277">
        <f>O179+P179</f>
        <v>0</v>
      </c>
      <c r="R179" s="275"/>
      <c r="S179" s="276"/>
      <c r="T179" s="277"/>
      <c r="U179" s="276"/>
      <c r="V179" s="277"/>
      <c r="W179" s="300"/>
    </row>
    <row r="180" spans="12:23" ht="13.5" thickBot="1">
      <c r="L180" s="264" t="s">
        <v>12</v>
      </c>
      <c r="M180" s="275">
        <v>0</v>
      </c>
      <c r="N180" s="276">
        <v>0</v>
      </c>
      <c r="O180" s="320">
        <f>M180+N180</f>
        <v>0</v>
      </c>
      <c r="P180" s="276"/>
      <c r="Q180" s="277">
        <f>O180+P180</f>
        <v>0</v>
      </c>
      <c r="R180" s="275"/>
      <c r="S180" s="276"/>
      <c r="T180" s="320"/>
      <c r="U180" s="276"/>
      <c r="V180" s="277"/>
      <c r="W180" s="300"/>
    </row>
    <row r="181" spans="12:23" ht="14.25" thickTop="1" thickBot="1">
      <c r="L181" s="439" t="s">
        <v>38</v>
      </c>
      <c r="M181" s="440">
        <f t="shared" ref="M181:Q181" si="213">+M177+M179+M180</f>
        <v>0</v>
      </c>
      <c r="N181" s="441">
        <f t="shared" si="213"/>
        <v>0</v>
      </c>
      <c r="O181" s="442">
        <f t="shared" si="213"/>
        <v>0</v>
      </c>
      <c r="P181" s="440">
        <f t="shared" si="213"/>
        <v>0</v>
      </c>
      <c r="Q181" s="443">
        <f t="shared" si="213"/>
        <v>0</v>
      </c>
      <c r="R181" s="440"/>
      <c r="S181" s="441"/>
      <c r="T181" s="442"/>
      <c r="U181" s="440"/>
      <c r="V181" s="443"/>
      <c r="W181" s="444"/>
    </row>
    <row r="182" spans="12:23" ht="14.25" thickTop="1" thickBot="1">
      <c r="L182" s="280" t="s">
        <v>63</v>
      </c>
      <c r="M182" s="281">
        <f t="shared" ref="M182:Q182" si="214">+M168+M172+M176+M181</f>
        <v>5</v>
      </c>
      <c r="N182" s="316">
        <f t="shared" si="214"/>
        <v>0</v>
      </c>
      <c r="O182" s="302">
        <f t="shared" si="214"/>
        <v>5</v>
      </c>
      <c r="P182" s="316">
        <f t="shared" si="214"/>
        <v>0</v>
      </c>
      <c r="Q182" s="302">
        <f t="shared" si="214"/>
        <v>5</v>
      </c>
      <c r="R182" s="281"/>
      <c r="S182" s="316"/>
      <c r="T182" s="302"/>
      <c r="U182" s="316"/>
      <c r="V182" s="302"/>
      <c r="W182" s="303"/>
    </row>
    <row r="183" spans="12:23" ht="14.25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12:23" ht="13.5" thickTop="1">
      <c r="L184" s="492" t="s">
        <v>55</v>
      </c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4"/>
    </row>
    <row r="185" spans="12:23" ht="13.5" thickBot="1">
      <c r="L185" s="495" t="s">
        <v>52</v>
      </c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7"/>
    </row>
    <row r="186" spans="12:23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12:23" ht="14.25" thickTop="1" thickBot="1">
      <c r="L187" s="254"/>
      <c r="M187" s="255" t="s">
        <v>64</v>
      </c>
      <c r="N187" s="256"/>
      <c r="O187" s="294"/>
      <c r="P187" s="255"/>
      <c r="Q187" s="255"/>
      <c r="R187" s="255" t="s">
        <v>65</v>
      </c>
      <c r="S187" s="256"/>
      <c r="T187" s="294"/>
      <c r="U187" s="255"/>
      <c r="V187" s="255"/>
      <c r="W187" s="375" t="s">
        <v>2</v>
      </c>
    </row>
    <row r="188" spans="12:23" ht="13.5" thickTop="1">
      <c r="L188" s="258" t="s">
        <v>3</v>
      </c>
      <c r="M188" s="259"/>
      <c r="N188" s="260"/>
      <c r="O188" s="261"/>
      <c r="P188" s="262"/>
      <c r="Q188" s="261"/>
      <c r="R188" s="259"/>
      <c r="S188" s="260"/>
      <c r="T188" s="261"/>
      <c r="U188" s="262"/>
      <c r="V188" s="261"/>
      <c r="W188" s="376" t="s">
        <v>4</v>
      </c>
    </row>
    <row r="189" spans="12:23" ht="13.5" thickBot="1">
      <c r="L189" s="264"/>
      <c r="M189" s="265" t="s">
        <v>35</v>
      </c>
      <c r="N189" s="266" t="s">
        <v>36</v>
      </c>
      <c r="O189" s="267" t="s">
        <v>37</v>
      </c>
      <c r="P189" s="268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68" t="s">
        <v>32</v>
      </c>
      <c r="V189" s="267" t="s">
        <v>7</v>
      </c>
      <c r="W189" s="377"/>
    </row>
    <row r="190" spans="12:23" ht="6" customHeight="1" thickTop="1">
      <c r="L190" s="258"/>
      <c r="M190" s="270"/>
      <c r="N190" s="271"/>
      <c r="O190" s="272"/>
      <c r="P190" s="273"/>
      <c r="Q190" s="272"/>
      <c r="R190" s="270"/>
      <c r="S190" s="271"/>
      <c r="T190" s="272"/>
      <c r="U190" s="273"/>
      <c r="V190" s="272"/>
      <c r="W190" s="274"/>
    </row>
    <row r="191" spans="12:23">
      <c r="L191" s="258" t="s">
        <v>13</v>
      </c>
      <c r="M191" s="275">
        <v>6</v>
      </c>
      <c r="N191" s="276">
        <v>3</v>
      </c>
      <c r="O191" s="277">
        <f>M191+N191</f>
        <v>9</v>
      </c>
      <c r="P191" s="278">
        <v>0</v>
      </c>
      <c r="Q191" s="277">
        <f>O191+P191</f>
        <v>9</v>
      </c>
      <c r="R191" s="275">
        <v>0</v>
      </c>
      <c r="S191" s="276">
        <v>0</v>
      </c>
      <c r="T191" s="277">
        <f>R191+S191</f>
        <v>0</v>
      </c>
      <c r="U191" s="278">
        <v>0</v>
      </c>
      <c r="V191" s="277">
        <f>T191+U191</f>
        <v>0</v>
      </c>
      <c r="W191" s="279">
        <f t="shared" ref="W191:W201" si="215">IF(Q191=0,0,((V191/Q191)-1)*100)</f>
        <v>-100</v>
      </c>
    </row>
    <row r="192" spans="12:23">
      <c r="L192" s="258" t="s">
        <v>14</v>
      </c>
      <c r="M192" s="275">
        <v>5</v>
      </c>
      <c r="N192" s="276">
        <v>6</v>
      </c>
      <c r="O192" s="277">
        <f>M192+N192</f>
        <v>11</v>
      </c>
      <c r="P192" s="278">
        <v>0</v>
      </c>
      <c r="Q192" s="277">
        <f>O192+P192</f>
        <v>11</v>
      </c>
      <c r="R192" s="275">
        <v>0</v>
      </c>
      <c r="S192" s="276">
        <v>1</v>
      </c>
      <c r="T192" s="277">
        <f>R192+S192</f>
        <v>1</v>
      </c>
      <c r="U192" s="278">
        <v>0</v>
      </c>
      <c r="V192" s="277">
        <f>T192+U192</f>
        <v>1</v>
      </c>
      <c r="W192" s="279">
        <f>IF(Q192=0,0,((V192/Q192)-1)*100)</f>
        <v>-90.909090909090907</v>
      </c>
    </row>
    <row r="193" spans="1:23" ht="13.5" thickBot="1">
      <c r="L193" s="258" t="s">
        <v>15</v>
      </c>
      <c r="M193" s="275">
        <v>6</v>
      </c>
      <c r="N193" s="276">
        <v>6</v>
      </c>
      <c r="O193" s="277">
        <f>M193+N193</f>
        <v>12</v>
      </c>
      <c r="P193" s="278">
        <v>0</v>
      </c>
      <c r="Q193" s="277">
        <f>O193+P193</f>
        <v>12</v>
      </c>
      <c r="R193" s="275">
        <v>0</v>
      </c>
      <c r="S193" s="276">
        <v>0</v>
      </c>
      <c r="T193" s="277">
        <f>R193+S193</f>
        <v>0</v>
      </c>
      <c r="U193" s="278">
        <v>0</v>
      </c>
      <c r="V193" s="277">
        <f>T193+U193</f>
        <v>0</v>
      </c>
      <c r="W193" s="279">
        <f>IF(Q193=0,0,((V193/Q193)-1)*100)</f>
        <v>-100</v>
      </c>
    </row>
    <row r="194" spans="1:23" ht="14.25" thickTop="1" thickBot="1">
      <c r="L194" s="280" t="s">
        <v>61</v>
      </c>
      <c r="M194" s="281">
        <f t="shared" ref="M194:V194" si="216">+M191+M192+M193</f>
        <v>17</v>
      </c>
      <c r="N194" s="316">
        <f t="shared" si="216"/>
        <v>15</v>
      </c>
      <c r="O194" s="302">
        <f t="shared" si="216"/>
        <v>32</v>
      </c>
      <c r="P194" s="316">
        <f t="shared" si="216"/>
        <v>0</v>
      </c>
      <c r="Q194" s="302">
        <f t="shared" si="216"/>
        <v>32</v>
      </c>
      <c r="R194" s="281">
        <f t="shared" si="216"/>
        <v>0</v>
      </c>
      <c r="S194" s="316">
        <f t="shared" si="216"/>
        <v>1</v>
      </c>
      <c r="T194" s="302">
        <f t="shared" si="216"/>
        <v>1</v>
      </c>
      <c r="U194" s="316">
        <f t="shared" si="216"/>
        <v>0</v>
      </c>
      <c r="V194" s="302">
        <f t="shared" si="216"/>
        <v>1</v>
      </c>
      <c r="W194" s="303">
        <f t="shared" ref="W194" si="217">IF(Q194=0,0,((V194/Q194)-1)*100)</f>
        <v>-96.875</v>
      </c>
    </row>
    <row r="195" spans="1:23" ht="13.5" thickTop="1">
      <c r="L195" s="258" t="s">
        <v>16</v>
      </c>
      <c r="M195" s="275">
        <v>1</v>
      </c>
      <c r="N195" s="276">
        <v>2</v>
      </c>
      <c r="O195" s="277">
        <f>SUM(M195:N195)</f>
        <v>3</v>
      </c>
      <c r="P195" s="278">
        <v>0</v>
      </c>
      <c r="Q195" s="277">
        <f>O195+P195</f>
        <v>3</v>
      </c>
      <c r="R195" s="275">
        <v>1</v>
      </c>
      <c r="S195" s="276">
        <v>0</v>
      </c>
      <c r="T195" s="277">
        <f>SUM(R195:S195)</f>
        <v>1</v>
      </c>
      <c r="U195" s="278">
        <v>0</v>
      </c>
      <c r="V195" s="277">
        <f>T195+U195</f>
        <v>1</v>
      </c>
      <c r="W195" s="279">
        <f t="shared" si="215"/>
        <v>-66.666666666666671</v>
      </c>
    </row>
    <row r="196" spans="1:23">
      <c r="L196" s="258" t="s">
        <v>17</v>
      </c>
      <c r="M196" s="275">
        <v>1</v>
      </c>
      <c r="N196" s="276">
        <v>2</v>
      </c>
      <c r="O196" s="277">
        <f>SUM(M196:N196)</f>
        <v>3</v>
      </c>
      <c r="P196" s="278">
        <v>0</v>
      </c>
      <c r="Q196" s="277">
        <f>O196+P196</f>
        <v>3</v>
      </c>
      <c r="R196" s="275">
        <v>1</v>
      </c>
      <c r="S196" s="276">
        <v>0</v>
      </c>
      <c r="T196" s="277">
        <f>SUM(R196:S196)</f>
        <v>1</v>
      </c>
      <c r="U196" s="278">
        <v>0</v>
      </c>
      <c r="V196" s="277">
        <f>T196+U196</f>
        <v>1</v>
      </c>
      <c r="W196" s="279">
        <f>IF(Q196=0,0,((V196/Q196)-1)*100)</f>
        <v>-66.666666666666671</v>
      </c>
    </row>
    <row r="197" spans="1:23" ht="13.5" thickBot="1">
      <c r="L197" s="258" t="s">
        <v>18</v>
      </c>
      <c r="M197" s="275">
        <v>1</v>
      </c>
      <c r="N197" s="276">
        <v>3</v>
      </c>
      <c r="O197" s="285">
        <f>SUM(M197:N197)</f>
        <v>4</v>
      </c>
      <c r="P197" s="286">
        <v>0</v>
      </c>
      <c r="Q197" s="285">
        <f>O197+P197</f>
        <v>4</v>
      </c>
      <c r="R197" s="275">
        <v>1</v>
      </c>
      <c r="S197" s="276">
        <v>0</v>
      </c>
      <c r="T197" s="285">
        <f>SUM(R197:S197)</f>
        <v>1</v>
      </c>
      <c r="U197" s="286">
        <v>0</v>
      </c>
      <c r="V197" s="285">
        <f>T197+U197</f>
        <v>1</v>
      </c>
      <c r="W197" s="279">
        <f>IF(Q197=0,0,((V197/Q197)-1)*100)</f>
        <v>-75</v>
      </c>
    </row>
    <row r="198" spans="1:23" ht="14.25" thickTop="1" thickBot="1">
      <c r="L198" s="287" t="s">
        <v>19</v>
      </c>
      <c r="M198" s="288">
        <f>+M195+M196+M197</f>
        <v>3</v>
      </c>
      <c r="N198" s="318">
        <f t="shared" ref="N198:V198" si="218">+N195+N196+N197</f>
        <v>7</v>
      </c>
      <c r="O198" s="306">
        <f t="shared" si="218"/>
        <v>10</v>
      </c>
      <c r="P198" s="318">
        <f t="shared" si="218"/>
        <v>0</v>
      </c>
      <c r="Q198" s="306">
        <f t="shared" si="218"/>
        <v>10</v>
      </c>
      <c r="R198" s="288">
        <f t="shared" si="218"/>
        <v>3</v>
      </c>
      <c r="S198" s="318">
        <f t="shared" si="218"/>
        <v>0</v>
      </c>
      <c r="T198" s="306">
        <f t="shared" si="218"/>
        <v>3</v>
      </c>
      <c r="U198" s="318">
        <f t="shared" si="218"/>
        <v>0</v>
      </c>
      <c r="V198" s="306">
        <f t="shared" si="218"/>
        <v>3</v>
      </c>
      <c r="W198" s="291">
        <f>IF(Q198=0,0,((V198/Q198)-1)*100)</f>
        <v>-70</v>
      </c>
    </row>
    <row r="199" spans="1:23" ht="13.5" thickTop="1">
      <c r="A199" s="415"/>
      <c r="K199" s="415"/>
      <c r="L199" s="258" t="s">
        <v>21</v>
      </c>
      <c r="M199" s="275">
        <v>0</v>
      </c>
      <c r="N199" s="276">
        <v>3</v>
      </c>
      <c r="O199" s="285">
        <f>SUM(M199:N199)</f>
        <v>3</v>
      </c>
      <c r="P199" s="292">
        <v>0</v>
      </c>
      <c r="Q199" s="285">
        <f>O199+P199</f>
        <v>3</v>
      </c>
      <c r="R199" s="275">
        <v>1</v>
      </c>
      <c r="S199" s="276">
        <v>0</v>
      </c>
      <c r="T199" s="285">
        <f>SUM(R199:S199)</f>
        <v>1</v>
      </c>
      <c r="U199" s="292">
        <v>0</v>
      </c>
      <c r="V199" s="285">
        <f>T199+U199</f>
        <v>1</v>
      </c>
      <c r="W199" s="279">
        <f>IF(Q199=0,0,((V199/Q199)-1)*100)</f>
        <v>-66.666666666666671</v>
      </c>
    </row>
    <row r="200" spans="1:23">
      <c r="A200" s="415"/>
      <c r="K200" s="415"/>
      <c r="L200" s="258" t="s">
        <v>22</v>
      </c>
      <c r="M200" s="275">
        <v>2</v>
      </c>
      <c r="N200" s="276">
        <v>3</v>
      </c>
      <c r="O200" s="285">
        <f>SUM(M200:N200)</f>
        <v>5</v>
      </c>
      <c r="P200" s="278">
        <v>0</v>
      </c>
      <c r="Q200" s="285">
        <f>O200+P200</f>
        <v>5</v>
      </c>
      <c r="R200" s="275">
        <v>0</v>
      </c>
      <c r="S200" s="276">
        <v>1</v>
      </c>
      <c r="T200" s="285">
        <f>SUM(R200:S200)</f>
        <v>1</v>
      </c>
      <c r="U200" s="278">
        <v>0</v>
      </c>
      <c r="V200" s="285">
        <f>T200+U200</f>
        <v>1</v>
      </c>
      <c r="W200" s="279">
        <f t="shared" si="215"/>
        <v>-80</v>
      </c>
    </row>
    <row r="201" spans="1:23" ht="13.5" thickBot="1">
      <c r="A201" s="415"/>
      <c r="K201" s="415"/>
      <c r="L201" s="258" t="s">
        <v>23</v>
      </c>
      <c r="M201" s="275">
        <v>0</v>
      </c>
      <c r="N201" s="276">
        <v>3</v>
      </c>
      <c r="O201" s="285">
        <f>SUM(M201:N201)</f>
        <v>3</v>
      </c>
      <c r="P201" s="278">
        <v>0</v>
      </c>
      <c r="Q201" s="285">
        <f>O201+P201</f>
        <v>3</v>
      </c>
      <c r="R201" s="275">
        <v>2</v>
      </c>
      <c r="S201" s="276">
        <v>1</v>
      </c>
      <c r="T201" s="285">
        <f>SUM(R201:S201)</f>
        <v>3</v>
      </c>
      <c r="U201" s="278">
        <v>0</v>
      </c>
      <c r="V201" s="285">
        <f>T201+U201</f>
        <v>3</v>
      </c>
      <c r="W201" s="279">
        <f t="shared" si="215"/>
        <v>0</v>
      </c>
    </row>
    <row r="202" spans="1:23" ht="14.25" thickTop="1" thickBot="1">
      <c r="A202" s="415"/>
      <c r="K202" s="415"/>
      <c r="L202" s="280" t="s">
        <v>40</v>
      </c>
      <c r="M202" s="281">
        <f t="shared" ref="M202:Q202" si="219">+M199+M200+M201</f>
        <v>2</v>
      </c>
      <c r="N202" s="282">
        <f t="shared" si="219"/>
        <v>9</v>
      </c>
      <c r="O202" s="283">
        <f t="shared" si="219"/>
        <v>11</v>
      </c>
      <c r="P202" s="281">
        <f t="shared" si="219"/>
        <v>0</v>
      </c>
      <c r="Q202" s="283">
        <f t="shared" si="219"/>
        <v>11</v>
      </c>
      <c r="R202" s="281">
        <f t="shared" ref="R202:V202" si="220">+R199+R200+R201</f>
        <v>3</v>
      </c>
      <c r="S202" s="282">
        <f t="shared" si="220"/>
        <v>2</v>
      </c>
      <c r="T202" s="283">
        <f t="shared" si="220"/>
        <v>5</v>
      </c>
      <c r="U202" s="281">
        <f t="shared" si="220"/>
        <v>0</v>
      </c>
      <c r="V202" s="283">
        <f t="shared" si="220"/>
        <v>5</v>
      </c>
      <c r="W202" s="284">
        <f t="shared" ref="W202" si="221">IF(Q202=0,0,((V202/Q202)-1)*100)</f>
        <v>-54.54545454545454</v>
      </c>
    </row>
    <row r="203" spans="1:23" ht="14.25" thickTop="1" thickBot="1">
      <c r="L203" s="258" t="s">
        <v>10</v>
      </c>
      <c r="M203" s="275">
        <v>0</v>
      </c>
      <c r="N203" s="276">
        <v>0</v>
      </c>
      <c r="O203" s="277">
        <f>M203+N203</f>
        <v>0</v>
      </c>
      <c r="P203" s="278">
        <v>0</v>
      </c>
      <c r="Q203" s="277">
        <f t="shared" ref="Q203" si="222">O203+P203</f>
        <v>0</v>
      </c>
      <c r="R203" s="275">
        <v>0</v>
      </c>
      <c r="S203" s="276">
        <v>1</v>
      </c>
      <c r="T203" s="277">
        <f>R203+S203</f>
        <v>1</v>
      </c>
      <c r="U203" s="278">
        <v>0</v>
      </c>
      <c r="V203" s="277">
        <f t="shared" ref="V203" si="223">T203+U203</f>
        <v>1</v>
      </c>
      <c r="W203" s="279">
        <f>IF(Q203=0,0,((V203/Q203)-1)*100)</f>
        <v>0</v>
      </c>
    </row>
    <row r="204" spans="1:23" ht="14.25" thickTop="1" thickBot="1">
      <c r="L204" s="280" t="s">
        <v>66</v>
      </c>
      <c r="M204" s="281">
        <f>+M194+M198+M202+M203</f>
        <v>22</v>
      </c>
      <c r="N204" s="316">
        <f t="shared" ref="N204:V204" si="224">+N194+N198+N202+N203</f>
        <v>31</v>
      </c>
      <c r="O204" s="302">
        <f t="shared" si="224"/>
        <v>53</v>
      </c>
      <c r="P204" s="316">
        <f t="shared" si="224"/>
        <v>0</v>
      </c>
      <c r="Q204" s="302">
        <f t="shared" si="224"/>
        <v>53</v>
      </c>
      <c r="R204" s="281">
        <f t="shared" si="224"/>
        <v>6</v>
      </c>
      <c r="S204" s="316">
        <f t="shared" si="224"/>
        <v>4</v>
      </c>
      <c r="T204" s="302">
        <f t="shared" si="224"/>
        <v>10</v>
      </c>
      <c r="U204" s="316">
        <f t="shared" si="224"/>
        <v>0</v>
      </c>
      <c r="V204" s="302">
        <f t="shared" si="224"/>
        <v>10</v>
      </c>
      <c r="W204" s="303">
        <f>IF(Q204=0,0,((V204/Q204)-1)*100)</f>
        <v>-81.132075471698116</v>
      </c>
    </row>
    <row r="205" spans="1:23" ht="13.5" thickTop="1">
      <c r="L205" s="258" t="s">
        <v>11</v>
      </c>
      <c r="M205" s="275">
        <v>0</v>
      </c>
      <c r="N205" s="276">
        <v>1</v>
      </c>
      <c r="O205" s="277">
        <f>M205+N205</f>
        <v>1</v>
      </c>
      <c r="P205" s="278">
        <v>0</v>
      </c>
      <c r="Q205" s="277">
        <f>O205+P205</f>
        <v>1</v>
      </c>
      <c r="R205" s="275"/>
      <c r="S205" s="276"/>
      <c r="T205" s="277"/>
      <c r="U205" s="278"/>
      <c r="V205" s="277"/>
      <c r="W205" s="279"/>
    </row>
    <row r="206" spans="1:23" ht="13.5" thickBot="1">
      <c r="L206" s="264" t="s">
        <v>12</v>
      </c>
      <c r="M206" s="275">
        <v>0</v>
      </c>
      <c r="N206" s="276">
        <v>1</v>
      </c>
      <c r="O206" s="277">
        <f>M206+N206</f>
        <v>1</v>
      </c>
      <c r="P206" s="278">
        <v>0</v>
      </c>
      <c r="Q206" s="277">
        <f>O206+P206</f>
        <v>1</v>
      </c>
      <c r="R206" s="275"/>
      <c r="S206" s="276"/>
      <c r="T206" s="277"/>
      <c r="U206" s="278"/>
      <c r="V206" s="277"/>
      <c r="W206" s="279"/>
    </row>
    <row r="207" spans="1:23" ht="14.25" thickTop="1" thickBot="1">
      <c r="L207" s="439" t="s">
        <v>38</v>
      </c>
      <c r="M207" s="440">
        <f t="shared" ref="M207:Q207" si="225">+M203+M205+M206</f>
        <v>0</v>
      </c>
      <c r="N207" s="441">
        <f t="shared" si="225"/>
        <v>2</v>
      </c>
      <c r="O207" s="442">
        <f t="shared" si="225"/>
        <v>2</v>
      </c>
      <c r="P207" s="440">
        <f t="shared" si="225"/>
        <v>0</v>
      </c>
      <c r="Q207" s="443">
        <f t="shared" si="225"/>
        <v>2</v>
      </c>
      <c r="R207" s="440"/>
      <c r="S207" s="441"/>
      <c r="T207" s="442"/>
      <c r="U207" s="440"/>
      <c r="V207" s="443"/>
      <c r="W207" s="444"/>
    </row>
    <row r="208" spans="1:23" ht="14.25" thickTop="1" thickBot="1">
      <c r="L208" s="280" t="s">
        <v>63</v>
      </c>
      <c r="M208" s="281">
        <f t="shared" ref="M208:Q208" si="226">+M194+M198+M202+M207</f>
        <v>22</v>
      </c>
      <c r="N208" s="316">
        <f t="shared" si="226"/>
        <v>33</v>
      </c>
      <c r="O208" s="302">
        <f t="shared" si="226"/>
        <v>55</v>
      </c>
      <c r="P208" s="316">
        <f t="shared" si="226"/>
        <v>0</v>
      </c>
      <c r="Q208" s="302">
        <f t="shared" si="226"/>
        <v>55</v>
      </c>
      <c r="R208" s="281"/>
      <c r="S208" s="316"/>
      <c r="T208" s="302"/>
      <c r="U208" s="316"/>
      <c r="V208" s="302"/>
      <c r="W208" s="303"/>
    </row>
    <row r="209" spans="1:23" ht="14.25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:23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:23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:23" ht="14.25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:23" ht="12.75" customHeight="1" thickTop="1" thickBot="1">
      <c r="L213" s="254"/>
      <c r="M213" s="255" t="s">
        <v>64</v>
      </c>
      <c r="N213" s="256"/>
      <c r="O213" s="294"/>
      <c r="P213" s="255"/>
      <c r="Q213" s="255"/>
      <c r="R213" s="255" t="s">
        <v>65</v>
      </c>
      <c r="S213" s="256"/>
      <c r="T213" s="294"/>
      <c r="U213" s="255"/>
      <c r="V213" s="255"/>
      <c r="W213" s="375" t="s">
        <v>2</v>
      </c>
    </row>
    <row r="214" spans="1:23" ht="13.5" thickTop="1">
      <c r="L214" s="258" t="s">
        <v>3</v>
      </c>
      <c r="M214" s="259"/>
      <c r="N214" s="260"/>
      <c r="O214" s="261"/>
      <c r="P214" s="262"/>
      <c r="Q214" s="374"/>
      <c r="R214" s="259"/>
      <c r="S214" s="260"/>
      <c r="T214" s="261"/>
      <c r="U214" s="262"/>
      <c r="V214" s="374"/>
      <c r="W214" s="376" t="s">
        <v>4</v>
      </c>
    </row>
    <row r="215" spans="1:23" ht="13.5" thickBot="1">
      <c r="L215" s="264"/>
      <c r="M215" s="265" t="s">
        <v>35</v>
      </c>
      <c r="N215" s="266" t="s">
        <v>36</v>
      </c>
      <c r="O215" s="267" t="s">
        <v>37</v>
      </c>
      <c r="P215" s="268" t="s">
        <v>32</v>
      </c>
      <c r="Q215" s="453" t="s">
        <v>7</v>
      </c>
      <c r="R215" s="265" t="s">
        <v>35</v>
      </c>
      <c r="S215" s="266" t="s">
        <v>36</v>
      </c>
      <c r="T215" s="267" t="s">
        <v>37</v>
      </c>
      <c r="U215" s="268" t="s">
        <v>32</v>
      </c>
      <c r="V215" s="370" t="s">
        <v>7</v>
      </c>
      <c r="W215" s="377"/>
    </row>
    <row r="216" spans="1:23" ht="4.5" customHeight="1" thickTop="1">
      <c r="L216" s="258"/>
      <c r="M216" s="270"/>
      <c r="N216" s="271"/>
      <c r="O216" s="272"/>
      <c r="P216" s="273"/>
      <c r="Q216" s="312"/>
      <c r="R216" s="270"/>
      <c r="S216" s="271"/>
      <c r="T216" s="272"/>
      <c r="U216" s="273"/>
      <c r="V216" s="312"/>
      <c r="W216" s="274"/>
    </row>
    <row r="217" spans="1:23">
      <c r="L217" s="258" t="s">
        <v>13</v>
      </c>
      <c r="M217" s="275">
        <f t="shared" ref="M217:N217" si="227">+M165+M191</f>
        <v>8</v>
      </c>
      <c r="N217" s="276">
        <f t="shared" si="227"/>
        <v>3</v>
      </c>
      <c r="O217" s="277">
        <f t="shared" ref="O217:O218" si="228">M217+N217</f>
        <v>11</v>
      </c>
      <c r="P217" s="278">
        <f>+P165+P191</f>
        <v>0</v>
      </c>
      <c r="Q217" s="313">
        <f>O217+P217</f>
        <v>11</v>
      </c>
      <c r="R217" s="275">
        <f t="shared" ref="R217:S219" si="229">+R165+R191</f>
        <v>0</v>
      </c>
      <c r="S217" s="276">
        <f t="shared" si="229"/>
        <v>0</v>
      </c>
      <c r="T217" s="277">
        <f t="shared" ref="T217:T218" si="230">R217+S217</f>
        <v>0</v>
      </c>
      <c r="U217" s="278">
        <f>+U165+U191</f>
        <v>0</v>
      </c>
      <c r="V217" s="313">
        <f>T217+U217</f>
        <v>0</v>
      </c>
      <c r="W217" s="279">
        <f>IF(Q217=0,0,((V217/Q217)-1)*100)</f>
        <v>-100</v>
      </c>
    </row>
    <row r="218" spans="1:23">
      <c r="L218" s="258" t="s">
        <v>14</v>
      </c>
      <c r="M218" s="275">
        <f t="shared" ref="M218:N218" si="231">+M166+M192</f>
        <v>7</v>
      </c>
      <c r="N218" s="276">
        <f t="shared" si="231"/>
        <v>6</v>
      </c>
      <c r="O218" s="277">
        <f t="shared" si="228"/>
        <v>13</v>
      </c>
      <c r="P218" s="278">
        <f>+P166+P192</f>
        <v>0</v>
      </c>
      <c r="Q218" s="313">
        <f>O218+P218</f>
        <v>13</v>
      </c>
      <c r="R218" s="275">
        <f t="shared" si="229"/>
        <v>0</v>
      </c>
      <c r="S218" s="276">
        <f t="shared" si="229"/>
        <v>1</v>
      </c>
      <c r="T218" s="277">
        <f t="shared" si="230"/>
        <v>1</v>
      </c>
      <c r="U218" s="278">
        <f>+U166+U192</f>
        <v>0</v>
      </c>
      <c r="V218" s="313">
        <f>T218+U218</f>
        <v>1</v>
      </c>
      <c r="W218" s="279">
        <f t="shared" ref="W218:W228" si="232">IF(Q218=0,0,((V218/Q218)-1)*100)</f>
        <v>-92.307692307692307</v>
      </c>
    </row>
    <row r="219" spans="1:23" ht="13.5" thickBot="1">
      <c r="L219" s="258" t="s">
        <v>15</v>
      </c>
      <c r="M219" s="275">
        <f t="shared" ref="M219:N219" si="233">+M167+M193</f>
        <v>7</v>
      </c>
      <c r="N219" s="276">
        <f t="shared" si="233"/>
        <v>6</v>
      </c>
      <c r="O219" s="277">
        <f>M219+N219</f>
        <v>13</v>
      </c>
      <c r="P219" s="278">
        <f>+P167+P193</f>
        <v>0</v>
      </c>
      <c r="Q219" s="313">
        <f>O219+P219</f>
        <v>13</v>
      </c>
      <c r="R219" s="275">
        <f t="shared" si="229"/>
        <v>0</v>
      </c>
      <c r="S219" s="276">
        <f t="shared" si="229"/>
        <v>0</v>
      </c>
      <c r="T219" s="277">
        <f>R219+S219</f>
        <v>0</v>
      </c>
      <c r="U219" s="278">
        <f>+U167+U193</f>
        <v>0</v>
      </c>
      <c r="V219" s="313">
        <f>T219+U219</f>
        <v>0</v>
      </c>
      <c r="W219" s="279">
        <f>IF(Q219=0,0,((V219/Q219)-1)*100)</f>
        <v>-100</v>
      </c>
    </row>
    <row r="220" spans="1:23" ht="14.25" thickTop="1" thickBot="1">
      <c r="L220" s="280" t="s">
        <v>61</v>
      </c>
      <c r="M220" s="281">
        <f t="shared" ref="M220:Q220" si="234">+M217+M218+M219</f>
        <v>22</v>
      </c>
      <c r="N220" s="316">
        <f t="shared" si="234"/>
        <v>15</v>
      </c>
      <c r="O220" s="302">
        <f t="shared" si="234"/>
        <v>37</v>
      </c>
      <c r="P220" s="316">
        <f t="shared" si="234"/>
        <v>0</v>
      </c>
      <c r="Q220" s="302">
        <f t="shared" si="234"/>
        <v>37</v>
      </c>
      <c r="R220" s="281">
        <f t="shared" ref="R220" si="235">+R217+R218+R219</f>
        <v>0</v>
      </c>
      <c r="S220" s="316">
        <f t="shared" ref="S220" si="236">+S217+S218+S219</f>
        <v>1</v>
      </c>
      <c r="T220" s="302">
        <f t="shared" ref="T220" si="237">+T217+T218+T219</f>
        <v>1</v>
      </c>
      <c r="U220" s="316">
        <f t="shared" ref="U220" si="238">+U217+U218+U219</f>
        <v>0</v>
      </c>
      <c r="V220" s="302">
        <f t="shared" ref="V220" si="239">+V217+V218+V219</f>
        <v>1</v>
      </c>
      <c r="W220" s="303">
        <f t="shared" si="232"/>
        <v>-97.297297297297305</v>
      </c>
    </row>
    <row r="221" spans="1:23" ht="13.5" thickTop="1">
      <c r="L221" s="258" t="s">
        <v>16</v>
      </c>
      <c r="M221" s="275">
        <f t="shared" ref="M221:N221" si="240">+M169+M195</f>
        <v>1</v>
      </c>
      <c r="N221" s="276">
        <f t="shared" si="240"/>
        <v>2</v>
      </c>
      <c r="O221" s="277">
        <f t="shared" ref="O221" si="241">M221+N221</f>
        <v>3</v>
      </c>
      <c r="P221" s="278">
        <f>+P169+P195</f>
        <v>0</v>
      </c>
      <c r="Q221" s="313">
        <f>O221+P221</f>
        <v>3</v>
      </c>
      <c r="R221" s="275">
        <f t="shared" ref="R221:S223" si="242">+R169+R195</f>
        <v>1</v>
      </c>
      <c r="S221" s="276">
        <f t="shared" si="242"/>
        <v>0</v>
      </c>
      <c r="T221" s="277">
        <f t="shared" ref="T221:T223" si="243">R221+S221</f>
        <v>1</v>
      </c>
      <c r="U221" s="278">
        <f>+U169+U195</f>
        <v>0</v>
      </c>
      <c r="V221" s="313">
        <f>T221+U221</f>
        <v>1</v>
      </c>
      <c r="W221" s="279">
        <f t="shared" si="232"/>
        <v>-66.666666666666671</v>
      </c>
    </row>
    <row r="222" spans="1:23">
      <c r="L222" s="258" t="s">
        <v>17</v>
      </c>
      <c r="M222" s="275">
        <f t="shared" ref="M222:N222" si="244">+M170+M196</f>
        <v>1</v>
      </c>
      <c r="N222" s="276">
        <f t="shared" si="244"/>
        <v>2</v>
      </c>
      <c r="O222" s="277">
        <f>M222+N222</f>
        <v>3</v>
      </c>
      <c r="P222" s="278">
        <f>+P170+P196</f>
        <v>0</v>
      </c>
      <c r="Q222" s="313">
        <f>O222+P222</f>
        <v>3</v>
      </c>
      <c r="R222" s="275">
        <f t="shared" si="242"/>
        <v>1</v>
      </c>
      <c r="S222" s="276">
        <f t="shared" si="242"/>
        <v>0</v>
      </c>
      <c r="T222" s="277">
        <f>R222+S222</f>
        <v>1</v>
      </c>
      <c r="U222" s="278">
        <f>+U170+U196</f>
        <v>0</v>
      </c>
      <c r="V222" s="313">
        <f>T222+U222</f>
        <v>1</v>
      </c>
      <c r="W222" s="279">
        <f>IF(Q222=0,0,((V222/Q222)-1)*100)</f>
        <v>-66.666666666666671</v>
      </c>
    </row>
    <row r="223" spans="1:23" ht="13.5" thickBot="1">
      <c r="L223" s="258" t="s">
        <v>18</v>
      </c>
      <c r="M223" s="275">
        <f t="shared" ref="M223:N223" si="245">+M171+M197</f>
        <v>1</v>
      </c>
      <c r="N223" s="276">
        <f t="shared" si="245"/>
        <v>3</v>
      </c>
      <c r="O223" s="285">
        <f t="shared" ref="O223" si="246">M223+N223</f>
        <v>4</v>
      </c>
      <c r="P223" s="286">
        <f>+P171+P197</f>
        <v>0</v>
      </c>
      <c r="Q223" s="313">
        <f>O223+P223</f>
        <v>4</v>
      </c>
      <c r="R223" s="275">
        <f t="shared" si="242"/>
        <v>1</v>
      </c>
      <c r="S223" s="276">
        <f t="shared" si="242"/>
        <v>0</v>
      </c>
      <c r="T223" s="285">
        <f t="shared" si="243"/>
        <v>1</v>
      </c>
      <c r="U223" s="286">
        <f>+U171+U197</f>
        <v>0</v>
      </c>
      <c r="V223" s="313">
        <f>T223+U223</f>
        <v>1</v>
      </c>
      <c r="W223" s="279">
        <f t="shared" si="232"/>
        <v>-75</v>
      </c>
    </row>
    <row r="224" spans="1:23" ht="14.25" thickTop="1" thickBot="1">
      <c r="A224" s="416"/>
      <c r="L224" s="287" t="s">
        <v>39</v>
      </c>
      <c r="M224" s="288">
        <f t="shared" ref="M224:Q224" si="247">+M221+M222+M223</f>
        <v>3</v>
      </c>
      <c r="N224" s="288">
        <f t="shared" si="247"/>
        <v>7</v>
      </c>
      <c r="O224" s="289">
        <f t="shared" si="247"/>
        <v>10</v>
      </c>
      <c r="P224" s="290">
        <f t="shared" si="247"/>
        <v>0</v>
      </c>
      <c r="Q224" s="289">
        <f t="shared" si="247"/>
        <v>10</v>
      </c>
      <c r="R224" s="288">
        <f t="shared" ref="R224" si="248">+R221+R222+R223</f>
        <v>3</v>
      </c>
      <c r="S224" s="288">
        <f t="shared" ref="S224" si="249">+S221+S222+S223</f>
        <v>0</v>
      </c>
      <c r="T224" s="289">
        <f t="shared" ref="T224" si="250">+T221+T222+T223</f>
        <v>3</v>
      </c>
      <c r="U224" s="290">
        <f t="shared" ref="U224" si="251">+U221+U222+U223</f>
        <v>0</v>
      </c>
      <c r="V224" s="289">
        <f t="shared" ref="V224" si="252">+V221+V222+V223</f>
        <v>3</v>
      </c>
      <c r="W224" s="403">
        <f t="shared" si="232"/>
        <v>-70</v>
      </c>
    </row>
    <row r="225" spans="1:23" ht="13.5" thickTop="1">
      <c r="A225" s="415"/>
      <c r="K225" s="415"/>
      <c r="L225" s="258" t="s">
        <v>21</v>
      </c>
      <c r="M225" s="275">
        <f t="shared" ref="M225:N225" si="253">+M173+M199</f>
        <v>0</v>
      </c>
      <c r="N225" s="276">
        <f t="shared" si="253"/>
        <v>3</v>
      </c>
      <c r="O225" s="285">
        <f t="shared" ref="O225:O227" si="254">M225+N225</f>
        <v>3</v>
      </c>
      <c r="P225" s="292">
        <f>+P173+P199</f>
        <v>0</v>
      </c>
      <c r="Q225" s="313">
        <f>O225+P225</f>
        <v>3</v>
      </c>
      <c r="R225" s="275">
        <f t="shared" ref="R225:S227" si="255">+R173+R199</f>
        <v>1</v>
      </c>
      <c r="S225" s="276">
        <f t="shared" si="255"/>
        <v>0</v>
      </c>
      <c r="T225" s="285">
        <f t="shared" ref="T225:T227" si="256">R225+S225</f>
        <v>1</v>
      </c>
      <c r="U225" s="292">
        <f>+U173+U199</f>
        <v>0</v>
      </c>
      <c r="V225" s="313">
        <f>T225+U225</f>
        <v>1</v>
      </c>
      <c r="W225" s="279">
        <f t="shared" si="232"/>
        <v>-66.666666666666671</v>
      </c>
    </row>
    <row r="226" spans="1:23">
      <c r="A226" s="415"/>
      <c r="K226" s="415"/>
      <c r="L226" s="258" t="s">
        <v>22</v>
      </c>
      <c r="M226" s="275">
        <f t="shared" ref="M226:N226" si="257">+M174+M200</f>
        <v>2</v>
      </c>
      <c r="N226" s="276">
        <f t="shared" si="257"/>
        <v>3</v>
      </c>
      <c r="O226" s="285">
        <f t="shared" si="254"/>
        <v>5</v>
      </c>
      <c r="P226" s="278">
        <f>+P174+P200</f>
        <v>0</v>
      </c>
      <c r="Q226" s="313">
        <f>O226+P226</f>
        <v>5</v>
      </c>
      <c r="R226" s="275">
        <f t="shared" si="255"/>
        <v>0</v>
      </c>
      <c r="S226" s="276">
        <f t="shared" si="255"/>
        <v>1</v>
      </c>
      <c r="T226" s="285">
        <f t="shared" si="256"/>
        <v>1</v>
      </c>
      <c r="U226" s="278">
        <f>+U174+U200</f>
        <v>0</v>
      </c>
      <c r="V226" s="313">
        <f>T226+U226</f>
        <v>1</v>
      </c>
      <c r="W226" s="279">
        <f t="shared" si="232"/>
        <v>-80</v>
      </c>
    </row>
    <row r="227" spans="1:23" ht="13.5" thickBot="1">
      <c r="A227" s="415"/>
      <c r="K227" s="415"/>
      <c r="L227" s="258" t="s">
        <v>23</v>
      </c>
      <c r="M227" s="275">
        <f t="shared" ref="M227:N227" si="258">+M175+M201</f>
        <v>0</v>
      </c>
      <c r="N227" s="276">
        <f t="shared" si="258"/>
        <v>3</v>
      </c>
      <c r="O227" s="285">
        <f t="shared" si="254"/>
        <v>3</v>
      </c>
      <c r="P227" s="278">
        <f>+P175+P201</f>
        <v>0</v>
      </c>
      <c r="Q227" s="313">
        <f>O227+P227</f>
        <v>3</v>
      </c>
      <c r="R227" s="275">
        <f t="shared" si="255"/>
        <v>3</v>
      </c>
      <c r="S227" s="276">
        <f t="shared" si="255"/>
        <v>1</v>
      </c>
      <c r="T227" s="285">
        <f t="shared" si="256"/>
        <v>4</v>
      </c>
      <c r="U227" s="278">
        <f>+U175+U201</f>
        <v>0</v>
      </c>
      <c r="V227" s="313">
        <f>T227+U227</f>
        <v>4</v>
      </c>
      <c r="W227" s="279">
        <f t="shared" si="232"/>
        <v>33.333333333333329</v>
      </c>
    </row>
    <row r="228" spans="1:23" ht="14.25" thickTop="1" thickBot="1">
      <c r="L228" s="280" t="s">
        <v>40</v>
      </c>
      <c r="M228" s="281">
        <f t="shared" ref="M228:Q228" si="259">+M225+M226+M227</f>
        <v>2</v>
      </c>
      <c r="N228" s="282">
        <f t="shared" si="259"/>
        <v>9</v>
      </c>
      <c r="O228" s="283">
        <f t="shared" si="259"/>
        <v>11</v>
      </c>
      <c r="P228" s="281">
        <f t="shared" si="259"/>
        <v>0</v>
      </c>
      <c r="Q228" s="283">
        <f t="shared" si="259"/>
        <v>11</v>
      </c>
      <c r="R228" s="281">
        <f t="shared" ref="R228:V228" si="260">+R225+R226+R227</f>
        <v>4</v>
      </c>
      <c r="S228" s="282">
        <f t="shared" si="260"/>
        <v>2</v>
      </c>
      <c r="T228" s="283">
        <f t="shared" si="260"/>
        <v>6</v>
      </c>
      <c r="U228" s="281">
        <f t="shared" si="260"/>
        <v>0</v>
      </c>
      <c r="V228" s="283">
        <f t="shared" si="260"/>
        <v>6</v>
      </c>
      <c r="W228" s="284">
        <f t="shared" si="232"/>
        <v>-45.45454545454546</v>
      </c>
    </row>
    <row r="229" spans="1:23" ht="14.25" thickTop="1" thickBot="1">
      <c r="L229" s="258" t="s">
        <v>10</v>
      </c>
      <c r="M229" s="275">
        <f t="shared" ref="M229:N229" si="261">+M177+M203</f>
        <v>0</v>
      </c>
      <c r="N229" s="276">
        <f t="shared" si="261"/>
        <v>0</v>
      </c>
      <c r="O229" s="277">
        <f>M229+N229</f>
        <v>0</v>
      </c>
      <c r="P229" s="278">
        <f>+P177+P203</f>
        <v>0</v>
      </c>
      <c r="Q229" s="313">
        <f>O229+P229</f>
        <v>0</v>
      </c>
      <c r="R229" s="275">
        <f>+R177+R203</f>
        <v>0</v>
      </c>
      <c r="S229" s="276">
        <f>+S177+S203</f>
        <v>1</v>
      </c>
      <c r="T229" s="277">
        <f>R229+S229</f>
        <v>1</v>
      </c>
      <c r="U229" s="278">
        <f>+U177+U203</f>
        <v>0</v>
      </c>
      <c r="V229" s="313">
        <f>T229+U229</f>
        <v>1</v>
      </c>
      <c r="W229" s="279">
        <f>IF(Q229=0,0,((V229/Q229)-1)*100)</f>
        <v>0</v>
      </c>
    </row>
    <row r="230" spans="1:23" ht="14.25" thickTop="1" thickBot="1">
      <c r="L230" s="280" t="s">
        <v>66</v>
      </c>
      <c r="M230" s="281">
        <f>+M220+M224+M228+M229</f>
        <v>27</v>
      </c>
      <c r="N230" s="316">
        <f t="shared" ref="N230:V230" si="262">+N220+N224+N228+N229</f>
        <v>31</v>
      </c>
      <c r="O230" s="302">
        <f t="shared" si="262"/>
        <v>58</v>
      </c>
      <c r="P230" s="316">
        <f t="shared" si="262"/>
        <v>0</v>
      </c>
      <c r="Q230" s="302">
        <f t="shared" si="262"/>
        <v>58</v>
      </c>
      <c r="R230" s="281">
        <f t="shared" si="262"/>
        <v>7</v>
      </c>
      <c r="S230" s="316">
        <f t="shared" si="262"/>
        <v>4</v>
      </c>
      <c r="T230" s="302">
        <f t="shared" si="262"/>
        <v>11</v>
      </c>
      <c r="U230" s="316">
        <f t="shared" si="262"/>
        <v>0</v>
      </c>
      <c r="V230" s="302">
        <f t="shared" si="262"/>
        <v>11</v>
      </c>
      <c r="W230" s="303">
        <f>IF(Q230=0,0,((V230/Q230)-1)*100)</f>
        <v>-81.034482758620683</v>
      </c>
    </row>
    <row r="231" spans="1:23" ht="13.5" thickTop="1">
      <c r="L231" s="258" t="s">
        <v>11</v>
      </c>
      <c r="M231" s="275">
        <f t="shared" ref="M231:N231" si="263">+M179+M205</f>
        <v>0</v>
      </c>
      <c r="N231" s="276">
        <f t="shared" si="263"/>
        <v>1</v>
      </c>
      <c r="O231" s="277">
        <f>M231+N231</f>
        <v>1</v>
      </c>
      <c r="P231" s="278">
        <f>+P179+P205</f>
        <v>0</v>
      </c>
      <c r="Q231" s="313">
        <f>O231+P231</f>
        <v>1</v>
      </c>
      <c r="R231" s="275"/>
      <c r="S231" s="276"/>
      <c r="T231" s="277"/>
      <c r="U231" s="278"/>
      <c r="V231" s="313"/>
      <c r="W231" s="279"/>
    </row>
    <row r="232" spans="1:23" ht="13.5" thickBot="1">
      <c r="L232" s="264" t="s">
        <v>12</v>
      </c>
      <c r="M232" s="275">
        <f t="shared" ref="M232:N232" si="264">+M180+M206</f>
        <v>0</v>
      </c>
      <c r="N232" s="276">
        <f t="shared" si="264"/>
        <v>1</v>
      </c>
      <c r="O232" s="277">
        <f t="shared" ref="O232" si="265">M232+N232</f>
        <v>1</v>
      </c>
      <c r="P232" s="278">
        <f>+P180+P206</f>
        <v>0</v>
      </c>
      <c r="Q232" s="313">
        <f>O232+P232</f>
        <v>1</v>
      </c>
      <c r="R232" s="275"/>
      <c r="S232" s="276"/>
      <c r="T232" s="277"/>
      <c r="U232" s="278"/>
      <c r="V232" s="313"/>
      <c r="W232" s="279"/>
    </row>
    <row r="233" spans="1:23" ht="14.25" thickTop="1" thickBot="1">
      <c r="L233" s="439" t="s">
        <v>38</v>
      </c>
      <c r="M233" s="440">
        <f t="shared" ref="M233:Q233" si="266">+M229+M231+M232</f>
        <v>0</v>
      </c>
      <c r="N233" s="441">
        <f t="shared" si="266"/>
        <v>2</v>
      </c>
      <c r="O233" s="442">
        <f t="shared" si="266"/>
        <v>2</v>
      </c>
      <c r="P233" s="440">
        <f t="shared" si="266"/>
        <v>0</v>
      </c>
      <c r="Q233" s="443">
        <f t="shared" si="266"/>
        <v>2</v>
      </c>
      <c r="R233" s="440"/>
      <c r="S233" s="441"/>
      <c r="T233" s="442"/>
      <c r="U233" s="440"/>
      <c r="V233" s="443"/>
      <c r="W233" s="444"/>
    </row>
    <row r="234" spans="1:23" ht="14.25" thickTop="1" thickBot="1">
      <c r="L234" s="280" t="s">
        <v>63</v>
      </c>
      <c r="M234" s="281">
        <f t="shared" ref="M234:Q234" si="267">+M220+M224+M228+M233</f>
        <v>27</v>
      </c>
      <c r="N234" s="316">
        <f t="shared" si="267"/>
        <v>33</v>
      </c>
      <c r="O234" s="302">
        <f t="shared" si="267"/>
        <v>60</v>
      </c>
      <c r="P234" s="316">
        <f t="shared" si="267"/>
        <v>0</v>
      </c>
      <c r="Q234" s="302">
        <f t="shared" si="267"/>
        <v>60</v>
      </c>
      <c r="R234" s="281"/>
      <c r="S234" s="316"/>
      <c r="T234" s="302"/>
      <c r="U234" s="316"/>
      <c r="V234" s="302"/>
      <c r="W234" s="303"/>
    </row>
    <row r="235" spans="1:23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sheetProtection password="CF53" sheet="1" objects="1" scenarios="1"/>
  <mergeCells count="36">
    <mergeCell ref="L132:W132"/>
    <mergeCell ref="L133:W133"/>
    <mergeCell ref="L210:W210"/>
    <mergeCell ref="L211:W211"/>
    <mergeCell ref="L158:W158"/>
    <mergeCell ref="L159:W159"/>
    <mergeCell ref="L184:W184"/>
    <mergeCell ref="L185:W185"/>
    <mergeCell ref="B2:I2"/>
    <mergeCell ref="L2:W2"/>
    <mergeCell ref="B3:I3"/>
    <mergeCell ref="L3:W3"/>
    <mergeCell ref="C5:E5"/>
    <mergeCell ref="F5:H5"/>
    <mergeCell ref="M5:Q5"/>
    <mergeCell ref="B28:I28"/>
    <mergeCell ref="L28:W28"/>
    <mergeCell ref="B29:I29"/>
    <mergeCell ref="L29:W29"/>
    <mergeCell ref="C31:E31"/>
    <mergeCell ref="F31:H31"/>
    <mergeCell ref="M31:Q31"/>
    <mergeCell ref="B54:I54"/>
    <mergeCell ref="L54:W54"/>
    <mergeCell ref="B55:I55"/>
    <mergeCell ref="L55:W55"/>
    <mergeCell ref="C57:E57"/>
    <mergeCell ref="F57:H57"/>
    <mergeCell ref="M57:Q57"/>
    <mergeCell ref="L81:W81"/>
    <mergeCell ref="L106:W106"/>
    <mergeCell ref="L107:W107"/>
    <mergeCell ref="R5:V5"/>
    <mergeCell ref="R31:V31"/>
    <mergeCell ref="R57:V57"/>
    <mergeCell ref="L80:W80"/>
  </mergeCells>
  <conditionalFormatting sqref="A1:A8 K1:K8 K20:K21 A20:A21 A46:A47 K46:K47 K98:K99 A98:A99 A124:A125 K124:K125 K176:K177 A176:A177 A202:A203 K202:K203 A23:A34 K23:K34 K49:K73 A49:A73 A75:A86 K75:K86 A101:A112 K101:K112 K127:K151 A127:A151 A153:A164 K153:K164 A179:A190 K179:K190 K205:K229 A205:A229 A231:A1048576 K231:K1048576">
    <cfRule type="containsText" dxfId="43" priority="17" operator="containsText" text="NOT OK">
      <formula>NOT(ISERROR(SEARCH("NOT OK",A1)))</formula>
    </cfRule>
  </conditionalFormatting>
  <conditionalFormatting sqref="A9:A19 K9:K19">
    <cfRule type="containsText" dxfId="42" priority="15" operator="containsText" text="NOT OK">
      <formula>NOT(ISERROR(SEARCH("NOT OK",A9)))</formula>
    </cfRule>
  </conditionalFormatting>
  <conditionalFormatting sqref="A35:A45 K35:K45">
    <cfRule type="containsText" dxfId="41" priority="14" operator="containsText" text="NOT OK">
      <formula>NOT(ISERROR(SEARCH("NOT OK",A35)))</formula>
    </cfRule>
  </conditionalFormatting>
  <conditionalFormatting sqref="A87:A97 K87:K97">
    <cfRule type="containsText" dxfId="40" priority="13" operator="containsText" text="NOT OK">
      <formula>NOT(ISERROR(SEARCH("NOT OK",A87)))</formula>
    </cfRule>
  </conditionalFormatting>
  <conditionalFormatting sqref="A113:A123 K113:K123">
    <cfRule type="containsText" dxfId="39" priority="12" operator="containsText" text="NOT OK">
      <formula>NOT(ISERROR(SEARCH("NOT OK",A113)))</formula>
    </cfRule>
  </conditionalFormatting>
  <conditionalFormatting sqref="A165:A175 K165:K175">
    <cfRule type="containsText" dxfId="38" priority="11" operator="containsText" text="NOT OK">
      <formula>NOT(ISERROR(SEARCH("NOT OK",A165)))</formula>
    </cfRule>
  </conditionalFormatting>
  <conditionalFormatting sqref="A191:A201 K191:K201">
    <cfRule type="containsText" dxfId="37" priority="10" operator="containsText" text="NOT OK">
      <formula>NOT(ISERROR(SEARCH("NOT OK",A191)))</formula>
    </cfRule>
  </conditionalFormatting>
  <conditionalFormatting sqref="A22 K22">
    <cfRule type="containsText" dxfId="36" priority="9" operator="containsText" text="NOT OK">
      <formula>NOT(ISERROR(SEARCH("NOT OK",A22)))</formula>
    </cfRule>
  </conditionalFormatting>
  <conditionalFormatting sqref="A48 K48">
    <cfRule type="containsText" dxfId="35" priority="8" operator="containsText" text="NOT OK">
      <formula>NOT(ISERROR(SEARCH("NOT OK",A48)))</formula>
    </cfRule>
  </conditionalFormatting>
  <conditionalFormatting sqref="A74 K74">
    <cfRule type="containsText" dxfId="34" priority="7" operator="containsText" text="NOT OK">
      <formula>NOT(ISERROR(SEARCH("NOT OK",A74)))</formula>
    </cfRule>
  </conditionalFormatting>
  <conditionalFormatting sqref="A100 K100">
    <cfRule type="containsText" dxfId="33" priority="6" operator="containsText" text="NOT OK">
      <formula>NOT(ISERROR(SEARCH("NOT OK",A100)))</formula>
    </cfRule>
  </conditionalFormatting>
  <conditionalFormatting sqref="A126 K126">
    <cfRule type="containsText" dxfId="32" priority="5" operator="containsText" text="NOT OK">
      <formula>NOT(ISERROR(SEARCH("NOT OK",A126)))</formula>
    </cfRule>
  </conditionalFormatting>
  <conditionalFormatting sqref="A152 K152">
    <cfRule type="containsText" dxfId="31" priority="4" operator="containsText" text="NOT OK">
      <formula>NOT(ISERROR(SEARCH("NOT OK",A152)))</formula>
    </cfRule>
  </conditionalFormatting>
  <conditionalFormatting sqref="A178 K178">
    <cfRule type="containsText" dxfId="30" priority="3" operator="containsText" text="NOT OK">
      <formula>NOT(ISERROR(SEARCH("NOT OK",A178)))</formula>
    </cfRule>
  </conditionalFormatting>
  <conditionalFormatting sqref="A204 K204">
    <cfRule type="containsText" dxfId="29" priority="2" operator="containsText" text="NOT OK">
      <formula>NOT(ISERROR(SEARCH("NOT OK",A204)))</formula>
    </cfRule>
  </conditionalFormatting>
  <conditionalFormatting sqref="A230 K230">
    <cfRule type="containsText" dxfId="28" priority="1" operator="containsText" text="NOT OK">
      <formula>NOT(ISERROR(SEARCH("NOT OK",A230)))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79" min="11" max="22" man="1"/>
    <brk id="157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235"/>
  <sheetViews>
    <sheetView topLeftCell="E1" workbookViewId="0">
      <selection activeCell="U1" activeCellId="3" sqref="L1:W1048576 L1:W1048576 L1:W1048576 L1:W1048576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5" width="11.425781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" style="1" customWidth="1"/>
    <col min="15" max="15" width="14.28515625" style="1" bestFit="1" customWidth="1"/>
    <col min="16" max="19" width="12" style="1" customWidth="1"/>
    <col min="20" max="20" width="14.28515625" style="1" bestFit="1" customWidth="1"/>
    <col min="21" max="22" width="12" style="1" customWidth="1"/>
    <col min="23" max="23" width="12.28515625" style="2" bestFit="1" customWidth="1"/>
    <col min="24" max="24" width="7.7109375" style="2" bestFit="1" customWidth="1"/>
    <col min="25" max="25" width="6.140625" style="1" bestFit="1" customWidth="1"/>
    <col min="26" max="26" width="7.140625" style="1" bestFit="1" customWidth="1"/>
    <col min="27" max="27" width="7.7109375" style="3" bestFit="1" customWidth="1"/>
    <col min="28" max="28" width="7.140625" style="1" bestFit="1" customWidth="1"/>
    <col min="29" max="16384" width="7" style="1"/>
  </cols>
  <sheetData>
    <row r="1" spans="1:23" ht="13.5" thickBot="1"/>
    <row r="2" spans="1:23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1:23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486" t="s">
        <v>64</v>
      </c>
      <c r="D5" s="487"/>
      <c r="E5" s="488"/>
      <c r="F5" s="486" t="s">
        <v>65</v>
      </c>
      <c r="G5" s="487"/>
      <c r="H5" s="488"/>
      <c r="I5" s="110" t="s">
        <v>2</v>
      </c>
      <c r="J5" s="4"/>
      <c r="L5" s="12"/>
      <c r="M5" s="489" t="s">
        <v>64</v>
      </c>
      <c r="N5" s="490"/>
      <c r="O5" s="490"/>
      <c r="P5" s="490"/>
      <c r="Q5" s="491"/>
      <c r="R5" s="489" t="s">
        <v>65</v>
      </c>
      <c r="S5" s="490"/>
      <c r="T5" s="490"/>
      <c r="U5" s="490"/>
      <c r="V5" s="491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452" t="s">
        <v>7</v>
      </c>
      <c r="F7" s="117" t="s">
        <v>5</v>
      </c>
      <c r="G7" s="118" t="s">
        <v>6</v>
      </c>
      <c r="H7" s="119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73"/>
      <c r="F8" s="121"/>
      <c r="G8" s="122"/>
      <c r="H8" s="17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09" t="str">
        <f t="shared" ref="A9:A19" si="0">IF(ISERROR(F9/G9)," ",IF(F9/G9&gt;0.5,IF(F9/G9&lt;1.5," ","NOT OK"),"NOT OK"))</f>
        <v xml:space="preserve"> </v>
      </c>
      <c r="B9" s="111" t="s">
        <v>13</v>
      </c>
      <c r="C9" s="125">
        <v>0</v>
      </c>
      <c r="D9" s="126">
        <v>0</v>
      </c>
      <c r="E9" s="168">
        <f>SUM(C9:D9)</f>
        <v>0</v>
      </c>
      <c r="F9" s="125">
        <v>0</v>
      </c>
      <c r="G9" s="126">
        <v>0</v>
      </c>
      <c r="H9" s="168">
        <f>SUM(F9:G9)</f>
        <v>0</v>
      </c>
      <c r="I9" s="128">
        <f t="shared" ref="I9" si="1">IF(E9=0,0,((H9/E9)-1)*100)</f>
        <v>0</v>
      </c>
      <c r="J9" s="4"/>
      <c r="L9" s="14" t="s">
        <v>13</v>
      </c>
      <c r="M9" s="40">
        <v>0</v>
      </c>
      <c r="N9" s="38">
        <v>0</v>
      </c>
      <c r="O9" s="196">
        <f>SUM(M9:N9)</f>
        <v>0</v>
      </c>
      <c r="P9" s="150">
        <v>0</v>
      </c>
      <c r="Q9" s="196">
        <f>O9+P9</f>
        <v>0</v>
      </c>
      <c r="R9" s="40">
        <v>0</v>
      </c>
      <c r="S9" s="38">
        <v>0</v>
      </c>
      <c r="T9" s="196">
        <f>SUM(R9:S9)</f>
        <v>0</v>
      </c>
      <c r="U9" s="150">
        <v>0</v>
      </c>
      <c r="V9" s="196">
        <f>T9+U9</f>
        <v>0</v>
      </c>
      <c r="W9" s="41">
        <f t="shared" ref="W9:W19" si="2">IF(Q9=0,0,((V9/Q9)-1)*100)</f>
        <v>0</v>
      </c>
    </row>
    <row r="10" spans="1:23">
      <c r="A10" s="409" t="str">
        <f>IF(ISERROR(F10/G10)," ",IF(F10/G10&gt;0.5,IF(F10/G10&lt;1.5," ","NOT OK"),"NOT OK"))</f>
        <v xml:space="preserve"> </v>
      </c>
      <c r="B10" s="111" t="s">
        <v>14</v>
      </c>
      <c r="C10" s="125">
        <v>0</v>
      </c>
      <c r="D10" s="126">
        <v>0</v>
      </c>
      <c r="E10" s="168">
        <f>SUM(C10:D10)</f>
        <v>0</v>
      </c>
      <c r="F10" s="125">
        <v>0</v>
      </c>
      <c r="G10" s="126">
        <v>0</v>
      </c>
      <c r="H10" s="168">
        <f>SUM(F10:G10)</f>
        <v>0</v>
      </c>
      <c r="I10" s="128">
        <f>IF(E10=0,0,((H10/E10)-1)*100)</f>
        <v>0</v>
      </c>
      <c r="J10" s="4"/>
      <c r="L10" s="14" t="s">
        <v>14</v>
      </c>
      <c r="M10" s="40">
        <v>0</v>
      </c>
      <c r="N10" s="38">
        <v>0</v>
      </c>
      <c r="O10" s="196">
        <f t="shared" ref="O10" si="3">SUM(M10:N10)</f>
        <v>0</v>
      </c>
      <c r="P10" s="150">
        <v>0</v>
      </c>
      <c r="Q10" s="196">
        <f>O10+P10</f>
        <v>0</v>
      </c>
      <c r="R10" s="40">
        <v>0</v>
      </c>
      <c r="S10" s="38">
        <v>0</v>
      </c>
      <c r="T10" s="196">
        <f t="shared" ref="T10" si="4">SUM(R10:S10)</f>
        <v>0</v>
      </c>
      <c r="U10" s="150">
        <v>0</v>
      </c>
      <c r="V10" s="196">
        <f>T10+U10</f>
        <v>0</v>
      </c>
      <c r="W10" s="41">
        <f>IF(Q10=0,0,((V10/Q10)-1)*100)</f>
        <v>0</v>
      </c>
    </row>
    <row r="11" spans="1:23" ht="13.5" thickBot="1">
      <c r="A11" s="411" t="str">
        <f>IF(ISERROR(F11/G11)," ",IF(F11/G11&gt;0.5,IF(F11/G11&lt;1.5," ","NOT OK"),"NOT OK"))</f>
        <v xml:space="preserve"> </v>
      </c>
      <c r="B11" s="111" t="s">
        <v>15</v>
      </c>
      <c r="C11" s="125">
        <v>0</v>
      </c>
      <c r="D11" s="126">
        <v>0</v>
      </c>
      <c r="E11" s="168">
        <f>SUM(C11:D11)</f>
        <v>0</v>
      </c>
      <c r="F11" s="125">
        <v>0</v>
      </c>
      <c r="G11" s="126">
        <v>0</v>
      </c>
      <c r="H11" s="168">
        <f>SUM(F11:G11)</f>
        <v>0</v>
      </c>
      <c r="I11" s="128">
        <f>IF(E11=0,0,((H11/E11)-1)*100)</f>
        <v>0</v>
      </c>
      <c r="J11" s="8"/>
      <c r="L11" s="14" t="s">
        <v>15</v>
      </c>
      <c r="M11" s="40">
        <v>0</v>
      </c>
      <c r="N11" s="38">
        <v>0</v>
      </c>
      <c r="O11" s="196">
        <f>SUM(M11:N11)</f>
        <v>0</v>
      </c>
      <c r="P11" s="150">
        <v>0</v>
      </c>
      <c r="Q11" s="196">
        <f>O11+P11</f>
        <v>0</v>
      </c>
      <c r="R11" s="40">
        <v>0</v>
      </c>
      <c r="S11" s="38">
        <v>0</v>
      </c>
      <c r="T11" s="196">
        <f>SUM(R11:S11)</f>
        <v>0</v>
      </c>
      <c r="U11" s="150">
        <v>0</v>
      </c>
      <c r="V11" s="196">
        <f>T11+U11</f>
        <v>0</v>
      </c>
      <c r="W11" s="41">
        <f>IF(Q11=0,0,((V11/Q11)-1)*100)</f>
        <v>0</v>
      </c>
    </row>
    <row r="12" spans="1:23" ht="14.25" thickTop="1" thickBot="1">
      <c r="A12" s="409" t="str">
        <f>IF(ISERROR(F12/G12)," ",IF(F12/G12&gt;0.5,IF(F12/G12&lt;1.5," ","NOT OK"),"NOT OK"))</f>
        <v xml:space="preserve"> </v>
      </c>
      <c r="B12" s="132" t="s">
        <v>61</v>
      </c>
      <c r="C12" s="133">
        <f>+C9+C10+C11</f>
        <v>0</v>
      </c>
      <c r="D12" s="134">
        <f t="shared" ref="D12:H12" si="5">+D9+D10+D11</f>
        <v>0</v>
      </c>
      <c r="E12" s="169">
        <f t="shared" si="5"/>
        <v>0</v>
      </c>
      <c r="F12" s="133">
        <f t="shared" si="5"/>
        <v>0</v>
      </c>
      <c r="G12" s="134">
        <f t="shared" si="5"/>
        <v>0</v>
      </c>
      <c r="H12" s="169">
        <f t="shared" si="5"/>
        <v>0</v>
      </c>
      <c r="I12" s="136">
        <f>IF(E12=0,0,((H12/E12)-1)*100)</f>
        <v>0</v>
      </c>
      <c r="J12" s="4"/>
      <c r="L12" s="42" t="s">
        <v>61</v>
      </c>
      <c r="M12" s="46">
        <f t="shared" ref="M12:V12" si="6">+M9+M10+M11</f>
        <v>0</v>
      </c>
      <c r="N12" s="44">
        <f t="shared" si="6"/>
        <v>0</v>
      </c>
      <c r="O12" s="197">
        <f t="shared" si="6"/>
        <v>0</v>
      </c>
      <c r="P12" s="44">
        <f t="shared" si="6"/>
        <v>0</v>
      </c>
      <c r="Q12" s="197">
        <f t="shared" si="6"/>
        <v>0</v>
      </c>
      <c r="R12" s="46">
        <f t="shared" si="6"/>
        <v>0</v>
      </c>
      <c r="S12" s="44">
        <f t="shared" si="6"/>
        <v>0</v>
      </c>
      <c r="T12" s="197">
        <f t="shared" si="6"/>
        <v>0</v>
      </c>
      <c r="U12" s="44">
        <f t="shared" si="6"/>
        <v>0</v>
      </c>
      <c r="V12" s="197">
        <f t="shared" si="6"/>
        <v>0</v>
      </c>
      <c r="W12" s="47">
        <f t="shared" ref="W12" si="7">IF(Q12=0,0,((V12/Q12)-1)*100)</f>
        <v>0</v>
      </c>
    </row>
    <row r="13" spans="1:23" ht="13.5" thickTop="1">
      <c r="A13" s="409" t="str">
        <f t="shared" si="0"/>
        <v xml:space="preserve"> </v>
      </c>
      <c r="B13" s="111" t="s">
        <v>16</v>
      </c>
      <c r="C13" s="125">
        <v>0</v>
      </c>
      <c r="D13" s="126">
        <v>0</v>
      </c>
      <c r="E13" s="168">
        <f t="shared" ref="E13" si="8">SUM(C13:D13)</f>
        <v>0</v>
      </c>
      <c r="F13" s="125">
        <v>0</v>
      </c>
      <c r="G13" s="126">
        <v>0</v>
      </c>
      <c r="H13" s="168">
        <f t="shared" ref="H13:H19" si="9">SUM(F13:G13)</f>
        <v>0</v>
      </c>
      <c r="I13" s="128">
        <f t="shared" ref="I13:I19" si="10">IF(E13=0,0,((H13/E13)-1)*100)</f>
        <v>0</v>
      </c>
      <c r="J13" s="8"/>
      <c r="L13" s="14" t="s">
        <v>16</v>
      </c>
      <c r="M13" s="40">
        <v>0</v>
      </c>
      <c r="N13" s="38">
        <v>0</v>
      </c>
      <c r="O13" s="196">
        <f t="shared" ref="O13" si="11">SUM(M13:N13)</f>
        <v>0</v>
      </c>
      <c r="P13" s="150">
        <v>0</v>
      </c>
      <c r="Q13" s="196">
        <f>O13+P13</f>
        <v>0</v>
      </c>
      <c r="R13" s="40">
        <v>0</v>
      </c>
      <c r="S13" s="38">
        <v>0</v>
      </c>
      <c r="T13" s="196">
        <f t="shared" ref="T13" si="12">SUM(R13:S13)</f>
        <v>0</v>
      </c>
      <c r="U13" s="150">
        <v>0</v>
      </c>
      <c r="V13" s="196">
        <f>T13+U13</f>
        <v>0</v>
      </c>
      <c r="W13" s="41">
        <f t="shared" si="2"/>
        <v>0</v>
      </c>
    </row>
    <row r="14" spans="1:23">
      <c r="A14" s="409" t="str">
        <f t="shared" si="0"/>
        <v xml:space="preserve"> </v>
      </c>
      <c r="B14" s="111" t="s">
        <v>17</v>
      </c>
      <c r="C14" s="125">
        <v>0</v>
      </c>
      <c r="D14" s="126">
        <v>0</v>
      </c>
      <c r="E14" s="168">
        <f>SUM(C14:D14)</f>
        <v>0</v>
      </c>
      <c r="F14" s="125">
        <v>0</v>
      </c>
      <c r="G14" s="126">
        <v>0</v>
      </c>
      <c r="H14" s="168">
        <f>SUM(F14:G14)</f>
        <v>0</v>
      </c>
      <c r="I14" s="128">
        <f t="shared" si="10"/>
        <v>0</v>
      </c>
      <c r="L14" s="14" t="s">
        <v>17</v>
      </c>
      <c r="M14" s="40">
        <v>0</v>
      </c>
      <c r="N14" s="38">
        <v>0</v>
      </c>
      <c r="O14" s="196">
        <f>SUM(M14:N14)</f>
        <v>0</v>
      </c>
      <c r="P14" s="150">
        <v>0</v>
      </c>
      <c r="Q14" s="196">
        <f>O14+P14</f>
        <v>0</v>
      </c>
      <c r="R14" s="40">
        <v>0</v>
      </c>
      <c r="S14" s="38">
        <v>0</v>
      </c>
      <c r="T14" s="196">
        <f>SUM(R14:S14)</f>
        <v>0</v>
      </c>
      <c r="U14" s="150">
        <v>0</v>
      </c>
      <c r="V14" s="196">
        <f>T14+U14</f>
        <v>0</v>
      </c>
      <c r="W14" s="41">
        <f>IF(Q14=0,0,((V14/Q14)-1)*100)</f>
        <v>0</v>
      </c>
    </row>
    <row r="15" spans="1:23" ht="13.5" thickBot="1">
      <c r="A15" s="412" t="str">
        <f t="shared" si="0"/>
        <v xml:space="preserve"> </v>
      </c>
      <c r="B15" s="111" t="s">
        <v>18</v>
      </c>
      <c r="C15" s="125">
        <v>0</v>
      </c>
      <c r="D15" s="126">
        <v>0</v>
      </c>
      <c r="E15" s="168">
        <f t="shared" ref="E15" si="13">SUM(C15:D15)</f>
        <v>0</v>
      </c>
      <c r="F15" s="125">
        <v>0</v>
      </c>
      <c r="G15" s="126">
        <v>0</v>
      </c>
      <c r="H15" s="168">
        <f>SUM(F15:G15)</f>
        <v>0</v>
      </c>
      <c r="I15" s="128">
        <f t="shared" si="10"/>
        <v>0</v>
      </c>
      <c r="J15" s="9"/>
      <c r="L15" s="14" t="s">
        <v>18</v>
      </c>
      <c r="M15" s="40">
        <v>0</v>
      </c>
      <c r="N15" s="38">
        <v>0</v>
      </c>
      <c r="O15" s="196">
        <f t="shared" ref="O15" si="14">SUM(M15:N15)</f>
        <v>0</v>
      </c>
      <c r="P15" s="150">
        <v>0</v>
      </c>
      <c r="Q15" s="196">
        <f>O15+P15</f>
        <v>0</v>
      </c>
      <c r="R15" s="40">
        <v>0</v>
      </c>
      <c r="S15" s="38">
        <v>0</v>
      </c>
      <c r="T15" s="196">
        <f>SUM(R15:S15)</f>
        <v>0</v>
      </c>
      <c r="U15" s="150">
        <v>0</v>
      </c>
      <c r="V15" s="196">
        <f>T15+U15</f>
        <v>0</v>
      </c>
      <c r="W15" s="41">
        <f>IF(Q15=0,0,((V15/Q15)-1)*100)</f>
        <v>0</v>
      </c>
    </row>
    <row r="16" spans="1:23" ht="15.75" customHeight="1" thickTop="1" thickBot="1">
      <c r="A16" s="10" t="str">
        <f t="shared" si="0"/>
        <v xml:space="preserve"> </v>
      </c>
      <c r="B16" s="141" t="s">
        <v>19</v>
      </c>
      <c r="C16" s="133">
        <f>+C13+C14+C15</f>
        <v>0</v>
      </c>
      <c r="D16" s="134">
        <f t="shared" ref="D16:H16" si="15">+D13+D14+D15</f>
        <v>0</v>
      </c>
      <c r="E16" s="169">
        <f t="shared" si="15"/>
        <v>0</v>
      </c>
      <c r="F16" s="133">
        <f t="shared" si="15"/>
        <v>0</v>
      </c>
      <c r="G16" s="134">
        <f t="shared" si="15"/>
        <v>0</v>
      </c>
      <c r="H16" s="169">
        <f t="shared" si="15"/>
        <v>0</v>
      </c>
      <c r="I16" s="136">
        <f t="shared" si="10"/>
        <v>0</v>
      </c>
      <c r="J16" s="10"/>
      <c r="K16" s="11"/>
      <c r="L16" s="48" t="s">
        <v>19</v>
      </c>
      <c r="M16" s="49">
        <f>+M13+M14+M15</f>
        <v>0</v>
      </c>
      <c r="N16" s="50">
        <f t="shared" ref="N16:V16" si="16">+N13+N14+N15</f>
        <v>0</v>
      </c>
      <c r="O16" s="198">
        <f t="shared" si="16"/>
        <v>0</v>
      </c>
      <c r="P16" s="50">
        <f t="shared" si="16"/>
        <v>0</v>
      </c>
      <c r="Q16" s="198">
        <f t="shared" si="16"/>
        <v>0</v>
      </c>
      <c r="R16" s="49">
        <f t="shared" si="16"/>
        <v>0</v>
      </c>
      <c r="S16" s="50">
        <f t="shared" si="16"/>
        <v>0</v>
      </c>
      <c r="T16" s="198">
        <f t="shared" si="16"/>
        <v>0</v>
      </c>
      <c r="U16" s="50">
        <f t="shared" si="16"/>
        <v>0</v>
      </c>
      <c r="V16" s="198">
        <f t="shared" si="16"/>
        <v>0</v>
      </c>
      <c r="W16" s="51">
        <f>IF(Q16=0,0,((V16/Q16)-1)*100)</f>
        <v>0</v>
      </c>
    </row>
    <row r="17" spans="1:27" ht="13.5" thickTop="1">
      <c r="A17" s="409" t="str">
        <f t="shared" si="0"/>
        <v xml:space="preserve"> </v>
      </c>
      <c r="B17" s="111" t="s">
        <v>20</v>
      </c>
      <c r="C17" s="125">
        <v>0</v>
      </c>
      <c r="D17" s="126">
        <v>0</v>
      </c>
      <c r="E17" s="177">
        <f>SUM(C17:D17)</f>
        <v>0</v>
      </c>
      <c r="F17" s="125">
        <v>0</v>
      </c>
      <c r="G17" s="126">
        <v>0</v>
      </c>
      <c r="H17" s="177">
        <f>SUM(F17:G17)</f>
        <v>0</v>
      </c>
      <c r="I17" s="128">
        <f t="shared" si="10"/>
        <v>0</v>
      </c>
      <c r="J17" s="4"/>
      <c r="L17" s="14" t="s">
        <v>21</v>
      </c>
      <c r="M17" s="40">
        <v>0</v>
      </c>
      <c r="N17" s="38">
        <v>0</v>
      </c>
      <c r="O17" s="196">
        <f>SUM(M17:N17)</f>
        <v>0</v>
      </c>
      <c r="P17" s="150">
        <v>0</v>
      </c>
      <c r="Q17" s="196">
        <f>O17+P17</f>
        <v>0</v>
      </c>
      <c r="R17" s="40">
        <v>0</v>
      </c>
      <c r="S17" s="38">
        <v>0</v>
      </c>
      <c r="T17" s="196">
        <f>SUM(R17:S17)</f>
        <v>0</v>
      </c>
      <c r="U17" s="150">
        <v>0</v>
      </c>
      <c r="V17" s="196">
        <f>T17+U17</f>
        <v>0</v>
      </c>
      <c r="W17" s="41">
        <f>IF(Q17=0,0,((V17/Q17)-1)*100)</f>
        <v>0</v>
      </c>
    </row>
    <row r="18" spans="1:27">
      <c r="A18" s="409" t="str">
        <f t="shared" si="0"/>
        <v xml:space="preserve"> </v>
      </c>
      <c r="B18" s="111" t="s">
        <v>22</v>
      </c>
      <c r="C18" s="125">
        <v>0</v>
      </c>
      <c r="D18" s="126">
        <v>0</v>
      </c>
      <c r="E18" s="168">
        <f t="shared" ref="E18:E19" si="17">SUM(C18:D18)</f>
        <v>0</v>
      </c>
      <c r="F18" s="125">
        <v>0</v>
      </c>
      <c r="G18" s="126">
        <v>0</v>
      </c>
      <c r="H18" s="168">
        <f t="shared" si="9"/>
        <v>0</v>
      </c>
      <c r="I18" s="128">
        <f t="shared" si="10"/>
        <v>0</v>
      </c>
      <c r="J18" s="4"/>
      <c r="L18" s="14" t="s">
        <v>22</v>
      </c>
      <c r="M18" s="40">
        <v>0</v>
      </c>
      <c r="N18" s="38">
        <v>0</v>
      </c>
      <c r="O18" s="196">
        <f t="shared" ref="O18:O19" si="18">SUM(M18:N18)</f>
        <v>0</v>
      </c>
      <c r="P18" s="150">
        <v>0</v>
      </c>
      <c r="Q18" s="196">
        <f>O18+P18</f>
        <v>0</v>
      </c>
      <c r="R18" s="40">
        <v>0</v>
      </c>
      <c r="S18" s="38">
        <v>0</v>
      </c>
      <c r="T18" s="196">
        <f t="shared" ref="T18:T19" si="19">SUM(R18:S18)</f>
        <v>0</v>
      </c>
      <c r="U18" s="150">
        <v>0</v>
      </c>
      <c r="V18" s="196">
        <f>T18+U18</f>
        <v>0</v>
      </c>
      <c r="W18" s="41">
        <f t="shared" si="2"/>
        <v>0</v>
      </c>
    </row>
    <row r="19" spans="1:27" ht="13.5" thickBot="1">
      <c r="A19" s="409" t="str">
        <f t="shared" si="0"/>
        <v xml:space="preserve"> </v>
      </c>
      <c r="B19" s="111" t="s">
        <v>23</v>
      </c>
      <c r="C19" s="125">
        <v>0</v>
      </c>
      <c r="D19" s="126">
        <v>0</v>
      </c>
      <c r="E19" s="172">
        <f t="shared" si="17"/>
        <v>0</v>
      </c>
      <c r="F19" s="125">
        <v>0</v>
      </c>
      <c r="G19" s="126">
        <v>0</v>
      </c>
      <c r="H19" s="172">
        <f t="shared" si="9"/>
        <v>0</v>
      </c>
      <c r="I19" s="147">
        <f t="shared" si="10"/>
        <v>0</v>
      </c>
      <c r="J19" s="4"/>
      <c r="L19" s="14" t="s">
        <v>23</v>
      </c>
      <c r="M19" s="40">
        <v>0</v>
      </c>
      <c r="N19" s="38">
        <v>0</v>
      </c>
      <c r="O19" s="196">
        <f t="shared" si="18"/>
        <v>0</v>
      </c>
      <c r="P19" s="150">
        <v>0</v>
      </c>
      <c r="Q19" s="196">
        <f>O19+P19</f>
        <v>0</v>
      </c>
      <c r="R19" s="40">
        <v>0</v>
      </c>
      <c r="S19" s="38">
        <v>0</v>
      </c>
      <c r="T19" s="196">
        <f t="shared" si="19"/>
        <v>0</v>
      </c>
      <c r="U19" s="150">
        <v>0</v>
      </c>
      <c r="V19" s="196">
        <f>T19+U19</f>
        <v>0</v>
      </c>
      <c r="W19" s="41">
        <f t="shared" si="2"/>
        <v>0</v>
      </c>
    </row>
    <row r="20" spans="1:27" ht="14.25" thickTop="1" thickBot="1">
      <c r="A20" s="409" t="str">
        <f t="shared" ref="A20:A65" si="20">IF(ISERROR(F20/G20)," ",IF(F20/G20&gt;0.5,IF(F20/G20&lt;1.5," ","NOT OK"),"NOT OK"))</f>
        <v xml:space="preserve"> </v>
      </c>
      <c r="B20" s="132" t="s">
        <v>24</v>
      </c>
      <c r="C20" s="133">
        <f t="shared" ref="C20:E20" si="21">+C17+C18+C19</f>
        <v>0</v>
      </c>
      <c r="D20" s="134">
        <f t="shared" si="21"/>
        <v>0</v>
      </c>
      <c r="E20" s="169">
        <f t="shared" si="21"/>
        <v>0</v>
      </c>
      <c r="F20" s="133">
        <f t="shared" ref="F20:H20" si="22">+F17+F18+F19</f>
        <v>0</v>
      </c>
      <c r="G20" s="134">
        <f t="shared" si="22"/>
        <v>0</v>
      </c>
      <c r="H20" s="169">
        <f t="shared" si="22"/>
        <v>0</v>
      </c>
      <c r="I20" s="136">
        <f t="shared" ref="I20" si="23">IF(E20=0,0,((H20/E20)-1)*100)</f>
        <v>0</v>
      </c>
      <c r="J20" s="4"/>
      <c r="L20" s="42" t="s">
        <v>24</v>
      </c>
      <c r="M20" s="46">
        <f t="shared" ref="M20:Q20" si="24">+M17+M18+M19</f>
        <v>0</v>
      </c>
      <c r="N20" s="44">
        <f t="shared" si="24"/>
        <v>0</v>
      </c>
      <c r="O20" s="197">
        <f t="shared" si="24"/>
        <v>0</v>
      </c>
      <c r="P20" s="44">
        <f t="shared" si="24"/>
        <v>0</v>
      </c>
      <c r="Q20" s="197">
        <f t="shared" si="24"/>
        <v>0</v>
      </c>
      <c r="R20" s="46">
        <f t="shared" ref="R20:V20" si="25">+R17+R18+R19</f>
        <v>0</v>
      </c>
      <c r="S20" s="44">
        <f t="shared" si="25"/>
        <v>0</v>
      </c>
      <c r="T20" s="197">
        <f t="shared" si="25"/>
        <v>0</v>
      </c>
      <c r="U20" s="44">
        <f t="shared" si="25"/>
        <v>0</v>
      </c>
      <c r="V20" s="197">
        <f t="shared" si="25"/>
        <v>0</v>
      </c>
      <c r="W20" s="47">
        <f t="shared" ref="W20" si="26">IF(Q20=0,0,((V20/Q20)-1)*100)</f>
        <v>0</v>
      </c>
    </row>
    <row r="21" spans="1:27" ht="14.25" thickTop="1" thickBot="1">
      <c r="A21" s="409" t="str">
        <f t="shared" ref="A21:A26" si="27">IF(ISERROR(F21/G21)," ",IF(F21/G21&gt;0.5,IF(F21/G21&lt;1.5," ","NOT OK"),"NOT OK"))</f>
        <v xml:space="preserve"> </v>
      </c>
      <c r="B21" s="111" t="s">
        <v>10</v>
      </c>
      <c r="C21" s="125">
        <v>0</v>
      </c>
      <c r="D21" s="126">
        <v>0</v>
      </c>
      <c r="E21" s="168">
        <f>SUM(C21:D21)</f>
        <v>0</v>
      </c>
      <c r="F21" s="125">
        <v>0</v>
      </c>
      <c r="G21" s="126">
        <v>0</v>
      </c>
      <c r="H21" s="168">
        <f>SUM(F21:G21)</f>
        <v>0</v>
      </c>
      <c r="I21" s="128">
        <f t="shared" ref="I21:I22" si="28">IF(E21=0,0,((H21/E21)-1)*100)</f>
        <v>0</v>
      </c>
      <c r="J21" s="4"/>
      <c r="L21" s="14" t="s">
        <v>10</v>
      </c>
      <c r="M21" s="40">
        <v>0</v>
      </c>
      <c r="N21" s="38">
        <v>0</v>
      </c>
      <c r="O21" s="196">
        <f>SUM(M21:N21)</f>
        <v>0</v>
      </c>
      <c r="P21" s="150">
        <v>0</v>
      </c>
      <c r="Q21" s="196">
        <f t="shared" ref="Q21" si="29">O21+P21</f>
        <v>0</v>
      </c>
      <c r="R21" s="40">
        <v>0</v>
      </c>
      <c r="S21" s="38">
        <v>0</v>
      </c>
      <c r="T21" s="196">
        <f>SUM(R21:S21)</f>
        <v>0</v>
      </c>
      <c r="U21" s="150">
        <v>0</v>
      </c>
      <c r="V21" s="196">
        <f t="shared" ref="V21" si="30">T21+U21</f>
        <v>0</v>
      </c>
      <c r="W21" s="41">
        <f>IF(Q21=0,0,((V21/Q21)-1)*100)</f>
        <v>0</v>
      </c>
    </row>
    <row r="22" spans="1:27" ht="14.25" thickTop="1" thickBot="1">
      <c r="A22" s="410" t="str">
        <f t="shared" si="27"/>
        <v xml:space="preserve"> </v>
      </c>
      <c r="B22" s="132" t="s">
        <v>66</v>
      </c>
      <c r="C22" s="133">
        <f>+C12+C16+C20+C21</f>
        <v>0</v>
      </c>
      <c r="D22" s="135">
        <f t="shared" ref="D22:H22" si="31">+D12+D16+D20+D21</f>
        <v>0</v>
      </c>
      <c r="E22" s="175">
        <f t="shared" si="31"/>
        <v>0</v>
      </c>
      <c r="F22" s="133">
        <f t="shared" si="31"/>
        <v>0</v>
      </c>
      <c r="G22" s="135">
        <f t="shared" si="31"/>
        <v>0</v>
      </c>
      <c r="H22" s="175">
        <f t="shared" si="31"/>
        <v>0</v>
      </c>
      <c r="I22" s="137">
        <f t="shared" si="28"/>
        <v>0</v>
      </c>
      <c r="J22" s="8"/>
      <c r="L22" s="42" t="s">
        <v>66</v>
      </c>
      <c r="M22" s="46">
        <f t="shared" ref="M22:V22" si="32">+M12+M16+M20+M21</f>
        <v>0</v>
      </c>
      <c r="N22" s="44">
        <f t="shared" si="32"/>
        <v>0</v>
      </c>
      <c r="O22" s="197">
        <f t="shared" si="32"/>
        <v>0</v>
      </c>
      <c r="P22" s="44">
        <f t="shared" si="32"/>
        <v>0</v>
      </c>
      <c r="Q22" s="197">
        <f t="shared" si="32"/>
        <v>0</v>
      </c>
      <c r="R22" s="46">
        <f t="shared" si="32"/>
        <v>0</v>
      </c>
      <c r="S22" s="44">
        <f t="shared" si="32"/>
        <v>0</v>
      </c>
      <c r="T22" s="197">
        <f t="shared" si="32"/>
        <v>0</v>
      </c>
      <c r="U22" s="44">
        <f t="shared" si="32"/>
        <v>0</v>
      </c>
      <c r="V22" s="197">
        <f t="shared" si="32"/>
        <v>0</v>
      </c>
      <c r="W22" s="47">
        <f>IF(Q22=0,0,((V22/Q22)-1)*100)</f>
        <v>0</v>
      </c>
    </row>
    <row r="23" spans="1:27" ht="13.5" thickTop="1">
      <c r="A23" s="409" t="str">
        <f>IF(ISERROR(F23/G23)," ",IF(F23/G23&gt;0.5,IF(F23/G23&lt;1.5," ","NOT OK"),"NOT OK"))</f>
        <v xml:space="preserve"> </v>
      </c>
      <c r="B23" s="111" t="s">
        <v>11</v>
      </c>
      <c r="C23" s="125">
        <v>0</v>
      </c>
      <c r="D23" s="126">
        <v>0</v>
      </c>
      <c r="E23" s="168">
        <f>SUM(C23:D23)</f>
        <v>0</v>
      </c>
      <c r="F23" s="125"/>
      <c r="G23" s="126"/>
      <c r="H23" s="168"/>
      <c r="I23" s="128"/>
      <c r="J23" s="4"/>
      <c r="K23" s="7"/>
      <c r="L23" s="14" t="s">
        <v>11</v>
      </c>
      <c r="M23" s="40">
        <v>0</v>
      </c>
      <c r="N23" s="38">
        <v>0</v>
      </c>
      <c r="O23" s="196">
        <f>SUM(M23:N23)</f>
        <v>0</v>
      </c>
      <c r="P23" s="150">
        <v>0</v>
      </c>
      <c r="Q23" s="196">
        <f>O23+P23</f>
        <v>0</v>
      </c>
      <c r="R23" s="40"/>
      <c r="S23" s="38"/>
      <c r="T23" s="196"/>
      <c r="U23" s="150"/>
      <c r="V23" s="196"/>
      <c r="W23" s="41"/>
    </row>
    <row r="24" spans="1:27" ht="13.5" thickBot="1">
      <c r="A24" s="409" t="str">
        <f>IF(ISERROR(F24/G24)," ",IF(F24/G24&gt;0.5,IF(F24/G24&lt;1.5," ","NOT OK"),"NOT OK"))</f>
        <v xml:space="preserve"> </v>
      </c>
      <c r="B24" s="116" t="s">
        <v>12</v>
      </c>
      <c r="C24" s="129">
        <v>0</v>
      </c>
      <c r="D24" s="130">
        <v>0</v>
      </c>
      <c r="E24" s="168">
        <f>SUM(C24:D24)</f>
        <v>0</v>
      </c>
      <c r="F24" s="129"/>
      <c r="G24" s="130"/>
      <c r="H24" s="168"/>
      <c r="I24" s="128"/>
      <c r="J24" s="4"/>
      <c r="K24" s="7"/>
      <c r="L24" s="23" t="s">
        <v>12</v>
      </c>
      <c r="M24" s="40">
        <v>0</v>
      </c>
      <c r="N24" s="38">
        <v>0</v>
      </c>
      <c r="O24" s="196">
        <f t="shared" ref="O24" si="33">SUM(M24:N24)</f>
        <v>0</v>
      </c>
      <c r="P24" s="150">
        <v>0</v>
      </c>
      <c r="Q24" s="250">
        <f>O24+P24</f>
        <v>0</v>
      </c>
      <c r="R24" s="40"/>
      <c r="S24" s="38"/>
      <c r="T24" s="196"/>
      <c r="U24" s="150"/>
      <c r="V24" s="250"/>
      <c r="W24" s="41"/>
    </row>
    <row r="25" spans="1:27" ht="14.25" thickTop="1" thickBot="1">
      <c r="A25" s="1"/>
      <c r="B25" s="132" t="s">
        <v>57</v>
      </c>
      <c r="C25" s="431">
        <f t="shared" ref="C25:E25" si="34">+C21+C23+C24</f>
        <v>0</v>
      </c>
      <c r="D25" s="432">
        <f t="shared" si="34"/>
        <v>0</v>
      </c>
      <c r="E25" s="445">
        <f t="shared" si="34"/>
        <v>0</v>
      </c>
      <c r="F25" s="431"/>
      <c r="G25" s="432"/>
      <c r="H25" s="445"/>
      <c r="I25" s="136"/>
      <c r="J25" s="4"/>
      <c r="L25" s="42" t="s">
        <v>57</v>
      </c>
      <c r="M25" s="43">
        <f t="shared" ref="M25:Q25" si="35">+M21+M23+M24</f>
        <v>0</v>
      </c>
      <c r="N25" s="46">
        <f t="shared" si="35"/>
        <v>0</v>
      </c>
      <c r="O25" s="446">
        <f t="shared" si="35"/>
        <v>0</v>
      </c>
      <c r="P25" s="43">
        <f t="shared" si="35"/>
        <v>0</v>
      </c>
      <c r="Q25" s="446">
        <f t="shared" si="35"/>
        <v>0</v>
      </c>
      <c r="R25" s="43"/>
      <c r="S25" s="46"/>
      <c r="T25" s="446"/>
      <c r="U25" s="43"/>
      <c r="V25" s="446"/>
      <c r="W25" s="435"/>
      <c r="X25" s="1"/>
      <c r="AA25" s="1"/>
    </row>
    <row r="26" spans="1:27" ht="14.25" thickTop="1" thickBot="1">
      <c r="A26" s="410" t="str">
        <f t="shared" si="27"/>
        <v xml:space="preserve"> </v>
      </c>
      <c r="B26" s="132" t="s">
        <v>63</v>
      </c>
      <c r="C26" s="133">
        <f t="shared" ref="C26:E26" si="36">+C12+C16+C20+C25</f>
        <v>0</v>
      </c>
      <c r="D26" s="135">
        <f t="shared" si="36"/>
        <v>0</v>
      </c>
      <c r="E26" s="164">
        <f t="shared" si="36"/>
        <v>0</v>
      </c>
      <c r="F26" s="133"/>
      <c r="G26" s="135"/>
      <c r="H26" s="164"/>
      <c r="I26" s="137"/>
      <c r="J26" s="8"/>
      <c r="L26" s="42" t="s">
        <v>63</v>
      </c>
      <c r="M26" s="46">
        <f t="shared" ref="M26:Q26" si="37">+M12+M16+M20+M25</f>
        <v>0</v>
      </c>
      <c r="N26" s="44">
        <f t="shared" si="37"/>
        <v>0</v>
      </c>
      <c r="O26" s="155">
        <f t="shared" si="37"/>
        <v>0</v>
      </c>
      <c r="P26" s="44">
        <f t="shared" si="37"/>
        <v>0</v>
      </c>
      <c r="Q26" s="155">
        <f t="shared" si="37"/>
        <v>0</v>
      </c>
      <c r="R26" s="46"/>
      <c r="S26" s="44"/>
      <c r="T26" s="155"/>
      <c r="U26" s="44"/>
      <c r="V26" s="155"/>
      <c r="W26" s="47"/>
    </row>
    <row r="27" spans="1:27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7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1:27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1:27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7" ht="14.25" thickTop="1" thickBot="1">
      <c r="B31" s="109"/>
      <c r="C31" s="486" t="s">
        <v>64</v>
      </c>
      <c r="D31" s="487"/>
      <c r="E31" s="488"/>
      <c r="F31" s="486" t="s">
        <v>65</v>
      </c>
      <c r="G31" s="487"/>
      <c r="H31" s="488"/>
      <c r="I31" s="110" t="s">
        <v>2</v>
      </c>
      <c r="J31" s="4"/>
      <c r="L31" s="12"/>
      <c r="M31" s="489" t="s">
        <v>64</v>
      </c>
      <c r="N31" s="490"/>
      <c r="O31" s="490"/>
      <c r="P31" s="490"/>
      <c r="Q31" s="491"/>
      <c r="R31" s="489" t="s">
        <v>65</v>
      </c>
      <c r="S31" s="490"/>
      <c r="T31" s="490"/>
      <c r="U31" s="490"/>
      <c r="V31" s="491"/>
      <c r="W31" s="13" t="s">
        <v>2</v>
      </c>
    </row>
    <row r="32" spans="1:27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1:23" ht="13.5" thickBot="1">
      <c r="B33" s="116"/>
      <c r="C33" s="117" t="s">
        <v>5</v>
      </c>
      <c r="D33" s="118" t="s">
        <v>6</v>
      </c>
      <c r="E33" s="452" t="s">
        <v>7</v>
      </c>
      <c r="F33" s="117" t="s">
        <v>5</v>
      </c>
      <c r="G33" s="118" t="s">
        <v>6</v>
      </c>
      <c r="H33" s="119" t="s">
        <v>7</v>
      </c>
      <c r="I33" s="120"/>
      <c r="J33" s="4"/>
      <c r="L33" s="23"/>
      <c r="M33" s="28" t="s">
        <v>8</v>
      </c>
      <c r="N33" s="25" t="s">
        <v>9</v>
      </c>
      <c r="O33" s="26" t="s">
        <v>31</v>
      </c>
      <c r="P33" s="249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49" t="s">
        <v>32</v>
      </c>
      <c r="V33" s="26" t="s">
        <v>7</v>
      </c>
      <c r="W33" s="29"/>
    </row>
    <row r="34" spans="1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L34" s="14"/>
      <c r="M34" s="34"/>
      <c r="N34" s="31"/>
      <c r="O34" s="32"/>
      <c r="P34" s="151"/>
      <c r="Q34" s="32"/>
      <c r="R34" s="34"/>
      <c r="S34" s="31"/>
      <c r="T34" s="32"/>
      <c r="U34" s="151"/>
      <c r="V34" s="32"/>
      <c r="W34" s="36"/>
    </row>
    <row r="35" spans="1:23">
      <c r="A35" s="4" t="str">
        <f t="shared" ref="A35:A45" si="38">IF(ISERROR(F35/G35)," ",IF(F35/G35&gt;0.5,IF(F35/G35&lt;1.5," ","NOT OK"),"NOT OK"))</f>
        <v xml:space="preserve"> </v>
      </c>
      <c r="B35" s="111" t="s">
        <v>13</v>
      </c>
      <c r="C35" s="125">
        <v>358</v>
      </c>
      <c r="D35" s="127">
        <v>358</v>
      </c>
      <c r="E35" s="174">
        <f t="shared" ref="E35" si="39">SUM(C35:D35)</f>
        <v>716</v>
      </c>
      <c r="F35" s="125">
        <v>405</v>
      </c>
      <c r="G35" s="127">
        <v>405</v>
      </c>
      <c r="H35" s="174">
        <f t="shared" ref="H35" si="40">SUM(F35:G35)</f>
        <v>810</v>
      </c>
      <c r="I35" s="128">
        <f t="shared" ref="I35:I45" si="41">IF(E35=0,0,((H35/E35)-1)*100)</f>
        <v>13.128491620111738</v>
      </c>
      <c r="L35" s="14" t="s">
        <v>13</v>
      </c>
      <c r="M35" s="40">
        <v>54524</v>
      </c>
      <c r="N35" s="38">
        <v>54961</v>
      </c>
      <c r="O35" s="196">
        <f t="shared" ref="O35" si="42">SUM(M35:N35)</f>
        <v>109485</v>
      </c>
      <c r="P35" s="150">
        <v>0</v>
      </c>
      <c r="Q35" s="196">
        <f>O35+P35</f>
        <v>109485</v>
      </c>
      <c r="R35" s="40">
        <v>67407</v>
      </c>
      <c r="S35" s="38">
        <v>69319</v>
      </c>
      <c r="T35" s="196">
        <f t="shared" ref="T35" si="43">SUM(R35:S35)</f>
        <v>136726</v>
      </c>
      <c r="U35" s="150">
        <v>0</v>
      </c>
      <c r="V35" s="196">
        <f>T35+U35</f>
        <v>136726</v>
      </c>
      <c r="W35" s="41">
        <f t="shared" ref="W35:W45" si="44">IF(Q35=0,0,((V35/Q35)-1)*100)</f>
        <v>24.881033931588803</v>
      </c>
    </row>
    <row r="36" spans="1:23">
      <c r="A36" s="4" t="str">
        <f>IF(ISERROR(F36/G36)," ",IF(F36/G36&gt;0.5,IF(F36/G36&lt;1.5," ","NOT OK"),"NOT OK"))</f>
        <v xml:space="preserve"> </v>
      </c>
      <c r="B36" s="111" t="s">
        <v>14</v>
      </c>
      <c r="C36" s="125">
        <v>335</v>
      </c>
      <c r="D36" s="127">
        <v>335</v>
      </c>
      <c r="E36" s="174">
        <f>SUM(C36:D36)</f>
        <v>670</v>
      </c>
      <c r="F36" s="125">
        <v>370</v>
      </c>
      <c r="G36" s="127">
        <v>370</v>
      </c>
      <c r="H36" s="174">
        <f>SUM(F36:G36)</f>
        <v>740</v>
      </c>
      <c r="I36" s="128">
        <f>IF(E36=0,0,((H36/E36)-1)*100)</f>
        <v>10.447761194029859</v>
      </c>
      <c r="J36" s="4"/>
      <c r="L36" s="14" t="s">
        <v>14</v>
      </c>
      <c r="M36" s="40">
        <v>45796</v>
      </c>
      <c r="N36" s="38">
        <v>46955</v>
      </c>
      <c r="O36" s="196">
        <f>SUM(M36:N36)</f>
        <v>92751</v>
      </c>
      <c r="P36" s="150">
        <v>0</v>
      </c>
      <c r="Q36" s="196">
        <f>O36+P36</f>
        <v>92751</v>
      </c>
      <c r="R36" s="40">
        <v>61929</v>
      </c>
      <c r="S36" s="38">
        <v>62336</v>
      </c>
      <c r="T36" s="196">
        <f>SUM(R36:S36)</f>
        <v>124265</v>
      </c>
      <c r="U36" s="150">
        <v>0</v>
      </c>
      <c r="V36" s="196">
        <f>T36+U36</f>
        <v>124265</v>
      </c>
      <c r="W36" s="41">
        <f>IF(Q36=0,0,((V36/Q36)-1)*100)</f>
        <v>33.976992161809584</v>
      </c>
    </row>
    <row r="37" spans="1:23" ht="13.5" thickBot="1">
      <c r="A37" s="4" t="str">
        <f>IF(ISERROR(F37/G37)," ",IF(F37/G37&gt;0.5,IF(F37/G37&lt;1.5," ","NOT OK"),"NOT OK"))</f>
        <v xml:space="preserve"> </v>
      </c>
      <c r="B37" s="111" t="s">
        <v>15</v>
      </c>
      <c r="C37" s="125">
        <v>308</v>
      </c>
      <c r="D37" s="127">
        <v>308</v>
      </c>
      <c r="E37" s="174">
        <f>SUM(C37:D37)</f>
        <v>616</v>
      </c>
      <c r="F37" s="125">
        <v>347</v>
      </c>
      <c r="G37" s="127">
        <v>347</v>
      </c>
      <c r="H37" s="174">
        <f>SUM(F37:G37)</f>
        <v>694</v>
      </c>
      <c r="I37" s="128">
        <f>IF(E37=0,0,((H37/E37)-1)*100)</f>
        <v>12.662337662337663</v>
      </c>
      <c r="J37" s="4"/>
      <c r="L37" s="14" t="s">
        <v>15</v>
      </c>
      <c r="M37" s="40">
        <v>45459</v>
      </c>
      <c r="N37" s="38">
        <v>46042</v>
      </c>
      <c r="O37" s="196">
        <f>SUM(M37:N37)</f>
        <v>91501</v>
      </c>
      <c r="P37" s="150">
        <v>0</v>
      </c>
      <c r="Q37" s="196">
        <f>O37+P37</f>
        <v>91501</v>
      </c>
      <c r="R37" s="40">
        <v>57297</v>
      </c>
      <c r="S37" s="38">
        <v>57841</v>
      </c>
      <c r="T37" s="196">
        <f>SUM(R37:S37)</f>
        <v>115138</v>
      </c>
      <c r="U37" s="150">
        <v>0</v>
      </c>
      <c r="V37" s="196">
        <f>T37+U37</f>
        <v>115138</v>
      </c>
      <c r="W37" s="41">
        <f>IF(Q37=0,0,((V37/Q37)-1)*100)</f>
        <v>25.832504562791669</v>
      </c>
    </row>
    <row r="38" spans="1:23" ht="14.25" thickTop="1" thickBot="1">
      <c r="A38" s="409" t="str">
        <f>IF(ISERROR(F38/G38)," ",IF(F38/G38&gt;0.5,IF(F38/G38&lt;1.5," ","NOT OK"),"NOT OK"))</f>
        <v xml:space="preserve"> </v>
      </c>
      <c r="B38" s="132" t="s">
        <v>61</v>
      </c>
      <c r="C38" s="133">
        <f>+C35+C36+C37</f>
        <v>1001</v>
      </c>
      <c r="D38" s="134">
        <f t="shared" ref="D38:H38" si="45">+D35+D36+D37</f>
        <v>1001</v>
      </c>
      <c r="E38" s="169">
        <f t="shared" si="45"/>
        <v>2002</v>
      </c>
      <c r="F38" s="133">
        <f t="shared" si="45"/>
        <v>1122</v>
      </c>
      <c r="G38" s="134">
        <f t="shared" si="45"/>
        <v>1122</v>
      </c>
      <c r="H38" s="169">
        <f t="shared" si="45"/>
        <v>2244</v>
      </c>
      <c r="I38" s="136">
        <f>IF(E38=0,0,((H38/E38)-1)*100)</f>
        <v>12.087912087912089</v>
      </c>
      <c r="J38" s="4"/>
      <c r="L38" s="42" t="s">
        <v>61</v>
      </c>
      <c r="M38" s="46">
        <f t="shared" ref="M38:V38" si="46">+M35+M36+M37</f>
        <v>145779</v>
      </c>
      <c r="N38" s="44">
        <f t="shared" si="46"/>
        <v>147958</v>
      </c>
      <c r="O38" s="197">
        <f t="shared" si="46"/>
        <v>293737</v>
      </c>
      <c r="P38" s="44">
        <f t="shared" si="46"/>
        <v>0</v>
      </c>
      <c r="Q38" s="197">
        <f t="shared" si="46"/>
        <v>293737</v>
      </c>
      <c r="R38" s="46">
        <f t="shared" si="46"/>
        <v>186633</v>
      </c>
      <c r="S38" s="44">
        <f t="shared" si="46"/>
        <v>189496</v>
      </c>
      <c r="T38" s="197">
        <f t="shared" si="46"/>
        <v>376129</v>
      </c>
      <c r="U38" s="44">
        <f t="shared" si="46"/>
        <v>0</v>
      </c>
      <c r="V38" s="197">
        <f t="shared" si="46"/>
        <v>376129</v>
      </c>
      <c r="W38" s="47">
        <f t="shared" ref="W38" si="47">IF(Q38=0,0,((V38/Q38)-1)*100)</f>
        <v>28.049581768725073</v>
      </c>
    </row>
    <row r="39" spans="1:23" ht="13.5" thickTop="1">
      <c r="A39" s="4" t="str">
        <f t="shared" si="38"/>
        <v xml:space="preserve"> </v>
      </c>
      <c r="B39" s="111" t="s">
        <v>16</v>
      </c>
      <c r="C39" s="138">
        <v>321</v>
      </c>
      <c r="D39" s="140">
        <v>321</v>
      </c>
      <c r="E39" s="174">
        <f t="shared" ref="E39" si="48">SUM(C39:D39)</f>
        <v>642</v>
      </c>
      <c r="F39" s="138">
        <v>401</v>
      </c>
      <c r="G39" s="140">
        <v>401</v>
      </c>
      <c r="H39" s="174">
        <f t="shared" ref="H39" si="49">SUM(F39:G39)</f>
        <v>802</v>
      </c>
      <c r="I39" s="128">
        <f t="shared" si="41"/>
        <v>24.922118380062308</v>
      </c>
      <c r="J39" s="8"/>
      <c r="L39" s="14" t="s">
        <v>16</v>
      </c>
      <c r="M39" s="40">
        <v>49818</v>
      </c>
      <c r="N39" s="38">
        <v>50185</v>
      </c>
      <c r="O39" s="196">
        <f t="shared" ref="O39" si="50">SUM(M39:N39)</f>
        <v>100003</v>
      </c>
      <c r="P39" s="150">
        <v>0</v>
      </c>
      <c r="Q39" s="323">
        <f>O39+P39</f>
        <v>100003</v>
      </c>
      <c r="R39" s="40">
        <v>64113</v>
      </c>
      <c r="S39" s="38">
        <v>65352</v>
      </c>
      <c r="T39" s="196">
        <f t="shared" ref="T39" si="51">SUM(R39:S39)</f>
        <v>129465</v>
      </c>
      <c r="U39" s="150">
        <v>0</v>
      </c>
      <c r="V39" s="323">
        <f>T39+U39</f>
        <v>129465</v>
      </c>
      <c r="W39" s="41">
        <f t="shared" si="44"/>
        <v>29.461116166515012</v>
      </c>
    </row>
    <row r="40" spans="1:23">
      <c r="A40" s="4" t="str">
        <f t="shared" si="38"/>
        <v xml:space="preserve"> </v>
      </c>
      <c r="B40" s="111" t="s">
        <v>17</v>
      </c>
      <c r="C40" s="138">
        <v>341</v>
      </c>
      <c r="D40" s="140">
        <v>341</v>
      </c>
      <c r="E40" s="174">
        <f>SUM(C40:D40)</f>
        <v>682</v>
      </c>
      <c r="F40" s="138">
        <v>392</v>
      </c>
      <c r="G40" s="140">
        <v>392</v>
      </c>
      <c r="H40" s="174">
        <f>SUM(F40:G40)</f>
        <v>784</v>
      </c>
      <c r="I40" s="128">
        <f t="shared" si="41"/>
        <v>14.956011730205287</v>
      </c>
      <c r="J40" s="4"/>
      <c r="L40" s="14" t="s">
        <v>17</v>
      </c>
      <c r="M40" s="40">
        <v>49761</v>
      </c>
      <c r="N40" s="38">
        <v>49653</v>
      </c>
      <c r="O40" s="196">
        <f>SUM(M40:N40)</f>
        <v>99414</v>
      </c>
      <c r="P40" s="150">
        <v>0</v>
      </c>
      <c r="Q40" s="196">
        <f>O40+P40</f>
        <v>99414</v>
      </c>
      <c r="R40" s="40">
        <v>61236</v>
      </c>
      <c r="S40" s="38">
        <v>62055</v>
      </c>
      <c r="T40" s="196">
        <f>SUM(R40:S40)</f>
        <v>123291</v>
      </c>
      <c r="U40" s="150">
        <v>0</v>
      </c>
      <c r="V40" s="196">
        <f>T40+U40</f>
        <v>123291</v>
      </c>
      <c r="W40" s="41">
        <f>IF(Q40=0,0,((V40/Q40)-1)*100)</f>
        <v>24.01774397972116</v>
      </c>
    </row>
    <row r="41" spans="1:23" ht="13.5" thickBot="1">
      <c r="A41" s="4" t="str">
        <f t="shared" si="38"/>
        <v xml:space="preserve"> </v>
      </c>
      <c r="B41" s="111" t="s">
        <v>18</v>
      </c>
      <c r="C41" s="138">
        <v>301</v>
      </c>
      <c r="D41" s="140">
        <v>301</v>
      </c>
      <c r="E41" s="174">
        <f t="shared" ref="E41" si="52">SUM(C41:D41)</f>
        <v>602</v>
      </c>
      <c r="F41" s="138">
        <v>330</v>
      </c>
      <c r="G41" s="140">
        <v>330</v>
      </c>
      <c r="H41" s="174">
        <f>SUM(F41:G41)</f>
        <v>660</v>
      </c>
      <c r="I41" s="128">
        <f t="shared" si="41"/>
        <v>9.6345514950166198</v>
      </c>
      <c r="J41" s="4"/>
      <c r="L41" s="14" t="s">
        <v>18</v>
      </c>
      <c r="M41" s="40">
        <v>45564</v>
      </c>
      <c r="N41" s="38">
        <v>46650</v>
      </c>
      <c r="O41" s="196">
        <f t="shared" ref="O41" si="53">SUM(M41:N41)</f>
        <v>92214</v>
      </c>
      <c r="P41" s="150">
        <v>0</v>
      </c>
      <c r="Q41" s="196">
        <f>O41+P41</f>
        <v>92214</v>
      </c>
      <c r="R41" s="40">
        <v>51660</v>
      </c>
      <c r="S41" s="38">
        <v>51542</v>
      </c>
      <c r="T41" s="196">
        <f>SUM(R41:S41)</f>
        <v>103202</v>
      </c>
      <c r="U41" s="150">
        <v>0</v>
      </c>
      <c r="V41" s="196">
        <f>T41+U41</f>
        <v>103202</v>
      </c>
      <c r="W41" s="41">
        <f>IF(Q41=0,0,((V41/Q41)-1)*100)</f>
        <v>11.915761164248373</v>
      </c>
    </row>
    <row r="42" spans="1:23" ht="15.75" customHeight="1" thickTop="1" thickBot="1">
      <c r="A42" s="10" t="str">
        <f t="shared" si="38"/>
        <v xml:space="preserve"> </v>
      </c>
      <c r="B42" s="141" t="s">
        <v>19</v>
      </c>
      <c r="C42" s="133">
        <f>+C39+C40+C41</f>
        <v>963</v>
      </c>
      <c r="D42" s="134">
        <f t="shared" ref="D42:H42" si="54">+D39+D40+D41</f>
        <v>963</v>
      </c>
      <c r="E42" s="169">
        <f t="shared" si="54"/>
        <v>1926</v>
      </c>
      <c r="F42" s="133">
        <f t="shared" si="54"/>
        <v>1123</v>
      </c>
      <c r="G42" s="134">
        <f t="shared" si="54"/>
        <v>1123</v>
      </c>
      <c r="H42" s="169">
        <f t="shared" si="54"/>
        <v>2246</v>
      </c>
      <c r="I42" s="136">
        <f t="shared" si="41"/>
        <v>16.614745586708214</v>
      </c>
      <c r="J42" s="10"/>
      <c r="K42" s="11"/>
      <c r="L42" s="48" t="s">
        <v>19</v>
      </c>
      <c r="M42" s="49">
        <f>+M39+M40+M41</f>
        <v>145143</v>
      </c>
      <c r="N42" s="50">
        <f t="shared" ref="N42:V42" si="55">+N39+N40+N41</f>
        <v>146488</v>
      </c>
      <c r="O42" s="198">
        <f t="shared" si="55"/>
        <v>291631</v>
      </c>
      <c r="P42" s="50">
        <f t="shared" si="55"/>
        <v>0</v>
      </c>
      <c r="Q42" s="198">
        <f t="shared" si="55"/>
        <v>291631</v>
      </c>
      <c r="R42" s="49">
        <f t="shared" si="55"/>
        <v>177009</v>
      </c>
      <c r="S42" s="50">
        <f t="shared" si="55"/>
        <v>178949</v>
      </c>
      <c r="T42" s="198">
        <f t="shared" si="55"/>
        <v>355958</v>
      </c>
      <c r="U42" s="50">
        <f t="shared" si="55"/>
        <v>0</v>
      </c>
      <c r="V42" s="198">
        <f t="shared" si="55"/>
        <v>355958</v>
      </c>
      <c r="W42" s="51">
        <f>IF(Q42=0,0,((V42/Q42)-1)*100)</f>
        <v>22.057668766352002</v>
      </c>
    </row>
    <row r="43" spans="1:23" ht="13.5" thickTop="1">
      <c r="A43" s="4" t="str">
        <f t="shared" si="38"/>
        <v xml:space="preserve"> </v>
      </c>
      <c r="B43" s="111" t="s">
        <v>20</v>
      </c>
      <c r="C43" s="125">
        <v>310</v>
      </c>
      <c r="D43" s="127">
        <v>310</v>
      </c>
      <c r="E43" s="177">
        <f>SUM(C43:D43)</f>
        <v>620</v>
      </c>
      <c r="F43" s="125">
        <v>357</v>
      </c>
      <c r="G43" s="127">
        <v>357</v>
      </c>
      <c r="H43" s="177">
        <f>SUM(F43:G43)</f>
        <v>714</v>
      </c>
      <c r="I43" s="128">
        <f t="shared" si="41"/>
        <v>15.161290322580644</v>
      </c>
      <c r="J43" s="4"/>
      <c r="L43" s="14" t="s">
        <v>21</v>
      </c>
      <c r="M43" s="40">
        <v>51050</v>
      </c>
      <c r="N43" s="38">
        <v>49448</v>
      </c>
      <c r="O43" s="196">
        <f>SUM(M43:N43)</f>
        <v>100498</v>
      </c>
      <c r="P43" s="150">
        <v>0</v>
      </c>
      <c r="Q43" s="196">
        <f>O43+P43</f>
        <v>100498</v>
      </c>
      <c r="R43" s="40">
        <v>58431</v>
      </c>
      <c r="S43" s="38">
        <v>58824</v>
      </c>
      <c r="T43" s="196">
        <f>SUM(R43:S43)</f>
        <v>117255</v>
      </c>
      <c r="U43" s="150">
        <v>0</v>
      </c>
      <c r="V43" s="196">
        <f>T43+U43</f>
        <v>117255</v>
      </c>
      <c r="W43" s="41">
        <f>IF(Q43=0,0,((V43/Q43)-1)*100)</f>
        <v>16.673963660968383</v>
      </c>
    </row>
    <row r="44" spans="1:23">
      <c r="A44" s="4" t="str">
        <f t="shared" si="38"/>
        <v xml:space="preserve"> </v>
      </c>
      <c r="B44" s="111" t="s">
        <v>22</v>
      </c>
      <c r="C44" s="125">
        <v>311</v>
      </c>
      <c r="D44" s="127">
        <v>311</v>
      </c>
      <c r="E44" s="168">
        <f t="shared" ref="E44:E45" si="56">SUM(C44:D44)</f>
        <v>622</v>
      </c>
      <c r="F44" s="125">
        <v>372</v>
      </c>
      <c r="G44" s="127">
        <v>372</v>
      </c>
      <c r="H44" s="168">
        <f t="shared" ref="H44:H45" si="57">SUM(F44:G44)</f>
        <v>744</v>
      </c>
      <c r="I44" s="128">
        <f t="shared" si="41"/>
        <v>19.614147909967848</v>
      </c>
      <c r="J44" s="4"/>
      <c r="L44" s="14" t="s">
        <v>22</v>
      </c>
      <c r="M44" s="40">
        <v>50465</v>
      </c>
      <c r="N44" s="38">
        <v>50101</v>
      </c>
      <c r="O44" s="196">
        <f t="shared" ref="O44:O45" si="58">SUM(M44:N44)</f>
        <v>100566</v>
      </c>
      <c r="P44" s="150">
        <v>0</v>
      </c>
      <c r="Q44" s="196">
        <f>O44+P44</f>
        <v>100566</v>
      </c>
      <c r="R44" s="40">
        <v>59748</v>
      </c>
      <c r="S44" s="38">
        <v>59469</v>
      </c>
      <c r="T44" s="196">
        <f t="shared" ref="T44:T45" si="59">SUM(R44:S44)</f>
        <v>119217</v>
      </c>
      <c r="U44" s="150">
        <v>0</v>
      </c>
      <c r="V44" s="196">
        <f>T44+U44</f>
        <v>119217</v>
      </c>
      <c r="W44" s="41">
        <f t="shared" si="44"/>
        <v>18.546029473181804</v>
      </c>
    </row>
    <row r="45" spans="1:23" ht="13.5" thickBot="1">
      <c r="A45" s="4" t="str">
        <f t="shared" si="38"/>
        <v xml:space="preserve"> </v>
      </c>
      <c r="B45" s="111" t="s">
        <v>23</v>
      </c>
      <c r="C45" s="125">
        <v>300</v>
      </c>
      <c r="D45" s="146">
        <v>300</v>
      </c>
      <c r="E45" s="172">
        <f t="shared" si="56"/>
        <v>600</v>
      </c>
      <c r="F45" s="125">
        <v>367</v>
      </c>
      <c r="G45" s="146">
        <v>367</v>
      </c>
      <c r="H45" s="172">
        <f t="shared" si="57"/>
        <v>734</v>
      </c>
      <c r="I45" s="147">
        <f t="shared" si="41"/>
        <v>22.333333333333339</v>
      </c>
      <c r="J45" s="4"/>
      <c r="L45" s="14" t="s">
        <v>23</v>
      </c>
      <c r="M45" s="40">
        <v>47147</v>
      </c>
      <c r="N45" s="38">
        <v>46771</v>
      </c>
      <c r="O45" s="196">
        <f t="shared" si="58"/>
        <v>93918</v>
      </c>
      <c r="P45" s="150">
        <v>0</v>
      </c>
      <c r="Q45" s="196">
        <f>O45+P45</f>
        <v>93918</v>
      </c>
      <c r="R45" s="40">
        <v>56348</v>
      </c>
      <c r="S45" s="38">
        <v>56121</v>
      </c>
      <c r="T45" s="196">
        <f t="shared" si="59"/>
        <v>112469</v>
      </c>
      <c r="U45" s="150">
        <v>0</v>
      </c>
      <c r="V45" s="196">
        <f>T45+U45</f>
        <v>112469</v>
      </c>
      <c r="W45" s="41">
        <f t="shared" si="44"/>
        <v>19.752337145169196</v>
      </c>
    </row>
    <row r="46" spans="1:23" ht="14.25" thickTop="1" thickBot="1">
      <c r="A46" s="4" t="str">
        <f t="shared" si="20"/>
        <v xml:space="preserve"> </v>
      </c>
      <c r="B46" s="132" t="s">
        <v>24</v>
      </c>
      <c r="C46" s="133">
        <f t="shared" ref="C46:E46" si="60">+C43+C44+C45</f>
        <v>921</v>
      </c>
      <c r="D46" s="135">
        <f t="shared" si="60"/>
        <v>921</v>
      </c>
      <c r="E46" s="178">
        <f t="shared" si="60"/>
        <v>1842</v>
      </c>
      <c r="F46" s="133">
        <f t="shared" ref="F46:H46" si="61">+F43+F44+F45</f>
        <v>1096</v>
      </c>
      <c r="G46" s="135">
        <f t="shared" si="61"/>
        <v>1096</v>
      </c>
      <c r="H46" s="178">
        <f t="shared" si="61"/>
        <v>2192</v>
      </c>
      <c r="I46" s="136">
        <f t="shared" ref="I46" si="62">IF(E46=0,0,((H46/E46)-1)*100)</f>
        <v>19.001085776330086</v>
      </c>
      <c r="J46" s="4"/>
      <c r="L46" s="42" t="s">
        <v>24</v>
      </c>
      <c r="M46" s="46">
        <f t="shared" ref="M46:Q46" si="63">+M43+M44+M45</f>
        <v>148662</v>
      </c>
      <c r="N46" s="44">
        <f t="shared" si="63"/>
        <v>146320</v>
      </c>
      <c r="O46" s="197">
        <f t="shared" si="63"/>
        <v>294982</v>
      </c>
      <c r="P46" s="44">
        <f t="shared" si="63"/>
        <v>0</v>
      </c>
      <c r="Q46" s="197">
        <f t="shared" si="63"/>
        <v>294982</v>
      </c>
      <c r="R46" s="46">
        <f t="shared" ref="R46:V46" si="64">+R43+R44+R45</f>
        <v>174527</v>
      </c>
      <c r="S46" s="44">
        <f t="shared" si="64"/>
        <v>174414</v>
      </c>
      <c r="T46" s="197">
        <f t="shared" si="64"/>
        <v>348941</v>
      </c>
      <c r="U46" s="44">
        <f t="shared" si="64"/>
        <v>0</v>
      </c>
      <c r="V46" s="197">
        <f t="shared" si="64"/>
        <v>348941</v>
      </c>
      <c r="W46" s="47">
        <f t="shared" ref="W46" si="65">IF(Q46=0,0,((V46/Q46)-1)*100)</f>
        <v>18.292302581174447</v>
      </c>
    </row>
    <row r="47" spans="1:23" ht="14.25" thickTop="1" thickBot="1">
      <c r="A47" s="4" t="str">
        <f t="shared" ref="A47:A48" si="66">IF(ISERROR(F47/G47)," ",IF(F47/G47&gt;0.5,IF(F47/G47&lt;1.5," ","NOT OK"),"NOT OK"))</f>
        <v xml:space="preserve"> </v>
      </c>
      <c r="B47" s="111" t="s">
        <v>10</v>
      </c>
      <c r="C47" s="125">
        <v>365</v>
      </c>
      <c r="D47" s="127">
        <v>364</v>
      </c>
      <c r="E47" s="174">
        <f t="shared" ref="E47" si="67">SUM(C47:D47)</f>
        <v>729</v>
      </c>
      <c r="F47" s="125">
        <v>389</v>
      </c>
      <c r="G47" s="127">
        <v>390</v>
      </c>
      <c r="H47" s="174">
        <f t="shared" ref="H47" si="68">SUM(F47:G47)</f>
        <v>779</v>
      </c>
      <c r="I47" s="128">
        <f>IF(E47=0,0,((H47/E47)-1)*100)</f>
        <v>6.8587105624142719</v>
      </c>
      <c r="J47" s="4"/>
      <c r="K47" s="7"/>
      <c r="L47" s="14" t="s">
        <v>10</v>
      </c>
      <c r="M47" s="40">
        <v>60229</v>
      </c>
      <c r="N47" s="38">
        <v>59289</v>
      </c>
      <c r="O47" s="196">
        <f>SUM(M47:N47)</f>
        <v>119518</v>
      </c>
      <c r="P47" s="150">
        <v>0</v>
      </c>
      <c r="Q47" s="196">
        <f>O47+P47</f>
        <v>119518</v>
      </c>
      <c r="R47" s="40">
        <v>66070</v>
      </c>
      <c r="S47" s="38">
        <v>65432</v>
      </c>
      <c r="T47" s="196">
        <f>SUM(R47:S47)</f>
        <v>131502</v>
      </c>
      <c r="U47" s="150">
        <v>0</v>
      </c>
      <c r="V47" s="196">
        <f>T47+U47</f>
        <v>131502</v>
      </c>
      <c r="W47" s="41">
        <f>IF(Q47=0,0,((V47/Q47)-1)*100)</f>
        <v>10.026941548553348</v>
      </c>
    </row>
    <row r="48" spans="1:23" ht="14.25" thickTop="1" thickBot="1">
      <c r="A48" s="410" t="str">
        <f t="shared" si="66"/>
        <v xml:space="preserve"> </v>
      </c>
      <c r="B48" s="132" t="s">
        <v>66</v>
      </c>
      <c r="C48" s="133">
        <f>+C38+C42+C46+C47</f>
        <v>3250</v>
      </c>
      <c r="D48" s="135">
        <f t="shared" ref="D48:H48" si="69">+D38+D42+D46+D47</f>
        <v>3249</v>
      </c>
      <c r="E48" s="175">
        <f t="shared" si="69"/>
        <v>6499</v>
      </c>
      <c r="F48" s="133">
        <f t="shared" si="69"/>
        <v>3730</v>
      </c>
      <c r="G48" s="135">
        <f t="shared" si="69"/>
        <v>3731</v>
      </c>
      <c r="H48" s="175">
        <f t="shared" si="69"/>
        <v>7461</v>
      </c>
      <c r="I48" s="137">
        <f t="shared" ref="I48" si="70">IF(E48=0,0,((H48/E48)-1)*100)</f>
        <v>14.802277273426689</v>
      </c>
      <c r="J48" s="8"/>
      <c r="L48" s="42" t="s">
        <v>66</v>
      </c>
      <c r="M48" s="46">
        <f t="shared" ref="M48:V48" si="71">+M38+M42+M46+M47</f>
        <v>499813</v>
      </c>
      <c r="N48" s="44">
        <f t="shared" si="71"/>
        <v>500055</v>
      </c>
      <c r="O48" s="197">
        <f t="shared" si="71"/>
        <v>999868</v>
      </c>
      <c r="P48" s="44">
        <f t="shared" si="71"/>
        <v>0</v>
      </c>
      <c r="Q48" s="197">
        <f t="shared" si="71"/>
        <v>999868</v>
      </c>
      <c r="R48" s="46">
        <f t="shared" si="71"/>
        <v>604239</v>
      </c>
      <c r="S48" s="44">
        <f t="shared" si="71"/>
        <v>608291</v>
      </c>
      <c r="T48" s="197">
        <f t="shared" si="71"/>
        <v>1212530</v>
      </c>
      <c r="U48" s="44">
        <f t="shared" si="71"/>
        <v>0</v>
      </c>
      <c r="V48" s="197">
        <f t="shared" si="71"/>
        <v>1212530</v>
      </c>
      <c r="W48" s="47">
        <f>IF(Q48=0,0,((V48/Q48)-1)*100)</f>
        <v>21.269007508991187</v>
      </c>
    </row>
    <row r="49" spans="1:27" ht="13.5" thickTop="1">
      <c r="A49" s="4" t="str">
        <f>IF(ISERROR(F49/G49)," ",IF(F49/G49&gt;0.5,IF(F49/G49&lt;1.5," ","NOT OK"),"NOT OK"))</f>
        <v xml:space="preserve"> </v>
      </c>
      <c r="B49" s="111" t="s">
        <v>11</v>
      </c>
      <c r="C49" s="125">
        <v>402</v>
      </c>
      <c r="D49" s="127">
        <v>402</v>
      </c>
      <c r="E49" s="174">
        <f>SUM(C49:D49)</f>
        <v>804</v>
      </c>
      <c r="F49" s="125"/>
      <c r="G49" s="127"/>
      <c r="H49" s="174"/>
      <c r="I49" s="128"/>
      <c r="J49" s="4"/>
      <c r="K49" s="7"/>
      <c r="L49" s="14" t="s">
        <v>11</v>
      </c>
      <c r="M49" s="40">
        <v>62954</v>
      </c>
      <c r="N49" s="38">
        <v>61455</v>
      </c>
      <c r="O49" s="196">
        <f>SUM(M49:N49)</f>
        <v>124409</v>
      </c>
      <c r="P49" s="150">
        <v>0</v>
      </c>
      <c r="Q49" s="196">
        <f>O49+P49</f>
        <v>124409</v>
      </c>
      <c r="R49" s="40"/>
      <c r="S49" s="38"/>
      <c r="T49" s="196"/>
      <c r="U49" s="150"/>
      <c r="V49" s="196"/>
      <c r="W49" s="41"/>
    </row>
    <row r="50" spans="1:27" ht="13.5" thickBot="1">
      <c r="A50" s="4" t="str">
        <f>IF(ISERROR(F50/G50)," ",IF(F50/G50&gt;0.5,IF(F50/G50&lt;1.5," ","NOT OK"),"NOT OK"))</f>
        <v xml:space="preserve"> </v>
      </c>
      <c r="B50" s="116" t="s">
        <v>12</v>
      </c>
      <c r="C50" s="129">
        <v>406</v>
      </c>
      <c r="D50" s="131">
        <v>406</v>
      </c>
      <c r="E50" s="174">
        <f>SUM(C50:D50)</f>
        <v>812</v>
      </c>
      <c r="F50" s="129"/>
      <c r="G50" s="131"/>
      <c r="H50" s="174"/>
      <c r="I50" s="128"/>
      <c r="J50" s="4"/>
      <c r="K50" s="7"/>
      <c r="L50" s="23" t="s">
        <v>12</v>
      </c>
      <c r="M50" s="40">
        <v>68143</v>
      </c>
      <c r="N50" s="38">
        <v>64574</v>
      </c>
      <c r="O50" s="196">
        <f t="shared" ref="O50" si="72">SUM(M50:N50)</f>
        <v>132717</v>
      </c>
      <c r="P50" s="150">
        <v>0</v>
      </c>
      <c r="Q50" s="250">
        <f t="shared" ref="Q50" si="73">O50+P50</f>
        <v>132717</v>
      </c>
      <c r="R50" s="40"/>
      <c r="S50" s="38"/>
      <c r="T50" s="196"/>
      <c r="U50" s="150"/>
      <c r="V50" s="250"/>
      <c r="W50" s="41"/>
    </row>
    <row r="51" spans="1:27" ht="14.25" thickTop="1" thickBot="1">
      <c r="A51" s="1"/>
      <c r="B51" s="132" t="s">
        <v>57</v>
      </c>
      <c r="C51" s="431">
        <f t="shared" ref="C51:E51" si="74">+C47+C49+C50</f>
        <v>1173</v>
      </c>
      <c r="D51" s="432">
        <f t="shared" si="74"/>
        <v>1172</v>
      </c>
      <c r="E51" s="445">
        <f t="shared" si="74"/>
        <v>2345</v>
      </c>
      <c r="F51" s="431"/>
      <c r="G51" s="432"/>
      <c r="H51" s="445"/>
      <c r="I51" s="136"/>
      <c r="J51" s="4"/>
      <c r="L51" s="42" t="s">
        <v>57</v>
      </c>
      <c r="M51" s="43">
        <f t="shared" ref="M51:Q51" si="75">+M47+M49+M50</f>
        <v>191326</v>
      </c>
      <c r="N51" s="46">
        <f t="shared" si="75"/>
        <v>185318</v>
      </c>
      <c r="O51" s="446">
        <f t="shared" si="75"/>
        <v>376644</v>
      </c>
      <c r="P51" s="43">
        <f t="shared" si="75"/>
        <v>0</v>
      </c>
      <c r="Q51" s="446">
        <f t="shared" si="75"/>
        <v>376644</v>
      </c>
      <c r="R51" s="43"/>
      <c r="S51" s="46"/>
      <c r="T51" s="446"/>
      <c r="U51" s="43"/>
      <c r="V51" s="446"/>
      <c r="W51" s="435"/>
      <c r="X51" s="1"/>
      <c r="AA51" s="1"/>
    </row>
    <row r="52" spans="1:27" ht="14.25" thickTop="1" thickBot="1">
      <c r="A52" s="410" t="str">
        <f t="shared" ref="A52" si="76">IF(ISERROR(F52/G52)," ",IF(F52/G52&gt;0.5,IF(F52/G52&lt;1.5," ","NOT OK"),"NOT OK"))</f>
        <v xml:space="preserve"> </v>
      </c>
      <c r="B52" s="132" t="s">
        <v>63</v>
      </c>
      <c r="C52" s="133">
        <f t="shared" ref="C52:E52" si="77">+C38+C42+C46+C51</f>
        <v>4058</v>
      </c>
      <c r="D52" s="135">
        <f t="shared" si="77"/>
        <v>4057</v>
      </c>
      <c r="E52" s="164">
        <f t="shared" si="77"/>
        <v>8115</v>
      </c>
      <c r="F52" s="133"/>
      <c r="G52" s="135"/>
      <c r="H52" s="164"/>
      <c r="I52" s="137"/>
      <c r="J52" s="8"/>
      <c r="L52" s="42" t="s">
        <v>63</v>
      </c>
      <c r="M52" s="46">
        <f t="shared" ref="M52:Q52" si="78">+M38+M42+M46+M51</f>
        <v>630910</v>
      </c>
      <c r="N52" s="44">
        <f t="shared" si="78"/>
        <v>626084</v>
      </c>
      <c r="O52" s="155">
        <f t="shared" si="78"/>
        <v>1256994</v>
      </c>
      <c r="P52" s="44">
        <f t="shared" si="78"/>
        <v>0</v>
      </c>
      <c r="Q52" s="155">
        <f t="shared" si="78"/>
        <v>1256994</v>
      </c>
      <c r="R52" s="46"/>
      <c r="S52" s="44"/>
      <c r="T52" s="155"/>
      <c r="U52" s="44"/>
      <c r="V52" s="155"/>
      <c r="W52" s="47"/>
    </row>
    <row r="53" spans="1:27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7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1:27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1:27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7" ht="14.25" thickTop="1" thickBot="1">
      <c r="B57" s="109"/>
      <c r="C57" s="486" t="s">
        <v>64</v>
      </c>
      <c r="D57" s="487"/>
      <c r="E57" s="488"/>
      <c r="F57" s="486" t="s">
        <v>65</v>
      </c>
      <c r="G57" s="487"/>
      <c r="H57" s="488"/>
      <c r="I57" s="110" t="s">
        <v>2</v>
      </c>
      <c r="J57" s="4"/>
      <c r="L57" s="12"/>
      <c r="M57" s="489" t="s">
        <v>64</v>
      </c>
      <c r="N57" s="490"/>
      <c r="O57" s="490"/>
      <c r="P57" s="490"/>
      <c r="Q57" s="491"/>
      <c r="R57" s="489" t="s">
        <v>65</v>
      </c>
      <c r="S57" s="490"/>
      <c r="T57" s="490"/>
      <c r="U57" s="490"/>
      <c r="V57" s="491"/>
      <c r="W57" s="13" t="s">
        <v>2</v>
      </c>
    </row>
    <row r="58" spans="1:27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L58" s="14" t="s">
        <v>3</v>
      </c>
      <c r="M58" s="20"/>
      <c r="N58" s="16"/>
      <c r="O58" s="17"/>
      <c r="P58" s="18"/>
      <c r="Q58" s="21"/>
      <c r="R58" s="20"/>
      <c r="S58" s="16"/>
      <c r="T58" s="17"/>
      <c r="U58" s="18"/>
      <c r="V58" s="21"/>
      <c r="W58" s="22" t="s">
        <v>4</v>
      </c>
    </row>
    <row r="59" spans="1:27" ht="13.5" thickBot="1">
      <c r="B59" s="116" t="s">
        <v>29</v>
      </c>
      <c r="C59" s="117" t="s">
        <v>5</v>
      </c>
      <c r="D59" s="118" t="s">
        <v>6</v>
      </c>
      <c r="E59" s="119" t="s">
        <v>7</v>
      </c>
      <c r="F59" s="117" t="s">
        <v>5</v>
      </c>
      <c r="G59" s="118" t="s">
        <v>6</v>
      </c>
      <c r="H59" s="119" t="s">
        <v>7</v>
      </c>
      <c r="I59" s="120"/>
      <c r="J59" s="4"/>
      <c r="L59" s="23"/>
      <c r="M59" s="28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1:27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L60" s="14"/>
      <c r="M60" s="34"/>
      <c r="N60" s="31"/>
      <c r="O60" s="32"/>
      <c r="P60" s="33"/>
      <c r="Q60" s="35"/>
      <c r="R60" s="34"/>
      <c r="S60" s="31"/>
      <c r="T60" s="32"/>
      <c r="U60" s="33"/>
      <c r="V60" s="35"/>
      <c r="W60" s="36"/>
    </row>
    <row r="61" spans="1:27">
      <c r="A61" s="4" t="str">
        <f t="shared" si="20"/>
        <v xml:space="preserve"> </v>
      </c>
      <c r="B61" s="111" t="s">
        <v>13</v>
      </c>
      <c r="C61" s="125">
        <f t="shared" ref="C61:H63" si="79">+C9+C35</f>
        <v>358</v>
      </c>
      <c r="D61" s="127">
        <f t="shared" si="79"/>
        <v>358</v>
      </c>
      <c r="E61" s="174">
        <f t="shared" si="79"/>
        <v>716</v>
      </c>
      <c r="F61" s="125">
        <f t="shared" si="79"/>
        <v>405</v>
      </c>
      <c r="G61" s="127">
        <f t="shared" si="79"/>
        <v>405</v>
      </c>
      <c r="H61" s="174">
        <f t="shared" si="79"/>
        <v>810</v>
      </c>
      <c r="I61" s="128">
        <f t="shared" ref="I61:I72" si="80">IF(E61=0,0,((H61/E61)-1)*100)</f>
        <v>13.128491620111738</v>
      </c>
      <c r="J61" s="4"/>
      <c r="L61" s="14" t="s">
        <v>13</v>
      </c>
      <c r="M61" s="40">
        <f t="shared" ref="M61:N61" si="81">+M9+M35</f>
        <v>54524</v>
      </c>
      <c r="N61" s="38">
        <f t="shared" si="81"/>
        <v>54961</v>
      </c>
      <c r="O61" s="196">
        <f t="shared" ref="O61:O62" si="82">SUM(M61:N61)</f>
        <v>109485</v>
      </c>
      <c r="P61" s="39">
        <f>P9+P35</f>
        <v>0</v>
      </c>
      <c r="Q61" s="199">
        <f>+O61+P61</f>
        <v>109485</v>
      </c>
      <c r="R61" s="40">
        <f t="shared" ref="R61:S63" si="83">+R9+R35</f>
        <v>67407</v>
      </c>
      <c r="S61" s="38">
        <f t="shared" si="83"/>
        <v>69319</v>
      </c>
      <c r="T61" s="196">
        <f t="shared" ref="T61:T62" si="84">SUM(R61:S61)</f>
        <v>136726</v>
      </c>
      <c r="U61" s="39">
        <f>U9+U35</f>
        <v>0</v>
      </c>
      <c r="V61" s="199">
        <f>+T61+U61</f>
        <v>136726</v>
      </c>
      <c r="W61" s="41">
        <f t="shared" ref="W61:W72" si="85">IF(Q61=0,0,((V61/Q61)-1)*100)</f>
        <v>24.881033931588803</v>
      </c>
    </row>
    <row r="62" spans="1:27">
      <c r="A62" s="4" t="str">
        <f t="shared" si="20"/>
        <v xml:space="preserve"> </v>
      </c>
      <c r="B62" s="111" t="s">
        <v>14</v>
      </c>
      <c r="C62" s="125">
        <f t="shared" si="79"/>
        <v>335</v>
      </c>
      <c r="D62" s="127">
        <f t="shared" si="79"/>
        <v>335</v>
      </c>
      <c r="E62" s="174">
        <f t="shared" si="79"/>
        <v>670</v>
      </c>
      <c r="F62" s="125">
        <f t="shared" si="79"/>
        <v>370</v>
      </c>
      <c r="G62" s="127">
        <f t="shared" si="79"/>
        <v>370</v>
      </c>
      <c r="H62" s="174">
        <f t="shared" si="79"/>
        <v>740</v>
      </c>
      <c r="I62" s="128">
        <f t="shared" si="80"/>
        <v>10.447761194029859</v>
      </c>
      <c r="J62" s="4"/>
      <c r="L62" s="14" t="s">
        <v>14</v>
      </c>
      <c r="M62" s="40">
        <f t="shared" ref="M62:N62" si="86">+M10+M36</f>
        <v>45796</v>
      </c>
      <c r="N62" s="38">
        <f t="shared" si="86"/>
        <v>46955</v>
      </c>
      <c r="O62" s="196">
        <f t="shared" si="82"/>
        <v>92751</v>
      </c>
      <c r="P62" s="39">
        <f>P10+P36</f>
        <v>0</v>
      </c>
      <c r="Q62" s="199">
        <f>+O62+P62</f>
        <v>92751</v>
      </c>
      <c r="R62" s="40">
        <f t="shared" si="83"/>
        <v>61929</v>
      </c>
      <c r="S62" s="38">
        <f t="shared" si="83"/>
        <v>62336</v>
      </c>
      <c r="T62" s="196">
        <f t="shared" si="84"/>
        <v>124265</v>
      </c>
      <c r="U62" s="39">
        <f>U10+U36</f>
        <v>0</v>
      </c>
      <c r="V62" s="199">
        <f>+T62+U62</f>
        <v>124265</v>
      </c>
      <c r="W62" s="41">
        <f t="shared" si="85"/>
        <v>33.976992161809584</v>
      </c>
    </row>
    <row r="63" spans="1:27" ht="13.5" thickBot="1">
      <c r="A63" s="4" t="str">
        <f>IF(ISERROR(F63/G63)," ",IF(F63/G63&gt;0.5,IF(F63/G63&lt;1.5," ","NOT OK"),"NOT OK"))</f>
        <v xml:space="preserve"> </v>
      </c>
      <c r="B63" s="111" t="s">
        <v>15</v>
      </c>
      <c r="C63" s="125">
        <f t="shared" si="79"/>
        <v>308</v>
      </c>
      <c r="D63" s="127">
        <f t="shared" si="79"/>
        <v>308</v>
      </c>
      <c r="E63" s="174">
        <f t="shared" si="79"/>
        <v>616</v>
      </c>
      <c r="F63" s="125">
        <f t="shared" si="79"/>
        <v>347</v>
      </c>
      <c r="G63" s="127">
        <f t="shared" si="79"/>
        <v>347</v>
      </c>
      <c r="H63" s="174">
        <f t="shared" si="79"/>
        <v>694</v>
      </c>
      <c r="I63" s="128">
        <f>IF(E63=0,0,((H63/E63)-1)*100)</f>
        <v>12.662337662337663</v>
      </c>
      <c r="J63" s="4"/>
      <c r="L63" s="14" t="s">
        <v>15</v>
      </c>
      <c r="M63" s="40">
        <f t="shared" ref="M63:N63" si="87">+M11+M37</f>
        <v>45459</v>
      </c>
      <c r="N63" s="38">
        <f t="shared" si="87"/>
        <v>46042</v>
      </c>
      <c r="O63" s="196">
        <f>SUM(M63:N63)</f>
        <v>91501</v>
      </c>
      <c r="P63" s="39">
        <f>P11+P37</f>
        <v>0</v>
      </c>
      <c r="Q63" s="199">
        <f>+O63+P63</f>
        <v>91501</v>
      </c>
      <c r="R63" s="40">
        <f t="shared" si="83"/>
        <v>57297</v>
      </c>
      <c r="S63" s="38">
        <f t="shared" si="83"/>
        <v>57841</v>
      </c>
      <c r="T63" s="196">
        <f>SUM(R63:S63)</f>
        <v>115138</v>
      </c>
      <c r="U63" s="39">
        <f>U11+U37</f>
        <v>0</v>
      </c>
      <c r="V63" s="199">
        <f>+T63+U63</f>
        <v>115138</v>
      </c>
      <c r="W63" s="41">
        <f>IF(Q63=0,0,((V63/Q63)-1)*100)</f>
        <v>25.832504562791669</v>
      </c>
    </row>
    <row r="64" spans="1:27" ht="14.25" thickTop="1" thickBot="1">
      <c r="A64" s="4" t="str">
        <f t="shared" si="20"/>
        <v xml:space="preserve"> </v>
      </c>
      <c r="B64" s="132" t="s">
        <v>61</v>
      </c>
      <c r="C64" s="133">
        <f t="shared" ref="C64:H64" si="88">+C61+C62+C63</f>
        <v>1001</v>
      </c>
      <c r="D64" s="135">
        <f t="shared" si="88"/>
        <v>1001</v>
      </c>
      <c r="E64" s="169">
        <f t="shared" si="88"/>
        <v>2002</v>
      </c>
      <c r="F64" s="133">
        <f t="shared" si="88"/>
        <v>1122</v>
      </c>
      <c r="G64" s="135">
        <f t="shared" si="88"/>
        <v>1122</v>
      </c>
      <c r="H64" s="175">
        <f t="shared" si="88"/>
        <v>2244</v>
      </c>
      <c r="I64" s="137">
        <f>IF(E64=0,0,((H64/E64)-1)*100)</f>
        <v>12.087912087912089</v>
      </c>
      <c r="J64" s="8"/>
      <c r="L64" s="42" t="s">
        <v>61</v>
      </c>
      <c r="M64" s="46">
        <f t="shared" ref="M64:Q64" si="89">+M61+M62+M63</f>
        <v>145779</v>
      </c>
      <c r="N64" s="44">
        <f t="shared" si="89"/>
        <v>147958</v>
      </c>
      <c r="O64" s="197">
        <f t="shared" si="89"/>
        <v>293737</v>
      </c>
      <c r="P64" s="44">
        <f t="shared" si="89"/>
        <v>0</v>
      </c>
      <c r="Q64" s="197">
        <f t="shared" si="89"/>
        <v>293737</v>
      </c>
      <c r="R64" s="46">
        <f t="shared" ref="R64:V64" si="90">+R61+R62+R63</f>
        <v>186633</v>
      </c>
      <c r="S64" s="44">
        <f t="shared" si="90"/>
        <v>189496</v>
      </c>
      <c r="T64" s="197">
        <f t="shared" si="90"/>
        <v>376129</v>
      </c>
      <c r="U64" s="44">
        <f t="shared" si="90"/>
        <v>0</v>
      </c>
      <c r="V64" s="197">
        <f t="shared" si="90"/>
        <v>376129</v>
      </c>
      <c r="W64" s="47">
        <f>IF(Q64=0,0,((V64/Q64)-1)*100)</f>
        <v>28.049581768725073</v>
      </c>
    </row>
    <row r="65" spans="1:27" ht="13.5" thickTop="1">
      <c r="A65" s="4" t="str">
        <f t="shared" si="20"/>
        <v xml:space="preserve"> </v>
      </c>
      <c r="B65" s="111" t="s">
        <v>16</v>
      </c>
      <c r="C65" s="138">
        <f t="shared" ref="C65:H67" si="91">+C13+C39</f>
        <v>321</v>
      </c>
      <c r="D65" s="140">
        <f t="shared" si="91"/>
        <v>321</v>
      </c>
      <c r="E65" s="174">
        <f t="shared" si="91"/>
        <v>642</v>
      </c>
      <c r="F65" s="138">
        <f t="shared" si="91"/>
        <v>401</v>
      </c>
      <c r="G65" s="140">
        <f t="shared" si="91"/>
        <v>401</v>
      </c>
      <c r="H65" s="174">
        <f t="shared" si="91"/>
        <v>802</v>
      </c>
      <c r="I65" s="128">
        <f t="shared" si="80"/>
        <v>24.922118380062308</v>
      </c>
      <c r="J65" s="8"/>
      <c r="L65" s="14" t="s">
        <v>16</v>
      </c>
      <c r="M65" s="40">
        <f t="shared" ref="M65:N65" si="92">+M13+M39</f>
        <v>49818</v>
      </c>
      <c r="N65" s="38">
        <f t="shared" si="92"/>
        <v>50185</v>
      </c>
      <c r="O65" s="196">
        <f t="shared" ref="O65" si="93">SUM(M65:N65)</f>
        <v>100003</v>
      </c>
      <c r="P65" s="39">
        <f>P13+P39</f>
        <v>0</v>
      </c>
      <c r="Q65" s="199">
        <f>+O65+P65</f>
        <v>100003</v>
      </c>
      <c r="R65" s="40">
        <f t="shared" ref="R65:S67" si="94">+R13+R39</f>
        <v>64113</v>
      </c>
      <c r="S65" s="38">
        <f t="shared" si="94"/>
        <v>65352</v>
      </c>
      <c r="T65" s="196">
        <f t="shared" ref="T65:T67" si="95">SUM(R65:S65)</f>
        <v>129465</v>
      </c>
      <c r="U65" s="39">
        <f>U13+U39</f>
        <v>0</v>
      </c>
      <c r="V65" s="199">
        <f>+T65+U65</f>
        <v>129465</v>
      </c>
      <c r="W65" s="41">
        <f t="shared" si="85"/>
        <v>29.461116166515012</v>
      </c>
    </row>
    <row r="66" spans="1:27">
      <c r="A66" s="4" t="str">
        <f>IF(ISERROR(F66/G66)," ",IF(F66/G66&gt;0.5,IF(F66/G66&lt;1.5," ","NOT OK"),"NOT OK"))</f>
        <v xml:space="preserve"> </v>
      </c>
      <c r="B66" s="111" t="s">
        <v>17</v>
      </c>
      <c r="C66" s="138">
        <f t="shared" si="91"/>
        <v>341</v>
      </c>
      <c r="D66" s="140">
        <f t="shared" si="91"/>
        <v>341</v>
      </c>
      <c r="E66" s="174">
        <f t="shared" si="91"/>
        <v>682</v>
      </c>
      <c r="F66" s="138">
        <f t="shared" si="91"/>
        <v>392</v>
      </c>
      <c r="G66" s="140">
        <f t="shared" si="91"/>
        <v>392</v>
      </c>
      <c r="H66" s="174">
        <f t="shared" si="91"/>
        <v>784</v>
      </c>
      <c r="I66" s="128">
        <f>IF(E66=0,0,((H66/E66)-1)*100)</f>
        <v>14.956011730205287</v>
      </c>
      <c r="J66" s="4"/>
      <c r="L66" s="14" t="s">
        <v>17</v>
      </c>
      <c r="M66" s="40">
        <f t="shared" ref="M66:N66" si="96">+M14+M40</f>
        <v>49761</v>
      </c>
      <c r="N66" s="38">
        <f t="shared" si="96"/>
        <v>49653</v>
      </c>
      <c r="O66" s="196">
        <f>SUM(M66:N66)</f>
        <v>99414</v>
      </c>
      <c r="P66" s="150">
        <f>P14+P40</f>
        <v>0</v>
      </c>
      <c r="Q66" s="196">
        <f>+O66+P66</f>
        <v>99414</v>
      </c>
      <c r="R66" s="40">
        <f t="shared" si="94"/>
        <v>61236</v>
      </c>
      <c r="S66" s="38">
        <f t="shared" si="94"/>
        <v>62055</v>
      </c>
      <c r="T66" s="196">
        <f>SUM(R66:S66)</f>
        <v>123291</v>
      </c>
      <c r="U66" s="150">
        <f>U14+U40</f>
        <v>0</v>
      </c>
      <c r="V66" s="196">
        <f>+T66+U66</f>
        <v>123291</v>
      </c>
      <c r="W66" s="41">
        <f>IF(Q66=0,0,((V66/Q66)-1)*100)</f>
        <v>24.01774397972116</v>
      </c>
    </row>
    <row r="67" spans="1:27" ht="13.5" thickBot="1">
      <c r="A67" s="4" t="str">
        <f t="shared" ref="A67:A72" si="97">IF(ISERROR(F67/G67)," ",IF(F67/G67&gt;0.5,IF(F67/G67&lt;1.5," ","NOT OK"),"NOT OK"))</f>
        <v xml:space="preserve"> </v>
      </c>
      <c r="B67" s="111" t="s">
        <v>18</v>
      </c>
      <c r="C67" s="138">
        <f t="shared" si="91"/>
        <v>301</v>
      </c>
      <c r="D67" s="140">
        <f t="shared" si="91"/>
        <v>301</v>
      </c>
      <c r="E67" s="174">
        <f t="shared" si="91"/>
        <v>602</v>
      </c>
      <c r="F67" s="138">
        <f t="shared" si="91"/>
        <v>330</v>
      </c>
      <c r="G67" s="140">
        <f t="shared" si="91"/>
        <v>330</v>
      </c>
      <c r="H67" s="174">
        <f t="shared" si="91"/>
        <v>660</v>
      </c>
      <c r="I67" s="128">
        <f t="shared" si="80"/>
        <v>9.6345514950166198</v>
      </c>
      <c r="J67" s="4"/>
      <c r="L67" s="14" t="s">
        <v>18</v>
      </c>
      <c r="M67" s="40">
        <f t="shared" ref="M67:N67" si="98">+M15+M41</f>
        <v>45564</v>
      </c>
      <c r="N67" s="38">
        <f t="shared" si="98"/>
        <v>46650</v>
      </c>
      <c r="O67" s="196">
        <f t="shared" ref="O67" si="99">SUM(M67:N67)</f>
        <v>92214</v>
      </c>
      <c r="P67" s="150">
        <f>P15+P41</f>
        <v>0</v>
      </c>
      <c r="Q67" s="196">
        <f>+O67+P67</f>
        <v>92214</v>
      </c>
      <c r="R67" s="40">
        <f t="shared" si="94"/>
        <v>51660</v>
      </c>
      <c r="S67" s="38">
        <f t="shared" si="94"/>
        <v>51542</v>
      </c>
      <c r="T67" s="196">
        <f t="shared" si="95"/>
        <v>103202</v>
      </c>
      <c r="U67" s="150">
        <f>U15+U41</f>
        <v>0</v>
      </c>
      <c r="V67" s="196">
        <f>+T67+U67</f>
        <v>103202</v>
      </c>
      <c r="W67" s="41">
        <f t="shared" si="85"/>
        <v>11.915761164248373</v>
      </c>
    </row>
    <row r="68" spans="1:27" ht="16.5" thickTop="1" thickBot="1">
      <c r="A68" s="10" t="str">
        <f t="shared" si="97"/>
        <v xml:space="preserve"> </v>
      </c>
      <c r="B68" s="141" t="s">
        <v>19</v>
      </c>
      <c r="C68" s="142">
        <f>+C65+C66+C67</f>
        <v>963</v>
      </c>
      <c r="D68" s="149">
        <f t="shared" ref="D68" si="100">+D65+D66+D67</f>
        <v>963</v>
      </c>
      <c r="E68" s="192">
        <f t="shared" ref="E68" si="101">+E65+E66+E67</f>
        <v>1926</v>
      </c>
      <c r="F68" s="133">
        <f t="shared" ref="F68" si="102">+F65+F66+F67</f>
        <v>1123</v>
      </c>
      <c r="G68" s="144">
        <f t="shared" ref="G68" si="103">+G65+G66+G67</f>
        <v>1123</v>
      </c>
      <c r="H68" s="176">
        <f t="shared" ref="H68" si="104">+H65+H66+H67</f>
        <v>2246</v>
      </c>
      <c r="I68" s="136">
        <f t="shared" si="80"/>
        <v>16.614745586708214</v>
      </c>
      <c r="J68" s="10"/>
      <c r="K68" s="11"/>
      <c r="L68" s="48" t="s">
        <v>19</v>
      </c>
      <c r="M68" s="49">
        <f t="shared" ref="M68:Q68" si="105">+M65+M66+M67</f>
        <v>145143</v>
      </c>
      <c r="N68" s="50">
        <f t="shared" si="105"/>
        <v>146488</v>
      </c>
      <c r="O68" s="198">
        <f t="shared" si="105"/>
        <v>291631</v>
      </c>
      <c r="P68" s="50">
        <f t="shared" si="105"/>
        <v>0</v>
      </c>
      <c r="Q68" s="198">
        <f t="shared" si="105"/>
        <v>291631</v>
      </c>
      <c r="R68" s="49">
        <f t="shared" ref="R68" si="106">+R65+R66+R67</f>
        <v>177009</v>
      </c>
      <c r="S68" s="50">
        <f t="shared" ref="S68" si="107">+S65+S66+S67</f>
        <v>178949</v>
      </c>
      <c r="T68" s="198">
        <f t="shared" ref="T68" si="108">+T65+T66+T67</f>
        <v>355958</v>
      </c>
      <c r="U68" s="50">
        <f t="shared" ref="U68" si="109">+U65+U66+U67</f>
        <v>0</v>
      </c>
      <c r="V68" s="198">
        <f t="shared" ref="V68" si="110">+V65+V66+V67</f>
        <v>355958</v>
      </c>
      <c r="W68" s="51">
        <f t="shared" si="85"/>
        <v>22.057668766352002</v>
      </c>
    </row>
    <row r="69" spans="1:27" ht="13.5" thickTop="1">
      <c r="A69" s="4" t="str">
        <f t="shared" si="97"/>
        <v xml:space="preserve"> </v>
      </c>
      <c r="B69" s="111" t="s">
        <v>21</v>
      </c>
      <c r="C69" s="125">
        <f t="shared" ref="C69:H71" si="111">+C17+C43</f>
        <v>310</v>
      </c>
      <c r="D69" s="127">
        <f t="shared" si="111"/>
        <v>310</v>
      </c>
      <c r="E69" s="193">
        <f t="shared" si="111"/>
        <v>620</v>
      </c>
      <c r="F69" s="125">
        <f t="shared" si="111"/>
        <v>357</v>
      </c>
      <c r="G69" s="127">
        <f t="shared" si="111"/>
        <v>357</v>
      </c>
      <c r="H69" s="177">
        <f t="shared" si="111"/>
        <v>714</v>
      </c>
      <c r="I69" s="128">
        <f t="shared" si="80"/>
        <v>15.161290322580644</v>
      </c>
      <c r="J69" s="4"/>
      <c r="L69" s="14" t="s">
        <v>21</v>
      </c>
      <c r="M69" s="40">
        <f t="shared" ref="M69:N69" si="112">+M17+M43</f>
        <v>51050</v>
      </c>
      <c r="N69" s="38">
        <f t="shared" si="112"/>
        <v>49448</v>
      </c>
      <c r="O69" s="196">
        <f t="shared" ref="O69:O71" si="113">SUM(M69:N69)</f>
        <v>100498</v>
      </c>
      <c r="P69" s="150">
        <f>P17+P43</f>
        <v>0</v>
      </c>
      <c r="Q69" s="196">
        <f>+O69+P69</f>
        <v>100498</v>
      </c>
      <c r="R69" s="40">
        <f t="shared" ref="R69:S71" si="114">+R17+R43</f>
        <v>58431</v>
      </c>
      <c r="S69" s="38">
        <f t="shared" si="114"/>
        <v>58824</v>
      </c>
      <c r="T69" s="196">
        <f t="shared" ref="T69:T71" si="115">SUM(R69:S69)</f>
        <v>117255</v>
      </c>
      <c r="U69" s="150">
        <f>U17+U43</f>
        <v>0</v>
      </c>
      <c r="V69" s="196">
        <f>+T69+U69</f>
        <v>117255</v>
      </c>
      <c r="W69" s="41">
        <f t="shared" si="85"/>
        <v>16.673963660968383</v>
      </c>
    </row>
    <row r="70" spans="1:27">
      <c r="A70" s="4" t="str">
        <f t="shared" si="97"/>
        <v xml:space="preserve"> </v>
      </c>
      <c r="B70" s="111" t="s">
        <v>22</v>
      </c>
      <c r="C70" s="125">
        <f t="shared" si="111"/>
        <v>311</v>
      </c>
      <c r="D70" s="127">
        <f t="shared" si="111"/>
        <v>311</v>
      </c>
      <c r="E70" s="168">
        <f t="shared" si="111"/>
        <v>622</v>
      </c>
      <c r="F70" s="125">
        <f t="shared" si="111"/>
        <v>372</v>
      </c>
      <c r="G70" s="127">
        <f t="shared" si="111"/>
        <v>372</v>
      </c>
      <c r="H70" s="168">
        <f t="shared" si="111"/>
        <v>744</v>
      </c>
      <c r="I70" s="128">
        <f t="shared" si="80"/>
        <v>19.614147909967848</v>
      </c>
      <c r="J70" s="4"/>
      <c r="L70" s="14" t="s">
        <v>22</v>
      </c>
      <c r="M70" s="40">
        <f t="shared" ref="M70:N70" si="116">+M18+M44</f>
        <v>50465</v>
      </c>
      <c r="N70" s="38">
        <f t="shared" si="116"/>
        <v>50101</v>
      </c>
      <c r="O70" s="196">
        <f t="shared" si="113"/>
        <v>100566</v>
      </c>
      <c r="P70" s="150">
        <f>P18+P44</f>
        <v>0</v>
      </c>
      <c r="Q70" s="196">
        <f>+O70+P70</f>
        <v>100566</v>
      </c>
      <c r="R70" s="40">
        <f t="shared" si="114"/>
        <v>59748</v>
      </c>
      <c r="S70" s="38">
        <f t="shared" si="114"/>
        <v>59469</v>
      </c>
      <c r="T70" s="196">
        <f t="shared" si="115"/>
        <v>119217</v>
      </c>
      <c r="U70" s="150">
        <f>U18+U44</f>
        <v>0</v>
      </c>
      <c r="V70" s="196">
        <f>+T70+U70</f>
        <v>119217</v>
      </c>
      <c r="W70" s="41">
        <f t="shared" si="85"/>
        <v>18.546029473181804</v>
      </c>
    </row>
    <row r="71" spans="1:27" ht="13.5" thickBot="1">
      <c r="A71" s="4" t="str">
        <f t="shared" si="97"/>
        <v xml:space="preserve"> </v>
      </c>
      <c r="B71" s="111" t="s">
        <v>23</v>
      </c>
      <c r="C71" s="125">
        <f t="shared" si="111"/>
        <v>300</v>
      </c>
      <c r="D71" s="146">
        <f t="shared" si="111"/>
        <v>300</v>
      </c>
      <c r="E71" s="172">
        <f t="shared" si="111"/>
        <v>600</v>
      </c>
      <c r="F71" s="125">
        <f t="shared" si="111"/>
        <v>367</v>
      </c>
      <c r="G71" s="146">
        <f t="shared" si="111"/>
        <v>367</v>
      </c>
      <c r="H71" s="172">
        <f t="shared" si="111"/>
        <v>734</v>
      </c>
      <c r="I71" s="147">
        <f t="shared" si="80"/>
        <v>22.333333333333339</v>
      </c>
      <c r="J71" s="4"/>
      <c r="L71" s="14" t="s">
        <v>23</v>
      </c>
      <c r="M71" s="40">
        <f t="shared" ref="M71:N71" si="117">+M19+M45</f>
        <v>47147</v>
      </c>
      <c r="N71" s="38">
        <f t="shared" si="117"/>
        <v>46771</v>
      </c>
      <c r="O71" s="196">
        <f t="shared" si="113"/>
        <v>93918</v>
      </c>
      <c r="P71" s="39">
        <f>P19+P45</f>
        <v>0</v>
      </c>
      <c r="Q71" s="199">
        <f>+O71+P71</f>
        <v>93918</v>
      </c>
      <c r="R71" s="40">
        <f t="shared" si="114"/>
        <v>56348</v>
      </c>
      <c r="S71" s="38">
        <f t="shared" si="114"/>
        <v>56121</v>
      </c>
      <c r="T71" s="196">
        <f t="shared" si="115"/>
        <v>112469</v>
      </c>
      <c r="U71" s="39">
        <f>U19+U45</f>
        <v>0</v>
      </c>
      <c r="V71" s="199">
        <f>+T71+U71</f>
        <v>112469</v>
      </c>
      <c r="W71" s="41">
        <f t="shared" si="85"/>
        <v>19.752337145169196</v>
      </c>
    </row>
    <row r="72" spans="1:27" ht="14.25" thickTop="1" thickBot="1">
      <c r="A72" s="4" t="str">
        <f t="shared" si="97"/>
        <v xml:space="preserve"> </v>
      </c>
      <c r="B72" s="132" t="s">
        <v>24</v>
      </c>
      <c r="C72" s="133">
        <f t="shared" ref="C72:H72" si="118">+C69+C70+C71</f>
        <v>921</v>
      </c>
      <c r="D72" s="135">
        <f t="shared" si="118"/>
        <v>921</v>
      </c>
      <c r="E72" s="178">
        <f t="shared" si="118"/>
        <v>1842</v>
      </c>
      <c r="F72" s="133">
        <f t="shared" si="118"/>
        <v>1096</v>
      </c>
      <c r="G72" s="135">
        <f t="shared" si="118"/>
        <v>1096</v>
      </c>
      <c r="H72" s="178">
        <f t="shared" si="118"/>
        <v>2192</v>
      </c>
      <c r="I72" s="136">
        <f t="shared" si="80"/>
        <v>19.001085776330086</v>
      </c>
      <c r="J72" s="4"/>
      <c r="L72" s="42" t="s">
        <v>24</v>
      </c>
      <c r="M72" s="46">
        <f t="shared" ref="M72:Q72" si="119">+M69+M70+M71</f>
        <v>148662</v>
      </c>
      <c r="N72" s="44">
        <f t="shared" si="119"/>
        <v>146320</v>
      </c>
      <c r="O72" s="197">
        <f t="shared" si="119"/>
        <v>294982</v>
      </c>
      <c r="P72" s="45">
        <f t="shared" si="119"/>
        <v>0</v>
      </c>
      <c r="Q72" s="200">
        <f t="shared" si="119"/>
        <v>294982</v>
      </c>
      <c r="R72" s="46">
        <f t="shared" ref="R72:V72" si="120">+R69+R70+R71</f>
        <v>174527</v>
      </c>
      <c r="S72" s="44">
        <f t="shared" si="120"/>
        <v>174414</v>
      </c>
      <c r="T72" s="197">
        <f t="shared" si="120"/>
        <v>348941</v>
      </c>
      <c r="U72" s="45">
        <f t="shared" si="120"/>
        <v>0</v>
      </c>
      <c r="V72" s="200">
        <f t="shared" si="120"/>
        <v>348941</v>
      </c>
      <c r="W72" s="47">
        <f t="shared" si="85"/>
        <v>18.292302581174447</v>
      </c>
    </row>
    <row r="73" spans="1:27" ht="14.25" thickTop="1" thickBot="1">
      <c r="A73" s="4" t="str">
        <f t="shared" ref="A73:A74" si="121">IF(ISERROR(F73/G73)," ",IF(F73/G73&gt;0.5,IF(F73/G73&lt;1.5," ","NOT OK"),"NOT OK"))</f>
        <v xml:space="preserve"> </v>
      </c>
      <c r="B73" s="111" t="s">
        <v>10</v>
      </c>
      <c r="C73" s="125">
        <f t="shared" ref="C73:H73" si="122">+C21+C47</f>
        <v>365</v>
      </c>
      <c r="D73" s="127">
        <f t="shared" si="122"/>
        <v>364</v>
      </c>
      <c r="E73" s="174">
        <f t="shared" si="122"/>
        <v>729</v>
      </c>
      <c r="F73" s="125">
        <f t="shared" si="122"/>
        <v>389</v>
      </c>
      <c r="G73" s="127">
        <f t="shared" si="122"/>
        <v>390</v>
      </c>
      <c r="H73" s="174">
        <f t="shared" si="122"/>
        <v>779</v>
      </c>
      <c r="I73" s="128">
        <f>IF(E73=0,0,((H73/E73)-1)*100)</f>
        <v>6.8587105624142719</v>
      </c>
      <c r="J73" s="4"/>
      <c r="K73" s="7"/>
      <c r="L73" s="14" t="s">
        <v>10</v>
      </c>
      <c r="M73" s="40">
        <f t="shared" ref="M73:N73" si="123">+M21+M47</f>
        <v>60229</v>
      </c>
      <c r="N73" s="38">
        <f t="shared" si="123"/>
        <v>59289</v>
      </c>
      <c r="O73" s="196">
        <f>SUM(M73:N73)</f>
        <v>119518</v>
      </c>
      <c r="P73" s="39">
        <f>P21+P47</f>
        <v>0</v>
      </c>
      <c r="Q73" s="199">
        <f>+O73+P73</f>
        <v>119518</v>
      </c>
      <c r="R73" s="40">
        <f>+R21+R47</f>
        <v>66070</v>
      </c>
      <c r="S73" s="38">
        <f>+S21+S47</f>
        <v>65432</v>
      </c>
      <c r="T73" s="196">
        <f>SUM(R73:S73)</f>
        <v>131502</v>
      </c>
      <c r="U73" s="39">
        <f>U21+U47</f>
        <v>0</v>
      </c>
      <c r="V73" s="199">
        <f>+T73+U73</f>
        <v>131502</v>
      </c>
      <c r="W73" s="41">
        <f>IF(Q73=0,0,((V73/Q73)-1)*100)</f>
        <v>10.026941548553348</v>
      </c>
    </row>
    <row r="74" spans="1:27" ht="14.25" thickTop="1" thickBot="1">
      <c r="A74" s="410" t="str">
        <f t="shared" si="121"/>
        <v xml:space="preserve"> </v>
      </c>
      <c r="B74" s="132" t="s">
        <v>66</v>
      </c>
      <c r="C74" s="133">
        <f>+C64+C68+C72+C73</f>
        <v>3250</v>
      </c>
      <c r="D74" s="135">
        <f t="shared" ref="D74:H74" si="124">+D64+D68+D72+D73</f>
        <v>3249</v>
      </c>
      <c r="E74" s="175">
        <f t="shared" si="124"/>
        <v>6499</v>
      </c>
      <c r="F74" s="133">
        <f t="shared" si="124"/>
        <v>3730</v>
      </c>
      <c r="G74" s="135">
        <f t="shared" si="124"/>
        <v>3731</v>
      </c>
      <c r="H74" s="175">
        <f t="shared" si="124"/>
        <v>7461</v>
      </c>
      <c r="I74" s="137">
        <f t="shared" ref="I74" si="125">IF(E74=0,0,((H74/E74)-1)*100)</f>
        <v>14.802277273426689</v>
      </c>
      <c r="J74" s="8"/>
      <c r="L74" s="42" t="s">
        <v>66</v>
      </c>
      <c r="M74" s="46">
        <f t="shared" ref="M74:V74" si="126">+M64+M68+M72+M73</f>
        <v>499813</v>
      </c>
      <c r="N74" s="44">
        <f t="shared" si="126"/>
        <v>500055</v>
      </c>
      <c r="O74" s="197">
        <f t="shared" si="126"/>
        <v>999868</v>
      </c>
      <c r="P74" s="44">
        <f t="shared" si="126"/>
        <v>0</v>
      </c>
      <c r="Q74" s="197">
        <f t="shared" si="126"/>
        <v>999868</v>
      </c>
      <c r="R74" s="46">
        <f t="shared" si="126"/>
        <v>604239</v>
      </c>
      <c r="S74" s="44">
        <f t="shared" si="126"/>
        <v>608291</v>
      </c>
      <c r="T74" s="197">
        <f t="shared" si="126"/>
        <v>1212530</v>
      </c>
      <c r="U74" s="44">
        <f t="shared" si="126"/>
        <v>0</v>
      </c>
      <c r="V74" s="197">
        <f t="shared" si="126"/>
        <v>1212530</v>
      </c>
      <c r="W74" s="47">
        <f>IF(Q74=0,0,((V74/Q74)-1)*100)</f>
        <v>21.269007508991187</v>
      </c>
    </row>
    <row r="75" spans="1:27" ht="13.5" thickTop="1">
      <c r="A75" s="4" t="str">
        <f>IF(ISERROR(F75/G75)," ",IF(F75/G75&gt;0.5,IF(F75/G75&lt;1.5," ","NOT OK"),"NOT OK"))</f>
        <v xml:space="preserve"> </v>
      </c>
      <c r="B75" s="111" t="s">
        <v>11</v>
      </c>
      <c r="C75" s="125">
        <f t="shared" ref="C75:E76" si="127">+C23+C49</f>
        <v>402</v>
      </c>
      <c r="D75" s="127">
        <f t="shared" si="127"/>
        <v>402</v>
      </c>
      <c r="E75" s="174">
        <f t="shared" si="127"/>
        <v>804</v>
      </c>
      <c r="F75" s="125"/>
      <c r="G75" s="127"/>
      <c r="H75" s="174"/>
      <c r="I75" s="128"/>
      <c r="J75" s="4"/>
      <c r="K75" s="7"/>
      <c r="L75" s="14" t="s">
        <v>11</v>
      </c>
      <c r="M75" s="40">
        <f t="shared" ref="M75:N75" si="128">+M23+M49</f>
        <v>62954</v>
      </c>
      <c r="N75" s="38">
        <f t="shared" si="128"/>
        <v>61455</v>
      </c>
      <c r="O75" s="196">
        <f>SUM(M75:N75)</f>
        <v>124409</v>
      </c>
      <c r="P75" s="39">
        <f>P23+P49</f>
        <v>0</v>
      </c>
      <c r="Q75" s="199">
        <f>+O75+P75</f>
        <v>124409</v>
      </c>
      <c r="R75" s="40"/>
      <c r="S75" s="38"/>
      <c r="T75" s="196"/>
      <c r="U75" s="39"/>
      <c r="V75" s="199"/>
      <c r="W75" s="41"/>
    </row>
    <row r="76" spans="1:27" ht="13.5" thickBot="1">
      <c r="A76" s="4" t="str">
        <f>IF(ISERROR(F76/G76)," ",IF(F76/G76&gt;0.5,IF(F76/G76&lt;1.5," ","NOT OK"),"NOT OK"))</f>
        <v xml:space="preserve"> </v>
      </c>
      <c r="B76" s="116" t="s">
        <v>12</v>
      </c>
      <c r="C76" s="129">
        <f t="shared" si="127"/>
        <v>406</v>
      </c>
      <c r="D76" s="131">
        <f t="shared" si="127"/>
        <v>406</v>
      </c>
      <c r="E76" s="174">
        <f t="shared" si="127"/>
        <v>812</v>
      </c>
      <c r="F76" s="129"/>
      <c r="G76" s="131"/>
      <c r="H76" s="174"/>
      <c r="I76" s="128"/>
      <c r="J76" s="4"/>
      <c r="K76" s="7"/>
      <c r="L76" s="23" t="s">
        <v>12</v>
      </c>
      <c r="M76" s="40">
        <f t="shared" ref="M76:N76" si="129">+M24+M50</f>
        <v>68143</v>
      </c>
      <c r="N76" s="38">
        <f t="shared" si="129"/>
        <v>64574</v>
      </c>
      <c r="O76" s="196">
        <f t="shared" ref="O76" si="130">SUM(M76:N76)</f>
        <v>132717</v>
      </c>
      <c r="P76" s="39">
        <f>P24+P50</f>
        <v>0</v>
      </c>
      <c r="Q76" s="199">
        <f>+O76+P76</f>
        <v>132717</v>
      </c>
      <c r="R76" s="40"/>
      <c r="S76" s="38"/>
      <c r="T76" s="196"/>
      <c r="U76" s="39"/>
      <c r="V76" s="199"/>
      <c r="W76" s="41"/>
    </row>
    <row r="77" spans="1:27" ht="14.25" thickTop="1" thickBot="1">
      <c r="A77" s="1"/>
      <c r="B77" s="132" t="s">
        <v>57</v>
      </c>
      <c r="C77" s="431">
        <f>+C73+C75+C76</f>
        <v>1173</v>
      </c>
      <c r="D77" s="432">
        <f t="shared" ref="D77" si="131">+D73+D75+D76</f>
        <v>1172</v>
      </c>
      <c r="E77" s="445">
        <f t="shared" ref="E77" si="132">+E73+E75+E76</f>
        <v>2345</v>
      </c>
      <c r="F77" s="431"/>
      <c r="G77" s="432"/>
      <c r="H77" s="445"/>
      <c r="I77" s="136"/>
      <c r="J77" s="4"/>
      <c r="L77" s="42" t="s">
        <v>57</v>
      </c>
      <c r="M77" s="43">
        <f t="shared" ref="M77:Q77" si="133">+M73+M75+M76</f>
        <v>191326</v>
      </c>
      <c r="N77" s="46">
        <f t="shared" si="133"/>
        <v>185318</v>
      </c>
      <c r="O77" s="446">
        <f t="shared" si="133"/>
        <v>376644</v>
      </c>
      <c r="P77" s="43">
        <f t="shared" si="133"/>
        <v>0</v>
      </c>
      <c r="Q77" s="446">
        <f t="shared" si="133"/>
        <v>376644</v>
      </c>
      <c r="R77" s="43"/>
      <c r="S77" s="46"/>
      <c r="T77" s="446"/>
      <c r="U77" s="43"/>
      <c r="V77" s="446"/>
      <c r="W77" s="435"/>
      <c r="X77" s="1"/>
      <c r="AA77" s="1"/>
    </row>
    <row r="78" spans="1:27" ht="14.25" thickTop="1" thickBot="1">
      <c r="A78" s="410" t="str">
        <f t="shared" ref="A78" si="134">IF(ISERROR(F78/G78)," ",IF(F78/G78&gt;0.5,IF(F78/G78&lt;1.5," ","NOT OK"),"NOT OK"))</f>
        <v xml:space="preserve"> </v>
      </c>
      <c r="B78" s="132" t="s">
        <v>63</v>
      </c>
      <c r="C78" s="133">
        <f>+C64+C68+C72+C77</f>
        <v>4058</v>
      </c>
      <c r="D78" s="135">
        <f t="shared" ref="D78" si="135">+D64+D68+D72+D77</f>
        <v>4057</v>
      </c>
      <c r="E78" s="164">
        <f t="shared" ref="E78" si="136">+E64+E68+E72+E77</f>
        <v>8115</v>
      </c>
      <c r="F78" s="133"/>
      <c r="G78" s="135"/>
      <c r="H78" s="164"/>
      <c r="I78" s="137"/>
      <c r="J78" s="8"/>
      <c r="L78" s="42" t="s">
        <v>63</v>
      </c>
      <c r="M78" s="46">
        <f t="shared" ref="M78:Q78" si="137">+M64+M68+M72+M77</f>
        <v>630910</v>
      </c>
      <c r="N78" s="44">
        <f t="shared" si="137"/>
        <v>626084</v>
      </c>
      <c r="O78" s="155">
        <f t="shared" si="137"/>
        <v>1256994</v>
      </c>
      <c r="P78" s="44">
        <f t="shared" si="137"/>
        <v>0</v>
      </c>
      <c r="Q78" s="155">
        <f t="shared" si="137"/>
        <v>1256994</v>
      </c>
      <c r="R78" s="46"/>
      <c r="S78" s="44"/>
      <c r="T78" s="155"/>
      <c r="U78" s="44"/>
      <c r="V78" s="155"/>
      <c r="W78" s="47"/>
    </row>
    <row r="79" spans="1:27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1:27" ht="13.5" thickTop="1"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:26" ht="13.5" thickBot="1"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:26" ht="13.5" customHeight="1" thickTop="1" thickBot="1">
      <c r="L83" s="59"/>
      <c r="M83" s="227" t="s">
        <v>64</v>
      </c>
      <c r="N83" s="228"/>
      <c r="O83" s="229"/>
      <c r="P83" s="227"/>
      <c r="Q83" s="227"/>
      <c r="R83" s="227" t="s">
        <v>65</v>
      </c>
      <c r="S83" s="228"/>
      <c r="T83" s="229"/>
      <c r="U83" s="227"/>
      <c r="V83" s="227"/>
      <c r="W83" s="378" t="s">
        <v>2</v>
      </c>
    </row>
    <row r="84" spans="1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79" t="s">
        <v>4</v>
      </c>
    </row>
    <row r="85" spans="1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77"/>
    </row>
    <row r="86" spans="1:26" ht="6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:26">
      <c r="A87" s="413"/>
      <c r="L87" s="61" t="s">
        <v>13</v>
      </c>
      <c r="M87" s="78">
        <v>0</v>
      </c>
      <c r="N87" s="79">
        <v>0</v>
      </c>
      <c r="O87" s="211">
        <f>M87+N87</f>
        <v>0</v>
      </c>
      <c r="P87" s="80">
        <v>0</v>
      </c>
      <c r="Q87" s="211">
        <f>O87+P87</f>
        <v>0</v>
      </c>
      <c r="R87" s="78">
        <v>0</v>
      </c>
      <c r="S87" s="79">
        <v>0</v>
      </c>
      <c r="T87" s="211">
        <f>R87+S87</f>
        <v>0</v>
      </c>
      <c r="U87" s="80">
        <v>0</v>
      </c>
      <c r="V87" s="211">
        <f>T87+U87</f>
        <v>0</v>
      </c>
      <c r="W87" s="81">
        <f t="shared" ref="W87:W97" si="138">IF(Q87=0,0,((V87/Q87)-1)*100)</f>
        <v>0</v>
      </c>
      <c r="Y87" s="338"/>
      <c r="Z87" s="338"/>
    </row>
    <row r="88" spans="1:26">
      <c r="A88" s="413"/>
      <c r="L88" s="61" t="s">
        <v>14</v>
      </c>
      <c r="M88" s="78">
        <v>0</v>
      </c>
      <c r="N88" s="79">
        <v>0</v>
      </c>
      <c r="O88" s="211">
        <f>M88+N88</f>
        <v>0</v>
      </c>
      <c r="P88" s="80">
        <v>0</v>
      </c>
      <c r="Q88" s="211">
        <f>O88+P88</f>
        <v>0</v>
      </c>
      <c r="R88" s="78">
        <v>0</v>
      </c>
      <c r="S88" s="79">
        <v>0</v>
      </c>
      <c r="T88" s="211">
        <f>R88+S88</f>
        <v>0</v>
      </c>
      <c r="U88" s="80">
        <v>0</v>
      </c>
      <c r="V88" s="211">
        <f>T88+U88</f>
        <v>0</v>
      </c>
      <c r="W88" s="81">
        <f>IF(Q88=0,0,((V88/Q88)-1)*100)</f>
        <v>0</v>
      </c>
      <c r="Y88" s="338"/>
      <c r="Z88" s="338"/>
    </row>
    <row r="89" spans="1:26" ht="13.5" thickBot="1">
      <c r="A89" s="413"/>
      <c r="L89" s="61" t="s">
        <v>15</v>
      </c>
      <c r="M89" s="78">
        <v>0</v>
      </c>
      <c r="N89" s="79">
        <v>0</v>
      </c>
      <c r="O89" s="211">
        <f>M89+N89</f>
        <v>0</v>
      </c>
      <c r="P89" s="80">
        <v>0</v>
      </c>
      <c r="Q89" s="211">
        <f>O89+P89</f>
        <v>0</v>
      </c>
      <c r="R89" s="78">
        <v>0</v>
      </c>
      <c r="S89" s="79">
        <v>0</v>
      </c>
      <c r="T89" s="211">
        <f>R89+S89</f>
        <v>0</v>
      </c>
      <c r="U89" s="80">
        <v>0</v>
      </c>
      <c r="V89" s="211">
        <f>T89+U89</f>
        <v>0</v>
      </c>
      <c r="W89" s="81">
        <f>IF(Q89=0,0,((V89/Q89)-1)*100)</f>
        <v>0</v>
      </c>
    </row>
    <row r="90" spans="1:26" ht="14.25" thickTop="1" thickBot="1">
      <c r="A90" s="413"/>
      <c r="L90" s="82" t="s">
        <v>61</v>
      </c>
      <c r="M90" s="83">
        <f t="shared" ref="M90:V90" si="139">+M87+M88+M89</f>
        <v>0</v>
      </c>
      <c r="N90" s="84">
        <f t="shared" si="139"/>
        <v>0</v>
      </c>
      <c r="O90" s="212">
        <f t="shared" si="139"/>
        <v>0</v>
      </c>
      <c r="P90" s="83">
        <f t="shared" si="139"/>
        <v>0</v>
      </c>
      <c r="Q90" s="212">
        <f t="shared" si="139"/>
        <v>0</v>
      </c>
      <c r="R90" s="83">
        <f t="shared" si="139"/>
        <v>0</v>
      </c>
      <c r="S90" s="84">
        <f t="shared" si="139"/>
        <v>0</v>
      </c>
      <c r="T90" s="212">
        <f t="shared" si="139"/>
        <v>0</v>
      </c>
      <c r="U90" s="83">
        <f t="shared" si="139"/>
        <v>0</v>
      </c>
      <c r="V90" s="212">
        <f t="shared" si="139"/>
        <v>0</v>
      </c>
      <c r="W90" s="85">
        <f t="shared" ref="W90" si="140">IF(Q90=0,0,((V90/Q90)-1)*100)</f>
        <v>0</v>
      </c>
      <c r="Y90" s="338"/>
      <c r="Z90" s="338"/>
    </row>
    <row r="91" spans="1:26" ht="13.5" thickTop="1">
      <c r="A91" s="413"/>
      <c r="L91" s="61" t="s">
        <v>16</v>
      </c>
      <c r="M91" s="78">
        <v>0</v>
      </c>
      <c r="N91" s="79">
        <v>0</v>
      </c>
      <c r="O91" s="211">
        <f>SUM(M91:N91)</f>
        <v>0</v>
      </c>
      <c r="P91" s="80">
        <v>0</v>
      </c>
      <c r="Q91" s="211">
        <f>O91+P91</f>
        <v>0</v>
      </c>
      <c r="R91" s="78">
        <v>0</v>
      </c>
      <c r="S91" s="79">
        <v>0</v>
      </c>
      <c r="T91" s="211">
        <f>SUM(R91:S91)</f>
        <v>0</v>
      </c>
      <c r="U91" s="80">
        <v>0</v>
      </c>
      <c r="V91" s="211">
        <f>T91+U91</f>
        <v>0</v>
      </c>
      <c r="W91" s="81">
        <f t="shared" si="138"/>
        <v>0</v>
      </c>
      <c r="Y91" s="338"/>
      <c r="Z91" s="338"/>
    </row>
    <row r="92" spans="1:26">
      <c r="A92" s="413"/>
      <c r="L92" s="61" t="s">
        <v>17</v>
      </c>
      <c r="M92" s="78">
        <v>0</v>
      </c>
      <c r="N92" s="79">
        <v>0</v>
      </c>
      <c r="O92" s="211">
        <f>SUM(M92:N92)</f>
        <v>0</v>
      </c>
      <c r="P92" s="80">
        <v>0</v>
      </c>
      <c r="Q92" s="211">
        <f>O92+P92</f>
        <v>0</v>
      </c>
      <c r="R92" s="78">
        <v>0</v>
      </c>
      <c r="S92" s="79">
        <v>0</v>
      </c>
      <c r="T92" s="211">
        <f>SUM(R92:S92)</f>
        <v>0</v>
      </c>
      <c r="U92" s="80">
        <v>0</v>
      </c>
      <c r="V92" s="211">
        <f>T92+U92</f>
        <v>0</v>
      </c>
      <c r="W92" s="81">
        <f>IF(Q92=0,0,((V92/Q92)-1)*100)</f>
        <v>0</v>
      </c>
      <c r="Y92" s="338"/>
      <c r="Z92" s="338"/>
    </row>
    <row r="93" spans="1:26" ht="13.5" thickBot="1">
      <c r="A93" s="413"/>
      <c r="L93" s="61" t="s">
        <v>18</v>
      </c>
      <c r="M93" s="78">
        <v>0</v>
      </c>
      <c r="N93" s="79">
        <v>0</v>
      </c>
      <c r="O93" s="213">
        <f>SUM(M93:N93)</f>
        <v>0</v>
      </c>
      <c r="P93" s="86">
        <v>0</v>
      </c>
      <c r="Q93" s="213">
        <f>O93+P93</f>
        <v>0</v>
      </c>
      <c r="R93" s="78">
        <v>0</v>
      </c>
      <c r="S93" s="79">
        <v>0</v>
      </c>
      <c r="T93" s="213">
        <f>SUM(R93:S93)</f>
        <v>0</v>
      </c>
      <c r="U93" s="86">
        <v>0</v>
      </c>
      <c r="V93" s="213">
        <f>T93+U93</f>
        <v>0</v>
      </c>
      <c r="W93" s="81">
        <f>IF(Q93=0,0,((V93/Q93)-1)*100)</f>
        <v>0</v>
      </c>
      <c r="Y93" s="338"/>
      <c r="Z93" s="338"/>
    </row>
    <row r="94" spans="1:26" ht="14.25" thickTop="1" thickBot="1">
      <c r="A94" s="413"/>
      <c r="L94" s="87" t="s">
        <v>19</v>
      </c>
      <c r="M94" s="88">
        <f>+M91+M92+M93</f>
        <v>0</v>
      </c>
      <c r="N94" s="88">
        <f t="shared" ref="N94:V94" si="141">+N91+N92+N93</f>
        <v>0</v>
      </c>
      <c r="O94" s="214">
        <f t="shared" si="141"/>
        <v>0</v>
      </c>
      <c r="P94" s="89">
        <f t="shared" si="141"/>
        <v>0</v>
      </c>
      <c r="Q94" s="214">
        <f t="shared" si="141"/>
        <v>0</v>
      </c>
      <c r="R94" s="88">
        <f t="shared" si="141"/>
        <v>0</v>
      </c>
      <c r="S94" s="88">
        <f t="shared" si="141"/>
        <v>0</v>
      </c>
      <c r="T94" s="214">
        <f t="shared" si="141"/>
        <v>0</v>
      </c>
      <c r="U94" s="89">
        <f t="shared" si="141"/>
        <v>0</v>
      </c>
      <c r="V94" s="214">
        <f t="shared" si="141"/>
        <v>0</v>
      </c>
      <c r="W94" s="90">
        <f>IF(Q94=0,0,((V94/Q94)-1)*100)</f>
        <v>0</v>
      </c>
    </row>
    <row r="95" spans="1:26" ht="13.5" thickTop="1">
      <c r="A95" s="413"/>
      <c r="L95" s="61" t="s">
        <v>21</v>
      </c>
      <c r="M95" s="78">
        <v>0</v>
      </c>
      <c r="N95" s="79">
        <v>0</v>
      </c>
      <c r="O95" s="213">
        <f>SUM(M95:N95)</f>
        <v>0</v>
      </c>
      <c r="P95" s="91">
        <v>0</v>
      </c>
      <c r="Q95" s="213">
        <f>O95+P95</f>
        <v>0</v>
      </c>
      <c r="R95" s="78">
        <v>0</v>
      </c>
      <c r="S95" s="79">
        <v>0</v>
      </c>
      <c r="T95" s="213">
        <f>SUM(R95:S95)</f>
        <v>0</v>
      </c>
      <c r="U95" s="91">
        <v>0</v>
      </c>
      <c r="V95" s="213">
        <f>T95+U95</f>
        <v>0</v>
      </c>
      <c r="W95" s="81">
        <f>IF(Q95=0,0,((V95/Q95)-1)*100)</f>
        <v>0</v>
      </c>
    </row>
    <row r="96" spans="1:26">
      <c r="A96" s="413"/>
      <c r="L96" s="61" t="s">
        <v>22</v>
      </c>
      <c r="M96" s="78">
        <v>0</v>
      </c>
      <c r="N96" s="79">
        <v>0</v>
      </c>
      <c r="O96" s="213">
        <f>SUM(M96:N96)</f>
        <v>0</v>
      </c>
      <c r="P96" s="80">
        <v>0</v>
      </c>
      <c r="Q96" s="213">
        <f>O96+P96</f>
        <v>0</v>
      </c>
      <c r="R96" s="78">
        <v>0</v>
      </c>
      <c r="S96" s="79">
        <v>0</v>
      </c>
      <c r="T96" s="213">
        <f>SUM(R96:S96)</f>
        <v>0</v>
      </c>
      <c r="U96" s="80">
        <v>0</v>
      </c>
      <c r="V96" s="213">
        <f>T96+U96</f>
        <v>0</v>
      </c>
      <c r="W96" s="81">
        <f t="shared" si="138"/>
        <v>0</v>
      </c>
    </row>
    <row r="97" spans="1:28" ht="13.5" thickBot="1">
      <c r="A97" s="414"/>
      <c r="L97" s="61" t="s">
        <v>23</v>
      </c>
      <c r="M97" s="78">
        <v>0</v>
      </c>
      <c r="N97" s="79">
        <v>0</v>
      </c>
      <c r="O97" s="213">
        <f>SUM(M97:N97)</f>
        <v>0</v>
      </c>
      <c r="P97" s="80">
        <v>0</v>
      </c>
      <c r="Q97" s="213">
        <f>O97+P97</f>
        <v>0</v>
      </c>
      <c r="R97" s="78">
        <v>0</v>
      </c>
      <c r="S97" s="79">
        <v>0</v>
      </c>
      <c r="T97" s="213">
        <f>SUM(R97:S97)</f>
        <v>0</v>
      </c>
      <c r="U97" s="80">
        <v>0</v>
      </c>
      <c r="V97" s="213">
        <f>T97+U97</f>
        <v>0</v>
      </c>
      <c r="W97" s="81">
        <f t="shared" si="138"/>
        <v>0</v>
      </c>
    </row>
    <row r="98" spans="1:28" ht="14.25" thickTop="1" thickBot="1">
      <c r="A98" s="413"/>
      <c r="L98" s="82" t="s">
        <v>24</v>
      </c>
      <c r="M98" s="83">
        <f t="shared" ref="M98:Q98" si="142">+M95+M96+M97</f>
        <v>0</v>
      </c>
      <c r="N98" s="84">
        <f t="shared" si="142"/>
        <v>0</v>
      </c>
      <c r="O98" s="212">
        <f t="shared" si="142"/>
        <v>0</v>
      </c>
      <c r="P98" s="83">
        <f t="shared" si="142"/>
        <v>0</v>
      </c>
      <c r="Q98" s="212">
        <f t="shared" si="142"/>
        <v>0</v>
      </c>
      <c r="R98" s="83">
        <f t="shared" ref="R98:V98" si="143">+R95+R96+R97</f>
        <v>0</v>
      </c>
      <c r="S98" s="84">
        <f t="shared" si="143"/>
        <v>0</v>
      </c>
      <c r="T98" s="212">
        <f t="shared" si="143"/>
        <v>0</v>
      </c>
      <c r="U98" s="83">
        <f t="shared" si="143"/>
        <v>0</v>
      </c>
      <c r="V98" s="212">
        <f t="shared" si="143"/>
        <v>0</v>
      </c>
      <c r="W98" s="85">
        <f t="shared" ref="W98" si="144">IF(Q98=0,0,((V98/Q98)-1)*100)</f>
        <v>0</v>
      </c>
    </row>
    <row r="99" spans="1:28" ht="14.25" thickTop="1" thickBot="1">
      <c r="A99" s="413"/>
      <c r="L99" s="61" t="s">
        <v>10</v>
      </c>
      <c r="M99" s="78">
        <v>0</v>
      </c>
      <c r="N99" s="79">
        <v>0</v>
      </c>
      <c r="O99" s="211">
        <f>M99+N99</f>
        <v>0</v>
      </c>
      <c r="P99" s="80">
        <v>0</v>
      </c>
      <c r="Q99" s="211">
        <f t="shared" ref="Q99" si="145">O99+P99</f>
        <v>0</v>
      </c>
      <c r="R99" s="78">
        <v>0</v>
      </c>
      <c r="S99" s="79">
        <v>0</v>
      </c>
      <c r="T99" s="211">
        <f>R99+S99</f>
        <v>0</v>
      </c>
      <c r="U99" s="80">
        <v>0</v>
      </c>
      <c r="V99" s="211">
        <f t="shared" ref="V99" si="146">T99+U99</f>
        <v>0</v>
      </c>
      <c r="W99" s="81">
        <f>IF(Q99=0,0,((V99/Q99)-1)*100)</f>
        <v>0</v>
      </c>
      <c r="Y99" s="338"/>
      <c r="Z99" s="338"/>
    </row>
    <row r="100" spans="1:28" ht="14.25" thickTop="1" thickBot="1">
      <c r="A100" s="413"/>
      <c r="L100" s="82" t="s">
        <v>66</v>
      </c>
      <c r="M100" s="83">
        <f>+M90+M94+M98+M99</f>
        <v>0</v>
      </c>
      <c r="N100" s="84">
        <f t="shared" ref="N100:V100" si="147">+N90+N94+N98+N99</f>
        <v>0</v>
      </c>
      <c r="O100" s="212">
        <f t="shared" si="147"/>
        <v>0</v>
      </c>
      <c r="P100" s="83">
        <f t="shared" si="147"/>
        <v>0</v>
      </c>
      <c r="Q100" s="212">
        <f t="shared" si="147"/>
        <v>0</v>
      </c>
      <c r="R100" s="83">
        <f t="shared" si="147"/>
        <v>0</v>
      </c>
      <c r="S100" s="84">
        <f t="shared" si="147"/>
        <v>0</v>
      </c>
      <c r="T100" s="212">
        <f t="shared" si="147"/>
        <v>0</v>
      </c>
      <c r="U100" s="83">
        <f t="shared" si="147"/>
        <v>0</v>
      </c>
      <c r="V100" s="212">
        <f t="shared" si="147"/>
        <v>0</v>
      </c>
      <c r="W100" s="85">
        <f>IF(Q100=0,0,((V100/Q100)-1)*100)</f>
        <v>0</v>
      </c>
      <c r="Y100" s="338"/>
      <c r="Z100" s="338"/>
      <c r="AB100" s="338"/>
    </row>
    <row r="101" spans="1:28" ht="13.5" thickTop="1">
      <c r="A101" s="413"/>
      <c r="L101" s="61" t="s">
        <v>11</v>
      </c>
      <c r="M101" s="78">
        <v>0</v>
      </c>
      <c r="N101" s="79">
        <v>0</v>
      </c>
      <c r="O101" s="211">
        <f>M101+N101</f>
        <v>0</v>
      </c>
      <c r="P101" s="80">
        <v>0</v>
      </c>
      <c r="Q101" s="211">
        <f>O101+P101</f>
        <v>0</v>
      </c>
      <c r="R101" s="78"/>
      <c r="S101" s="79"/>
      <c r="T101" s="211"/>
      <c r="U101" s="80"/>
      <c r="V101" s="211"/>
      <c r="W101" s="81"/>
      <c r="Y101" s="338"/>
      <c r="Z101" s="338"/>
    </row>
    <row r="102" spans="1:28" ht="13.5" thickBot="1">
      <c r="A102" s="413"/>
      <c r="L102" s="67" t="s">
        <v>12</v>
      </c>
      <c r="M102" s="78">
        <v>0</v>
      </c>
      <c r="N102" s="79">
        <v>0</v>
      </c>
      <c r="O102" s="211">
        <f>M102+N102</f>
        <v>0</v>
      </c>
      <c r="P102" s="80">
        <v>0</v>
      </c>
      <c r="Q102" s="211">
        <f>O102+P102</f>
        <v>0</v>
      </c>
      <c r="R102" s="78"/>
      <c r="S102" s="79"/>
      <c r="T102" s="211"/>
      <c r="U102" s="80"/>
      <c r="V102" s="211"/>
      <c r="W102" s="81"/>
    </row>
    <row r="103" spans="1:28" ht="14.25" thickTop="1" thickBot="1">
      <c r="A103" s="436"/>
      <c r="B103" s="437"/>
      <c r="C103" s="413"/>
      <c r="D103" s="413"/>
      <c r="E103" s="413"/>
      <c r="F103" s="413"/>
      <c r="G103" s="413"/>
      <c r="H103" s="413"/>
      <c r="I103" s="438"/>
      <c r="J103" s="413"/>
      <c r="L103" s="82" t="s">
        <v>57</v>
      </c>
      <c r="M103" s="83">
        <f t="shared" ref="M103:Q103" si="148">+M99+M101+M102</f>
        <v>0</v>
      </c>
      <c r="N103" s="84">
        <f t="shared" si="148"/>
        <v>0</v>
      </c>
      <c r="O103" s="208">
        <f t="shared" si="148"/>
        <v>0</v>
      </c>
      <c r="P103" s="83">
        <f t="shared" si="148"/>
        <v>0</v>
      </c>
      <c r="Q103" s="208">
        <f t="shared" si="148"/>
        <v>0</v>
      </c>
      <c r="R103" s="83"/>
      <c r="S103" s="84"/>
      <c r="T103" s="208"/>
      <c r="U103" s="83"/>
      <c r="V103" s="208"/>
      <c r="W103" s="85"/>
      <c r="Y103" s="338"/>
      <c r="Z103" s="338"/>
    </row>
    <row r="104" spans="1:28" ht="14.25" thickTop="1" thickBot="1">
      <c r="A104" s="413"/>
      <c r="L104" s="82" t="s">
        <v>63</v>
      </c>
      <c r="M104" s="83">
        <f t="shared" ref="M104:Q104" si="149">+M90+M94+M98+M103</f>
        <v>0</v>
      </c>
      <c r="N104" s="84">
        <f t="shared" si="149"/>
        <v>0</v>
      </c>
      <c r="O104" s="212">
        <f t="shared" si="149"/>
        <v>0</v>
      </c>
      <c r="P104" s="83">
        <f t="shared" si="149"/>
        <v>0</v>
      </c>
      <c r="Q104" s="212">
        <f t="shared" si="149"/>
        <v>0</v>
      </c>
      <c r="R104" s="83"/>
      <c r="S104" s="84"/>
      <c r="T104" s="212"/>
      <c r="U104" s="83"/>
      <c r="V104" s="212"/>
      <c r="W104" s="85"/>
      <c r="Y104" s="338"/>
      <c r="Z104" s="338"/>
      <c r="AB104" s="338"/>
    </row>
    <row r="105" spans="1:28" ht="14.25" thickTop="1" thickBot="1">
      <c r="A105" s="413"/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8" ht="13.5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:28" ht="13.5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:28" ht="13.5" customHeight="1" thickTop="1" thickBot="1">
      <c r="L109" s="59"/>
      <c r="M109" s="227" t="s">
        <v>64</v>
      </c>
      <c r="N109" s="228"/>
      <c r="O109" s="229"/>
      <c r="P109" s="227"/>
      <c r="Q109" s="227"/>
      <c r="R109" s="227" t="s">
        <v>65</v>
      </c>
      <c r="S109" s="228"/>
      <c r="T109" s="229"/>
      <c r="U109" s="227"/>
      <c r="V109" s="227"/>
      <c r="W109" s="378" t="s">
        <v>2</v>
      </c>
    </row>
    <row r="110" spans="1:28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79" t="s">
        <v>4</v>
      </c>
    </row>
    <row r="111" spans="1:28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80"/>
    </row>
    <row r="112" spans="1:28" ht="6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:28">
      <c r="L113" s="61" t="s">
        <v>13</v>
      </c>
      <c r="M113" s="78">
        <v>6</v>
      </c>
      <c r="N113" s="79">
        <v>9</v>
      </c>
      <c r="O113" s="211">
        <f>M113+N113</f>
        <v>15</v>
      </c>
      <c r="P113" s="80">
        <v>0</v>
      </c>
      <c r="Q113" s="211">
        <f>O113+P113</f>
        <v>15</v>
      </c>
      <c r="R113" s="78">
        <v>17</v>
      </c>
      <c r="S113" s="79">
        <v>71</v>
      </c>
      <c r="T113" s="211">
        <f>R113+S113</f>
        <v>88</v>
      </c>
      <c r="U113" s="80">
        <v>0</v>
      </c>
      <c r="V113" s="211">
        <f>T113+U113</f>
        <v>88</v>
      </c>
      <c r="W113" s="81">
        <f t="shared" ref="W113:W123" si="150">IF(Q113=0,0,((V113/Q113)-1)*100)</f>
        <v>486.66666666666663</v>
      </c>
      <c r="Y113" s="338"/>
      <c r="Z113" s="338"/>
    </row>
    <row r="114" spans="1:28">
      <c r="L114" s="61" t="s">
        <v>14</v>
      </c>
      <c r="M114" s="78">
        <v>12</v>
      </c>
      <c r="N114" s="79">
        <v>6</v>
      </c>
      <c r="O114" s="211">
        <f>M114+N114</f>
        <v>18</v>
      </c>
      <c r="P114" s="80">
        <v>0</v>
      </c>
      <c r="Q114" s="211">
        <f>O114+P114</f>
        <v>18</v>
      </c>
      <c r="R114" s="78">
        <v>24</v>
      </c>
      <c r="S114" s="79">
        <v>80</v>
      </c>
      <c r="T114" s="211">
        <f>R114+S114</f>
        <v>104</v>
      </c>
      <c r="U114" s="80">
        <v>0</v>
      </c>
      <c r="V114" s="211">
        <f>T114+U114</f>
        <v>104</v>
      </c>
      <c r="W114" s="81">
        <f>IF(Q114=0,0,((V114/Q114)-1)*100)</f>
        <v>477.77777777777777</v>
      </c>
      <c r="Y114" s="338"/>
      <c r="Z114" s="338"/>
    </row>
    <row r="115" spans="1:28" ht="13.5" thickBot="1">
      <c r="L115" s="61" t="s">
        <v>15</v>
      </c>
      <c r="M115" s="78">
        <v>8</v>
      </c>
      <c r="N115" s="79">
        <v>5</v>
      </c>
      <c r="O115" s="211">
        <f>M115+N115</f>
        <v>13</v>
      </c>
      <c r="P115" s="80">
        <v>0</v>
      </c>
      <c r="Q115" s="211">
        <f>O115+P115</f>
        <v>13</v>
      </c>
      <c r="R115" s="78">
        <v>10</v>
      </c>
      <c r="S115" s="79">
        <v>79</v>
      </c>
      <c r="T115" s="211">
        <f>R115+S115</f>
        <v>89</v>
      </c>
      <c r="U115" s="80">
        <v>0</v>
      </c>
      <c r="V115" s="211">
        <f>T115+U115</f>
        <v>89</v>
      </c>
      <c r="W115" s="81">
        <f>IF(Q115=0,0,((V115/Q115)-1)*100)</f>
        <v>584.61538461538453</v>
      </c>
      <c r="Y115" s="338"/>
      <c r="Z115" s="338"/>
    </row>
    <row r="116" spans="1:28" ht="14.25" thickTop="1" thickBot="1">
      <c r="A116" s="413"/>
      <c r="L116" s="82" t="s">
        <v>61</v>
      </c>
      <c r="M116" s="83">
        <f t="shared" ref="M116:V116" si="151">+M113+M114+M115</f>
        <v>26</v>
      </c>
      <c r="N116" s="84">
        <f t="shared" si="151"/>
        <v>20</v>
      </c>
      <c r="O116" s="212">
        <f t="shared" si="151"/>
        <v>46</v>
      </c>
      <c r="P116" s="83">
        <f t="shared" si="151"/>
        <v>0</v>
      </c>
      <c r="Q116" s="212">
        <f t="shared" si="151"/>
        <v>46</v>
      </c>
      <c r="R116" s="83">
        <f t="shared" si="151"/>
        <v>51</v>
      </c>
      <c r="S116" s="84">
        <f t="shared" si="151"/>
        <v>230</v>
      </c>
      <c r="T116" s="212">
        <f t="shared" si="151"/>
        <v>281</v>
      </c>
      <c r="U116" s="83">
        <f t="shared" si="151"/>
        <v>0</v>
      </c>
      <c r="V116" s="212">
        <f t="shared" si="151"/>
        <v>281</v>
      </c>
      <c r="W116" s="85">
        <f t="shared" ref="W116" si="152">IF(Q116=0,0,((V116/Q116)-1)*100)</f>
        <v>510.86956521739131</v>
      </c>
      <c r="Y116" s="338"/>
      <c r="Z116" s="338"/>
    </row>
    <row r="117" spans="1:28" ht="13.5" thickTop="1">
      <c r="L117" s="61" t="s">
        <v>16</v>
      </c>
      <c r="M117" s="78">
        <v>13</v>
      </c>
      <c r="N117" s="79">
        <v>6</v>
      </c>
      <c r="O117" s="211">
        <f>SUM(M117:N117)</f>
        <v>19</v>
      </c>
      <c r="P117" s="80">
        <v>0</v>
      </c>
      <c r="Q117" s="211">
        <f>O117+P117</f>
        <v>19</v>
      </c>
      <c r="R117" s="78">
        <v>27</v>
      </c>
      <c r="S117" s="79">
        <v>104</v>
      </c>
      <c r="T117" s="211">
        <f>SUM(R117:S117)</f>
        <v>131</v>
      </c>
      <c r="U117" s="80">
        <v>0</v>
      </c>
      <c r="V117" s="211">
        <f>T117+U117</f>
        <v>131</v>
      </c>
      <c r="W117" s="81">
        <f t="shared" si="150"/>
        <v>589.47368421052624</v>
      </c>
      <c r="Y117" s="338"/>
      <c r="Z117" s="338"/>
    </row>
    <row r="118" spans="1:28">
      <c r="L118" s="61" t="s">
        <v>17</v>
      </c>
      <c r="M118" s="78">
        <v>10</v>
      </c>
      <c r="N118" s="79">
        <v>5</v>
      </c>
      <c r="O118" s="211">
        <f>SUM(M118:N118)</f>
        <v>15</v>
      </c>
      <c r="P118" s="80">
        <v>0</v>
      </c>
      <c r="Q118" s="211">
        <f>O118+P118</f>
        <v>15</v>
      </c>
      <c r="R118" s="78">
        <v>24</v>
      </c>
      <c r="S118" s="79">
        <v>95</v>
      </c>
      <c r="T118" s="211">
        <f>SUM(R118:S118)</f>
        <v>119</v>
      </c>
      <c r="U118" s="80">
        <v>0</v>
      </c>
      <c r="V118" s="211">
        <f>T118+U118</f>
        <v>119</v>
      </c>
      <c r="W118" s="81">
        <f>IF(Q118=0,0,((V118/Q118)-1)*100)</f>
        <v>693.33333333333337</v>
      </c>
      <c r="Y118" s="338"/>
      <c r="Z118" s="338"/>
    </row>
    <row r="119" spans="1:28" ht="13.5" thickBot="1">
      <c r="L119" s="61" t="s">
        <v>18</v>
      </c>
      <c r="M119" s="78">
        <v>10</v>
      </c>
      <c r="N119" s="79">
        <v>6</v>
      </c>
      <c r="O119" s="213">
        <f>SUM(M119:N119)</f>
        <v>16</v>
      </c>
      <c r="P119" s="86">
        <v>0</v>
      </c>
      <c r="Q119" s="213">
        <f>O119+P119</f>
        <v>16</v>
      </c>
      <c r="R119" s="78">
        <v>19</v>
      </c>
      <c r="S119" s="79">
        <v>75</v>
      </c>
      <c r="T119" s="213">
        <f>SUM(R119:S119)</f>
        <v>94</v>
      </c>
      <c r="U119" s="86">
        <v>0</v>
      </c>
      <c r="V119" s="213">
        <f>T119+U119</f>
        <v>94</v>
      </c>
      <c r="W119" s="81">
        <f>IF(Q119=0,0,((V119/Q119)-1)*100)</f>
        <v>487.5</v>
      </c>
      <c r="Y119" s="338"/>
      <c r="Z119" s="338"/>
    </row>
    <row r="120" spans="1:28" ht="14.25" thickTop="1" thickBot="1">
      <c r="A120" s="413"/>
      <c r="L120" s="87" t="s">
        <v>19</v>
      </c>
      <c r="M120" s="88">
        <f>+M117+M118+M119</f>
        <v>33</v>
      </c>
      <c r="N120" s="88">
        <f t="shared" ref="N120:V120" si="153">+N117+N118+N119</f>
        <v>17</v>
      </c>
      <c r="O120" s="214">
        <f t="shared" si="153"/>
        <v>50</v>
      </c>
      <c r="P120" s="89">
        <f t="shared" si="153"/>
        <v>0</v>
      </c>
      <c r="Q120" s="214">
        <f t="shared" si="153"/>
        <v>50</v>
      </c>
      <c r="R120" s="88">
        <f t="shared" si="153"/>
        <v>70</v>
      </c>
      <c r="S120" s="88">
        <f t="shared" si="153"/>
        <v>274</v>
      </c>
      <c r="T120" s="214">
        <f t="shared" si="153"/>
        <v>344</v>
      </c>
      <c r="U120" s="89">
        <f t="shared" si="153"/>
        <v>0</v>
      </c>
      <c r="V120" s="214">
        <f t="shared" si="153"/>
        <v>344</v>
      </c>
      <c r="W120" s="90">
        <f>IF(Q120=0,0,((V120/Q120)-1)*100)</f>
        <v>588</v>
      </c>
    </row>
    <row r="121" spans="1:28" ht="13.5" thickTop="1">
      <c r="A121" s="415"/>
      <c r="K121" s="415"/>
      <c r="L121" s="61" t="s">
        <v>21</v>
      </c>
      <c r="M121" s="78">
        <v>15</v>
      </c>
      <c r="N121" s="79">
        <v>7</v>
      </c>
      <c r="O121" s="213">
        <f>SUM(M121:N121)</f>
        <v>22</v>
      </c>
      <c r="P121" s="91">
        <v>0</v>
      </c>
      <c r="Q121" s="213">
        <f>O121+P121</f>
        <v>22</v>
      </c>
      <c r="R121" s="78">
        <v>22</v>
      </c>
      <c r="S121" s="79">
        <v>115</v>
      </c>
      <c r="T121" s="213">
        <f>SUM(R121:S121)</f>
        <v>137</v>
      </c>
      <c r="U121" s="91">
        <v>0</v>
      </c>
      <c r="V121" s="213">
        <f>T121+U121</f>
        <v>137</v>
      </c>
      <c r="W121" s="81">
        <f>IF(Q121=0,0,((V121/Q121)-1)*100)</f>
        <v>522.72727272727275</v>
      </c>
    </row>
    <row r="122" spans="1:28">
      <c r="A122" s="415"/>
      <c r="K122" s="415"/>
      <c r="L122" s="61" t="s">
        <v>22</v>
      </c>
      <c r="M122" s="78">
        <v>15</v>
      </c>
      <c r="N122" s="79">
        <v>20</v>
      </c>
      <c r="O122" s="213">
        <f>SUM(M122:N122)</f>
        <v>35</v>
      </c>
      <c r="P122" s="80">
        <v>0</v>
      </c>
      <c r="Q122" s="213">
        <f>O122+P122</f>
        <v>35</v>
      </c>
      <c r="R122" s="78">
        <v>20</v>
      </c>
      <c r="S122" s="79">
        <v>99</v>
      </c>
      <c r="T122" s="213">
        <f>SUM(R122:S122)</f>
        <v>119</v>
      </c>
      <c r="U122" s="80">
        <v>0</v>
      </c>
      <c r="V122" s="213">
        <f>T122+U122</f>
        <v>119</v>
      </c>
      <c r="W122" s="81">
        <f t="shared" si="150"/>
        <v>240</v>
      </c>
    </row>
    <row r="123" spans="1:28" ht="13.5" thickBot="1">
      <c r="A123" s="415"/>
      <c r="K123" s="415"/>
      <c r="L123" s="61" t="s">
        <v>23</v>
      </c>
      <c r="M123" s="78">
        <v>14</v>
      </c>
      <c r="N123" s="79">
        <v>36</v>
      </c>
      <c r="O123" s="213">
        <f>SUM(M123:N123)</f>
        <v>50</v>
      </c>
      <c r="P123" s="80">
        <v>0</v>
      </c>
      <c r="Q123" s="213">
        <f>O123+P123</f>
        <v>50</v>
      </c>
      <c r="R123" s="78">
        <v>20</v>
      </c>
      <c r="S123" s="79">
        <v>65</v>
      </c>
      <c r="T123" s="213">
        <f>SUM(R123:S123)</f>
        <v>85</v>
      </c>
      <c r="U123" s="80">
        <v>0</v>
      </c>
      <c r="V123" s="213">
        <f>T123+U123</f>
        <v>85</v>
      </c>
      <c r="W123" s="81">
        <f t="shared" si="150"/>
        <v>70</v>
      </c>
    </row>
    <row r="124" spans="1:28" ht="14.25" thickTop="1" thickBot="1">
      <c r="L124" s="82" t="s">
        <v>24</v>
      </c>
      <c r="M124" s="83">
        <f t="shared" ref="M124:Q124" si="154">+M121+M122+M123</f>
        <v>44</v>
      </c>
      <c r="N124" s="84">
        <f t="shared" si="154"/>
        <v>63</v>
      </c>
      <c r="O124" s="212">
        <f t="shared" si="154"/>
        <v>107</v>
      </c>
      <c r="P124" s="83">
        <f t="shared" si="154"/>
        <v>0</v>
      </c>
      <c r="Q124" s="212">
        <f t="shared" si="154"/>
        <v>107</v>
      </c>
      <c r="R124" s="83">
        <f t="shared" ref="R124:V124" si="155">+R121+R122+R123</f>
        <v>62</v>
      </c>
      <c r="S124" s="84">
        <f t="shared" si="155"/>
        <v>279</v>
      </c>
      <c r="T124" s="212">
        <f t="shared" si="155"/>
        <v>341</v>
      </c>
      <c r="U124" s="83">
        <f t="shared" si="155"/>
        <v>0</v>
      </c>
      <c r="V124" s="212">
        <f t="shared" si="155"/>
        <v>341</v>
      </c>
      <c r="W124" s="85">
        <f t="shared" ref="W124" si="156">IF(Q124=0,0,((V124/Q124)-1)*100)</f>
        <v>218.69158878504672</v>
      </c>
    </row>
    <row r="125" spans="1:28" ht="14.25" thickTop="1" thickBot="1">
      <c r="L125" s="61" t="s">
        <v>10</v>
      </c>
      <c r="M125" s="78">
        <v>17</v>
      </c>
      <c r="N125" s="79">
        <v>88</v>
      </c>
      <c r="O125" s="211">
        <f>M125+N125</f>
        <v>105</v>
      </c>
      <c r="P125" s="80">
        <v>0</v>
      </c>
      <c r="Q125" s="211">
        <f>O125+P125</f>
        <v>105</v>
      </c>
      <c r="R125" s="78">
        <v>13</v>
      </c>
      <c r="S125" s="79">
        <v>57</v>
      </c>
      <c r="T125" s="211">
        <f>R125+S125</f>
        <v>70</v>
      </c>
      <c r="U125" s="80">
        <v>0</v>
      </c>
      <c r="V125" s="211">
        <f>T125+U125</f>
        <v>70</v>
      </c>
      <c r="W125" s="81">
        <f>IF(Q125=0,0,((V125/Q125)-1)*100)</f>
        <v>-33.333333333333336</v>
      </c>
    </row>
    <row r="126" spans="1:28" ht="14.25" thickTop="1" thickBot="1">
      <c r="L126" s="82" t="s">
        <v>66</v>
      </c>
      <c r="M126" s="83">
        <f>+M116+M120+M124+M125</f>
        <v>120</v>
      </c>
      <c r="N126" s="84">
        <f t="shared" ref="N126:V126" si="157">+N116+N120+N124+N125</f>
        <v>188</v>
      </c>
      <c r="O126" s="212">
        <f t="shared" si="157"/>
        <v>308</v>
      </c>
      <c r="P126" s="83">
        <f t="shared" si="157"/>
        <v>0</v>
      </c>
      <c r="Q126" s="212">
        <f t="shared" si="157"/>
        <v>308</v>
      </c>
      <c r="R126" s="83">
        <f t="shared" si="157"/>
        <v>196</v>
      </c>
      <c r="S126" s="84">
        <f t="shared" si="157"/>
        <v>840</v>
      </c>
      <c r="T126" s="212">
        <f t="shared" si="157"/>
        <v>1036</v>
      </c>
      <c r="U126" s="83">
        <f t="shared" si="157"/>
        <v>0</v>
      </c>
      <c r="V126" s="212">
        <f t="shared" si="157"/>
        <v>1036</v>
      </c>
      <c r="W126" s="85">
        <f>IF(Q126=0,0,((V126/Q126)-1)*100)</f>
        <v>236.36363636363637</v>
      </c>
      <c r="AB126" s="338"/>
    </row>
    <row r="127" spans="1:28" ht="13.5" thickTop="1">
      <c r="L127" s="61" t="s">
        <v>11</v>
      </c>
      <c r="M127" s="78">
        <v>15</v>
      </c>
      <c r="N127" s="79">
        <v>58</v>
      </c>
      <c r="O127" s="211">
        <f>M127+N127</f>
        <v>73</v>
      </c>
      <c r="P127" s="80">
        <v>0</v>
      </c>
      <c r="Q127" s="211">
        <f>O127+P127</f>
        <v>73</v>
      </c>
      <c r="R127" s="78"/>
      <c r="S127" s="79"/>
      <c r="T127" s="211"/>
      <c r="U127" s="80"/>
      <c r="V127" s="211"/>
      <c r="W127" s="81"/>
    </row>
    <row r="128" spans="1:28" ht="13.5" thickBot="1">
      <c r="L128" s="67" t="s">
        <v>12</v>
      </c>
      <c r="M128" s="78">
        <v>24</v>
      </c>
      <c r="N128" s="79">
        <v>92</v>
      </c>
      <c r="O128" s="211">
        <f>M128+N128</f>
        <v>116</v>
      </c>
      <c r="P128" s="80">
        <v>0</v>
      </c>
      <c r="Q128" s="211">
        <f t="shared" ref="Q128" si="158">O128+P128</f>
        <v>116</v>
      </c>
      <c r="R128" s="78"/>
      <c r="S128" s="79"/>
      <c r="T128" s="211"/>
      <c r="U128" s="80"/>
      <c r="V128" s="211"/>
      <c r="W128" s="81"/>
    </row>
    <row r="129" spans="12:28" ht="14.25" thickTop="1" thickBot="1">
      <c r="L129" s="82" t="s">
        <v>57</v>
      </c>
      <c r="M129" s="83">
        <f t="shared" ref="M129:Q129" si="159">+M125+M127+M128</f>
        <v>56</v>
      </c>
      <c r="N129" s="84">
        <f t="shared" si="159"/>
        <v>238</v>
      </c>
      <c r="O129" s="208">
        <f t="shared" si="159"/>
        <v>294</v>
      </c>
      <c r="P129" s="83">
        <f t="shared" si="159"/>
        <v>0</v>
      </c>
      <c r="Q129" s="208">
        <f t="shared" si="159"/>
        <v>294</v>
      </c>
      <c r="R129" s="83"/>
      <c r="S129" s="84"/>
      <c r="T129" s="208"/>
      <c r="U129" s="83"/>
      <c r="V129" s="208"/>
      <c r="W129" s="85"/>
    </row>
    <row r="130" spans="12:28" ht="14.25" thickTop="1" thickBot="1">
      <c r="L130" s="82" t="s">
        <v>63</v>
      </c>
      <c r="M130" s="83">
        <f t="shared" ref="M130:Q130" si="160">+M116+M120+M124+M129</f>
        <v>159</v>
      </c>
      <c r="N130" s="84">
        <f t="shared" si="160"/>
        <v>338</v>
      </c>
      <c r="O130" s="212">
        <f t="shared" si="160"/>
        <v>497</v>
      </c>
      <c r="P130" s="83">
        <f t="shared" si="160"/>
        <v>0</v>
      </c>
      <c r="Q130" s="212">
        <f t="shared" si="160"/>
        <v>497</v>
      </c>
      <c r="R130" s="83"/>
      <c r="S130" s="84"/>
      <c r="T130" s="212"/>
      <c r="U130" s="83"/>
      <c r="V130" s="212"/>
      <c r="W130" s="85"/>
      <c r="Y130" s="338"/>
      <c r="Z130" s="338"/>
      <c r="AB130" s="338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8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8" ht="14.25" thickTop="1" thickBot="1">
      <c r="L135" s="59"/>
      <c r="M135" s="227" t="s">
        <v>64</v>
      </c>
      <c r="N135" s="228"/>
      <c r="O135" s="229"/>
      <c r="P135" s="227"/>
      <c r="Q135" s="227"/>
      <c r="R135" s="227" t="s">
        <v>65</v>
      </c>
      <c r="S135" s="228"/>
      <c r="T135" s="229"/>
      <c r="U135" s="227"/>
      <c r="V135" s="227"/>
      <c r="W135" s="378" t="s">
        <v>2</v>
      </c>
    </row>
    <row r="136" spans="12:28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79" t="s">
        <v>4</v>
      </c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51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104" t="s">
        <v>7</v>
      </c>
      <c r="W137" s="380"/>
    </row>
    <row r="138" spans="12:28" ht="5.25" customHeight="1" thickTop="1">
      <c r="L138" s="61"/>
      <c r="M138" s="73"/>
      <c r="N138" s="74"/>
      <c r="O138" s="75"/>
      <c r="P138" s="76"/>
      <c r="Q138" s="153"/>
      <c r="R138" s="73"/>
      <c r="S138" s="74"/>
      <c r="T138" s="75"/>
      <c r="U138" s="76"/>
      <c r="V138" s="153"/>
      <c r="W138" s="77"/>
    </row>
    <row r="139" spans="12:28">
      <c r="L139" s="61" t="s">
        <v>13</v>
      </c>
      <c r="M139" s="78">
        <f t="shared" ref="M139:N139" si="161">+M87+M113</f>
        <v>6</v>
      </c>
      <c r="N139" s="79">
        <f t="shared" si="161"/>
        <v>9</v>
      </c>
      <c r="O139" s="211">
        <f t="shared" ref="O139:O140" si="162">M139+N139</f>
        <v>15</v>
      </c>
      <c r="P139" s="80">
        <f>+P87+P113</f>
        <v>0</v>
      </c>
      <c r="Q139" s="221">
        <f>O139+P139</f>
        <v>15</v>
      </c>
      <c r="R139" s="78">
        <f t="shared" ref="R139:S141" si="163">+R87+R113</f>
        <v>17</v>
      </c>
      <c r="S139" s="79">
        <f t="shared" si="163"/>
        <v>71</v>
      </c>
      <c r="T139" s="211">
        <f t="shared" ref="T139:T149" si="164">R139+S139</f>
        <v>88</v>
      </c>
      <c r="U139" s="80">
        <f>+U87+U113</f>
        <v>0</v>
      </c>
      <c r="V139" s="221">
        <f>T139+U139</f>
        <v>88</v>
      </c>
      <c r="W139" s="81">
        <f>IF(Q139=0,0,((V139/Q139)-1)*100)</f>
        <v>486.66666666666663</v>
      </c>
      <c r="Y139" s="338"/>
      <c r="Z139" s="338"/>
    </row>
    <row r="140" spans="12:28">
      <c r="L140" s="61" t="s">
        <v>14</v>
      </c>
      <c r="M140" s="78">
        <f t="shared" ref="M140:N140" si="165">+M88+M114</f>
        <v>12</v>
      </c>
      <c r="N140" s="79">
        <f t="shared" si="165"/>
        <v>6</v>
      </c>
      <c r="O140" s="211">
        <f t="shared" si="162"/>
        <v>18</v>
      </c>
      <c r="P140" s="80">
        <f>+P88+P114</f>
        <v>0</v>
      </c>
      <c r="Q140" s="221">
        <f>O140+P140</f>
        <v>18</v>
      </c>
      <c r="R140" s="78">
        <f t="shared" si="163"/>
        <v>24</v>
      </c>
      <c r="S140" s="79">
        <f t="shared" si="163"/>
        <v>80</v>
      </c>
      <c r="T140" s="211">
        <f t="shared" si="164"/>
        <v>104</v>
      </c>
      <c r="U140" s="80">
        <f>+U88+U114</f>
        <v>0</v>
      </c>
      <c r="V140" s="221">
        <f>T140+U140</f>
        <v>104</v>
      </c>
      <c r="W140" s="81">
        <f t="shared" ref="W140:W150" si="166">IF(Q140=0,0,((V140/Q140)-1)*100)</f>
        <v>477.77777777777777</v>
      </c>
      <c r="Y140" s="338"/>
      <c r="Z140" s="338"/>
      <c r="AB140" s="338"/>
    </row>
    <row r="141" spans="12:28" ht="13.5" thickBot="1">
      <c r="L141" s="61" t="s">
        <v>15</v>
      </c>
      <c r="M141" s="78">
        <f t="shared" ref="M141:N141" si="167">+M89+M115</f>
        <v>8</v>
      </c>
      <c r="N141" s="79">
        <f t="shared" si="167"/>
        <v>5</v>
      </c>
      <c r="O141" s="211">
        <f>M141+N141</f>
        <v>13</v>
      </c>
      <c r="P141" s="80">
        <f>+P89+P115</f>
        <v>0</v>
      </c>
      <c r="Q141" s="221">
        <f>O141+P141</f>
        <v>13</v>
      </c>
      <c r="R141" s="78">
        <f t="shared" si="163"/>
        <v>10</v>
      </c>
      <c r="S141" s="79">
        <f t="shared" si="163"/>
        <v>79</v>
      </c>
      <c r="T141" s="211">
        <f>R141+S141</f>
        <v>89</v>
      </c>
      <c r="U141" s="80">
        <f>+U89+U115</f>
        <v>0</v>
      </c>
      <c r="V141" s="221">
        <f>T141+U141</f>
        <v>89</v>
      </c>
      <c r="W141" s="81">
        <f>IF(Q141=0,0,((V141/Q141)-1)*100)</f>
        <v>584.61538461538453</v>
      </c>
      <c r="Y141" s="338"/>
      <c r="Z141" s="338"/>
    </row>
    <row r="142" spans="12:28" ht="14.25" thickTop="1" thickBot="1">
      <c r="L142" s="82" t="s">
        <v>61</v>
      </c>
      <c r="M142" s="83">
        <f t="shared" ref="M142:Q142" si="168">+M139+M140+M141</f>
        <v>26</v>
      </c>
      <c r="N142" s="84">
        <f t="shared" si="168"/>
        <v>20</v>
      </c>
      <c r="O142" s="212">
        <f t="shared" si="168"/>
        <v>46</v>
      </c>
      <c r="P142" s="83">
        <f t="shared" si="168"/>
        <v>0</v>
      </c>
      <c r="Q142" s="212">
        <f t="shared" si="168"/>
        <v>46</v>
      </c>
      <c r="R142" s="83">
        <f t="shared" ref="R142" si="169">+R139+R140+R141</f>
        <v>51</v>
      </c>
      <c r="S142" s="84">
        <f t="shared" ref="S142" si="170">+S139+S140+S141</f>
        <v>230</v>
      </c>
      <c r="T142" s="212">
        <f t="shared" ref="T142" si="171">+T139+T140+T141</f>
        <v>281</v>
      </c>
      <c r="U142" s="83">
        <f t="shared" ref="U142" si="172">+U139+U140+U141</f>
        <v>0</v>
      </c>
      <c r="V142" s="212">
        <f t="shared" ref="V142" si="173">+V139+V140+V141</f>
        <v>281</v>
      </c>
      <c r="W142" s="85">
        <f>IF(Q142=0,0,((V142/Q142)-1)*100)</f>
        <v>510.86956521739131</v>
      </c>
      <c r="Y142" s="338"/>
      <c r="Z142" s="338"/>
      <c r="AB142" s="338"/>
    </row>
    <row r="143" spans="12:28" ht="13.5" thickTop="1">
      <c r="L143" s="61" t="s">
        <v>16</v>
      </c>
      <c r="M143" s="78">
        <f t="shared" ref="M143:N143" si="174">+M91+M117</f>
        <v>13</v>
      </c>
      <c r="N143" s="79">
        <f t="shared" si="174"/>
        <v>6</v>
      </c>
      <c r="O143" s="211">
        <f t="shared" ref="O143" si="175">M143+N143</f>
        <v>19</v>
      </c>
      <c r="P143" s="80">
        <f>+P91+P117</f>
        <v>0</v>
      </c>
      <c r="Q143" s="221">
        <f>O143+P143</f>
        <v>19</v>
      </c>
      <c r="R143" s="78">
        <f t="shared" ref="R143:S145" si="176">+R91+R117</f>
        <v>27</v>
      </c>
      <c r="S143" s="79">
        <f t="shared" si="176"/>
        <v>104</v>
      </c>
      <c r="T143" s="211">
        <f t="shared" si="164"/>
        <v>131</v>
      </c>
      <c r="U143" s="80">
        <f>+U91+U117</f>
        <v>0</v>
      </c>
      <c r="V143" s="221">
        <f>T143+U143</f>
        <v>131</v>
      </c>
      <c r="W143" s="81">
        <f t="shared" si="166"/>
        <v>589.47368421052624</v>
      </c>
      <c r="Y143" s="338"/>
      <c r="Z143" s="338"/>
    </row>
    <row r="144" spans="12:28">
      <c r="L144" s="61" t="s">
        <v>17</v>
      </c>
      <c r="M144" s="78">
        <f t="shared" ref="M144:N144" si="177">+M92+M118</f>
        <v>10</v>
      </c>
      <c r="N144" s="79">
        <f t="shared" si="177"/>
        <v>5</v>
      </c>
      <c r="O144" s="211">
        <f>M144+N144</f>
        <v>15</v>
      </c>
      <c r="P144" s="80">
        <f>+P92+P118</f>
        <v>0</v>
      </c>
      <c r="Q144" s="221">
        <f>O144+P144</f>
        <v>15</v>
      </c>
      <c r="R144" s="78">
        <f t="shared" si="176"/>
        <v>24</v>
      </c>
      <c r="S144" s="79">
        <f t="shared" si="176"/>
        <v>95</v>
      </c>
      <c r="T144" s="211">
        <f>R144+S144</f>
        <v>119</v>
      </c>
      <c r="U144" s="80">
        <f>+U92+U118</f>
        <v>0</v>
      </c>
      <c r="V144" s="221">
        <f>T144+U144</f>
        <v>119</v>
      </c>
      <c r="W144" s="81">
        <f>IF(Q144=0,0,((V144/Q144)-1)*100)</f>
        <v>693.33333333333337</v>
      </c>
      <c r="Y144" s="338"/>
      <c r="Z144" s="338"/>
    </row>
    <row r="145" spans="1:28" ht="13.5" thickBot="1">
      <c r="L145" s="61" t="s">
        <v>18</v>
      </c>
      <c r="M145" s="78">
        <f t="shared" ref="M145:N145" si="178">+M93+M119</f>
        <v>10</v>
      </c>
      <c r="N145" s="79">
        <f t="shared" si="178"/>
        <v>6</v>
      </c>
      <c r="O145" s="213">
        <f t="shared" ref="O145" si="179">M145+N145</f>
        <v>16</v>
      </c>
      <c r="P145" s="86">
        <f>+P93+P119</f>
        <v>0</v>
      </c>
      <c r="Q145" s="221">
        <f>O145+P145</f>
        <v>16</v>
      </c>
      <c r="R145" s="78">
        <f t="shared" si="176"/>
        <v>19</v>
      </c>
      <c r="S145" s="79">
        <f t="shared" si="176"/>
        <v>75</v>
      </c>
      <c r="T145" s="213">
        <f t="shared" si="164"/>
        <v>94</v>
      </c>
      <c r="U145" s="86">
        <f>+U93+U119</f>
        <v>0</v>
      </c>
      <c r="V145" s="221">
        <f>T145+U145</f>
        <v>94</v>
      </c>
      <c r="W145" s="81">
        <f t="shared" si="166"/>
        <v>487.5</v>
      </c>
      <c r="Y145" s="338"/>
      <c r="Z145" s="338"/>
    </row>
    <row r="146" spans="1:28" ht="14.25" thickTop="1" thickBot="1">
      <c r="A146" s="413"/>
      <c r="L146" s="87" t="s">
        <v>19</v>
      </c>
      <c r="M146" s="83">
        <f t="shared" ref="M146:Q146" si="180">+M143+M144+M145</f>
        <v>33</v>
      </c>
      <c r="N146" s="84">
        <f t="shared" si="180"/>
        <v>17</v>
      </c>
      <c r="O146" s="212">
        <f t="shared" si="180"/>
        <v>50</v>
      </c>
      <c r="P146" s="83">
        <f t="shared" si="180"/>
        <v>0</v>
      </c>
      <c r="Q146" s="212">
        <f t="shared" si="180"/>
        <v>50</v>
      </c>
      <c r="R146" s="83">
        <f t="shared" ref="R146" si="181">+R143+R144+R145</f>
        <v>70</v>
      </c>
      <c r="S146" s="84">
        <f t="shared" ref="S146" si="182">+S143+S144+S145</f>
        <v>274</v>
      </c>
      <c r="T146" s="212">
        <f t="shared" ref="T146" si="183">+T143+T144+T145</f>
        <v>344</v>
      </c>
      <c r="U146" s="83">
        <f t="shared" ref="U146" si="184">+U143+U144+U145</f>
        <v>0</v>
      </c>
      <c r="V146" s="212">
        <f t="shared" ref="V146" si="185">+V143+V144+V145</f>
        <v>344</v>
      </c>
      <c r="W146" s="90">
        <f t="shared" si="166"/>
        <v>588</v>
      </c>
      <c r="Y146" s="338"/>
      <c r="Z146" s="338"/>
    </row>
    <row r="147" spans="1:28" ht="13.5" thickTop="1">
      <c r="A147" s="413"/>
      <c r="L147" s="61" t="s">
        <v>21</v>
      </c>
      <c r="M147" s="78">
        <f t="shared" ref="M147:N147" si="186">+M95+M121</f>
        <v>15</v>
      </c>
      <c r="N147" s="79">
        <f t="shared" si="186"/>
        <v>7</v>
      </c>
      <c r="O147" s="213">
        <f t="shared" ref="O147:O149" si="187">M147+N147</f>
        <v>22</v>
      </c>
      <c r="P147" s="91">
        <f>+P95+P121</f>
        <v>0</v>
      </c>
      <c r="Q147" s="221">
        <f>O147+P147</f>
        <v>22</v>
      </c>
      <c r="R147" s="78">
        <f t="shared" ref="R147:S149" si="188">+R95+R121</f>
        <v>22</v>
      </c>
      <c r="S147" s="79">
        <f t="shared" si="188"/>
        <v>115</v>
      </c>
      <c r="T147" s="213">
        <f t="shared" si="164"/>
        <v>137</v>
      </c>
      <c r="U147" s="91">
        <f>+U95+U121</f>
        <v>0</v>
      </c>
      <c r="V147" s="221">
        <f>T147+U147</f>
        <v>137</v>
      </c>
      <c r="W147" s="81">
        <f t="shared" si="166"/>
        <v>522.72727272727275</v>
      </c>
    </row>
    <row r="148" spans="1:28">
      <c r="A148" s="413"/>
      <c r="L148" s="61" t="s">
        <v>22</v>
      </c>
      <c r="M148" s="78">
        <f t="shared" ref="M148:N148" si="189">+M96+M122</f>
        <v>15</v>
      </c>
      <c r="N148" s="79">
        <f t="shared" si="189"/>
        <v>20</v>
      </c>
      <c r="O148" s="213">
        <f t="shared" si="187"/>
        <v>35</v>
      </c>
      <c r="P148" s="80">
        <f>+P96+P122</f>
        <v>0</v>
      </c>
      <c r="Q148" s="221">
        <f>O148+P148</f>
        <v>35</v>
      </c>
      <c r="R148" s="78">
        <f t="shared" si="188"/>
        <v>20</v>
      </c>
      <c r="S148" s="79">
        <f t="shared" si="188"/>
        <v>99</v>
      </c>
      <c r="T148" s="213">
        <f t="shared" si="164"/>
        <v>119</v>
      </c>
      <c r="U148" s="80">
        <f>+U96+U122</f>
        <v>0</v>
      </c>
      <c r="V148" s="221">
        <f>T148+U148</f>
        <v>119</v>
      </c>
      <c r="W148" s="81">
        <f t="shared" si="166"/>
        <v>240</v>
      </c>
    </row>
    <row r="149" spans="1:28" ht="13.5" thickBot="1">
      <c r="A149" s="415"/>
      <c r="K149" s="415"/>
      <c r="L149" s="61" t="s">
        <v>23</v>
      </c>
      <c r="M149" s="78">
        <f t="shared" ref="M149:N149" si="190">+M97+M123</f>
        <v>14</v>
      </c>
      <c r="N149" s="79">
        <f t="shared" si="190"/>
        <v>36</v>
      </c>
      <c r="O149" s="213">
        <f t="shared" si="187"/>
        <v>50</v>
      </c>
      <c r="P149" s="80">
        <f>+P97+P123</f>
        <v>0</v>
      </c>
      <c r="Q149" s="221">
        <f>O149+P149</f>
        <v>50</v>
      </c>
      <c r="R149" s="78">
        <f t="shared" si="188"/>
        <v>20</v>
      </c>
      <c r="S149" s="79">
        <f t="shared" si="188"/>
        <v>65</v>
      </c>
      <c r="T149" s="213">
        <f t="shared" si="164"/>
        <v>85</v>
      </c>
      <c r="U149" s="80">
        <f>+U97+U123</f>
        <v>0</v>
      </c>
      <c r="V149" s="221">
        <f>T149+U149</f>
        <v>85</v>
      </c>
      <c r="W149" s="81">
        <f t="shared" si="166"/>
        <v>70</v>
      </c>
    </row>
    <row r="150" spans="1:28" ht="14.25" thickTop="1" thickBot="1">
      <c r="A150" s="415"/>
      <c r="K150" s="415"/>
      <c r="L150" s="82" t="s">
        <v>40</v>
      </c>
      <c r="M150" s="83">
        <f t="shared" ref="M150:Q150" si="191">+M147+M148+M149</f>
        <v>44</v>
      </c>
      <c r="N150" s="84">
        <f t="shared" si="191"/>
        <v>63</v>
      </c>
      <c r="O150" s="212">
        <f t="shared" si="191"/>
        <v>107</v>
      </c>
      <c r="P150" s="83">
        <f t="shared" si="191"/>
        <v>0</v>
      </c>
      <c r="Q150" s="212">
        <f t="shared" si="191"/>
        <v>107</v>
      </c>
      <c r="R150" s="83">
        <f t="shared" ref="R150:V150" si="192">+R147+R148+R149</f>
        <v>62</v>
      </c>
      <c r="S150" s="84">
        <f t="shared" si="192"/>
        <v>279</v>
      </c>
      <c r="T150" s="212">
        <f t="shared" si="192"/>
        <v>341</v>
      </c>
      <c r="U150" s="83">
        <f t="shared" si="192"/>
        <v>0</v>
      </c>
      <c r="V150" s="212">
        <f t="shared" si="192"/>
        <v>341</v>
      </c>
      <c r="W150" s="85">
        <f t="shared" si="166"/>
        <v>218.69158878504672</v>
      </c>
    </row>
    <row r="151" spans="1:28" ht="14.25" thickTop="1" thickBot="1">
      <c r="L151" s="61" t="s">
        <v>10</v>
      </c>
      <c r="M151" s="78">
        <f t="shared" ref="M151:N151" si="193">+M99+M125</f>
        <v>17</v>
      </c>
      <c r="N151" s="79">
        <f t="shared" si="193"/>
        <v>88</v>
      </c>
      <c r="O151" s="211">
        <f>M151+N151</f>
        <v>105</v>
      </c>
      <c r="P151" s="80">
        <f>+P99+P125</f>
        <v>0</v>
      </c>
      <c r="Q151" s="221">
        <f>O151+P151</f>
        <v>105</v>
      </c>
      <c r="R151" s="78">
        <f>+R99+R125</f>
        <v>13</v>
      </c>
      <c r="S151" s="79">
        <f>+S99+S125</f>
        <v>57</v>
      </c>
      <c r="T151" s="211">
        <f>R151+S151</f>
        <v>70</v>
      </c>
      <c r="U151" s="80">
        <f>+U99+U125</f>
        <v>0</v>
      </c>
      <c r="V151" s="221">
        <f>T151+U151</f>
        <v>70</v>
      </c>
      <c r="W151" s="81">
        <f>IF(Q151=0,0,((V151/Q151)-1)*100)</f>
        <v>-33.333333333333336</v>
      </c>
      <c r="Z151" s="338"/>
    </row>
    <row r="152" spans="1:28" ht="14.25" thickTop="1" thickBot="1">
      <c r="L152" s="82" t="s">
        <v>66</v>
      </c>
      <c r="M152" s="83">
        <f>+M142+M146+M150+M151</f>
        <v>120</v>
      </c>
      <c r="N152" s="84">
        <f t="shared" ref="N152:V152" si="194">+N142+N146+N150+N151</f>
        <v>188</v>
      </c>
      <c r="O152" s="212">
        <f t="shared" si="194"/>
        <v>308</v>
      </c>
      <c r="P152" s="83">
        <f t="shared" si="194"/>
        <v>0</v>
      </c>
      <c r="Q152" s="212">
        <f t="shared" si="194"/>
        <v>308</v>
      </c>
      <c r="R152" s="83">
        <f t="shared" si="194"/>
        <v>196</v>
      </c>
      <c r="S152" s="84">
        <f t="shared" si="194"/>
        <v>840</v>
      </c>
      <c r="T152" s="212">
        <f t="shared" si="194"/>
        <v>1036</v>
      </c>
      <c r="U152" s="83">
        <f t="shared" si="194"/>
        <v>0</v>
      </c>
      <c r="V152" s="212">
        <f t="shared" si="194"/>
        <v>1036</v>
      </c>
      <c r="W152" s="85">
        <f>IF(Q152=0,0,((V152/Q152)-1)*100)</f>
        <v>236.36363636363637</v>
      </c>
      <c r="Z152" s="338"/>
      <c r="AB152" s="338"/>
    </row>
    <row r="153" spans="1:28" ht="13.5" thickTop="1">
      <c r="L153" s="61" t="s">
        <v>11</v>
      </c>
      <c r="M153" s="78">
        <f t="shared" ref="M153:N153" si="195">+M101+M127</f>
        <v>15</v>
      </c>
      <c r="N153" s="79">
        <f t="shared" si="195"/>
        <v>58</v>
      </c>
      <c r="O153" s="211">
        <f>M153+N153</f>
        <v>73</v>
      </c>
      <c r="P153" s="80">
        <f>+P101+P127</f>
        <v>0</v>
      </c>
      <c r="Q153" s="221">
        <f>O153+P153</f>
        <v>73</v>
      </c>
      <c r="R153" s="78"/>
      <c r="S153" s="79"/>
      <c r="T153" s="211"/>
      <c r="U153" s="80"/>
      <c r="V153" s="221"/>
      <c r="W153" s="81"/>
      <c r="Z153" s="338"/>
    </row>
    <row r="154" spans="1:28" ht="13.5" thickBot="1">
      <c r="L154" s="67" t="s">
        <v>12</v>
      </c>
      <c r="M154" s="78">
        <f t="shared" ref="M154:N154" si="196">+M102+M128</f>
        <v>24</v>
      </c>
      <c r="N154" s="79">
        <f t="shared" si="196"/>
        <v>92</v>
      </c>
      <c r="O154" s="211">
        <f>M154+N154</f>
        <v>116</v>
      </c>
      <c r="P154" s="80">
        <f>+P102+P128</f>
        <v>0</v>
      </c>
      <c r="Q154" s="221">
        <f>O154+P154</f>
        <v>116</v>
      </c>
      <c r="R154" s="78"/>
      <c r="S154" s="79"/>
      <c r="T154" s="211"/>
      <c r="U154" s="80"/>
      <c r="V154" s="221"/>
      <c r="W154" s="81"/>
      <c r="Z154" s="338"/>
    </row>
    <row r="155" spans="1:28" ht="14.25" thickTop="1" thickBot="1">
      <c r="L155" s="82" t="s">
        <v>57</v>
      </c>
      <c r="M155" s="83">
        <f t="shared" ref="M155:Q155" si="197">+M151+M153+M154</f>
        <v>56</v>
      </c>
      <c r="N155" s="84">
        <f t="shared" si="197"/>
        <v>238</v>
      </c>
      <c r="O155" s="208">
        <f t="shared" si="197"/>
        <v>294</v>
      </c>
      <c r="P155" s="83">
        <f t="shared" si="197"/>
        <v>0</v>
      </c>
      <c r="Q155" s="208">
        <f t="shared" si="197"/>
        <v>294</v>
      </c>
      <c r="R155" s="83"/>
      <c r="S155" s="84"/>
      <c r="T155" s="208"/>
      <c r="U155" s="83"/>
      <c r="V155" s="208"/>
      <c r="W155" s="85"/>
      <c r="Z155" s="338"/>
    </row>
    <row r="156" spans="1:28" ht="14.25" thickTop="1" thickBot="1">
      <c r="L156" s="82" t="s">
        <v>63</v>
      </c>
      <c r="M156" s="83">
        <f t="shared" ref="M156:Q156" si="198">+M142+M146+M150+M155</f>
        <v>159</v>
      </c>
      <c r="N156" s="84">
        <f t="shared" si="198"/>
        <v>338</v>
      </c>
      <c r="O156" s="212">
        <f t="shared" si="198"/>
        <v>497</v>
      </c>
      <c r="P156" s="83">
        <f t="shared" si="198"/>
        <v>0</v>
      </c>
      <c r="Q156" s="212">
        <f t="shared" si="198"/>
        <v>497</v>
      </c>
      <c r="R156" s="83"/>
      <c r="S156" s="84"/>
      <c r="T156" s="212"/>
      <c r="U156" s="83"/>
      <c r="V156" s="212"/>
      <c r="W156" s="85"/>
      <c r="Y156" s="338"/>
      <c r="Z156" s="338"/>
      <c r="AB156" s="338"/>
    </row>
    <row r="157" spans="1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8" ht="13.5" thickTop="1">
      <c r="L158" s="492" t="s">
        <v>54</v>
      </c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4"/>
    </row>
    <row r="159" spans="1:28" ht="13.5" customHeight="1" thickBot="1">
      <c r="L159" s="495" t="s">
        <v>51</v>
      </c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7"/>
    </row>
    <row r="160" spans="1:28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:23" ht="14.25" thickTop="1" thickBot="1">
      <c r="L161" s="254"/>
      <c r="M161" s="255" t="s">
        <v>64</v>
      </c>
      <c r="N161" s="256"/>
      <c r="O161" s="294"/>
      <c r="P161" s="255"/>
      <c r="Q161" s="255"/>
      <c r="R161" s="255" t="s">
        <v>65</v>
      </c>
      <c r="S161" s="256"/>
      <c r="T161" s="294"/>
      <c r="U161" s="255"/>
      <c r="V161" s="255"/>
      <c r="W161" s="375" t="s">
        <v>2</v>
      </c>
    </row>
    <row r="162" spans="1:23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376" t="s">
        <v>4</v>
      </c>
    </row>
    <row r="163" spans="1:23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377"/>
    </row>
    <row r="164" spans="1:23" ht="5.25" customHeight="1" thickTop="1">
      <c r="L164" s="258"/>
      <c r="M164" s="270"/>
      <c r="N164" s="271"/>
      <c r="O164" s="272"/>
      <c r="P164" s="273"/>
      <c r="Q164" s="272"/>
      <c r="R164" s="270"/>
      <c r="S164" s="271"/>
      <c r="T164" s="272"/>
      <c r="U164" s="273"/>
      <c r="V164" s="272"/>
      <c r="W164" s="274"/>
    </row>
    <row r="165" spans="1:23">
      <c r="L165" s="258" t="s">
        <v>13</v>
      </c>
      <c r="M165" s="275">
        <v>0</v>
      </c>
      <c r="N165" s="276">
        <v>0</v>
      </c>
      <c r="O165" s="277">
        <f>M165+N165</f>
        <v>0</v>
      </c>
      <c r="P165" s="278">
        <v>0</v>
      </c>
      <c r="Q165" s="277">
        <f>O165+P165</f>
        <v>0</v>
      </c>
      <c r="R165" s="275">
        <v>0</v>
      </c>
      <c r="S165" s="276">
        <v>0</v>
      </c>
      <c r="T165" s="277">
        <f>R165+S165</f>
        <v>0</v>
      </c>
      <c r="U165" s="278">
        <v>0</v>
      </c>
      <c r="V165" s="277">
        <f>T165+U165</f>
        <v>0</v>
      </c>
      <c r="W165" s="279">
        <f t="shared" ref="W165:W175" si="199">IF(Q165=0,0,((V165/Q165)-1)*100)</f>
        <v>0</v>
      </c>
    </row>
    <row r="166" spans="1:23">
      <c r="L166" s="258" t="s">
        <v>14</v>
      </c>
      <c r="M166" s="275">
        <v>0</v>
      </c>
      <c r="N166" s="276">
        <v>0</v>
      </c>
      <c r="O166" s="277">
        <f>M166+N166</f>
        <v>0</v>
      </c>
      <c r="P166" s="278">
        <v>0</v>
      </c>
      <c r="Q166" s="277">
        <f>O166+P166</f>
        <v>0</v>
      </c>
      <c r="R166" s="275">
        <v>0</v>
      </c>
      <c r="S166" s="276">
        <v>0</v>
      </c>
      <c r="T166" s="277">
        <f>R166+S166</f>
        <v>0</v>
      </c>
      <c r="U166" s="278">
        <v>0</v>
      </c>
      <c r="V166" s="277">
        <f>T166+U166</f>
        <v>0</v>
      </c>
      <c r="W166" s="279">
        <f>IF(Q166=0,0,((V166/Q166)-1)*100)</f>
        <v>0</v>
      </c>
    </row>
    <row r="167" spans="1:23" ht="13.5" thickBot="1">
      <c r="L167" s="258" t="s">
        <v>15</v>
      </c>
      <c r="M167" s="275">
        <v>0</v>
      </c>
      <c r="N167" s="276">
        <v>0</v>
      </c>
      <c r="O167" s="277">
        <f>M167+N167</f>
        <v>0</v>
      </c>
      <c r="P167" s="278">
        <v>0</v>
      </c>
      <c r="Q167" s="277">
        <f>O167+P167</f>
        <v>0</v>
      </c>
      <c r="R167" s="275">
        <v>0</v>
      </c>
      <c r="S167" s="276">
        <v>0</v>
      </c>
      <c r="T167" s="277">
        <f>R167+S167</f>
        <v>0</v>
      </c>
      <c r="U167" s="278">
        <v>0</v>
      </c>
      <c r="V167" s="277">
        <f>T167+U167</f>
        <v>0</v>
      </c>
      <c r="W167" s="279">
        <f>IF(Q167=0,0,((V167/Q167)-1)*100)</f>
        <v>0</v>
      </c>
    </row>
    <row r="168" spans="1:23" ht="14.25" thickTop="1" thickBot="1">
      <c r="L168" s="280" t="s">
        <v>61</v>
      </c>
      <c r="M168" s="281">
        <f t="shared" ref="M168:V168" si="200">+M165+M166+M167</f>
        <v>0</v>
      </c>
      <c r="N168" s="282">
        <f t="shared" si="200"/>
        <v>0</v>
      </c>
      <c r="O168" s="283">
        <f t="shared" si="200"/>
        <v>0</v>
      </c>
      <c r="P168" s="281">
        <f t="shared" si="200"/>
        <v>0</v>
      </c>
      <c r="Q168" s="283">
        <f t="shared" si="200"/>
        <v>0</v>
      </c>
      <c r="R168" s="281">
        <f t="shared" si="200"/>
        <v>0</v>
      </c>
      <c r="S168" s="282">
        <f t="shared" si="200"/>
        <v>0</v>
      </c>
      <c r="T168" s="283">
        <f t="shared" si="200"/>
        <v>0</v>
      </c>
      <c r="U168" s="281">
        <f t="shared" si="200"/>
        <v>0</v>
      </c>
      <c r="V168" s="283">
        <f t="shared" si="200"/>
        <v>0</v>
      </c>
      <c r="W168" s="284">
        <f t="shared" ref="W168" si="201">IF(Q168=0,0,((V168/Q168)-1)*100)</f>
        <v>0</v>
      </c>
    </row>
    <row r="169" spans="1:23" ht="13.5" thickTop="1">
      <c r="L169" s="258" t="s">
        <v>16</v>
      </c>
      <c r="M169" s="275">
        <v>0</v>
      </c>
      <c r="N169" s="276">
        <v>0</v>
      </c>
      <c r="O169" s="277">
        <f>SUM(M169:N169)</f>
        <v>0</v>
      </c>
      <c r="P169" s="278">
        <v>0</v>
      </c>
      <c r="Q169" s="277">
        <f t="shared" ref="Q169" si="202">O169+P169</f>
        <v>0</v>
      </c>
      <c r="R169" s="275">
        <v>0</v>
      </c>
      <c r="S169" s="276">
        <v>0</v>
      </c>
      <c r="T169" s="277">
        <f>SUM(R169:S169)</f>
        <v>0</v>
      </c>
      <c r="U169" s="278">
        <v>0</v>
      </c>
      <c r="V169" s="277">
        <f t="shared" ref="V169" si="203">T169+U169</f>
        <v>0</v>
      </c>
      <c r="W169" s="279">
        <f t="shared" si="199"/>
        <v>0</v>
      </c>
    </row>
    <row r="170" spans="1:23">
      <c r="L170" s="258" t="s">
        <v>17</v>
      </c>
      <c r="M170" s="275">
        <v>0</v>
      </c>
      <c r="N170" s="276">
        <v>0</v>
      </c>
      <c r="O170" s="277">
        <f>SUM(M170:N170)</f>
        <v>0</v>
      </c>
      <c r="P170" s="278">
        <v>0</v>
      </c>
      <c r="Q170" s="277">
        <f>O170+P170</f>
        <v>0</v>
      </c>
      <c r="R170" s="275">
        <v>0</v>
      </c>
      <c r="S170" s="276">
        <v>0</v>
      </c>
      <c r="T170" s="277">
        <f>SUM(R170:S170)</f>
        <v>0</v>
      </c>
      <c r="U170" s="278">
        <v>0</v>
      </c>
      <c r="V170" s="277">
        <f>T170+U170</f>
        <v>0</v>
      </c>
      <c r="W170" s="279">
        <f>IF(Q170=0,0,((V170/Q170)-1)*100)</f>
        <v>0</v>
      </c>
    </row>
    <row r="171" spans="1:23" ht="13.5" thickBot="1">
      <c r="L171" s="258" t="s">
        <v>18</v>
      </c>
      <c r="M171" s="275">
        <v>0</v>
      </c>
      <c r="N171" s="276">
        <v>0</v>
      </c>
      <c r="O171" s="285">
        <f>SUM(M171:N171)</f>
        <v>0</v>
      </c>
      <c r="P171" s="286">
        <v>0</v>
      </c>
      <c r="Q171" s="285">
        <f>O171+P171</f>
        <v>0</v>
      </c>
      <c r="R171" s="275">
        <v>0</v>
      </c>
      <c r="S171" s="276">
        <v>0</v>
      </c>
      <c r="T171" s="285">
        <f>SUM(R171:S171)</f>
        <v>0</v>
      </c>
      <c r="U171" s="286">
        <v>0</v>
      </c>
      <c r="V171" s="285">
        <f>T171+U171</f>
        <v>0</v>
      </c>
      <c r="W171" s="279">
        <f>IF(Q171=0,0,((V171/Q171)-1)*100)</f>
        <v>0</v>
      </c>
    </row>
    <row r="172" spans="1:23" ht="14.25" thickTop="1" thickBot="1">
      <c r="L172" s="287" t="s">
        <v>19</v>
      </c>
      <c r="M172" s="288">
        <f>+M169+M170+M171</f>
        <v>0</v>
      </c>
      <c r="N172" s="288">
        <f t="shared" ref="N172:V172" si="204">+N169+N170+N171</f>
        <v>0</v>
      </c>
      <c r="O172" s="289">
        <f t="shared" si="204"/>
        <v>0</v>
      </c>
      <c r="P172" s="290">
        <f t="shared" si="204"/>
        <v>0</v>
      </c>
      <c r="Q172" s="289">
        <f t="shared" si="204"/>
        <v>0</v>
      </c>
      <c r="R172" s="288">
        <f t="shared" si="204"/>
        <v>0</v>
      </c>
      <c r="S172" s="288">
        <f t="shared" si="204"/>
        <v>0</v>
      </c>
      <c r="T172" s="289">
        <f t="shared" si="204"/>
        <v>0</v>
      </c>
      <c r="U172" s="290">
        <f t="shared" si="204"/>
        <v>0</v>
      </c>
      <c r="V172" s="289">
        <f t="shared" si="204"/>
        <v>0</v>
      </c>
      <c r="W172" s="291">
        <f>IF(Q172=0,0,((V172/Q172)-1)*100)</f>
        <v>0</v>
      </c>
    </row>
    <row r="173" spans="1:23" ht="13.5" thickTop="1">
      <c r="A173" s="415"/>
      <c r="K173" s="415"/>
      <c r="L173" s="258" t="s">
        <v>21</v>
      </c>
      <c r="M173" s="275">
        <v>0</v>
      </c>
      <c r="N173" s="276">
        <v>0</v>
      </c>
      <c r="O173" s="285">
        <f>SUM(M173:N173)</f>
        <v>0</v>
      </c>
      <c r="P173" s="292">
        <v>0</v>
      </c>
      <c r="Q173" s="285">
        <f>O173+P173</f>
        <v>0</v>
      </c>
      <c r="R173" s="275">
        <v>0</v>
      </c>
      <c r="S173" s="276">
        <v>0</v>
      </c>
      <c r="T173" s="285">
        <f>SUM(R173:S173)</f>
        <v>0</v>
      </c>
      <c r="U173" s="292">
        <v>0</v>
      </c>
      <c r="V173" s="285">
        <f>T173+U173</f>
        <v>0</v>
      </c>
      <c r="W173" s="279">
        <f>IF(Q173=0,0,((V173/Q173)-1)*100)</f>
        <v>0</v>
      </c>
    </row>
    <row r="174" spans="1:23">
      <c r="A174" s="415"/>
      <c r="K174" s="415"/>
      <c r="L174" s="258" t="s">
        <v>22</v>
      </c>
      <c r="M174" s="275">
        <v>0</v>
      </c>
      <c r="N174" s="276">
        <v>0</v>
      </c>
      <c r="O174" s="285">
        <f>SUM(M174:N174)</f>
        <v>0</v>
      </c>
      <c r="P174" s="278">
        <v>0</v>
      </c>
      <c r="Q174" s="285">
        <f>O174+P174</f>
        <v>0</v>
      </c>
      <c r="R174" s="275">
        <v>0</v>
      </c>
      <c r="S174" s="276">
        <v>0</v>
      </c>
      <c r="T174" s="285">
        <f>SUM(R174:S174)</f>
        <v>0</v>
      </c>
      <c r="U174" s="278">
        <v>0</v>
      </c>
      <c r="V174" s="285">
        <f>T174+U174</f>
        <v>0</v>
      </c>
      <c r="W174" s="279">
        <f t="shared" si="199"/>
        <v>0</v>
      </c>
    </row>
    <row r="175" spans="1:23" ht="13.5" thickBot="1">
      <c r="A175" s="415"/>
      <c r="K175" s="415"/>
      <c r="L175" s="258" t="s">
        <v>23</v>
      </c>
      <c r="M175" s="275">
        <v>0</v>
      </c>
      <c r="N175" s="276">
        <v>0</v>
      </c>
      <c r="O175" s="285">
        <f>SUM(M175:N175)</f>
        <v>0</v>
      </c>
      <c r="P175" s="278">
        <v>0</v>
      </c>
      <c r="Q175" s="285">
        <f>O175+P175</f>
        <v>0</v>
      </c>
      <c r="R175" s="275">
        <v>0</v>
      </c>
      <c r="S175" s="276">
        <v>0</v>
      </c>
      <c r="T175" s="285">
        <f>SUM(R175:S175)</f>
        <v>0</v>
      </c>
      <c r="U175" s="278">
        <v>0</v>
      </c>
      <c r="V175" s="285">
        <f>T175+U175</f>
        <v>0</v>
      </c>
      <c r="W175" s="279">
        <f t="shared" si="199"/>
        <v>0</v>
      </c>
    </row>
    <row r="176" spans="1:23" ht="14.25" thickTop="1" thickBot="1">
      <c r="L176" s="280" t="s">
        <v>40</v>
      </c>
      <c r="M176" s="281">
        <f t="shared" ref="M176:Q176" si="205">+M173+M174+M175</f>
        <v>0</v>
      </c>
      <c r="N176" s="282">
        <f t="shared" si="205"/>
        <v>0</v>
      </c>
      <c r="O176" s="283">
        <f t="shared" si="205"/>
        <v>0</v>
      </c>
      <c r="P176" s="281">
        <f t="shared" si="205"/>
        <v>0</v>
      </c>
      <c r="Q176" s="283">
        <f t="shared" si="205"/>
        <v>0</v>
      </c>
      <c r="R176" s="281">
        <f t="shared" ref="R176:V176" si="206">+R173+R174+R175</f>
        <v>0</v>
      </c>
      <c r="S176" s="282">
        <f t="shared" si="206"/>
        <v>0</v>
      </c>
      <c r="T176" s="283">
        <f t="shared" si="206"/>
        <v>0</v>
      </c>
      <c r="U176" s="281">
        <f t="shared" si="206"/>
        <v>0</v>
      </c>
      <c r="V176" s="283">
        <f t="shared" si="206"/>
        <v>0</v>
      </c>
      <c r="W176" s="284">
        <f t="shared" ref="W176" si="207">IF(Q176=0,0,((V176/Q176)-1)*100)</f>
        <v>0</v>
      </c>
    </row>
    <row r="177" spans="12:23" ht="14.25" thickTop="1" thickBot="1">
      <c r="L177" s="258" t="s">
        <v>10</v>
      </c>
      <c r="M177" s="275">
        <v>0</v>
      </c>
      <c r="N177" s="276">
        <v>0</v>
      </c>
      <c r="O177" s="277">
        <f>M177+N177</f>
        <v>0</v>
      </c>
      <c r="P177" s="278">
        <v>0</v>
      </c>
      <c r="Q177" s="277">
        <f t="shared" ref="Q177" si="208">O177+P177</f>
        <v>0</v>
      </c>
      <c r="R177" s="275">
        <v>0</v>
      </c>
      <c r="S177" s="276">
        <v>0</v>
      </c>
      <c r="T177" s="277">
        <f>R177+S177</f>
        <v>0</v>
      </c>
      <c r="U177" s="278">
        <v>0</v>
      </c>
      <c r="V177" s="277">
        <f t="shared" ref="V177" si="209">T177+U177</f>
        <v>0</v>
      </c>
      <c r="W177" s="279">
        <f>IF(Q177=0,0,((V177/Q177)-1)*100)</f>
        <v>0</v>
      </c>
    </row>
    <row r="178" spans="12:23" ht="14.25" thickTop="1" thickBot="1">
      <c r="L178" s="280" t="s">
        <v>66</v>
      </c>
      <c r="M178" s="281">
        <f>+M168+M172+M176+M177</f>
        <v>0</v>
      </c>
      <c r="N178" s="282">
        <f t="shared" ref="N178:V178" si="210">+N168+N172+N176+N177</f>
        <v>0</v>
      </c>
      <c r="O178" s="283">
        <f t="shared" si="210"/>
        <v>0</v>
      </c>
      <c r="P178" s="281">
        <f t="shared" si="210"/>
        <v>0</v>
      </c>
      <c r="Q178" s="283">
        <f t="shared" si="210"/>
        <v>0</v>
      </c>
      <c r="R178" s="281">
        <f t="shared" si="210"/>
        <v>0</v>
      </c>
      <c r="S178" s="282">
        <f t="shared" si="210"/>
        <v>0</v>
      </c>
      <c r="T178" s="283">
        <f t="shared" si="210"/>
        <v>0</v>
      </c>
      <c r="U178" s="281">
        <f t="shared" si="210"/>
        <v>0</v>
      </c>
      <c r="V178" s="283">
        <f t="shared" si="210"/>
        <v>0</v>
      </c>
      <c r="W178" s="284">
        <f>IF(Q178=0,0,((V178/Q178)-1)*100)</f>
        <v>0</v>
      </c>
    </row>
    <row r="179" spans="12:23" ht="13.5" thickTop="1">
      <c r="L179" s="258" t="s">
        <v>11</v>
      </c>
      <c r="M179" s="275">
        <v>0</v>
      </c>
      <c r="N179" s="276">
        <v>0</v>
      </c>
      <c r="O179" s="277">
        <f>M179+N179</f>
        <v>0</v>
      </c>
      <c r="P179" s="278">
        <v>0</v>
      </c>
      <c r="Q179" s="277">
        <f>O179+P179</f>
        <v>0</v>
      </c>
      <c r="R179" s="275"/>
      <c r="S179" s="276"/>
      <c r="T179" s="277"/>
      <c r="U179" s="278"/>
      <c r="V179" s="277"/>
      <c r="W179" s="279"/>
    </row>
    <row r="180" spans="12:23" ht="13.5" thickBot="1">
      <c r="L180" s="264" t="s">
        <v>12</v>
      </c>
      <c r="M180" s="275">
        <v>0</v>
      </c>
      <c r="N180" s="276">
        <v>0</v>
      </c>
      <c r="O180" s="277">
        <f>M180+N180</f>
        <v>0</v>
      </c>
      <c r="P180" s="278">
        <v>0</v>
      </c>
      <c r="Q180" s="277">
        <f>O180+P180</f>
        <v>0</v>
      </c>
      <c r="R180" s="275"/>
      <c r="S180" s="276"/>
      <c r="T180" s="277"/>
      <c r="U180" s="278"/>
      <c r="V180" s="277"/>
      <c r="W180" s="279"/>
    </row>
    <row r="181" spans="12:23" ht="14.25" thickTop="1" thickBot="1">
      <c r="L181" s="439" t="s">
        <v>57</v>
      </c>
      <c r="M181" s="440">
        <f t="shared" ref="M181:Q181" si="211">+M177+M179+M180</f>
        <v>0</v>
      </c>
      <c r="N181" s="441">
        <f t="shared" si="211"/>
        <v>0</v>
      </c>
      <c r="O181" s="442">
        <f t="shared" si="211"/>
        <v>0</v>
      </c>
      <c r="P181" s="440">
        <f t="shared" si="211"/>
        <v>0</v>
      </c>
      <c r="Q181" s="443">
        <f t="shared" si="211"/>
        <v>0</v>
      </c>
      <c r="R181" s="440"/>
      <c r="S181" s="441"/>
      <c r="T181" s="442"/>
      <c r="U181" s="440"/>
      <c r="V181" s="443"/>
      <c r="W181" s="444"/>
    </row>
    <row r="182" spans="12:23" ht="14.25" thickTop="1" thickBot="1">
      <c r="L182" s="280" t="s">
        <v>63</v>
      </c>
      <c r="M182" s="281">
        <f t="shared" ref="M182:Q182" si="212">+M168+M172+M176+M181</f>
        <v>0</v>
      </c>
      <c r="N182" s="282">
        <f t="shared" si="212"/>
        <v>0</v>
      </c>
      <c r="O182" s="283">
        <f t="shared" si="212"/>
        <v>0</v>
      </c>
      <c r="P182" s="281">
        <f t="shared" si="212"/>
        <v>0</v>
      </c>
      <c r="Q182" s="283">
        <f t="shared" si="212"/>
        <v>0</v>
      </c>
      <c r="R182" s="281"/>
      <c r="S182" s="282"/>
      <c r="T182" s="283"/>
      <c r="U182" s="281"/>
      <c r="V182" s="283"/>
      <c r="W182" s="284"/>
    </row>
    <row r="183" spans="12:23" ht="14.25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12:23" ht="13.5" thickTop="1">
      <c r="L184" s="492" t="s">
        <v>55</v>
      </c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4"/>
    </row>
    <row r="185" spans="12:23" ht="13.5" thickBot="1">
      <c r="L185" s="495" t="s">
        <v>52</v>
      </c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7"/>
    </row>
    <row r="186" spans="12:23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12:23" ht="14.25" thickTop="1" thickBot="1">
      <c r="L187" s="254"/>
      <c r="M187" s="255" t="s">
        <v>64</v>
      </c>
      <c r="N187" s="256"/>
      <c r="O187" s="294"/>
      <c r="P187" s="255"/>
      <c r="Q187" s="255"/>
      <c r="R187" s="255" t="s">
        <v>65</v>
      </c>
      <c r="S187" s="256"/>
      <c r="T187" s="294"/>
      <c r="U187" s="255"/>
      <c r="V187" s="255"/>
      <c r="W187" s="375" t="s">
        <v>2</v>
      </c>
    </row>
    <row r="188" spans="12:23" ht="13.5" thickTop="1">
      <c r="L188" s="258" t="s">
        <v>3</v>
      </c>
      <c r="M188" s="259"/>
      <c r="N188" s="260"/>
      <c r="O188" s="261"/>
      <c r="P188" s="262"/>
      <c r="Q188" s="261"/>
      <c r="R188" s="259"/>
      <c r="S188" s="260"/>
      <c r="T188" s="261"/>
      <c r="U188" s="262"/>
      <c r="V188" s="261"/>
      <c r="W188" s="376" t="s">
        <v>4</v>
      </c>
    </row>
    <row r="189" spans="12:23" ht="13.5" thickBot="1">
      <c r="L189" s="264"/>
      <c r="M189" s="265" t="s">
        <v>35</v>
      </c>
      <c r="N189" s="266" t="s">
        <v>36</v>
      </c>
      <c r="O189" s="267" t="s">
        <v>37</v>
      </c>
      <c r="P189" s="268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68" t="s">
        <v>32</v>
      </c>
      <c r="V189" s="267" t="s">
        <v>7</v>
      </c>
      <c r="W189" s="377"/>
    </row>
    <row r="190" spans="12:23" ht="6" customHeight="1" thickTop="1">
      <c r="L190" s="258"/>
      <c r="M190" s="333"/>
      <c r="N190" s="271"/>
      <c r="O190" s="272"/>
      <c r="P190" s="273"/>
      <c r="Q190" s="272"/>
      <c r="R190" s="333"/>
      <c r="S190" s="271"/>
      <c r="T190" s="272"/>
      <c r="U190" s="273"/>
      <c r="V190" s="272"/>
      <c r="W190" s="274"/>
    </row>
    <row r="191" spans="12:23">
      <c r="L191" s="258" t="s">
        <v>13</v>
      </c>
      <c r="M191" s="334">
        <v>29</v>
      </c>
      <c r="N191" s="276">
        <v>33</v>
      </c>
      <c r="O191" s="277">
        <f>M191+N191</f>
        <v>62</v>
      </c>
      <c r="P191" s="278">
        <v>0</v>
      </c>
      <c r="Q191" s="277">
        <f>O191+P191</f>
        <v>62</v>
      </c>
      <c r="R191" s="334">
        <v>36</v>
      </c>
      <c r="S191" s="276">
        <v>30</v>
      </c>
      <c r="T191" s="277">
        <f>R191+S191</f>
        <v>66</v>
      </c>
      <c r="U191" s="278">
        <v>0</v>
      </c>
      <c r="V191" s="277">
        <f>T191+U191</f>
        <v>66</v>
      </c>
      <c r="W191" s="279">
        <f t="shared" ref="W191:W201" si="213">IF(Q191=0,0,((V191/Q191)-1)*100)</f>
        <v>6.4516129032258007</v>
      </c>
    </row>
    <row r="192" spans="12:23">
      <c r="L192" s="258" t="s">
        <v>14</v>
      </c>
      <c r="M192" s="334">
        <v>25</v>
      </c>
      <c r="N192" s="276">
        <v>25</v>
      </c>
      <c r="O192" s="277">
        <f>M192+N192</f>
        <v>50</v>
      </c>
      <c r="P192" s="278">
        <v>0</v>
      </c>
      <c r="Q192" s="277">
        <f>O192+P192</f>
        <v>50</v>
      </c>
      <c r="R192" s="334">
        <v>30</v>
      </c>
      <c r="S192" s="276">
        <v>29</v>
      </c>
      <c r="T192" s="277">
        <f>R192+S192</f>
        <v>59</v>
      </c>
      <c r="U192" s="278">
        <v>0</v>
      </c>
      <c r="V192" s="277">
        <f>T192+U192</f>
        <v>59</v>
      </c>
      <c r="W192" s="279">
        <f>IF(Q192=0,0,((V192/Q192)-1)*100)</f>
        <v>17.999999999999993</v>
      </c>
    </row>
    <row r="193" spans="1:23" ht="13.5" thickBot="1">
      <c r="L193" s="258" t="s">
        <v>15</v>
      </c>
      <c r="M193" s="334">
        <v>22</v>
      </c>
      <c r="N193" s="276">
        <v>30</v>
      </c>
      <c r="O193" s="277">
        <f>M193+N193</f>
        <v>52</v>
      </c>
      <c r="P193" s="278">
        <v>0</v>
      </c>
      <c r="Q193" s="277">
        <f>O193+P193</f>
        <v>52</v>
      </c>
      <c r="R193" s="334">
        <v>39</v>
      </c>
      <c r="S193" s="276">
        <v>34</v>
      </c>
      <c r="T193" s="277">
        <f>R193+S193</f>
        <v>73</v>
      </c>
      <c r="U193" s="278">
        <v>0</v>
      </c>
      <c r="V193" s="277">
        <f>T193+U193</f>
        <v>73</v>
      </c>
      <c r="W193" s="279">
        <f>IF(Q193=0,0,((V193/Q193)-1)*100)</f>
        <v>40.384615384615373</v>
      </c>
    </row>
    <row r="194" spans="1:23" ht="14.25" thickTop="1" thickBot="1">
      <c r="L194" s="280" t="s">
        <v>61</v>
      </c>
      <c r="M194" s="281">
        <f t="shared" ref="M194:V194" si="214">+M191+M192+M193</f>
        <v>76</v>
      </c>
      <c r="N194" s="282">
        <f t="shared" si="214"/>
        <v>88</v>
      </c>
      <c r="O194" s="283">
        <f t="shared" si="214"/>
        <v>164</v>
      </c>
      <c r="P194" s="281">
        <f t="shared" si="214"/>
        <v>0</v>
      </c>
      <c r="Q194" s="283">
        <f t="shared" si="214"/>
        <v>164</v>
      </c>
      <c r="R194" s="281">
        <f t="shared" si="214"/>
        <v>105</v>
      </c>
      <c r="S194" s="282">
        <f t="shared" si="214"/>
        <v>93</v>
      </c>
      <c r="T194" s="283">
        <f t="shared" si="214"/>
        <v>198</v>
      </c>
      <c r="U194" s="281">
        <f t="shared" si="214"/>
        <v>0</v>
      </c>
      <c r="V194" s="283">
        <f t="shared" si="214"/>
        <v>198</v>
      </c>
      <c r="W194" s="284">
        <f t="shared" ref="W194" si="215">IF(Q194=0,0,((V194/Q194)-1)*100)</f>
        <v>20.731707317073166</v>
      </c>
    </row>
    <row r="195" spans="1:23" ht="13.5" thickTop="1">
      <c r="L195" s="258" t="s">
        <v>16</v>
      </c>
      <c r="M195" s="334">
        <v>15</v>
      </c>
      <c r="N195" s="276">
        <v>20</v>
      </c>
      <c r="O195" s="277">
        <f>SUM(M195:N195)</f>
        <v>35</v>
      </c>
      <c r="P195" s="278">
        <v>0</v>
      </c>
      <c r="Q195" s="277">
        <f>O195+P195</f>
        <v>35</v>
      </c>
      <c r="R195" s="334">
        <v>27</v>
      </c>
      <c r="S195" s="276">
        <v>23</v>
      </c>
      <c r="T195" s="277">
        <f>SUM(R195:S195)</f>
        <v>50</v>
      </c>
      <c r="U195" s="278">
        <v>0</v>
      </c>
      <c r="V195" s="277">
        <f>T195+U195</f>
        <v>50</v>
      </c>
      <c r="W195" s="279">
        <f t="shared" si="213"/>
        <v>42.857142857142861</v>
      </c>
    </row>
    <row r="196" spans="1:23">
      <c r="L196" s="258" t="s">
        <v>17</v>
      </c>
      <c r="M196" s="334">
        <v>23</v>
      </c>
      <c r="N196" s="276">
        <v>27</v>
      </c>
      <c r="O196" s="277">
        <f>SUM(M196:N196)</f>
        <v>50</v>
      </c>
      <c r="P196" s="278">
        <v>0</v>
      </c>
      <c r="Q196" s="277">
        <f>O196+P196</f>
        <v>50</v>
      </c>
      <c r="R196" s="334">
        <v>24</v>
      </c>
      <c r="S196" s="276">
        <v>26</v>
      </c>
      <c r="T196" s="277">
        <f>SUM(R196:S196)</f>
        <v>50</v>
      </c>
      <c r="U196" s="278">
        <v>0</v>
      </c>
      <c r="V196" s="277">
        <f>T196+U196</f>
        <v>50</v>
      </c>
      <c r="W196" s="279">
        <f>IF(Q196=0,0,((V196/Q196)-1)*100)</f>
        <v>0</v>
      </c>
    </row>
    <row r="197" spans="1:23" ht="13.5" thickBot="1">
      <c r="L197" s="258" t="s">
        <v>18</v>
      </c>
      <c r="M197" s="334">
        <v>27</v>
      </c>
      <c r="N197" s="276">
        <v>31</v>
      </c>
      <c r="O197" s="285">
        <f>SUM(M197:N197)</f>
        <v>58</v>
      </c>
      <c r="P197" s="286">
        <v>0</v>
      </c>
      <c r="Q197" s="277">
        <f>O197+P197</f>
        <v>58</v>
      </c>
      <c r="R197" s="334">
        <v>28</v>
      </c>
      <c r="S197" s="276">
        <v>32</v>
      </c>
      <c r="T197" s="285">
        <f>SUM(R197:S197)</f>
        <v>60</v>
      </c>
      <c r="U197" s="286">
        <v>0</v>
      </c>
      <c r="V197" s="285">
        <f>T197+U197</f>
        <v>60</v>
      </c>
      <c r="W197" s="279">
        <f>IF(Q197=0,0,((V197/Q197)-1)*100)</f>
        <v>3.4482758620689724</v>
      </c>
    </row>
    <row r="198" spans="1:23" ht="14.25" thickTop="1" thickBot="1">
      <c r="L198" s="287" t="s">
        <v>19</v>
      </c>
      <c r="M198" s="288">
        <f>+M195+M196+M197</f>
        <v>65</v>
      </c>
      <c r="N198" s="288">
        <f t="shared" ref="N198:V198" si="216">+N195+N196+N197</f>
        <v>78</v>
      </c>
      <c r="O198" s="289">
        <f t="shared" si="216"/>
        <v>143</v>
      </c>
      <c r="P198" s="290">
        <f t="shared" si="216"/>
        <v>0</v>
      </c>
      <c r="Q198" s="289">
        <f t="shared" si="216"/>
        <v>143</v>
      </c>
      <c r="R198" s="288">
        <f t="shared" si="216"/>
        <v>79</v>
      </c>
      <c r="S198" s="288">
        <f t="shared" si="216"/>
        <v>81</v>
      </c>
      <c r="T198" s="289">
        <f t="shared" si="216"/>
        <v>160</v>
      </c>
      <c r="U198" s="290">
        <f t="shared" si="216"/>
        <v>0</v>
      </c>
      <c r="V198" s="289">
        <f t="shared" si="216"/>
        <v>160</v>
      </c>
      <c r="W198" s="291">
        <f>IF(Q198=0,0,((V198/Q198)-1)*100)</f>
        <v>11.888111888111897</v>
      </c>
    </row>
    <row r="199" spans="1:23" ht="13.5" thickTop="1">
      <c r="A199" s="415"/>
      <c r="K199" s="415"/>
      <c r="L199" s="258" t="s">
        <v>21</v>
      </c>
      <c r="M199" s="334">
        <v>33</v>
      </c>
      <c r="N199" s="276">
        <v>26</v>
      </c>
      <c r="O199" s="285">
        <f>SUM(M199:N199)</f>
        <v>59</v>
      </c>
      <c r="P199" s="292">
        <v>0</v>
      </c>
      <c r="Q199" s="277">
        <f>O199+P199</f>
        <v>59</v>
      </c>
      <c r="R199" s="334">
        <v>30</v>
      </c>
      <c r="S199" s="276">
        <v>28</v>
      </c>
      <c r="T199" s="285">
        <f>SUM(R199:S199)</f>
        <v>58</v>
      </c>
      <c r="U199" s="292">
        <v>0</v>
      </c>
      <c r="V199" s="285">
        <f>T199+U199</f>
        <v>58</v>
      </c>
      <c r="W199" s="279">
        <f>IF(Q199=0,0,((V199/Q199)-1)*100)</f>
        <v>-1.6949152542372836</v>
      </c>
    </row>
    <row r="200" spans="1:23">
      <c r="A200" s="415"/>
      <c r="K200" s="415"/>
      <c r="L200" s="258" t="s">
        <v>22</v>
      </c>
      <c r="M200" s="334">
        <v>37</v>
      </c>
      <c r="N200" s="276">
        <v>32</v>
      </c>
      <c r="O200" s="285">
        <f>SUM(M200:N200)</f>
        <v>69</v>
      </c>
      <c r="P200" s="278">
        <v>0</v>
      </c>
      <c r="Q200" s="277">
        <f>O200+P200</f>
        <v>69</v>
      </c>
      <c r="R200" s="334">
        <v>35</v>
      </c>
      <c r="S200" s="276">
        <v>32</v>
      </c>
      <c r="T200" s="285">
        <f>SUM(R200:S200)</f>
        <v>67</v>
      </c>
      <c r="U200" s="278">
        <v>0</v>
      </c>
      <c r="V200" s="285">
        <f>T200+U200</f>
        <v>67</v>
      </c>
      <c r="W200" s="279">
        <f t="shared" si="213"/>
        <v>-2.8985507246376829</v>
      </c>
    </row>
    <row r="201" spans="1:23" ht="13.5" thickBot="1">
      <c r="A201" s="415"/>
      <c r="K201" s="415"/>
      <c r="L201" s="258" t="s">
        <v>23</v>
      </c>
      <c r="M201" s="334">
        <v>45</v>
      </c>
      <c r="N201" s="276">
        <v>36</v>
      </c>
      <c r="O201" s="285">
        <f>SUM(M201:N201)</f>
        <v>81</v>
      </c>
      <c r="P201" s="278">
        <v>0</v>
      </c>
      <c r="Q201" s="277">
        <f>O201+P201</f>
        <v>81</v>
      </c>
      <c r="R201" s="334">
        <v>35</v>
      </c>
      <c r="S201" s="276">
        <v>41</v>
      </c>
      <c r="T201" s="285">
        <f>SUM(R201:S201)</f>
        <v>76</v>
      </c>
      <c r="U201" s="278">
        <v>0</v>
      </c>
      <c r="V201" s="285">
        <f>T201+U201</f>
        <v>76</v>
      </c>
      <c r="W201" s="279">
        <f t="shared" si="213"/>
        <v>-6.1728395061728447</v>
      </c>
    </row>
    <row r="202" spans="1:23" ht="14.25" thickTop="1" thickBot="1">
      <c r="A202" s="415"/>
      <c r="K202" s="415"/>
      <c r="L202" s="280" t="s">
        <v>40</v>
      </c>
      <c r="M202" s="282">
        <f t="shared" ref="M202:Q202" si="217">+M199+M200+M201</f>
        <v>115</v>
      </c>
      <c r="N202" s="282">
        <f t="shared" si="217"/>
        <v>94</v>
      </c>
      <c r="O202" s="283">
        <f t="shared" si="217"/>
        <v>209</v>
      </c>
      <c r="P202" s="281">
        <f t="shared" si="217"/>
        <v>0</v>
      </c>
      <c r="Q202" s="283">
        <f t="shared" si="217"/>
        <v>209</v>
      </c>
      <c r="R202" s="282">
        <f t="shared" ref="R202:V202" si="218">+R199+R200+R201</f>
        <v>100</v>
      </c>
      <c r="S202" s="282">
        <f t="shared" si="218"/>
        <v>101</v>
      </c>
      <c r="T202" s="283">
        <f t="shared" si="218"/>
        <v>201</v>
      </c>
      <c r="U202" s="281">
        <f t="shared" si="218"/>
        <v>0</v>
      </c>
      <c r="V202" s="283">
        <f t="shared" si="218"/>
        <v>201</v>
      </c>
      <c r="W202" s="284">
        <f t="shared" ref="W202" si="219">IF(Q202=0,0,((V202/Q202)-1)*100)</f>
        <v>-3.8277511961722466</v>
      </c>
    </row>
    <row r="203" spans="1:23" ht="14.25" thickTop="1" thickBot="1">
      <c r="L203" s="258" t="s">
        <v>10</v>
      </c>
      <c r="M203" s="334">
        <v>41</v>
      </c>
      <c r="N203" s="276">
        <v>49</v>
      </c>
      <c r="O203" s="277">
        <f>M203+N203</f>
        <v>90</v>
      </c>
      <c r="P203" s="278">
        <v>0</v>
      </c>
      <c r="Q203" s="277">
        <f t="shared" ref="Q203" si="220">O203+P203</f>
        <v>90</v>
      </c>
      <c r="R203" s="334">
        <v>32</v>
      </c>
      <c r="S203" s="276">
        <v>32</v>
      </c>
      <c r="T203" s="277">
        <f>R203+S203</f>
        <v>64</v>
      </c>
      <c r="U203" s="278">
        <v>0</v>
      </c>
      <c r="V203" s="277">
        <f t="shared" ref="V203" si="221">T203+U203</f>
        <v>64</v>
      </c>
      <c r="W203" s="279">
        <f>IF(Q203=0,0,((V203/Q203)-1)*100)</f>
        <v>-28.888888888888886</v>
      </c>
    </row>
    <row r="204" spans="1:23" ht="14.25" thickTop="1" thickBot="1">
      <c r="L204" s="280" t="s">
        <v>66</v>
      </c>
      <c r="M204" s="281">
        <f>+M194+M198+M202+M203</f>
        <v>297</v>
      </c>
      <c r="N204" s="282">
        <f t="shared" ref="N204:V204" si="222">+N194+N198+N202+N203</f>
        <v>309</v>
      </c>
      <c r="O204" s="283">
        <f t="shared" si="222"/>
        <v>606</v>
      </c>
      <c r="P204" s="281">
        <f t="shared" si="222"/>
        <v>0</v>
      </c>
      <c r="Q204" s="283">
        <f t="shared" si="222"/>
        <v>606</v>
      </c>
      <c r="R204" s="281">
        <f t="shared" si="222"/>
        <v>316</v>
      </c>
      <c r="S204" s="282">
        <f t="shared" si="222"/>
        <v>307</v>
      </c>
      <c r="T204" s="283">
        <f t="shared" si="222"/>
        <v>623</v>
      </c>
      <c r="U204" s="281">
        <f t="shared" si="222"/>
        <v>0</v>
      </c>
      <c r="V204" s="283">
        <f t="shared" si="222"/>
        <v>623</v>
      </c>
      <c r="W204" s="284">
        <f>IF(Q204=0,0,((V204/Q204)-1)*100)</f>
        <v>2.8052805280528004</v>
      </c>
    </row>
    <row r="205" spans="1:23" ht="13.5" thickTop="1">
      <c r="L205" s="258" t="s">
        <v>11</v>
      </c>
      <c r="M205" s="334">
        <v>38</v>
      </c>
      <c r="N205" s="276">
        <v>57</v>
      </c>
      <c r="O205" s="277">
        <f>M205+N205</f>
        <v>95</v>
      </c>
      <c r="P205" s="278">
        <v>0</v>
      </c>
      <c r="Q205" s="277">
        <f>O205+P205</f>
        <v>95</v>
      </c>
      <c r="R205" s="334"/>
      <c r="S205" s="276"/>
      <c r="T205" s="277"/>
      <c r="U205" s="278"/>
      <c r="V205" s="277"/>
      <c r="W205" s="279"/>
    </row>
    <row r="206" spans="1:23" ht="13.5" thickBot="1">
      <c r="L206" s="264" t="s">
        <v>12</v>
      </c>
      <c r="M206" s="334">
        <v>35</v>
      </c>
      <c r="N206" s="276">
        <v>46</v>
      </c>
      <c r="O206" s="277">
        <f>M206+N206</f>
        <v>81</v>
      </c>
      <c r="P206" s="278">
        <v>0</v>
      </c>
      <c r="Q206" s="277">
        <f>O206+P206</f>
        <v>81</v>
      </c>
      <c r="R206" s="334"/>
      <c r="S206" s="276"/>
      <c r="T206" s="277"/>
      <c r="U206" s="278"/>
      <c r="V206" s="277"/>
      <c r="W206" s="279"/>
    </row>
    <row r="207" spans="1:23" ht="14.25" thickTop="1" thickBot="1">
      <c r="L207" s="439" t="s">
        <v>57</v>
      </c>
      <c r="M207" s="440">
        <f t="shared" ref="M207:Q207" si="223">+M203+M205+M206</f>
        <v>114</v>
      </c>
      <c r="N207" s="441">
        <f t="shared" si="223"/>
        <v>152</v>
      </c>
      <c r="O207" s="442">
        <f t="shared" si="223"/>
        <v>266</v>
      </c>
      <c r="P207" s="440">
        <f t="shared" si="223"/>
        <v>0</v>
      </c>
      <c r="Q207" s="443">
        <f t="shared" si="223"/>
        <v>266</v>
      </c>
      <c r="R207" s="440"/>
      <c r="S207" s="441"/>
      <c r="T207" s="442"/>
      <c r="U207" s="440"/>
      <c r="V207" s="443"/>
      <c r="W207" s="444"/>
    </row>
    <row r="208" spans="1:23" ht="14.25" thickTop="1" thickBot="1">
      <c r="L208" s="280" t="s">
        <v>63</v>
      </c>
      <c r="M208" s="281">
        <f t="shared" ref="M208:Q208" si="224">+M194+M198+M202+M207</f>
        <v>370</v>
      </c>
      <c r="N208" s="282">
        <f t="shared" si="224"/>
        <v>412</v>
      </c>
      <c r="O208" s="283">
        <f t="shared" si="224"/>
        <v>782</v>
      </c>
      <c r="P208" s="281">
        <f t="shared" si="224"/>
        <v>0</v>
      </c>
      <c r="Q208" s="283">
        <f t="shared" si="224"/>
        <v>782</v>
      </c>
      <c r="R208" s="281"/>
      <c r="S208" s="282"/>
      <c r="T208" s="283"/>
      <c r="U208" s="281"/>
      <c r="V208" s="283"/>
      <c r="W208" s="284"/>
    </row>
    <row r="209" spans="1:23" ht="14.25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:23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:23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:23" ht="14.25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:23" ht="12.75" customHeight="1" thickTop="1" thickBot="1">
      <c r="L213" s="254"/>
      <c r="M213" s="255" t="s">
        <v>64</v>
      </c>
      <c r="N213" s="256"/>
      <c r="O213" s="294"/>
      <c r="P213" s="255"/>
      <c r="Q213" s="255"/>
      <c r="R213" s="255" t="s">
        <v>65</v>
      </c>
      <c r="S213" s="256"/>
      <c r="T213" s="294"/>
      <c r="U213" s="255"/>
      <c r="V213" s="255"/>
      <c r="W213" s="375" t="s">
        <v>2</v>
      </c>
    </row>
    <row r="214" spans="1:23" ht="13.5" thickTop="1">
      <c r="L214" s="258" t="s">
        <v>3</v>
      </c>
      <c r="M214" s="259"/>
      <c r="N214" s="260"/>
      <c r="O214" s="261"/>
      <c r="P214" s="262"/>
      <c r="Q214" s="374"/>
      <c r="R214" s="259"/>
      <c r="S214" s="260"/>
      <c r="T214" s="261"/>
      <c r="U214" s="262"/>
      <c r="V214" s="374"/>
      <c r="W214" s="376" t="s">
        <v>4</v>
      </c>
    </row>
    <row r="215" spans="1:23" ht="13.5" thickBot="1">
      <c r="L215" s="264"/>
      <c r="M215" s="265" t="s">
        <v>35</v>
      </c>
      <c r="N215" s="266" t="s">
        <v>36</v>
      </c>
      <c r="O215" s="267" t="s">
        <v>37</v>
      </c>
      <c r="P215" s="268" t="s">
        <v>32</v>
      </c>
      <c r="Q215" s="453" t="s">
        <v>7</v>
      </c>
      <c r="R215" s="265" t="s">
        <v>35</v>
      </c>
      <c r="S215" s="266" t="s">
        <v>36</v>
      </c>
      <c r="T215" s="267" t="s">
        <v>37</v>
      </c>
      <c r="U215" s="268" t="s">
        <v>32</v>
      </c>
      <c r="V215" s="370" t="s">
        <v>7</v>
      </c>
      <c r="W215" s="377"/>
    </row>
    <row r="216" spans="1:23" ht="4.5" customHeight="1" thickTop="1">
      <c r="L216" s="258"/>
      <c r="M216" s="270"/>
      <c r="N216" s="271"/>
      <c r="O216" s="272"/>
      <c r="P216" s="273"/>
      <c r="Q216" s="312"/>
      <c r="R216" s="270"/>
      <c r="S216" s="271"/>
      <c r="T216" s="272"/>
      <c r="U216" s="273"/>
      <c r="V216" s="312"/>
      <c r="W216" s="274"/>
    </row>
    <row r="217" spans="1:23">
      <c r="L217" s="258" t="s">
        <v>13</v>
      </c>
      <c r="M217" s="275">
        <f t="shared" ref="M217:N217" si="225">+M165+M191</f>
        <v>29</v>
      </c>
      <c r="N217" s="276">
        <f t="shared" si="225"/>
        <v>33</v>
      </c>
      <c r="O217" s="277">
        <f t="shared" ref="O217:O218" si="226">M217+N217</f>
        <v>62</v>
      </c>
      <c r="P217" s="278">
        <f>+P165+P191</f>
        <v>0</v>
      </c>
      <c r="Q217" s="313">
        <f>O217+P217</f>
        <v>62</v>
      </c>
      <c r="R217" s="275">
        <f t="shared" ref="R217:S219" si="227">+R165+R191</f>
        <v>36</v>
      </c>
      <c r="S217" s="276">
        <f t="shared" si="227"/>
        <v>30</v>
      </c>
      <c r="T217" s="277">
        <f t="shared" ref="T217:T218" si="228">R217+S217</f>
        <v>66</v>
      </c>
      <c r="U217" s="278">
        <f>+U165+U191</f>
        <v>0</v>
      </c>
      <c r="V217" s="313">
        <f>T217+U217</f>
        <v>66</v>
      </c>
      <c r="W217" s="279">
        <f>IF(Q217=0,0,((V217/Q217)-1)*100)</f>
        <v>6.4516129032258007</v>
      </c>
    </row>
    <row r="218" spans="1:23">
      <c r="L218" s="258" t="s">
        <v>14</v>
      </c>
      <c r="M218" s="275">
        <f t="shared" ref="M218:N218" si="229">+M166+M192</f>
        <v>25</v>
      </c>
      <c r="N218" s="276">
        <f t="shared" si="229"/>
        <v>25</v>
      </c>
      <c r="O218" s="277">
        <f t="shared" si="226"/>
        <v>50</v>
      </c>
      <c r="P218" s="278">
        <f>+P166+P192</f>
        <v>0</v>
      </c>
      <c r="Q218" s="313">
        <f>O218+P218</f>
        <v>50</v>
      </c>
      <c r="R218" s="275">
        <f t="shared" si="227"/>
        <v>30</v>
      </c>
      <c r="S218" s="276">
        <f t="shared" si="227"/>
        <v>29</v>
      </c>
      <c r="T218" s="277">
        <f t="shared" si="228"/>
        <v>59</v>
      </c>
      <c r="U218" s="278">
        <f>+U166+U192</f>
        <v>0</v>
      </c>
      <c r="V218" s="313">
        <f>T218+U218</f>
        <v>59</v>
      </c>
      <c r="W218" s="279">
        <f t="shared" ref="W218:W228" si="230">IF(Q218=0,0,((V218/Q218)-1)*100)</f>
        <v>17.999999999999993</v>
      </c>
    </row>
    <row r="219" spans="1:23" ht="13.5" thickBot="1">
      <c r="L219" s="258" t="s">
        <v>15</v>
      </c>
      <c r="M219" s="275">
        <f t="shared" ref="M219:N219" si="231">+M167+M193</f>
        <v>22</v>
      </c>
      <c r="N219" s="276">
        <f t="shared" si="231"/>
        <v>30</v>
      </c>
      <c r="O219" s="277">
        <f>M219+N219</f>
        <v>52</v>
      </c>
      <c r="P219" s="278">
        <f>+P167+P193</f>
        <v>0</v>
      </c>
      <c r="Q219" s="313">
        <f>O219+P219</f>
        <v>52</v>
      </c>
      <c r="R219" s="275">
        <f t="shared" si="227"/>
        <v>39</v>
      </c>
      <c r="S219" s="276">
        <f t="shared" si="227"/>
        <v>34</v>
      </c>
      <c r="T219" s="277">
        <f>R219+S219</f>
        <v>73</v>
      </c>
      <c r="U219" s="278">
        <f>+U167+U193</f>
        <v>0</v>
      </c>
      <c r="V219" s="313">
        <f>T219+U219</f>
        <v>73</v>
      </c>
      <c r="W219" s="279">
        <f>IF(Q219=0,0,((V219/Q219)-1)*100)</f>
        <v>40.384615384615373</v>
      </c>
    </row>
    <row r="220" spans="1:23" ht="14.25" thickTop="1" thickBot="1">
      <c r="L220" s="280" t="s">
        <v>61</v>
      </c>
      <c r="M220" s="281">
        <f t="shared" ref="M220:Q220" si="232">+M217+M218+M219</f>
        <v>76</v>
      </c>
      <c r="N220" s="282">
        <f t="shared" si="232"/>
        <v>88</v>
      </c>
      <c r="O220" s="283">
        <f t="shared" si="232"/>
        <v>164</v>
      </c>
      <c r="P220" s="281">
        <f t="shared" si="232"/>
        <v>0</v>
      </c>
      <c r="Q220" s="283">
        <f t="shared" si="232"/>
        <v>164</v>
      </c>
      <c r="R220" s="281">
        <f t="shared" ref="R220" si="233">+R217+R218+R219</f>
        <v>105</v>
      </c>
      <c r="S220" s="282">
        <f t="shared" ref="S220" si="234">+S217+S218+S219</f>
        <v>93</v>
      </c>
      <c r="T220" s="283">
        <f t="shared" ref="T220" si="235">+T217+T218+T219</f>
        <v>198</v>
      </c>
      <c r="U220" s="281">
        <f t="shared" ref="U220" si="236">+U217+U218+U219</f>
        <v>0</v>
      </c>
      <c r="V220" s="283">
        <f t="shared" ref="V220" si="237">+V217+V218+V219</f>
        <v>198</v>
      </c>
      <c r="W220" s="284">
        <f t="shared" si="230"/>
        <v>20.731707317073166</v>
      </c>
    </row>
    <row r="221" spans="1:23" ht="13.5" thickTop="1">
      <c r="L221" s="258" t="s">
        <v>16</v>
      </c>
      <c r="M221" s="275">
        <f t="shared" ref="M221:N221" si="238">+M169+M195</f>
        <v>15</v>
      </c>
      <c r="N221" s="276">
        <f t="shared" si="238"/>
        <v>20</v>
      </c>
      <c r="O221" s="277">
        <f t="shared" ref="O221" si="239">M221+N221</f>
        <v>35</v>
      </c>
      <c r="P221" s="278">
        <f>+P169+P195</f>
        <v>0</v>
      </c>
      <c r="Q221" s="313">
        <f>O221+P221</f>
        <v>35</v>
      </c>
      <c r="R221" s="275">
        <f t="shared" ref="R221:S223" si="240">+R169+R195</f>
        <v>27</v>
      </c>
      <c r="S221" s="276">
        <f t="shared" si="240"/>
        <v>23</v>
      </c>
      <c r="T221" s="277">
        <f t="shared" ref="T221:T223" si="241">R221+S221</f>
        <v>50</v>
      </c>
      <c r="U221" s="278">
        <f>+U169+U195</f>
        <v>0</v>
      </c>
      <c r="V221" s="313">
        <f>T221+U221</f>
        <v>50</v>
      </c>
      <c r="W221" s="279">
        <f t="shared" si="230"/>
        <v>42.857142857142861</v>
      </c>
    </row>
    <row r="222" spans="1:23">
      <c r="L222" s="258" t="s">
        <v>17</v>
      </c>
      <c r="M222" s="275">
        <f t="shared" ref="M222:N222" si="242">+M170+M196</f>
        <v>23</v>
      </c>
      <c r="N222" s="276">
        <f t="shared" si="242"/>
        <v>27</v>
      </c>
      <c r="O222" s="277">
        <f>M222+N222</f>
        <v>50</v>
      </c>
      <c r="P222" s="278">
        <f>+P170+P196</f>
        <v>0</v>
      </c>
      <c r="Q222" s="313">
        <f>O222+P222</f>
        <v>50</v>
      </c>
      <c r="R222" s="275">
        <f t="shared" si="240"/>
        <v>24</v>
      </c>
      <c r="S222" s="276">
        <f t="shared" si="240"/>
        <v>26</v>
      </c>
      <c r="T222" s="277">
        <f>R222+S222</f>
        <v>50</v>
      </c>
      <c r="U222" s="278">
        <f>+U170+U196</f>
        <v>0</v>
      </c>
      <c r="V222" s="313">
        <f>T222+U222</f>
        <v>50</v>
      </c>
      <c r="W222" s="279">
        <f>IF(Q222=0,0,((V222/Q222)-1)*100)</f>
        <v>0</v>
      </c>
    </row>
    <row r="223" spans="1:23" ht="13.5" thickBot="1">
      <c r="L223" s="258" t="s">
        <v>18</v>
      </c>
      <c r="M223" s="275">
        <f t="shared" ref="M223:N223" si="243">+M171+M197</f>
        <v>27</v>
      </c>
      <c r="N223" s="276">
        <f t="shared" si="243"/>
        <v>31</v>
      </c>
      <c r="O223" s="285">
        <f t="shared" ref="O223" si="244">M223+N223</f>
        <v>58</v>
      </c>
      <c r="P223" s="286">
        <f>+P171+P197</f>
        <v>0</v>
      </c>
      <c r="Q223" s="313">
        <f>O223+P223</f>
        <v>58</v>
      </c>
      <c r="R223" s="275">
        <f t="shared" si="240"/>
        <v>28</v>
      </c>
      <c r="S223" s="276">
        <f t="shared" si="240"/>
        <v>32</v>
      </c>
      <c r="T223" s="285">
        <f t="shared" si="241"/>
        <v>60</v>
      </c>
      <c r="U223" s="286">
        <f>+U171+U197</f>
        <v>0</v>
      </c>
      <c r="V223" s="313">
        <f>T223+U223</f>
        <v>60</v>
      </c>
      <c r="W223" s="279">
        <f t="shared" si="230"/>
        <v>3.4482758620689724</v>
      </c>
    </row>
    <row r="224" spans="1:23" ht="14.25" thickTop="1" thickBot="1">
      <c r="A224" s="416"/>
      <c r="L224" s="287" t="s">
        <v>39</v>
      </c>
      <c r="M224" s="288">
        <f t="shared" ref="M224:Q224" si="245">+M221+M222+M223</f>
        <v>65</v>
      </c>
      <c r="N224" s="288">
        <f t="shared" si="245"/>
        <v>78</v>
      </c>
      <c r="O224" s="289">
        <f t="shared" si="245"/>
        <v>143</v>
      </c>
      <c r="P224" s="290">
        <f t="shared" si="245"/>
        <v>0</v>
      </c>
      <c r="Q224" s="289">
        <f t="shared" si="245"/>
        <v>143</v>
      </c>
      <c r="R224" s="288">
        <f t="shared" ref="R224" si="246">+R221+R222+R223</f>
        <v>79</v>
      </c>
      <c r="S224" s="288">
        <f t="shared" ref="S224" si="247">+S221+S222+S223</f>
        <v>81</v>
      </c>
      <c r="T224" s="289">
        <f t="shared" ref="T224" si="248">+T221+T222+T223</f>
        <v>160</v>
      </c>
      <c r="U224" s="290">
        <f t="shared" ref="U224" si="249">+U221+U222+U223</f>
        <v>0</v>
      </c>
      <c r="V224" s="289">
        <f t="shared" ref="V224" si="250">+V221+V222+V223</f>
        <v>160</v>
      </c>
      <c r="W224" s="403">
        <f t="shared" si="230"/>
        <v>11.888111888111897</v>
      </c>
    </row>
    <row r="225" spans="1:23" ht="13.5" thickTop="1">
      <c r="A225" s="415"/>
      <c r="K225" s="415"/>
      <c r="L225" s="258" t="s">
        <v>21</v>
      </c>
      <c r="M225" s="275">
        <f t="shared" ref="M225:N225" si="251">+M173+M199</f>
        <v>33</v>
      </c>
      <c r="N225" s="276">
        <f t="shared" si="251"/>
        <v>26</v>
      </c>
      <c r="O225" s="285">
        <f t="shared" ref="O225:O227" si="252">M225+N225</f>
        <v>59</v>
      </c>
      <c r="P225" s="292">
        <f>+P173+P199</f>
        <v>0</v>
      </c>
      <c r="Q225" s="313">
        <f>O225+P225</f>
        <v>59</v>
      </c>
      <c r="R225" s="275">
        <f t="shared" ref="R225:S227" si="253">+R173+R199</f>
        <v>30</v>
      </c>
      <c r="S225" s="276">
        <f t="shared" si="253"/>
        <v>28</v>
      </c>
      <c r="T225" s="285">
        <f t="shared" ref="T225:T227" si="254">R225+S225</f>
        <v>58</v>
      </c>
      <c r="U225" s="292">
        <f>+U173+U199</f>
        <v>0</v>
      </c>
      <c r="V225" s="313">
        <f>T225+U225</f>
        <v>58</v>
      </c>
      <c r="W225" s="279">
        <f t="shared" si="230"/>
        <v>-1.6949152542372836</v>
      </c>
    </row>
    <row r="226" spans="1:23">
      <c r="A226" s="415"/>
      <c r="K226" s="415"/>
      <c r="L226" s="258" t="s">
        <v>22</v>
      </c>
      <c r="M226" s="275">
        <f t="shared" ref="M226:N226" si="255">+M174+M200</f>
        <v>37</v>
      </c>
      <c r="N226" s="276">
        <f t="shared" si="255"/>
        <v>32</v>
      </c>
      <c r="O226" s="285">
        <f t="shared" si="252"/>
        <v>69</v>
      </c>
      <c r="P226" s="278">
        <f>+P174+P200</f>
        <v>0</v>
      </c>
      <c r="Q226" s="313">
        <f>O226+P226</f>
        <v>69</v>
      </c>
      <c r="R226" s="275">
        <f t="shared" si="253"/>
        <v>35</v>
      </c>
      <c r="S226" s="276">
        <f t="shared" si="253"/>
        <v>32</v>
      </c>
      <c r="T226" s="285">
        <f t="shared" si="254"/>
        <v>67</v>
      </c>
      <c r="U226" s="278">
        <f>+U174+U200</f>
        <v>0</v>
      </c>
      <c r="V226" s="313">
        <f>T226+U226</f>
        <v>67</v>
      </c>
      <c r="W226" s="279">
        <f t="shared" si="230"/>
        <v>-2.8985507246376829</v>
      </c>
    </row>
    <row r="227" spans="1:23" ht="13.5" thickBot="1">
      <c r="A227" s="415"/>
      <c r="K227" s="415"/>
      <c r="L227" s="258" t="s">
        <v>23</v>
      </c>
      <c r="M227" s="275">
        <f t="shared" ref="M227:N227" si="256">+M175+M201</f>
        <v>45</v>
      </c>
      <c r="N227" s="276">
        <f t="shared" si="256"/>
        <v>36</v>
      </c>
      <c r="O227" s="285">
        <f t="shared" si="252"/>
        <v>81</v>
      </c>
      <c r="P227" s="278">
        <f>+P175+P201</f>
        <v>0</v>
      </c>
      <c r="Q227" s="313">
        <f>O227+P227</f>
        <v>81</v>
      </c>
      <c r="R227" s="275">
        <f t="shared" si="253"/>
        <v>35</v>
      </c>
      <c r="S227" s="276">
        <f t="shared" si="253"/>
        <v>41</v>
      </c>
      <c r="T227" s="285">
        <f t="shared" si="254"/>
        <v>76</v>
      </c>
      <c r="U227" s="278">
        <f>+U175+U201</f>
        <v>0</v>
      </c>
      <c r="V227" s="313">
        <f>T227+U227</f>
        <v>76</v>
      </c>
      <c r="W227" s="279">
        <f t="shared" si="230"/>
        <v>-6.1728395061728447</v>
      </c>
    </row>
    <row r="228" spans="1:23" ht="14.25" thickTop="1" thickBot="1">
      <c r="L228" s="280" t="s">
        <v>40</v>
      </c>
      <c r="M228" s="281">
        <f t="shared" ref="M228:Q228" si="257">+M225+M226+M227</f>
        <v>115</v>
      </c>
      <c r="N228" s="282">
        <f t="shared" si="257"/>
        <v>94</v>
      </c>
      <c r="O228" s="283">
        <f t="shared" si="257"/>
        <v>209</v>
      </c>
      <c r="P228" s="281">
        <f t="shared" si="257"/>
        <v>0</v>
      </c>
      <c r="Q228" s="283">
        <f t="shared" si="257"/>
        <v>209</v>
      </c>
      <c r="R228" s="281">
        <f t="shared" ref="R228:V228" si="258">+R225+R226+R227</f>
        <v>100</v>
      </c>
      <c r="S228" s="282">
        <f t="shared" si="258"/>
        <v>101</v>
      </c>
      <c r="T228" s="283">
        <f t="shared" si="258"/>
        <v>201</v>
      </c>
      <c r="U228" s="281">
        <f t="shared" si="258"/>
        <v>0</v>
      </c>
      <c r="V228" s="283">
        <f t="shared" si="258"/>
        <v>201</v>
      </c>
      <c r="W228" s="284">
        <f t="shared" si="230"/>
        <v>-3.8277511961722466</v>
      </c>
    </row>
    <row r="229" spans="1:23" ht="14.25" thickTop="1" thickBot="1">
      <c r="L229" s="258" t="s">
        <v>10</v>
      </c>
      <c r="M229" s="275">
        <f t="shared" ref="M229:N229" si="259">+M177+M203</f>
        <v>41</v>
      </c>
      <c r="N229" s="276">
        <f t="shared" si="259"/>
        <v>49</v>
      </c>
      <c r="O229" s="277">
        <f>M229+N229</f>
        <v>90</v>
      </c>
      <c r="P229" s="278">
        <f>+P177+P203</f>
        <v>0</v>
      </c>
      <c r="Q229" s="313">
        <f>O229+P229</f>
        <v>90</v>
      </c>
      <c r="R229" s="275">
        <f>+R177+R203</f>
        <v>32</v>
      </c>
      <c r="S229" s="276">
        <f>+S177+S203</f>
        <v>32</v>
      </c>
      <c r="T229" s="277">
        <f>R229+S229</f>
        <v>64</v>
      </c>
      <c r="U229" s="278">
        <f>+U177+U203</f>
        <v>0</v>
      </c>
      <c r="V229" s="313">
        <f>T229+U229</f>
        <v>64</v>
      </c>
      <c r="W229" s="279">
        <f>IF(Q229=0,0,((V229/Q229)-1)*100)</f>
        <v>-28.888888888888886</v>
      </c>
    </row>
    <row r="230" spans="1:23" ht="14.25" thickTop="1" thickBot="1">
      <c r="L230" s="280" t="s">
        <v>66</v>
      </c>
      <c r="M230" s="281">
        <f>+M220+M224+M228+M229</f>
        <v>297</v>
      </c>
      <c r="N230" s="282">
        <f t="shared" ref="N230:V230" si="260">+N220+N224+N228+N229</f>
        <v>309</v>
      </c>
      <c r="O230" s="283">
        <f t="shared" si="260"/>
        <v>606</v>
      </c>
      <c r="P230" s="281">
        <f t="shared" si="260"/>
        <v>0</v>
      </c>
      <c r="Q230" s="283">
        <f t="shared" si="260"/>
        <v>606</v>
      </c>
      <c r="R230" s="281">
        <f t="shared" si="260"/>
        <v>316</v>
      </c>
      <c r="S230" s="282">
        <f t="shared" si="260"/>
        <v>307</v>
      </c>
      <c r="T230" s="283">
        <f t="shared" si="260"/>
        <v>623</v>
      </c>
      <c r="U230" s="281">
        <f t="shared" si="260"/>
        <v>0</v>
      </c>
      <c r="V230" s="283">
        <f t="shared" si="260"/>
        <v>623</v>
      </c>
      <c r="W230" s="284">
        <f>IF(Q230=0,0,((V230/Q230)-1)*100)</f>
        <v>2.8052805280528004</v>
      </c>
    </row>
    <row r="231" spans="1:23" ht="13.5" thickTop="1">
      <c r="L231" s="258" t="s">
        <v>11</v>
      </c>
      <c r="M231" s="275">
        <f t="shared" ref="M231:N231" si="261">+M179+M205</f>
        <v>38</v>
      </c>
      <c r="N231" s="276">
        <f t="shared" si="261"/>
        <v>57</v>
      </c>
      <c r="O231" s="277">
        <f>M231+N231</f>
        <v>95</v>
      </c>
      <c r="P231" s="278">
        <f>+P179+P205</f>
        <v>0</v>
      </c>
      <c r="Q231" s="313">
        <f>O231+P231</f>
        <v>95</v>
      </c>
      <c r="R231" s="275"/>
      <c r="S231" s="276"/>
      <c r="T231" s="277"/>
      <c r="U231" s="278"/>
      <c r="V231" s="313"/>
      <c r="W231" s="279"/>
    </row>
    <row r="232" spans="1:23" ht="13.5" thickBot="1">
      <c r="L232" s="264" t="s">
        <v>12</v>
      </c>
      <c r="M232" s="275">
        <f t="shared" ref="M232:N232" si="262">+M180+M206</f>
        <v>35</v>
      </c>
      <c r="N232" s="276">
        <f t="shared" si="262"/>
        <v>46</v>
      </c>
      <c r="O232" s="277">
        <f t="shared" ref="O232" si="263">M232+N232</f>
        <v>81</v>
      </c>
      <c r="P232" s="278">
        <f>+P180+P206</f>
        <v>0</v>
      </c>
      <c r="Q232" s="313">
        <f>O232+P232</f>
        <v>81</v>
      </c>
      <c r="R232" s="275"/>
      <c r="S232" s="276"/>
      <c r="T232" s="277"/>
      <c r="U232" s="278"/>
      <c r="V232" s="313"/>
      <c r="W232" s="279"/>
    </row>
    <row r="233" spans="1:23" ht="14.25" thickTop="1" thickBot="1">
      <c r="L233" s="439" t="s">
        <v>57</v>
      </c>
      <c r="M233" s="440">
        <f t="shared" ref="M233:Q233" si="264">+M229+M231+M232</f>
        <v>114</v>
      </c>
      <c r="N233" s="441">
        <f t="shared" si="264"/>
        <v>152</v>
      </c>
      <c r="O233" s="442">
        <f t="shared" si="264"/>
        <v>266</v>
      </c>
      <c r="P233" s="440">
        <f t="shared" si="264"/>
        <v>0</v>
      </c>
      <c r="Q233" s="443">
        <f t="shared" si="264"/>
        <v>266</v>
      </c>
      <c r="R233" s="440"/>
      <c r="S233" s="441"/>
      <c r="T233" s="442"/>
      <c r="U233" s="440"/>
      <c r="V233" s="443"/>
      <c r="W233" s="444"/>
    </row>
    <row r="234" spans="1:23" ht="14.25" thickTop="1" thickBot="1">
      <c r="L234" s="280" t="s">
        <v>63</v>
      </c>
      <c r="M234" s="281">
        <f t="shared" ref="M234:Q234" si="265">+M220+M224+M228+M233</f>
        <v>370</v>
      </c>
      <c r="N234" s="282">
        <f t="shared" si="265"/>
        <v>412</v>
      </c>
      <c r="O234" s="283">
        <f t="shared" si="265"/>
        <v>782</v>
      </c>
      <c r="P234" s="281">
        <f t="shared" si="265"/>
        <v>0</v>
      </c>
      <c r="Q234" s="283">
        <f t="shared" si="265"/>
        <v>782</v>
      </c>
      <c r="R234" s="281"/>
      <c r="S234" s="282"/>
      <c r="T234" s="283"/>
      <c r="U234" s="281"/>
      <c r="V234" s="283"/>
      <c r="W234" s="284"/>
    </row>
    <row r="235" spans="1:23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sheetProtection password="CF53" sheet="1" objects="1" scenarios="1"/>
  <mergeCells count="36">
    <mergeCell ref="B28:I28"/>
    <mergeCell ref="B29:I29"/>
    <mergeCell ref="C31:E31"/>
    <mergeCell ref="F31:H31"/>
    <mergeCell ref="L28:W28"/>
    <mergeCell ref="L29:W29"/>
    <mergeCell ref="M31:Q31"/>
    <mergeCell ref="R31:V31"/>
    <mergeCell ref="B2:I2"/>
    <mergeCell ref="B3:I3"/>
    <mergeCell ref="C5:E5"/>
    <mergeCell ref="F5:H5"/>
    <mergeCell ref="L2:W2"/>
    <mergeCell ref="L3:W3"/>
    <mergeCell ref="M5:Q5"/>
    <mergeCell ref="R5:V5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L107:W107"/>
    <mergeCell ref="L132:W132"/>
    <mergeCell ref="L133:W133"/>
    <mergeCell ref="L210:W210"/>
    <mergeCell ref="L211:W211"/>
    <mergeCell ref="L158:W158"/>
    <mergeCell ref="L159:W159"/>
    <mergeCell ref="L184:W184"/>
    <mergeCell ref="L185:W185"/>
  </mergeCells>
  <conditionalFormatting sqref="A1:A8 K1:K8 K20:K21 A20:A21 A46:A47 K46:K47 K98:K99 A98:A99 A124:A125 K124:K125 K176:K177 A176:A177 A202:A203 K202:K203 A23:A34 K23:K34 K49:K73 A49:A73 A75:A86 K75:K86 A101:A112 K101:K112 K127:K151 A127:A151 A153:A164 K153:K164 A179:A190 K179:K190 K205:K229 A205:A229 A231:A1048576 K231:K1048576">
    <cfRule type="containsText" dxfId="27" priority="17" operator="containsText" text="NOT OK">
      <formula>NOT(ISERROR(SEARCH("NOT OK",A1)))</formula>
    </cfRule>
  </conditionalFormatting>
  <conditionalFormatting sqref="A9:A19 K9:K19">
    <cfRule type="containsText" dxfId="26" priority="15" operator="containsText" text="NOT OK">
      <formula>NOT(ISERROR(SEARCH("NOT OK",A9)))</formula>
    </cfRule>
  </conditionalFormatting>
  <conditionalFormatting sqref="A35:A45 K35:K45">
    <cfRule type="containsText" dxfId="25" priority="14" operator="containsText" text="NOT OK">
      <formula>NOT(ISERROR(SEARCH("NOT OK",A35)))</formula>
    </cfRule>
  </conditionalFormatting>
  <conditionalFormatting sqref="A87:A97 K87:K97">
    <cfRule type="containsText" dxfId="24" priority="13" operator="containsText" text="NOT OK">
      <formula>NOT(ISERROR(SEARCH("NOT OK",A87)))</formula>
    </cfRule>
  </conditionalFormatting>
  <conditionalFormatting sqref="A113:A123 K113:K123">
    <cfRule type="containsText" dxfId="23" priority="12" operator="containsText" text="NOT OK">
      <formula>NOT(ISERROR(SEARCH("NOT OK",A113)))</formula>
    </cfRule>
  </conditionalFormatting>
  <conditionalFormatting sqref="A165:A175 K165:K175">
    <cfRule type="containsText" dxfId="22" priority="11" operator="containsText" text="NOT OK">
      <formula>NOT(ISERROR(SEARCH("NOT OK",A165)))</formula>
    </cfRule>
  </conditionalFormatting>
  <conditionalFormatting sqref="A191:A201 K191:K201">
    <cfRule type="containsText" dxfId="21" priority="10" operator="containsText" text="NOT OK">
      <formula>NOT(ISERROR(SEARCH("NOT OK",A191)))</formula>
    </cfRule>
  </conditionalFormatting>
  <conditionalFormatting sqref="A22 K22">
    <cfRule type="containsText" dxfId="20" priority="9" operator="containsText" text="NOT OK">
      <formula>NOT(ISERROR(SEARCH("NOT OK",A22)))</formula>
    </cfRule>
  </conditionalFormatting>
  <conditionalFormatting sqref="A48 K48">
    <cfRule type="containsText" dxfId="19" priority="8" operator="containsText" text="NOT OK">
      <formula>NOT(ISERROR(SEARCH("NOT OK",A48)))</formula>
    </cfRule>
  </conditionalFormatting>
  <conditionalFormatting sqref="A74 K74">
    <cfRule type="containsText" dxfId="18" priority="7" operator="containsText" text="NOT OK">
      <formula>NOT(ISERROR(SEARCH("NOT OK",A74)))</formula>
    </cfRule>
  </conditionalFormatting>
  <conditionalFormatting sqref="A100 K100">
    <cfRule type="containsText" dxfId="17" priority="6" operator="containsText" text="NOT OK">
      <formula>NOT(ISERROR(SEARCH("NOT OK",A100)))</formula>
    </cfRule>
  </conditionalFormatting>
  <conditionalFormatting sqref="A126 K126">
    <cfRule type="containsText" dxfId="16" priority="5" operator="containsText" text="NOT OK">
      <formula>NOT(ISERROR(SEARCH("NOT OK",A126)))</formula>
    </cfRule>
  </conditionalFormatting>
  <conditionalFormatting sqref="A152 K152">
    <cfRule type="containsText" dxfId="15" priority="4" operator="containsText" text="NOT OK">
      <formula>NOT(ISERROR(SEARCH("NOT OK",A152)))</formula>
    </cfRule>
  </conditionalFormatting>
  <conditionalFormatting sqref="A178 K178">
    <cfRule type="containsText" dxfId="14" priority="3" operator="containsText" text="NOT OK">
      <formula>NOT(ISERROR(SEARCH("NOT OK",A178)))</formula>
    </cfRule>
  </conditionalFormatting>
  <conditionalFormatting sqref="A204 K204">
    <cfRule type="containsText" dxfId="13" priority="2" operator="containsText" text="NOT OK">
      <formula>NOT(ISERROR(SEARCH("NOT OK",A204)))</formula>
    </cfRule>
  </conditionalFormatting>
  <conditionalFormatting sqref="A230 K230">
    <cfRule type="containsText" dxfId="12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79" min="11" max="22" man="1"/>
    <brk id="157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B235"/>
  <sheetViews>
    <sheetView tabSelected="1" zoomScale="98" zoomScaleNormal="98" workbookViewId="0">
      <selection activeCell="O24" sqref="O24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0.5703125" style="1" customWidth="1"/>
    <col min="6" max="6" width="10.85546875" style="1" customWidth="1"/>
    <col min="7" max="7" width="11.140625" style="1" customWidth="1"/>
    <col min="8" max="8" width="11.570312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2.28515625" style="1" customWidth="1"/>
    <col min="15" max="15" width="14.28515625" style="1" bestFit="1" customWidth="1"/>
    <col min="16" max="19" width="12.28515625" style="1" customWidth="1"/>
    <col min="20" max="20" width="14.28515625" style="1" bestFit="1" customWidth="1"/>
    <col min="21" max="22" width="12.28515625" style="1" customWidth="1"/>
    <col min="23" max="23" width="12.28515625" style="2" bestFit="1" customWidth="1"/>
    <col min="24" max="24" width="6.85546875" style="2" bestFit="1" customWidth="1"/>
    <col min="25" max="26" width="9" style="1" bestFit="1" customWidth="1"/>
    <col min="27" max="27" width="7" style="3"/>
    <col min="28" max="16384" width="7" style="1"/>
  </cols>
  <sheetData>
    <row r="1" spans="1:23" ht="13.5" thickBot="1"/>
    <row r="2" spans="1:23" ht="13.5" thickTop="1">
      <c r="B2" s="474" t="s">
        <v>0</v>
      </c>
      <c r="C2" s="475"/>
      <c r="D2" s="475"/>
      <c r="E2" s="475"/>
      <c r="F2" s="475"/>
      <c r="G2" s="475"/>
      <c r="H2" s="475"/>
      <c r="I2" s="476"/>
      <c r="J2" s="4"/>
      <c r="L2" s="477" t="s">
        <v>1</v>
      </c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9"/>
    </row>
    <row r="3" spans="1:23" ht="13.5" thickBot="1">
      <c r="B3" s="480" t="s">
        <v>46</v>
      </c>
      <c r="C3" s="481"/>
      <c r="D3" s="481"/>
      <c r="E3" s="481"/>
      <c r="F3" s="481"/>
      <c r="G3" s="481"/>
      <c r="H3" s="481"/>
      <c r="I3" s="482"/>
      <c r="J3" s="4"/>
      <c r="L3" s="483" t="s">
        <v>48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5"/>
    </row>
    <row r="4" spans="1:23" ht="14.25" thickTop="1" thickBot="1">
      <c r="B4" s="106"/>
      <c r="C4" s="107"/>
      <c r="D4" s="107"/>
      <c r="E4" s="107"/>
      <c r="F4" s="107"/>
      <c r="G4" s="107"/>
      <c r="H4" s="107"/>
      <c r="I4" s="108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09"/>
      <c r="C5" s="486" t="s">
        <v>64</v>
      </c>
      <c r="D5" s="487"/>
      <c r="E5" s="488"/>
      <c r="F5" s="486" t="s">
        <v>65</v>
      </c>
      <c r="G5" s="487"/>
      <c r="H5" s="488"/>
      <c r="I5" s="110" t="s">
        <v>2</v>
      </c>
      <c r="J5" s="4"/>
      <c r="L5" s="12"/>
      <c r="M5" s="489" t="s">
        <v>64</v>
      </c>
      <c r="N5" s="490"/>
      <c r="O5" s="490"/>
      <c r="P5" s="490"/>
      <c r="Q5" s="491"/>
      <c r="R5" s="489" t="s">
        <v>65</v>
      </c>
      <c r="S5" s="490"/>
      <c r="T5" s="490"/>
      <c r="U5" s="490"/>
      <c r="V5" s="491"/>
      <c r="W5" s="13" t="s">
        <v>2</v>
      </c>
    </row>
    <row r="6" spans="1:23" ht="13.5" thickTop="1">
      <c r="B6" s="111" t="s">
        <v>3</v>
      </c>
      <c r="C6" s="112"/>
      <c r="D6" s="113"/>
      <c r="E6" s="114"/>
      <c r="F6" s="112"/>
      <c r="G6" s="113"/>
      <c r="H6" s="114"/>
      <c r="I6" s="115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6"/>
      <c r="C7" s="117" t="s">
        <v>5</v>
      </c>
      <c r="D7" s="118" t="s">
        <v>6</v>
      </c>
      <c r="E7" s="226" t="s">
        <v>7</v>
      </c>
      <c r="F7" s="117" t="s">
        <v>5</v>
      </c>
      <c r="G7" s="118" t="s">
        <v>6</v>
      </c>
      <c r="H7" s="226" t="s">
        <v>7</v>
      </c>
      <c r="I7" s="120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1"/>
      <c r="C8" s="121"/>
      <c r="D8" s="122"/>
      <c r="E8" s="123"/>
      <c r="F8" s="121"/>
      <c r="G8" s="122"/>
      <c r="H8" s="173"/>
      <c r="I8" s="124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09" t="str">
        <f t="shared" ref="A9:A65" si="0">IF(ISERROR(F9/G9)," ",IF(F9/G9&gt;0.5,IF(F9/G9&lt;1.5," ","NOT OK"),"NOT OK"))</f>
        <v xml:space="preserve"> </v>
      </c>
      <c r="B9" s="111" t="s">
        <v>13</v>
      </c>
      <c r="C9" s="125">
        <f>'Lcc_BKK+DMK'!C9+Lcc_CNX!C9+Lcc_HDY!C9+Lcc_HKT!C9+Lcc_CEI!C9</f>
        <v>4066</v>
      </c>
      <c r="D9" s="127">
        <f>'Lcc_BKK+DMK'!D9+Lcc_CNX!D9+Lcc_HDY!D9+Lcc_HKT!D9+Lcc_CEI!D9</f>
        <v>4063</v>
      </c>
      <c r="E9" s="168">
        <f t="shared" ref="E9" si="1">SUM(C9:D9)</f>
        <v>8129</v>
      </c>
      <c r="F9" s="125">
        <f>'Lcc_BKK+DMK'!F9+Lcc_CNX!F9+Lcc_HDY!F9+Lcc_HKT!F9+Lcc_CEI!F9</f>
        <v>5052</v>
      </c>
      <c r="G9" s="127">
        <f>'Lcc_BKK+DMK'!G9+Lcc_CNX!G9+Lcc_HDY!G9+Lcc_HKT!G9+Lcc_CEI!G9</f>
        <v>5054</v>
      </c>
      <c r="H9" s="174">
        <f>SUM(F9:G9)</f>
        <v>10106</v>
      </c>
      <c r="I9" s="128">
        <f t="shared" ref="I9:I20" si="2">IF(E9=0,0,((H9/E9)-1)*100)</f>
        <v>24.320334604502403</v>
      </c>
      <c r="J9" s="4"/>
      <c r="L9" s="14" t="s">
        <v>13</v>
      </c>
      <c r="M9" s="40">
        <f>'Lcc_BKK+DMK'!M9+Lcc_CNX!M9+Lcc_HDY!M9+Lcc_HKT!M9+Lcc_CEI!M9</f>
        <v>583993</v>
      </c>
      <c r="N9" s="38">
        <f>'Lcc_BKK+DMK'!N9+Lcc_CNX!N9+Lcc_HDY!N9+Lcc_HKT!N9+Lcc_CEI!N9</f>
        <v>580371</v>
      </c>
      <c r="O9" s="196">
        <f>SUM(M9:N9)</f>
        <v>1164364</v>
      </c>
      <c r="P9" s="150">
        <f>'Lcc_BKK+DMK'!P9+Lcc_CNX!P9+Lcc_HDY!P9+Lcc_HKT!P9+Lcc_CEI!P9</f>
        <v>629</v>
      </c>
      <c r="Q9" s="196">
        <f t="shared" ref="Q9" si="3">O9+P9</f>
        <v>1164993</v>
      </c>
      <c r="R9" s="40">
        <f>'Lcc_BKK+DMK'!R9+Lcc_CNX!R9+Lcc_HDY!R9+Lcc_HKT!R9+Lcc_CEI!R9</f>
        <v>810912</v>
      </c>
      <c r="S9" s="38">
        <f>'Lcc_BKK+DMK'!S9+Lcc_CNX!S9+Lcc_HDY!S9+Lcc_HKT!S9+Lcc_CEI!S9</f>
        <v>807558</v>
      </c>
      <c r="T9" s="196">
        <f t="shared" ref="T9:T19" si="4">SUM(R9:S9)</f>
        <v>1618470</v>
      </c>
      <c r="U9" s="150">
        <f>+Lcc_BKK!U9+Lcc_DMK!U9+Lcc_CNX!U9+Lcc_HDY!U9+Lcc_HKT!U9+Lcc_CEI!U9</f>
        <v>902</v>
      </c>
      <c r="V9" s="196">
        <f t="shared" ref="V9:V19" si="5">T9+U9</f>
        <v>1619372</v>
      </c>
      <c r="W9" s="41">
        <f t="shared" ref="W9:W20" si="6">IF(Q9=0,0,((V9/Q9)-1)*100)</f>
        <v>39.002723621515315</v>
      </c>
    </row>
    <row r="10" spans="1:23">
      <c r="A10" s="409" t="str">
        <f t="shared" si="0"/>
        <v xml:space="preserve"> </v>
      </c>
      <c r="B10" s="111" t="s">
        <v>14</v>
      </c>
      <c r="C10" s="125">
        <f>'Lcc_BKK+DMK'!C10+Lcc_CNX!C10+Lcc_HDY!C10+Lcc_HKT!C10+Lcc_CEI!C10</f>
        <v>3829</v>
      </c>
      <c r="D10" s="127">
        <f>'Lcc_BKK+DMK'!D10+Lcc_CNX!D10+Lcc_HDY!D10+Lcc_HKT!D10+Lcc_CEI!D10</f>
        <v>3830</v>
      </c>
      <c r="E10" s="168">
        <f t="shared" ref="E10:E26" si="7">SUM(C10:D10)</f>
        <v>7659</v>
      </c>
      <c r="F10" s="125">
        <f>'Lcc_BKK+DMK'!F10+Lcc_CNX!F10+Lcc_HDY!F10+Lcc_HKT!F10+Lcc_CEI!F10</f>
        <v>4855</v>
      </c>
      <c r="G10" s="127">
        <f>'Lcc_BKK+DMK'!G10+Lcc_CNX!G10+Lcc_HDY!G10+Lcc_HKT!G10+Lcc_CEI!G10</f>
        <v>4856</v>
      </c>
      <c r="H10" s="174">
        <f t="shared" ref="H10:H21" si="8">SUM(F10:G10)</f>
        <v>9711</v>
      </c>
      <c r="I10" s="128">
        <f t="shared" si="2"/>
        <v>26.792009400705052</v>
      </c>
      <c r="J10" s="4"/>
      <c r="L10" s="14" t="s">
        <v>14</v>
      </c>
      <c r="M10" s="40">
        <f>'Lcc_BKK+DMK'!M10+Lcc_CNX!M10+Lcc_HDY!M10+Lcc_HKT!M10+Lcc_CEI!M10</f>
        <v>563424</v>
      </c>
      <c r="N10" s="38">
        <f>'Lcc_BKK+DMK'!N10+Lcc_CNX!N10+Lcc_HDY!N10+Lcc_HKT!N10+Lcc_CEI!N10</f>
        <v>566574</v>
      </c>
      <c r="O10" s="196">
        <f t="shared" ref="O10:O11" si="9">SUM(M10:N10)</f>
        <v>1129998</v>
      </c>
      <c r="P10" s="150">
        <f>'Lcc_BKK+DMK'!P10+Lcc_CNX!P10+Lcc_HDY!P10+Lcc_HKT!P10+Lcc_CEI!P10</f>
        <v>260</v>
      </c>
      <c r="Q10" s="196">
        <f t="shared" ref="Q10:Q11" si="10">O10+P10</f>
        <v>1130258</v>
      </c>
      <c r="R10" s="40">
        <f>'Lcc_BKK+DMK'!R10+Lcc_CNX!R10+Lcc_HDY!R10+Lcc_HKT!R10+Lcc_CEI!R10</f>
        <v>792795</v>
      </c>
      <c r="S10" s="38">
        <f>'Lcc_BKK+DMK'!S10+Lcc_CNX!S10+Lcc_HDY!S10+Lcc_HKT!S10+Lcc_CEI!S10</f>
        <v>810942</v>
      </c>
      <c r="T10" s="196">
        <f t="shared" si="4"/>
        <v>1603737</v>
      </c>
      <c r="U10" s="150">
        <f>+Lcc_BKK!U10+Lcc_DMK!U10+Lcc_CNX!U10+Lcc_HDY!U10+Lcc_HKT!U10+Lcc_CEI!U10</f>
        <v>1134</v>
      </c>
      <c r="V10" s="196">
        <f t="shared" si="5"/>
        <v>1604871</v>
      </c>
      <c r="W10" s="41">
        <f t="shared" si="6"/>
        <v>41.991562988273465</v>
      </c>
    </row>
    <row r="11" spans="1:23" ht="13.5" thickBot="1">
      <c r="A11" s="411" t="str">
        <f>IF(ISERROR(F11/G11)," ",IF(F11/G11&gt;0.5,IF(F11/G11&lt;1.5," ","NOT OK"),"NOT OK"))</f>
        <v xml:space="preserve"> </v>
      </c>
      <c r="B11" s="111" t="s">
        <v>15</v>
      </c>
      <c r="C11" s="125">
        <f>'Lcc_BKK+DMK'!C11+Lcc_CNX!C11+Lcc_HDY!C11+Lcc_HKT!C11+Lcc_CEI!C11</f>
        <v>4173</v>
      </c>
      <c r="D11" s="127">
        <f>'Lcc_BKK+DMK'!D11+Lcc_CNX!D11+Lcc_HDY!D11+Lcc_HKT!D11+Lcc_CEI!D11</f>
        <v>4180</v>
      </c>
      <c r="E11" s="168">
        <f t="shared" si="7"/>
        <v>8353</v>
      </c>
      <c r="F11" s="125">
        <f>'Lcc_BKK+DMK'!F11+Lcc_CNX!F11+Lcc_HDY!F11+Lcc_HKT!F11+Lcc_CEI!F11</f>
        <v>5008</v>
      </c>
      <c r="G11" s="127">
        <f>'Lcc_BKK+DMK'!G11+Lcc_CNX!G11+Lcc_HDY!G11+Lcc_HKT!G11+Lcc_CEI!G11</f>
        <v>5013</v>
      </c>
      <c r="H11" s="174">
        <f t="shared" si="8"/>
        <v>10021</v>
      </c>
      <c r="I11" s="128">
        <f>IF(E11=0,0,((H11/E11)-1)*100)</f>
        <v>19.968873458637624</v>
      </c>
      <c r="J11" s="8"/>
      <c r="L11" s="14" t="s">
        <v>15</v>
      </c>
      <c r="M11" s="40">
        <f>'Lcc_BKK+DMK'!M11+Lcc_CNX!M11+Lcc_HDY!M11+Lcc_HKT!M11+Lcc_CEI!M11</f>
        <v>618279</v>
      </c>
      <c r="N11" s="38">
        <f>'Lcc_BKK+DMK'!N11+Lcc_CNX!N11+Lcc_HDY!N11+Lcc_HKT!N11+Lcc_CEI!N11</f>
        <v>642848</v>
      </c>
      <c r="O11" s="196">
        <f t="shared" si="9"/>
        <v>1261127</v>
      </c>
      <c r="P11" s="150">
        <f>'Lcc_BKK+DMK'!P11+Lcc_CNX!P11+Lcc_HDY!P11+Lcc_HKT!P11+Lcc_CEI!P11</f>
        <v>381</v>
      </c>
      <c r="Q11" s="196">
        <f t="shared" si="10"/>
        <v>1261508</v>
      </c>
      <c r="R11" s="40">
        <f>'Lcc_BKK+DMK'!R11+Lcc_CNX!R11+Lcc_HDY!R11+Lcc_HKT!R11+Lcc_CEI!R11</f>
        <v>823780</v>
      </c>
      <c r="S11" s="38">
        <f>'Lcc_BKK+DMK'!S11+Lcc_CNX!S11+Lcc_HDY!S11+Lcc_HKT!S11+Lcc_CEI!S11</f>
        <v>834026</v>
      </c>
      <c r="T11" s="196">
        <f>SUM(R11:S11)</f>
        <v>1657806</v>
      </c>
      <c r="U11" s="150">
        <f>+Lcc_BKK!U11+Lcc_DMK!U11+Lcc_CNX!U11+Lcc_HDY!U11+Lcc_HKT!U11+Lcc_CEI!U11</f>
        <v>1429</v>
      </c>
      <c r="V11" s="196">
        <f>T11+U11</f>
        <v>1659235</v>
      </c>
      <c r="W11" s="41">
        <f>IF(Q11=0,0,((V11/Q11)-1)*100)</f>
        <v>31.527901527378344</v>
      </c>
    </row>
    <row r="12" spans="1:23" ht="14.25" thickTop="1" thickBot="1">
      <c r="A12" s="409" t="str">
        <f t="shared" si="0"/>
        <v xml:space="preserve"> </v>
      </c>
      <c r="B12" s="132" t="s">
        <v>61</v>
      </c>
      <c r="C12" s="133">
        <f>'Lcc_BKK+DMK'!C12+Lcc_CNX!C12+Lcc_HDY!C12+Lcc_HKT!C12+Lcc_CEI!C12</f>
        <v>12068</v>
      </c>
      <c r="D12" s="135">
        <f>'Lcc_BKK+DMK'!D12+Lcc_CNX!D12+Lcc_HDY!D12+Lcc_HKT!D12+Lcc_CEI!D12</f>
        <v>12073</v>
      </c>
      <c r="E12" s="169">
        <f t="shared" si="7"/>
        <v>24141</v>
      </c>
      <c r="F12" s="133">
        <f>'Lcc_BKK+DMK'!F12+Lcc_CNX!F12+Lcc_HDY!F12+Lcc_HKT!F12+Lcc_CEI!F12</f>
        <v>14915</v>
      </c>
      <c r="G12" s="135">
        <f>'Lcc_BKK+DMK'!G12+Lcc_CNX!G12+Lcc_HDY!G12+Lcc_HKT!G12+Lcc_CEI!G12</f>
        <v>14923</v>
      </c>
      <c r="H12" s="175">
        <f t="shared" si="8"/>
        <v>29838</v>
      </c>
      <c r="I12" s="137">
        <f t="shared" si="2"/>
        <v>23.598856716788873</v>
      </c>
      <c r="J12" s="8"/>
      <c r="L12" s="42" t="s">
        <v>61</v>
      </c>
      <c r="M12" s="46">
        <f t="shared" ref="M12:V12" si="11">+M9+M10+M11</f>
        <v>1765696</v>
      </c>
      <c r="N12" s="44">
        <f t="shared" si="11"/>
        <v>1789793</v>
      </c>
      <c r="O12" s="197">
        <f t="shared" si="11"/>
        <v>3555489</v>
      </c>
      <c r="P12" s="44">
        <f t="shared" si="11"/>
        <v>1270</v>
      </c>
      <c r="Q12" s="197">
        <f t="shared" si="11"/>
        <v>3556759</v>
      </c>
      <c r="R12" s="46">
        <f t="shared" si="11"/>
        <v>2427487</v>
      </c>
      <c r="S12" s="44">
        <f t="shared" si="11"/>
        <v>2452526</v>
      </c>
      <c r="T12" s="197">
        <f t="shared" si="11"/>
        <v>4880013</v>
      </c>
      <c r="U12" s="44">
        <f t="shared" si="11"/>
        <v>3465</v>
      </c>
      <c r="V12" s="197">
        <f t="shared" si="11"/>
        <v>4883478</v>
      </c>
      <c r="W12" s="47">
        <f t="shared" si="6"/>
        <v>37.301346534865033</v>
      </c>
    </row>
    <row r="13" spans="1:23" ht="13.5" thickTop="1">
      <c r="A13" s="409" t="str">
        <f t="shared" si="0"/>
        <v xml:space="preserve"> </v>
      </c>
      <c r="B13" s="111" t="s">
        <v>16</v>
      </c>
      <c r="C13" s="138">
        <f>'Lcc_BKK+DMK'!C13+Lcc_CNX!C13+Lcc_HDY!C13+Lcc_HKT!C13+Lcc_CEI!C13</f>
        <v>4027</v>
      </c>
      <c r="D13" s="140">
        <f>'Lcc_BKK+DMK'!D13+Lcc_CNX!D13+Lcc_HDY!D13+Lcc_HKT!D13+Lcc_CEI!D13</f>
        <v>4024</v>
      </c>
      <c r="E13" s="168">
        <f t="shared" si="7"/>
        <v>8051</v>
      </c>
      <c r="F13" s="138">
        <f>'Lcc_BKK+DMK'!F13+Lcc_CNX!F13+Lcc_HDY!F13+Lcc_HKT!F13+Lcc_CEI!F13</f>
        <v>4874</v>
      </c>
      <c r="G13" s="140">
        <f>'Lcc_BKK+DMK'!G13+Lcc_CNX!G13+Lcc_HDY!G13+Lcc_HKT!G13+Lcc_CEI!G13</f>
        <v>4872</v>
      </c>
      <c r="H13" s="174">
        <f t="shared" si="8"/>
        <v>9746</v>
      </c>
      <c r="I13" s="128">
        <f t="shared" si="2"/>
        <v>21.053285306173141</v>
      </c>
      <c r="J13" s="8"/>
      <c r="L13" s="14" t="s">
        <v>16</v>
      </c>
      <c r="M13" s="40">
        <f>'Lcc_BKK+DMK'!M13+Lcc_CNX!M13+Lcc_HDY!M13+Lcc_HKT!M13+Lcc_CEI!M13</f>
        <v>603798</v>
      </c>
      <c r="N13" s="38">
        <f>'Lcc_BKK+DMK'!N13+Lcc_CNX!N13+Lcc_HDY!N13+Lcc_HKT!N13+Lcc_CEI!N13</f>
        <v>592352</v>
      </c>
      <c r="O13" s="196">
        <f t="shared" ref="O13:O15" si="12">SUM(M13:N13)</f>
        <v>1196150</v>
      </c>
      <c r="P13" s="150">
        <f>'Lcc_BKK+DMK'!P13+Lcc_CNX!P13+Lcc_HDY!P13+Lcc_HKT!P13+Lcc_CEI!P13</f>
        <v>163</v>
      </c>
      <c r="Q13" s="196">
        <f t="shared" ref="Q13:Q15" si="13">O13+P13</f>
        <v>1196313</v>
      </c>
      <c r="R13" s="40">
        <f>'Lcc_BKK+DMK'!R13+Lcc_CNX!R13+Lcc_HDY!R13+Lcc_HKT!R13+Lcc_CEI!R13</f>
        <v>803790</v>
      </c>
      <c r="S13" s="38">
        <f>'Lcc_BKK+DMK'!S13+Lcc_CNX!S13+Lcc_HDY!S13+Lcc_HKT!S13+Lcc_CEI!S13</f>
        <v>800914</v>
      </c>
      <c r="T13" s="196">
        <f t="shared" si="4"/>
        <v>1604704</v>
      </c>
      <c r="U13" s="150">
        <f>+Lcc_BKK!U13+Lcc_DMK!U13+Lcc_CNX!U13+Lcc_HDY!U13+Lcc_HKT!U13+Lcc_CEI!U13</f>
        <v>1022</v>
      </c>
      <c r="V13" s="196">
        <f t="shared" si="5"/>
        <v>1605726</v>
      </c>
      <c r="W13" s="41">
        <f t="shared" si="6"/>
        <v>34.2228998598193</v>
      </c>
    </row>
    <row r="14" spans="1:23">
      <c r="A14" s="409" t="str">
        <f>IF(ISERROR(F14/G14)," ",IF(F14/G14&gt;0.5,IF(F14/G14&lt;1.5," ","NOT OK"),"NOT OK"))</f>
        <v xml:space="preserve"> </v>
      </c>
      <c r="B14" s="111" t="s">
        <v>17</v>
      </c>
      <c r="C14" s="138">
        <f>'Lcc_BKK+DMK'!C14+Lcc_CNX!C14+Lcc_HDY!C14+Lcc_HKT!C14+Lcc_CEI!C14</f>
        <v>3987</v>
      </c>
      <c r="D14" s="140">
        <f>'Lcc_BKK+DMK'!D14+Lcc_CNX!D14+Lcc_HDY!D14+Lcc_HKT!D14+Lcc_CEI!D14</f>
        <v>3988</v>
      </c>
      <c r="E14" s="168">
        <f t="shared" si="7"/>
        <v>7975</v>
      </c>
      <c r="F14" s="138">
        <f>'Lcc_BKK+DMK'!F14+Lcc_CNX!F14+Lcc_HDY!F14+Lcc_HKT!F14+Lcc_CEI!F14</f>
        <v>4963</v>
      </c>
      <c r="G14" s="140">
        <f>'Lcc_BKK+DMK'!G14+Lcc_CNX!G14+Lcc_HDY!G14+Lcc_HKT!G14+Lcc_CEI!G14</f>
        <v>4960</v>
      </c>
      <c r="H14" s="174">
        <f t="shared" si="8"/>
        <v>9923</v>
      </c>
      <c r="I14" s="128">
        <f>IF(E14=0,0,((H14/E14)-1)*100)</f>
        <v>24.426332288401255</v>
      </c>
      <c r="L14" s="14" t="s">
        <v>17</v>
      </c>
      <c r="M14" s="40">
        <f>'Lcc_BKK+DMK'!M14+Lcc_CNX!M14+Lcc_HDY!M14+Lcc_HKT!M14+Lcc_CEI!M14</f>
        <v>581438</v>
      </c>
      <c r="N14" s="38">
        <f>'Lcc_BKK+DMK'!N14+Lcc_CNX!N14+Lcc_HDY!N14+Lcc_HKT!N14+Lcc_CEI!N14</f>
        <v>583425</v>
      </c>
      <c r="O14" s="196">
        <f t="shared" si="12"/>
        <v>1164863</v>
      </c>
      <c r="P14" s="150">
        <f>'Lcc_BKK+DMK'!P14+Lcc_CNX!P14+Lcc_HDY!P14+Lcc_HKT!P14+Lcc_CEI!P14</f>
        <v>448</v>
      </c>
      <c r="Q14" s="196">
        <f t="shared" si="13"/>
        <v>1165311</v>
      </c>
      <c r="R14" s="40">
        <f>'Lcc_BKK+DMK'!R14+Lcc_CNX!R14+Lcc_HDY!R14+Lcc_HKT!R14+Lcc_CEI!R14</f>
        <v>781131</v>
      </c>
      <c r="S14" s="38">
        <f>'Lcc_BKK+DMK'!S14+Lcc_CNX!S14+Lcc_HDY!S14+Lcc_HKT!S14+Lcc_CEI!S14</f>
        <v>783168</v>
      </c>
      <c r="T14" s="196">
        <f t="shared" ref="T14" si="14">SUM(R14:S14)</f>
        <v>1564299</v>
      </c>
      <c r="U14" s="150">
        <f>+Lcc_BKK!U14+Lcc_DMK!U14+Lcc_CNX!U14+Lcc_HDY!U14+Lcc_HKT!U14+Lcc_CEI!U14</f>
        <v>849</v>
      </c>
      <c r="V14" s="196">
        <f t="shared" ref="V14" si="15">T14+U14</f>
        <v>1565148</v>
      </c>
      <c r="W14" s="41">
        <f t="shared" ref="W14" si="16">IF(Q14=0,0,((V14/Q14)-1)*100)</f>
        <v>34.311612951392377</v>
      </c>
    </row>
    <row r="15" spans="1:23" ht="13.5" thickBot="1">
      <c r="A15" s="412" t="str">
        <f t="shared" si="0"/>
        <v xml:space="preserve"> </v>
      </c>
      <c r="B15" s="111" t="s">
        <v>18</v>
      </c>
      <c r="C15" s="138">
        <f>'Lcc_BKK+DMK'!C15+Lcc_CNX!C15+Lcc_HDY!C15+Lcc_HKT!C15+Lcc_CEI!C15</f>
        <v>3902</v>
      </c>
      <c r="D15" s="140">
        <f>'Lcc_BKK+DMK'!D15+Lcc_CNX!D15+Lcc_HDY!D15+Lcc_HKT!D15+Lcc_CEI!D15</f>
        <v>3898</v>
      </c>
      <c r="E15" s="168">
        <f t="shared" si="7"/>
        <v>7800</v>
      </c>
      <c r="F15" s="138">
        <f>'Lcc_BKK+DMK'!F15+Lcc_CNX!F15+Lcc_HDY!F15+Lcc_HKT!F15+Lcc_CEI!F15</f>
        <v>4727</v>
      </c>
      <c r="G15" s="140">
        <f>'Lcc_BKK+DMK'!G15+Lcc_CNX!G15+Lcc_HDY!G15+Lcc_HKT!G15+Lcc_CEI!G15</f>
        <v>4749</v>
      </c>
      <c r="H15" s="174">
        <f t="shared" si="8"/>
        <v>9476</v>
      </c>
      <c r="I15" s="128">
        <f t="shared" si="2"/>
        <v>21.487179487179485</v>
      </c>
      <c r="J15" s="9"/>
      <c r="L15" s="14" t="s">
        <v>18</v>
      </c>
      <c r="M15" s="40">
        <f>'Lcc_BKK+DMK'!M15+Lcc_CNX!M15+Lcc_HDY!M15+Lcc_HKT!M15+Lcc_CEI!M15</f>
        <v>594725</v>
      </c>
      <c r="N15" s="38">
        <f>'Lcc_BKK+DMK'!N15+Lcc_CNX!N15+Lcc_HDY!N15+Lcc_HKT!N15+Lcc_CEI!N15</f>
        <v>578528</v>
      </c>
      <c r="O15" s="196">
        <f t="shared" si="12"/>
        <v>1173253</v>
      </c>
      <c r="P15" s="150">
        <f>'Lcc_BKK+DMK'!P15+Lcc_CNX!P15+Lcc_HDY!P15+Lcc_HKT!P15+Lcc_CEI!P15</f>
        <v>574</v>
      </c>
      <c r="Q15" s="196">
        <f t="shared" si="13"/>
        <v>1173827</v>
      </c>
      <c r="R15" s="40">
        <f>'Lcc_BKK+DMK'!R15+Lcc_CNX!R15+Lcc_HDY!R15+Lcc_HKT!R15+Lcc_CEI!R15</f>
        <v>756768</v>
      </c>
      <c r="S15" s="38">
        <f>'Lcc_BKK+DMK'!S15+Lcc_CNX!S15+Lcc_HDY!S15+Lcc_HKT!S15+Lcc_CEI!S15</f>
        <v>739921</v>
      </c>
      <c r="T15" s="196">
        <f t="shared" si="4"/>
        <v>1496689</v>
      </c>
      <c r="U15" s="150">
        <f>+Lcc_BKK!U15+Lcc_DMK!U15+Lcc_CNX!U15+Lcc_HDY!U15+Lcc_HKT!U15+Lcc_CEI!U15</f>
        <v>826</v>
      </c>
      <c r="V15" s="196">
        <f t="shared" si="5"/>
        <v>1497515</v>
      </c>
      <c r="W15" s="41">
        <f t="shared" si="6"/>
        <v>27.575443400092169</v>
      </c>
    </row>
    <row r="16" spans="1:23" ht="15.75" customHeight="1" thickTop="1" thickBot="1">
      <c r="A16" s="10" t="str">
        <f t="shared" si="0"/>
        <v xml:space="preserve"> </v>
      </c>
      <c r="B16" s="141" t="s">
        <v>19</v>
      </c>
      <c r="C16" s="133">
        <f>'Lcc_BKK+DMK'!C16+Lcc_CNX!C16+Lcc_HDY!C16+Lcc_HKT!C16+Lcc_CEI!C16</f>
        <v>11916</v>
      </c>
      <c r="D16" s="144">
        <f>'Lcc_BKK+DMK'!D16+Lcc_CNX!D16+Lcc_HDY!D16+Lcc_HKT!D16+Lcc_CEI!D16</f>
        <v>11910</v>
      </c>
      <c r="E16" s="170">
        <f t="shared" si="7"/>
        <v>23826</v>
      </c>
      <c r="F16" s="133">
        <f>'Lcc_BKK+DMK'!F16+Lcc_CNX!F16+Lcc_HDY!F16+Lcc_HKT!F16+Lcc_CEI!F16</f>
        <v>14564</v>
      </c>
      <c r="G16" s="144">
        <f>'Lcc_BKK+DMK'!G16+Lcc_CNX!G16+Lcc_HDY!G16+Lcc_HKT!G16+Lcc_CEI!G16</f>
        <v>14581</v>
      </c>
      <c r="H16" s="176">
        <f t="shared" si="8"/>
        <v>29145</v>
      </c>
      <c r="I16" s="136">
        <f t="shared" si="2"/>
        <v>22.324351548728274</v>
      </c>
      <c r="J16" s="10"/>
      <c r="K16" s="11"/>
      <c r="L16" s="48" t="s">
        <v>19</v>
      </c>
      <c r="M16" s="49">
        <f>+M13+M14+M15</f>
        <v>1779961</v>
      </c>
      <c r="N16" s="50">
        <f t="shared" ref="N16:Q16" si="17">+N13+N14+N15</f>
        <v>1754305</v>
      </c>
      <c r="O16" s="198">
        <f t="shared" si="17"/>
        <v>3534266</v>
      </c>
      <c r="P16" s="50">
        <f t="shared" si="17"/>
        <v>1185</v>
      </c>
      <c r="Q16" s="198">
        <f t="shared" si="17"/>
        <v>3535451</v>
      </c>
      <c r="R16" s="49">
        <f t="shared" ref="R16:V16" si="18">+R13+R14+R15</f>
        <v>2341689</v>
      </c>
      <c r="S16" s="50">
        <f t="shared" si="18"/>
        <v>2324003</v>
      </c>
      <c r="T16" s="198">
        <f t="shared" si="18"/>
        <v>4665692</v>
      </c>
      <c r="U16" s="50">
        <f t="shared" si="18"/>
        <v>2697</v>
      </c>
      <c r="V16" s="198">
        <f t="shared" si="18"/>
        <v>4668389</v>
      </c>
      <c r="W16" s="51">
        <f t="shared" si="6"/>
        <v>32.045077134430656</v>
      </c>
    </row>
    <row r="17" spans="1:27" ht="13.5" thickTop="1">
      <c r="A17" s="409" t="str">
        <f t="shared" si="0"/>
        <v xml:space="preserve"> </v>
      </c>
      <c r="B17" s="111" t="s">
        <v>20</v>
      </c>
      <c r="C17" s="125">
        <f>'Lcc_BKK+DMK'!C17+Lcc_CNX!C17+Lcc_HDY!C17+Lcc_HKT!C17+Lcc_CEI!C17</f>
        <v>4291</v>
      </c>
      <c r="D17" s="127">
        <f>'Lcc_BKK+DMK'!D17+Lcc_CNX!D17+Lcc_HDY!D17+Lcc_HKT!D17+Lcc_CEI!D17</f>
        <v>4278</v>
      </c>
      <c r="E17" s="171">
        <f t="shared" si="7"/>
        <v>8569</v>
      </c>
      <c r="F17" s="125">
        <f>'Lcc_BKK+DMK'!F17+Lcc_CNX!F17+Lcc_HDY!F17+Lcc_HKT!F17+Lcc_CEI!F17</f>
        <v>5290</v>
      </c>
      <c r="G17" s="127">
        <f>'Lcc_BKK+DMK'!G17+Lcc_CNX!G17+Lcc_HDY!G17+Lcc_HKT!G17+Lcc_CEI!G17</f>
        <v>5210</v>
      </c>
      <c r="H17" s="177">
        <f t="shared" si="8"/>
        <v>10500</v>
      </c>
      <c r="I17" s="128">
        <f t="shared" si="2"/>
        <v>22.534718170148203</v>
      </c>
      <c r="J17" s="4"/>
      <c r="L17" s="14" t="s">
        <v>21</v>
      </c>
      <c r="M17" s="40">
        <f>'Lcc_BKK+DMK'!M17+Lcc_CNX!M17+Lcc_HDY!M17+Lcc_HKT!M17+Lcc_CEI!M17</f>
        <v>651088</v>
      </c>
      <c r="N17" s="38">
        <f>'Lcc_BKK+DMK'!N17+Lcc_CNX!N17+Lcc_HDY!N17+Lcc_HKT!N17+Lcc_CEI!N17</f>
        <v>640148</v>
      </c>
      <c r="O17" s="196">
        <f t="shared" ref="O17:O19" si="19">SUM(M17:N17)</f>
        <v>1291236</v>
      </c>
      <c r="P17" s="150">
        <f>'Lcc_BKK+DMK'!P17+Lcc_CNX!P17+Lcc_HDY!P17+Lcc_HKT!P17+Lcc_CEI!P17</f>
        <v>1034</v>
      </c>
      <c r="Q17" s="196">
        <f t="shared" ref="Q17:Q19" si="20">O17+P17</f>
        <v>1292270</v>
      </c>
      <c r="R17" s="40">
        <f>'Lcc_BKK+DMK'!R17+Lcc_CNX!R17+Lcc_HDY!R17+Lcc_HKT!R17+Lcc_CEI!R17</f>
        <v>867535</v>
      </c>
      <c r="S17" s="38">
        <f>'Lcc_BKK+DMK'!S17+Lcc_CNX!S17+Lcc_HDY!S17+Lcc_HKT!S17+Lcc_CEI!S17</f>
        <v>849870</v>
      </c>
      <c r="T17" s="196">
        <f t="shared" si="4"/>
        <v>1717405</v>
      </c>
      <c r="U17" s="150">
        <f>+Lcc_BKK!U17+Lcc_DMK!U17+Lcc_CNX!U17+Lcc_HDY!U17+Lcc_HKT!U17+Lcc_CEI!U17</f>
        <v>1090</v>
      </c>
      <c r="V17" s="196">
        <f t="shared" si="5"/>
        <v>1718495</v>
      </c>
      <c r="W17" s="41">
        <f t="shared" si="6"/>
        <v>32.982658422775437</v>
      </c>
    </row>
    <row r="18" spans="1:27">
      <c r="A18" s="409" t="str">
        <f t="shared" si="0"/>
        <v xml:space="preserve"> </v>
      </c>
      <c r="B18" s="111" t="s">
        <v>22</v>
      </c>
      <c r="C18" s="125">
        <f>'Lcc_BKK+DMK'!C18+Lcc_CNX!C18+Lcc_HDY!C18+Lcc_HKT!C18+Lcc_CEI!C18</f>
        <v>4358</v>
      </c>
      <c r="D18" s="127">
        <f>'Lcc_BKK+DMK'!D18+Lcc_CNX!D18+Lcc_HDY!D18+Lcc_HKT!D18+Lcc_CEI!D18</f>
        <v>4321</v>
      </c>
      <c r="E18" s="168">
        <f t="shared" si="7"/>
        <v>8679</v>
      </c>
      <c r="F18" s="125">
        <f>'Lcc_BKK+DMK'!F18+Lcc_CNX!F18+Lcc_HDY!F18+Lcc_HKT!F18+Lcc_CEI!F18</f>
        <v>5410</v>
      </c>
      <c r="G18" s="127">
        <f>'Lcc_BKK+DMK'!G18+Lcc_CNX!G18+Lcc_HDY!G18+Lcc_HKT!G18+Lcc_CEI!G18</f>
        <v>5418</v>
      </c>
      <c r="H18" s="168">
        <f t="shared" si="8"/>
        <v>10828</v>
      </c>
      <c r="I18" s="128">
        <f t="shared" si="2"/>
        <v>24.760917156354424</v>
      </c>
      <c r="J18" s="4"/>
      <c r="L18" s="14" t="s">
        <v>22</v>
      </c>
      <c r="M18" s="40">
        <f>'Lcc_BKK+DMK'!M18+Lcc_CNX!M18+Lcc_HDY!M18+Lcc_HKT!M18+Lcc_CEI!M18</f>
        <v>651147</v>
      </c>
      <c r="N18" s="38">
        <f>'Lcc_BKK+DMK'!N18+Lcc_CNX!N18+Lcc_HDY!N18+Lcc_HKT!N18+Lcc_CEI!N18</f>
        <v>652712</v>
      </c>
      <c r="O18" s="196">
        <f t="shared" si="19"/>
        <v>1303859</v>
      </c>
      <c r="P18" s="150">
        <f>'Lcc_BKK+DMK'!P18+Lcc_CNX!P18+Lcc_HDY!P18+Lcc_HKT!P18+Lcc_CEI!P18</f>
        <v>1513</v>
      </c>
      <c r="Q18" s="196">
        <f t="shared" si="20"/>
        <v>1305372</v>
      </c>
      <c r="R18" s="40">
        <f>'Lcc_BKK+DMK'!R18+Lcc_CNX!R18+Lcc_HDY!R18+Lcc_HKT!R18+Lcc_CEI!R18</f>
        <v>860517</v>
      </c>
      <c r="S18" s="38">
        <f>'Lcc_BKK+DMK'!S18+Lcc_CNX!S18+Lcc_HDY!S18+Lcc_HKT!S18+Lcc_CEI!S18</f>
        <v>873137</v>
      </c>
      <c r="T18" s="196">
        <f t="shared" si="4"/>
        <v>1733654</v>
      </c>
      <c r="U18" s="150">
        <f>+Lcc_BKK!U18+Lcc_DMK!U18+Lcc_CNX!U18+Lcc_HDY!U18+Lcc_HKT!U18+Lcc_CEI!U18</f>
        <v>2468</v>
      </c>
      <c r="V18" s="196">
        <f t="shared" si="5"/>
        <v>1736122</v>
      </c>
      <c r="W18" s="41">
        <f t="shared" si="6"/>
        <v>32.998256435713344</v>
      </c>
    </row>
    <row r="19" spans="1:27" ht="13.5" thickBot="1">
      <c r="A19" s="409" t="str">
        <f t="shared" si="0"/>
        <v xml:space="preserve"> </v>
      </c>
      <c r="B19" s="111" t="s">
        <v>23</v>
      </c>
      <c r="C19" s="125">
        <f>'Lcc_BKK+DMK'!C19+Lcc_CNX!C19+Lcc_HDY!C19+Lcc_HKT!C19+Lcc_CEI!C19</f>
        <v>3979</v>
      </c>
      <c r="D19" s="146">
        <f>'Lcc_BKK+DMK'!D19+Lcc_CNX!D19+Lcc_HDY!D19+Lcc_HKT!D19+Lcc_CEI!D19</f>
        <v>3947</v>
      </c>
      <c r="E19" s="172">
        <f t="shared" si="7"/>
        <v>7926</v>
      </c>
      <c r="F19" s="125">
        <f>'Lcc_BKK+DMK'!F19+Lcc_CNX!F19+Lcc_HDY!F19+Lcc_HKT!F19+Lcc_CEI!F19</f>
        <v>4920</v>
      </c>
      <c r="G19" s="146">
        <f>'Lcc_BKK+DMK'!G19+Lcc_CNX!G19+Lcc_HDY!G19+Lcc_HKT!G19+Lcc_CEI!G19</f>
        <v>4918</v>
      </c>
      <c r="H19" s="172">
        <f t="shared" si="8"/>
        <v>9838</v>
      </c>
      <c r="I19" s="147">
        <f t="shared" si="2"/>
        <v>24.123139036083785</v>
      </c>
      <c r="J19" s="4"/>
      <c r="L19" s="14" t="s">
        <v>23</v>
      </c>
      <c r="M19" s="40">
        <f>'Lcc_BKK+DMK'!M19+Lcc_CNX!M19+Lcc_HDY!M19+Lcc_HKT!M19+Lcc_CEI!M19</f>
        <v>544507</v>
      </c>
      <c r="N19" s="38">
        <f>'Lcc_BKK+DMK'!N19+Lcc_CNX!N19+Lcc_HDY!N19+Lcc_HKT!N19+Lcc_CEI!N19</f>
        <v>530005</v>
      </c>
      <c r="O19" s="196">
        <f t="shared" si="19"/>
        <v>1074512</v>
      </c>
      <c r="P19" s="150">
        <f>'Lcc_BKK+DMK'!P19+Lcc_CNX!P19+Lcc_HDY!P19+Lcc_HKT!P19+Lcc_CEI!P19</f>
        <v>2293</v>
      </c>
      <c r="Q19" s="196">
        <f t="shared" si="20"/>
        <v>1076805</v>
      </c>
      <c r="R19" s="40">
        <f>'Lcc_BKK+DMK'!R19+Lcc_CNX!R19+Lcc_HDY!R19+Lcc_HKT!R19+Lcc_CEI!R19</f>
        <v>738592</v>
      </c>
      <c r="S19" s="38">
        <f>'Lcc_BKK+DMK'!S19+Lcc_CNX!S19+Lcc_HDY!S19+Lcc_HKT!S19+Lcc_CEI!S19</f>
        <v>741051</v>
      </c>
      <c r="T19" s="196">
        <f t="shared" si="4"/>
        <v>1479643</v>
      </c>
      <c r="U19" s="150">
        <f>+Lcc_BKK!U19+Lcc_DMK!U19+Lcc_CNX!U19+Lcc_HDY!U19+Lcc_HKT!U19+Lcc_CEI!U19</f>
        <v>2041</v>
      </c>
      <c r="V19" s="196">
        <f t="shared" si="5"/>
        <v>1481684</v>
      </c>
      <c r="W19" s="41">
        <f t="shared" si="6"/>
        <v>37.600029717544039</v>
      </c>
    </row>
    <row r="20" spans="1:27" ht="14.25" thickTop="1" thickBot="1">
      <c r="A20" s="409" t="str">
        <f t="shared" si="0"/>
        <v xml:space="preserve"> </v>
      </c>
      <c r="B20" s="132" t="s">
        <v>24</v>
      </c>
      <c r="C20" s="133">
        <f>'Lcc_BKK+DMK'!C20+Lcc_CNX!C20+Lcc_HDY!C20+Lcc_HKT!C20+Lcc_CEI!C20</f>
        <v>12628</v>
      </c>
      <c r="D20" s="135">
        <f>'Lcc_BKK+DMK'!D20+Lcc_CNX!D20+Lcc_HDY!D20+Lcc_HKT!D20+Lcc_CEI!D20</f>
        <v>12546</v>
      </c>
      <c r="E20" s="169">
        <f t="shared" si="7"/>
        <v>25174</v>
      </c>
      <c r="F20" s="133">
        <f>'Lcc_BKK+DMK'!F20+Lcc_CNX!F20+Lcc_HDY!F20+Lcc_HKT!F20+Lcc_CEI!F20</f>
        <v>15620</v>
      </c>
      <c r="G20" s="135">
        <f>'Lcc_BKK+DMK'!G20+Lcc_CNX!G20+Lcc_HDY!G20+Lcc_HKT!G20+Lcc_CEI!G20</f>
        <v>15546</v>
      </c>
      <c r="H20" s="178">
        <f t="shared" si="8"/>
        <v>31166</v>
      </c>
      <c r="I20" s="136">
        <f t="shared" si="2"/>
        <v>23.802335743227143</v>
      </c>
      <c r="J20" s="4"/>
      <c r="L20" s="42" t="s">
        <v>24</v>
      </c>
      <c r="M20" s="46">
        <f t="shared" ref="M20:V20" si="21">+M17+M18+M19</f>
        <v>1846742</v>
      </c>
      <c r="N20" s="44">
        <f t="shared" si="21"/>
        <v>1822865</v>
      </c>
      <c r="O20" s="197">
        <f t="shared" si="21"/>
        <v>3669607</v>
      </c>
      <c r="P20" s="44">
        <f t="shared" si="21"/>
        <v>4840</v>
      </c>
      <c r="Q20" s="197">
        <f t="shared" si="21"/>
        <v>3674447</v>
      </c>
      <c r="R20" s="46">
        <f t="shared" si="21"/>
        <v>2466644</v>
      </c>
      <c r="S20" s="44">
        <f t="shared" si="21"/>
        <v>2464058</v>
      </c>
      <c r="T20" s="197">
        <f t="shared" si="21"/>
        <v>4930702</v>
      </c>
      <c r="U20" s="44">
        <f t="shared" si="21"/>
        <v>5599</v>
      </c>
      <c r="V20" s="197">
        <f t="shared" si="21"/>
        <v>4936301</v>
      </c>
      <c r="W20" s="47">
        <f t="shared" si="6"/>
        <v>34.341330817943486</v>
      </c>
    </row>
    <row r="21" spans="1:27" ht="14.25" thickTop="1" thickBot="1">
      <c r="A21" s="409" t="str">
        <f t="shared" ref="A21:A26" si="22">IF(ISERROR(F21/G21)," ",IF(F21/G21&gt;0.5,IF(F21/G21&lt;1.5," ","NOT OK"),"NOT OK"))</f>
        <v xml:space="preserve"> </v>
      </c>
      <c r="B21" s="111" t="s">
        <v>10</v>
      </c>
      <c r="C21" s="125">
        <f>'Lcc_BKK+DMK'!C21+Lcc_CNX!C21+Lcc_HDY!C21+Lcc_HKT!C21+Lcc_CEI!C21</f>
        <v>3648</v>
      </c>
      <c r="D21" s="127">
        <f>'Lcc_BKK+DMK'!D21+Lcc_CNX!D21+Lcc_HDY!D21+Lcc_HKT!D21+Lcc_CEI!D21</f>
        <v>3626</v>
      </c>
      <c r="E21" s="168">
        <f t="shared" si="7"/>
        <v>7274</v>
      </c>
      <c r="F21" s="125">
        <f>'Lcc_BKK+DMK'!F21+Lcc_CNX!F21+Lcc_HDY!F21+Lcc_HKT!F21+Lcc_CEI!F21</f>
        <v>5014</v>
      </c>
      <c r="G21" s="127">
        <f>'Lcc_BKK+DMK'!G21+Lcc_CNX!G21+Lcc_HDY!G21+Lcc_HKT!G21+Lcc_CEI!G21</f>
        <v>5008</v>
      </c>
      <c r="H21" s="174">
        <f t="shared" si="8"/>
        <v>10022</v>
      </c>
      <c r="I21" s="128">
        <f>IF(E21=0,0,((H21/E21)-1)*100)</f>
        <v>37.778388781963159</v>
      </c>
      <c r="J21" s="4"/>
      <c r="L21" s="14" t="s">
        <v>10</v>
      </c>
      <c r="M21" s="40">
        <f>'Lcc_BKK+DMK'!M21+Lcc_CNX!M21+Lcc_HDY!M21+Lcc_HKT!M21+Lcc_CEI!M21</f>
        <v>544565</v>
      </c>
      <c r="N21" s="38">
        <f>'Lcc_BKK+DMK'!N21+Lcc_CNX!N21+Lcc_HDY!N21+Lcc_HKT!N21+Lcc_CEI!N21</f>
        <v>544376</v>
      </c>
      <c r="O21" s="196">
        <f t="shared" ref="O21:O24" si="23">SUM(M21:N21)</f>
        <v>1088941</v>
      </c>
      <c r="P21" s="150">
        <f>'Lcc_BKK+DMK'!P21+Lcc_CNX!P21+Lcc_HDY!P21+Lcc_HKT!P21+Lcc_CEI!P21</f>
        <v>449</v>
      </c>
      <c r="Q21" s="196">
        <f t="shared" ref="Q21:Q24" si="24">O21+P21</f>
        <v>1089390</v>
      </c>
      <c r="R21" s="40">
        <f>'Lcc_BKK+DMK'!R21+Lcc_CNX!R21+Lcc_HDY!R21+Lcc_HKT!R21+Lcc_CEI!R21</f>
        <v>726075</v>
      </c>
      <c r="S21" s="38">
        <f>'Lcc_BKK+DMK'!S21+Lcc_CNX!S21+Lcc_HDY!S21+Lcc_HKT!S21+Lcc_CEI!S21</f>
        <v>753756</v>
      </c>
      <c r="T21" s="196">
        <f t="shared" ref="T21" si="25">SUM(R21:S21)</f>
        <v>1479831</v>
      </c>
      <c r="U21" s="150">
        <f>+Lcc_BKK!U21+Lcc_DMK!U21+Lcc_CNX!U21+Lcc_HDY!U21+Lcc_HKT!U21+Lcc_CEI!U21</f>
        <v>1564</v>
      </c>
      <c r="V21" s="196">
        <f>T21+U21</f>
        <v>1481395</v>
      </c>
      <c r="W21" s="41">
        <f>IF(Q21=0,0,((V21/Q21)-1)*100)</f>
        <v>35.983899246367223</v>
      </c>
    </row>
    <row r="22" spans="1:27" ht="14.25" thickTop="1" thickBot="1">
      <c r="A22" s="410" t="str">
        <f t="shared" si="22"/>
        <v xml:space="preserve"> </v>
      </c>
      <c r="B22" s="132" t="s">
        <v>66</v>
      </c>
      <c r="C22" s="133">
        <f>+C12+C16+C20+C21</f>
        <v>40260</v>
      </c>
      <c r="D22" s="135">
        <f t="shared" ref="D22:H22" si="26">+D12+D16+D20+D21</f>
        <v>40155</v>
      </c>
      <c r="E22" s="169">
        <f t="shared" si="26"/>
        <v>80415</v>
      </c>
      <c r="F22" s="133">
        <f t="shared" si="26"/>
        <v>50113</v>
      </c>
      <c r="G22" s="135">
        <f t="shared" si="26"/>
        <v>50058</v>
      </c>
      <c r="H22" s="175">
        <f t="shared" si="26"/>
        <v>100171</v>
      </c>
      <c r="I22" s="137">
        <f>IF(E22=0,0,((H22/E22)-1)*100)</f>
        <v>24.567555804265375</v>
      </c>
      <c r="J22" s="8"/>
      <c r="L22" s="42" t="s">
        <v>66</v>
      </c>
      <c r="M22" s="46">
        <f t="shared" ref="M22:V22" si="27">+M12+M16+M20+M21</f>
        <v>5936964</v>
      </c>
      <c r="N22" s="44">
        <f t="shared" si="27"/>
        <v>5911339</v>
      </c>
      <c r="O22" s="197">
        <f t="shared" si="27"/>
        <v>11848303</v>
      </c>
      <c r="P22" s="45">
        <f t="shared" si="27"/>
        <v>7744</v>
      </c>
      <c r="Q22" s="200">
        <f t="shared" si="27"/>
        <v>11856047</v>
      </c>
      <c r="R22" s="46">
        <f t="shared" si="27"/>
        <v>7961895</v>
      </c>
      <c r="S22" s="44">
        <f t="shared" si="27"/>
        <v>7994343</v>
      </c>
      <c r="T22" s="197">
        <f t="shared" si="27"/>
        <v>15956238</v>
      </c>
      <c r="U22" s="45">
        <f t="shared" si="27"/>
        <v>13325</v>
      </c>
      <c r="V22" s="200">
        <f t="shared" si="27"/>
        <v>15969563</v>
      </c>
      <c r="W22" s="47">
        <f>IF(Q22=0,0,((V22/Q22)-1)*100)</f>
        <v>34.695510232036028</v>
      </c>
    </row>
    <row r="23" spans="1:27" ht="13.5" thickTop="1">
      <c r="A23" s="409" t="str">
        <f>IF(ISERROR(F23/G23)," ",IF(F23/G23&gt;0.5,IF(F23/G23&lt;1.5," ","NOT OK"),"NOT OK"))</f>
        <v xml:space="preserve"> </v>
      </c>
      <c r="B23" s="111" t="s">
        <v>11</v>
      </c>
      <c r="C23" s="125">
        <f>'Lcc_BKK+DMK'!C23+Lcc_CNX!C23+Lcc_HDY!C23+Lcc_HKT!C23+Lcc_CEI!C23</f>
        <v>3700</v>
      </c>
      <c r="D23" s="127">
        <f>'Lcc_BKK+DMK'!D23+Lcc_CNX!D23+Lcc_HDY!D23+Lcc_HKT!D23+Lcc_CEI!D23</f>
        <v>3695</v>
      </c>
      <c r="E23" s="168">
        <f t="shared" si="7"/>
        <v>7395</v>
      </c>
      <c r="F23" s="125"/>
      <c r="G23" s="127"/>
      <c r="H23" s="174"/>
      <c r="I23" s="128"/>
      <c r="J23" s="4"/>
      <c r="K23" s="7"/>
      <c r="L23" s="14" t="s">
        <v>11</v>
      </c>
      <c r="M23" s="40">
        <f>'Lcc_BKK+DMK'!M23+Lcc_CNX!M23+Lcc_HDY!M23+Lcc_HKT!M23+Lcc_CEI!M23</f>
        <v>570119</v>
      </c>
      <c r="N23" s="38">
        <f>'Lcc_BKK+DMK'!N23+Lcc_CNX!N23+Lcc_HDY!N23+Lcc_HKT!N23+Lcc_CEI!N23</f>
        <v>547325</v>
      </c>
      <c r="O23" s="196">
        <f t="shared" si="23"/>
        <v>1117444</v>
      </c>
      <c r="P23" s="150">
        <f>'Lcc_BKK+DMK'!P23+Lcc_CNX!P23+Lcc_HDY!P23+Lcc_HKT!P23+Lcc_CEI!P23</f>
        <v>539</v>
      </c>
      <c r="Q23" s="196">
        <f t="shared" si="24"/>
        <v>1117983</v>
      </c>
      <c r="R23" s="40"/>
      <c r="S23" s="38"/>
      <c r="T23" s="196"/>
      <c r="U23" s="150"/>
      <c r="V23" s="196"/>
      <c r="W23" s="41"/>
    </row>
    <row r="24" spans="1:27" ht="13.5" thickBot="1">
      <c r="A24" s="409" t="str">
        <f>IF(ISERROR(F24/G24)," ",IF(F24/G24&gt;0.5,IF(F24/G24&lt;1.5," ","NOT OK"),"NOT OK"))</f>
        <v xml:space="preserve"> </v>
      </c>
      <c r="B24" s="116" t="s">
        <v>12</v>
      </c>
      <c r="C24" s="129">
        <f>'Lcc_BKK+DMK'!C24+Lcc_CNX!C24+Lcc_HDY!C24+Lcc_HKT!C24+Lcc_CEI!C24</f>
        <v>4040</v>
      </c>
      <c r="D24" s="131">
        <f>'Lcc_BKK+DMK'!D24+Lcc_CNX!D24+Lcc_HDY!D24+Lcc_HKT!D24+Lcc_CEI!D24</f>
        <v>4038</v>
      </c>
      <c r="E24" s="168">
        <f t="shared" si="7"/>
        <v>8078</v>
      </c>
      <c r="F24" s="129"/>
      <c r="G24" s="131"/>
      <c r="H24" s="174"/>
      <c r="I24" s="128"/>
      <c r="J24" s="4"/>
      <c r="K24" s="7"/>
      <c r="L24" s="23" t="s">
        <v>12</v>
      </c>
      <c r="M24" s="40">
        <f>'Lcc_BKK+DMK'!M24+Lcc_CNX!M24+Lcc_HDY!M24+Lcc_HKT!M24+Lcc_CEI!M24</f>
        <v>632964</v>
      </c>
      <c r="N24" s="38">
        <f>'Lcc_BKK+DMK'!N24+Lcc_CNX!N24+Lcc_HDY!N24+Lcc_HKT!N24+Lcc_CEI!N24</f>
        <v>609121</v>
      </c>
      <c r="O24" s="196">
        <f t="shared" si="23"/>
        <v>1242085</v>
      </c>
      <c r="P24" s="150">
        <f>'Lcc_BKK+DMK'!P24+Lcc_CNX!P24+Lcc_HDY!P24+Lcc_HKT!P24+Lcc_CEI!P24</f>
        <v>932</v>
      </c>
      <c r="Q24" s="196">
        <f t="shared" si="24"/>
        <v>1243017</v>
      </c>
      <c r="R24" s="40"/>
      <c r="S24" s="38"/>
      <c r="T24" s="196"/>
      <c r="U24" s="150"/>
      <c r="V24" s="250"/>
      <c r="W24" s="41"/>
    </row>
    <row r="25" spans="1:27" ht="14.25" thickTop="1" thickBot="1">
      <c r="A25" s="1"/>
      <c r="B25" s="132" t="s">
        <v>57</v>
      </c>
      <c r="C25" s="431">
        <f>'Lcc_BKK+DMK'!C25+Lcc_CNX!C25+Lcc_HDY!C25+Lcc_HKT!C25+Lcc_CEI!C25</f>
        <v>11388</v>
      </c>
      <c r="D25" s="432">
        <f>'Lcc_BKK+DMK'!D25+Lcc_CNX!D25+Lcc_HDY!D25+Lcc_HKT!D25+Lcc_CEI!D25</f>
        <v>11359</v>
      </c>
      <c r="E25" s="445">
        <f t="shared" si="7"/>
        <v>22747</v>
      </c>
      <c r="F25" s="431"/>
      <c r="G25" s="432"/>
      <c r="H25" s="445"/>
      <c r="I25" s="136"/>
      <c r="J25" s="4"/>
      <c r="L25" s="42" t="s">
        <v>57</v>
      </c>
      <c r="M25" s="43">
        <f t="shared" ref="M25:Q25" si="28">+M21+M23+M24</f>
        <v>1747648</v>
      </c>
      <c r="N25" s="46">
        <f t="shared" si="28"/>
        <v>1700822</v>
      </c>
      <c r="O25" s="446">
        <f t="shared" si="28"/>
        <v>3448470</v>
      </c>
      <c r="P25" s="43">
        <f t="shared" si="28"/>
        <v>1920</v>
      </c>
      <c r="Q25" s="446">
        <f t="shared" si="28"/>
        <v>3450390</v>
      </c>
      <c r="R25" s="43"/>
      <c r="S25" s="46"/>
      <c r="T25" s="446"/>
      <c r="U25" s="43"/>
      <c r="V25" s="446"/>
      <c r="W25" s="435"/>
      <c r="X25" s="1"/>
      <c r="AA25" s="1"/>
    </row>
    <row r="26" spans="1:27" ht="14.25" thickTop="1" thickBot="1">
      <c r="A26" s="410" t="str">
        <f t="shared" si="22"/>
        <v xml:space="preserve"> </v>
      </c>
      <c r="B26" s="132" t="s">
        <v>63</v>
      </c>
      <c r="C26" s="133">
        <f>'Lcc_BKK+DMK'!C26+Lcc_CNX!C26+Lcc_HDY!C26+Lcc_HKT!C26+Lcc_CEI!C26</f>
        <v>48000</v>
      </c>
      <c r="D26" s="135">
        <f>'Lcc_BKK+DMK'!D26+Lcc_CNX!D26+Lcc_HDY!D26+Lcc_HKT!D26+Lcc_CEI!D26</f>
        <v>47888</v>
      </c>
      <c r="E26" s="160">
        <f t="shared" si="7"/>
        <v>95888</v>
      </c>
      <c r="F26" s="133"/>
      <c r="G26" s="135"/>
      <c r="H26" s="164"/>
      <c r="I26" s="137"/>
      <c r="J26" s="8"/>
      <c r="L26" s="42" t="s">
        <v>63</v>
      </c>
      <c r="M26" s="46">
        <f t="shared" ref="M26:Q26" si="29">+M12+M16+M20+M25</f>
        <v>7140047</v>
      </c>
      <c r="N26" s="44">
        <f t="shared" si="29"/>
        <v>7067785</v>
      </c>
      <c r="O26" s="155">
        <f t="shared" si="29"/>
        <v>14207832</v>
      </c>
      <c r="P26" s="45">
        <f t="shared" si="29"/>
        <v>9215</v>
      </c>
      <c r="Q26" s="158">
        <f t="shared" si="29"/>
        <v>14217047</v>
      </c>
      <c r="R26" s="46"/>
      <c r="S26" s="44"/>
      <c r="T26" s="155"/>
      <c r="U26" s="45"/>
      <c r="V26" s="158"/>
      <c r="W26" s="47"/>
    </row>
    <row r="27" spans="1:27" ht="14.25" thickTop="1" thickBot="1">
      <c r="B27" s="148" t="s">
        <v>60</v>
      </c>
      <c r="C27" s="107"/>
      <c r="D27" s="107"/>
      <c r="E27" s="107"/>
      <c r="F27" s="107"/>
      <c r="G27" s="107"/>
      <c r="H27" s="107"/>
      <c r="I27" s="108"/>
      <c r="J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7" ht="13.5" thickTop="1">
      <c r="B28" s="474" t="s">
        <v>25</v>
      </c>
      <c r="C28" s="475"/>
      <c r="D28" s="475"/>
      <c r="E28" s="475"/>
      <c r="F28" s="475"/>
      <c r="G28" s="475"/>
      <c r="H28" s="475"/>
      <c r="I28" s="476"/>
      <c r="J28" s="4"/>
      <c r="L28" s="477" t="s">
        <v>26</v>
      </c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9"/>
    </row>
    <row r="29" spans="1:27" ht="13.5" thickBot="1">
      <c r="B29" s="480" t="s">
        <v>47</v>
      </c>
      <c r="C29" s="481"/>
      <c r="D29" s="481"/>
      <c r="E29" s="481"/>
      <c r="F29" s="481"/>
      <c r="G29" s="481"/>
      <c r="H29" s="481"/>
      <c r="I29" s="482"/>
      <c r="J29" s="4"/>
      <c r="L29" s="483" t="s">
        <v>49</v>
      </c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5"/>
    </row>
    <row r="30" spans="1:27" ht="14.25" thickTop="1" thickBot="1">
      <c r="B30" s="106"/>
      <c r="C30" s="107"/>
      <c r="D30" s="107"/>
      <c r="E30" s="107"/>
      <c r="F30" s="107"/>
      <c r="G30" s="107"/>
      <c r="H30" s="107"/>
      <c r="I30" s="108"/>
      <c r="J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7" ht="14.25" thickTop="1" thickBot="1">
      <c r="B31" s="109"/>
      <c r="C31" s="486" t="s">
        <v>64</v>
      </c>
      <c r="D31" s="487"/>
      <c r="E31" s="488"/>
      <c r="F31" s="486" t="s">
        <v>65</v>
      </c>
      <c r="G31" s="487"/>
      <c r="H31" s="488"/>
      <c r="I31" s="110" t="s">
        <v>2</v>
      </c>
      <c r="J31" s="4"/>
      <c r="L31" s="12"/>
      <c r="M31" s="489" t="s">
        <v>64</v>
      </c>
      <c r="N31" s="490"/>
      <c r="O31" s="490"/>
      <c r="P31" s="490"/>
      <c r="Q31" s="491"/>
      <c r="R31" s="489" t="s">
        <v>65</v>
      </c>
      <c r="S31" s="490"/>
      <c r="T31" s="490"/>
      <c r="U31" s="490"/>
      <c r="V31" s="491"/>
      <c r="W31" s="13" t="s">
        <v>2</v>
      </c>
    </row>
    <row r="32" spans="1:27" ht="13.5" thickTop="1">
      <c r="B32" s="111" t="s">
        <v>3</v>
      </c>
      <c r="C32" s="112"/>
      <c r="D32" s="113"/>
      <c r="E32" s="114"/>
      <c r="F32" s="112"/>
      <c r="G32" s="113"/>
      <c r="H32" s="114"/>
      <c r="I32" s="115" t="s">
        <v>4</v>
      </c>
      <c r="J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1:23" ht="13.5" thickBot="1">
      <c r="B33" s="116"/>
      <c r="C33" s="117" t="s">
        <v>5</v>
      </c>
      <c r="D33" s="118" t="s">
        <v>6</v>
      </c>
      <c r="E33" s="226" t="s">
        <v>7</v>
      </c>
      <c r="F33" s="117" t="s">
        <v>5</v>
      </c>
      <c r="G33" s="118" t="s">
        <v>6</v>
      </c>
      <c r="H33" s="226" t="s">
        <v>7</v>
      </c>
      <c r="I33" s="120"/>
      <c r="J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1:23" ht="5.25" customHeight="1" thickTop="1">
      <c r="B34" s="111"/>
      <c r="C34" s="121"/>
      <c r="D34" s="122"/>
      <c r="E34" s="123"/>
      <c r="F34" s="121"/>
      <c r="G34" s="122"/>
      <c r="H34" s="123"/>
      <c r="I34" s="124"/>
      <c r="J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1:23">
      <c r="A35" s="4" t="str">
        <f t="shared" si="0"/>
        <v xml:space="preserve"> </v>
      </c>
      <c r="B35" s="111" t="s">
        <v>13</v>
      </c>
      <c r="C35" s="125">
        <f>'Lcc_BKK+DMK'!C35+Lcc_CNX!C35+Lcc_HDY!C35+Lcc_HKT!C35+Lcc_CEI!C35</f>
        <v>8929</v>
      </c>
      <c r="D35" s="127">
        <f>'Lcc_BKK+DMK'!D35+Lcc_CNX!D35+Lcc_HDY!D35+Lcc_HKT!D35+Lcc_CEI!D35</f>
        <v>8930</v>
      </c>
      <c r="E35" s="168">
        <f t="shared" ref="E35:E36" si="30">SUM(C35:D35)</f>
        <v>17859</v>
      </c>
      <c r="F35" s="125">
        <f>'Lcc_BKK+DMK'!F35+Lcc_CNX!F35+Lcc_HDY!F35+Lcc_HKT!F35+Lcc_CEI!F35</f>
        <v>9739</v>
      </c>
      <c r="G35" s="127">
        <f>'Lcc_BKK+DMK'!G35+Lcc_CNX!G35+Lcc_HDY!G35+Lcc_HKT!G35+Lcc_CEI!G35</f>
        <v>9738</v>
      </c>
      <c r="H35" s="174">
        <f>SUM(F35:G35)</f>
        <v>19477</v>
      </c>
      <c r="I35" s="128">
        <f t="shared" ref="I35:I46" si="31">IF(E35=0,0,((H35/E35)-1)*100)</f>
        <v>9.0598577747914142</v>
      </c>
      <c r="L35" s="14" t="s">
        <v>13</v>
      </c>
      <c r="M35" s="40">
        <f>+'Lcc_BKK+DMK'!M35+Lcc_CNX!M35+Lcc_HDY!M35+Lcc_HKT!M35+Lcc_CEI!M35</f>
        <v>1298874</v>
      </c>
      <c r="N35" s="38">
        <f>+'Lcc_BKK+DMK'!N35+Lcc_CNX!N35+Lcc_HDY!N35+Lcc_HKT!N35+Lcc_CEI!N35</f>
        <v>1259370</v>
      </c>
      <c r="O35" s="196">
        <f t="shared" ref="O35:O36" si="32">SUM(M35:N35)</f>
        <v>2558244</v>
      </c>
      <c r="P35" s="39">
        <f>+'Lcc_BKK+DMK'!P35+Lcc_CNX!P35+Lcc_HDY!P35+Lcc_HKT!P35+Lcc_CEI!P35</f>
        <v>439</v>
      </c>
      <c r="Q35" s="199">
        <f t="shared" ref="Q35:Q36" si="33">O35+P35</f>
        <v>2558683</v>
      </c>
      <c r="R35" s="40">
        <f>'Lcc_BKK+DMK'!R35+Lcc_CNX!R35+Lcc_HDY!R35+Lcc_HKT!R35+Lcc_CEI!R35</f>
        <v>1545007</v>
      </c>
      <c r="S35" s="38">
        <f>'Lcc_BKK+DMK'!S35+Lcc_CNX!S35+Lcc_HDY!S35+Lcc_HKT!S35+Lcc_CEI!S35</f>
        <v>1503136</v>
      </c>
      <c r="T35" s="196">
        <f t="shared" ref="T35:T46" si="34">SUM(R35:S35)</f>
        <v>3048143</v>
      </c>
      <c r="U35" s="39">
        <f>+Lcc_BKK!U35+Lcc_DMK!U35+Lcc_CNX!U35+Lcc_HDY!U35+Lcc_HKT!U35+Lcc_CEI!U35</f>
        <v>61</v>
      </c>
      <c r="V35" s="199">
        <f t="shared" ref="V35:V46" si="35">T35+U35</f>
        <v>3048204</v>
      </c>
      <c r="W35" s="41">
        <f t="shared" ref="W35:W46" si="36">IF(Q35=0,0,((V35/Q35)-1)*100)</f>
        <v>19.131756454394711</v>
      </c>
    </row>
    <row r="36" spans="1:23">
      <c r="A36" s="4" t="str">
        <f t="shared" si="0"/>
        <v xml:space="preserve"> </v>
      </c>
      <c r="B36" s="111" t="s">
        <v>14</v>
      </c>
      <c r="C36" s="125">
        <f>'Lcc_BKK+DMK'!C36+Lcc_CNX!C36+Lcc_HDY!C36+Lcc_HKT!C36+Lcc_CEI!C36</f>
        <v>8240</v>
      </c>
      <c r="D36" s="127">
        <f>'Lcc_BKK+DMK'!D36+Lcc_CNX!D36+Lcc_HDY!D36+Lcc_HKT!D36+Lcc_CEI!D36</f>
        <v>8240</v>
      </c>
      <c r="E36" s="168">
        <f t="shared" si="30"/>
        <v>16480</v>
      </c>
      <c r="F36" s="125">
        <f>'Lcc_BKK+DMK'!F36+Lcc_CNX!F36+Lcc_HDY!F36+Lcc_HKT!F36+Lcc_CEI!F36</f>
        <v>8854</v>
      </c>
      <c r="G36" s="127">
        <f>'Lcc_BKK+DMK'!G36+Lcc_CNX!G36+Lcc_HDY!G36+Lcc_HKT!G36+Lcc_CEI!G36</f>
        <v>8853</v>
      </c>
      <c r="H36" s="174">
        <f>SUM(F36:G36)</f>
        <v>17707</v>
      </c>
      <c r="I36" s="128">
        <f t="shared" si="31"/>
        <v>7.445388349514559</v>
      </c>
      <c r="J36" s="4"/>
      <c r="L36" s="14" t="s">
        <v>14</v>
      </c>
      <c r="M36" s="40">
        <f>+'Lcc_BKK+DMK'!M36+Lcc_CNX!M36+Lcc_HDY!M36+Lcc_HKT!M36+Lcc_CEI!M36</f>
        <v>1208980</v>
      </c>
      <c r="N36" s="38">
        <f>+'Lcc_BKK+DMK'!N36+Lcc_CNX!N36+Lcc_HDY!N36+Lcc_HKT!N36+Lcc_CEI!N36</f>
        <v>1215275</v>
      </c>
      <c r="O36" s="196">
        <f t="shared" si="32"/>
        <v>2424255</v>
      </c>
      <c r="P36" s="39">
        <f>+'Lcc_BKK+DMK'!P36+Lcc_CNX!P36+Lcc_HDY!P36+Lcc_HKT!P36+Lcc_CEI!P36</f>
        <v>438</v>
      </c>
      <c r="Q36" s="199">
        <f t="shared" si="33"/>
        <v>2424693</v>
      </c>
      <c r="R36" s="40">
        <f>'Lcc_BKK+DMK'!R36+Lcc_CNX!R36+Lcc_HDY!R36+Lcc_HKT!R36+Lcc_CEI!R36</f>
        <v>1405437</v>
      </c>
      <c r="S36" s="38">
        <f>'Lcc_BKK+DMK'!S36+Lcc_CNX!S36+Lcc_HDY!S36+Lcc_HKT!S36+Lcc_CEI!S36</f>
        <v>1402181</v>
      </c>
      <c r="T36" s="196">
        <f t="shared" si="34"/>
        <v>2807618</v>
      </c>
      <c r="U36" s="39">
        <f>+Lcc_BKK!U36+Lcc_DMK!U36+Lcc_CNX!U36+Lcc_HDY!U36+Lcc_HKT!U36+Lcc_CEI!U36</f>
        <v>81</v>
      </c>
      <c r="V36" s="199">
        <f t="shared" si="35"/>
        <v>2807699</v>
      </c>
      <c r="W36" s="41">
        <f t="shared" si="36"/>
        <v>15.796061604500045</v>
      </c>
    </row>
    <row r="37" spans="1:23" ht="13.5" thickBot="1">
      <c r="A37" s="4" t="str">
        <f>IF(ISERROR(F37/G37)," ",IF(F37/G37&gt;0.5,IF(F37/G37&lt;1.5," ","NOT OK"),"NOT OK"))</f>
        <v xml:space="preserve"> </v>
      </c>
      <c r="B37" s="111" t="s">
        <v>15</v>
      </c>
      <c r="C37" s="125">
        <f>'Lcc_BKK+DMK'!C37+Lcc_CNX!C37+Lcc_HDY!C37+Lcc_HKT!C37+Lcc_CEI!C37</f>
        <v>9124</v>
      </c>
      <c r="D37" s="127">
        <f>'Lcc_BKK+DMK'!D37+Lcc_CNX!D37+Lcc_HDY!D37+Lcc_HKT!D37+Lcc_CEI!D37</f>
        <v>9123</v>
      </c>
      <c r="E37" s="168">
        <f>SUM(C37:D37)</f>
        <v>18247</v>
      </c>
      <c r="F37" s="125">
        <f>'Lcc_BKK+DMK'!F37+Lcc_CNX!F37+Lcc_HDY!F37+Lcc_HKT!F37+Lcc_CEI!F37</f>
        <v>7552</v>
      </c>
      <c r="G37" s="127">
        <f>'Lcc_BKK+DMK'!G37+Lcc_CNX!G37+Lcc_HDY!G37+Lcc_HKT!G37+Lcc_CEI!G37</f>
        <v>8982</v>
      </c>
      <c r="H37" s="174">
        <f>SUM(F37:G37)</f>
        <v>16534</v>
      </c>
      <c r="I37" s="128">
        <f>IF(E37=0,0,((H37/E37)-1)*100)</f>
        <v>-9.3878445771907728</v>
      </c>
      <c r="J37" s="4"/>
      <c r="L37" s="14" t="s">
        <v>15</v>
      </c>
      <c r="M37" s="40">
        <f>+'Lcc_BKK+DMK'!M37+Lcc_CNX!M37+Lcc_HDY!M37+Lcc_HKT!M37+Lcc_CEI!M37</f>
        <v>1357997</v>
      </c>
      <c r="N37" s="38">
        <f>+'Lcc_BKK+DMK'!N37+Lcc_CNX!N37+Lcc_HDY!N37+Lcc_HKT!N37+Lcc_CEI!N37</f>
        <v>1341471</v>
      </c>
      <c r="O37" s="196">
        <f>SUM(M37:N37)</f>
        <v>2699468</v>
      </c>
      <c r="P37" s="39">
        <f>+'Lcc_BKK+DMK'!P37+Lcc_CNX!P37+Lcc_HDY!P37+Lcc_HKT!P37+Lcc_CEI!P37</f>
        <v>237</v>
      </c>
      <c r="Q37" s="199">
        <f>O37+P37</f>
        <v>2699705</v>
      </c>
      <c r="R37" s="40">
        <f>'Lcc_BKK+DMK'!R37+Lcc_CNX!R37+Lcc_HDY!R37+Lcc_HKT!R37+Lcc_CEI!R37</f>
        <v>1439897</v>
      </c>
      <c r="S37" s="38">
        <f>'Lcc_BKK+DMK'!S37+Lcc_CNX!S37+Lcc_HDY!S37+Lcc_HKT!S37+Lcc_CEI!S37</f>
        <v>1434264</v>
      </c>
      <c r="T37" s="196">
        <f>SUM(R37:S37)</f>
        <v>2874161</v>
      </c>
      <c r="U37" s="39">
        <f>+Lcc_BKK!U37+Lcc_DMK!U37+Lcc_CNX!U37+Lcc_HDY!U37+Lcc_HKT!U37+Lcc_CEI!U37</f>
        <v>512</v>
      </c>
      <c r="V37" s="199">
        <f>T37+U37</f>
        <v>2874673</v>
      </c>
      <c r="W37" s="41">
        <f>IF(Q37=0,0,((V37/Q37)-1)*100)</f>
        <v>6.4810044060369609</v>
      </c>
    </row>
    <row r="38" spans="1:23" ht="14.25" thickTop="1" thickBot="1">
      <c r="A38" s="4" t="str">
        <f t="shared" si="0"/>
        <v xml:space="preserve"> </v>
      </c>
      <c r="B38" s="132" t="s">
        <v>61</v>
      </c>
      <c r="C38" s="133">
        <f t="shared" ref="C38:H38" si="37">+C35+C36+C37</f>
        <v>26293</v>
      </c>
      <c r="D38" s="135">
        <f t="shared" si="37"/>
        <v>26293</v>
      </c>
      <c r="E38" s="169">
        <f t="shared" si="37"/>
        <v>52586</v>
      </c>
      <c r="F38" s="133">
        <f t="shared" si="37"/>
        <v>26145</v>
      </c>
      <c r="G38" s="135">
        <f t="shared" si="37"/>
        <v>27573</v>
      </c>
      <c r="H38" s="175">
        <f t="shared" si="37"/>
        <v>53718</v>
      </c>
      <c r="I38" s="137">
        <f t="shared" si="31"/>
        <v>2.1526642072034363</v>
      </c>
      <c r="J38" s="8"/>
      <c r="L38" s="42" t="s">
        <v>61</v>
      </c>
      <c r="M38" s="46">
        <f t="shared" ref="M38:V38" si="38">+M35+M36+M37</f>
        <v>3865851</v>
      </c>
      <c r="N38" s="44">
        <f t="shared" si="38"/>
        <v>3816116</v>
      </c>
      <c r="O38" s="197">
        <f t="shared" si="38"/>
        <v>7681967</v>
      </c>
      <c r="P38" s="45">
        <f t="shared" si="38"/>
        <v>1114</v>
      </c>
      <c r="Q38" s="200">
        <f t="shared" si="38"/>
        <v>7683081</v>
      </c>
      <c r="R38" s="46">
        <f t="shared" si="38"/>
        <v>4390341</v>
      </c>
      <c r="S38" s="44">
        <f t="shared" si="38"/>
        <v>4339581</v>
      </c>
      <c r="T38" s="197">
        <f t="shared" si="38"/>
        <v>8729922</v>
      </c>
      <c r="U38" s="45">
        <f t="shared" si="38"/>
        <v>654</v>
      </c>
      <c r="V38" s="200">
        <f t="shared" si="38"/>
        <v>8730576</v>
      </c>
      <c r="W38" s="47">
        <f t="shared" ref="W38" si="39">IF(Q38=0,0,((V38/Q38)-1)*100)</f>
        <v>13.63378832007629</v>
      </c>
    </row>
    <row r="39" spans="1:23" ht="13.5" thickTop="1">
      <c r="A39" s="4" t="str">
        <f t="shared" si="0"/>
        <v xml:space="preserve"> </v>
      </c>
      <c r="B39" s="111" t="s">
        <v>16</v>
      </c>
      <c r="C39" s="138">
        <f>'Lcc_BKK+DMK'!C39+Lcc_CNX!C39+Lcc_HDY!C39+Lcc_HKT!C39+Lcc_CEI!C39</f>
        <v>8916</v>
      </c>
      <c r="D39" s="140">
        <f>'Lcc_BKK+DMK'!D39+Lcc_CNX!D39+Lcc_HDY!D39+Lcc_HKT!D39+Lcc_CEI!D39</f>
        <v>8916</v>
      </c>
      <c r="E39" s="168">
        <f t="shared" ref="E39:E41" si="40">SUM(C39:D39)</f>
        <v>17832</v>
      </c>
      <c r="F39" s="138">
        <f>'Lcc_BKK+DMK'!F39+Lcc_CNX!F39+Lcc_HDY!F39+Lcc_HKT!F39+Lcc_CEI!F39</f>
        <v>9553</v>
      </c>
      <c r="G39" s="140">
        <f>'Lcc_BKK+DMK'!G39+Lcc_CNX!G39+Lcc_HDY!G39+Lcc_HKT!G39+Lcc_CEI!G39</f>
        <v>9551</v>
      </c>
      <c r="H39" s="174">
        <f>SUM(F39:G39)</f>
        <v>19104</v>
      </c>
      <c r="I39" s="128">
        <f t="shared" si="31"/>
        <v>7.1332436069986516</v>
      </c>
      <c r="J39" s="8"/>
      <c r="L39" s="14" t="s">
        <v>16</v>
      </c>
      <c r="M39" s="40">
        <f>+'Lcc_BKK+DMK'!M39+Lcc_CNX!M39+Lcc_HDY!M39+Lcc_HKT!M39+Lcc_CEI!M39</f>
        <v>1287977</v>
      </c>
      <c r="N39" s="38">
        <f>+'Lcc_BKK+DMK'!N39+Lcc_CNX!N39+Lcc_HDY!N39+Lcc_HKT!N39+Lcc_CEI!N39</f>
        <v>1291328</v>
      </c>
      <c r="O39" s="196">
        <f t="shared" ref="O39:O41" si="41">SUM(M39:N39)</f>
        <v>2579305</v>
      </c>
      <c r="P39" s="150">
        <f>+'Lcc_BKK+DMK'!P39+Lcc_CNX!P39+Lcc_HDY!P39+Lcc_HKT!P39+Lcc_CEI!P39</f>
        <v>410</v>
      </c>
      <c r="Q39" s="323">
        <f t="shared" ref="Q39:Q41" si="42">O39+P39</f>
        <v>2579715</v>
      </c>
      <c r="R39" s="40">
        <f>'Lcc_BKK+DMK'!R39+Lcc_CNX!R39+Lcc_HDY!R39+Lcc_HKT!R39+Lcc_CEI!R39</f>
        <v>1473430</v>
      </c>
      <c r="S39" s="38">
        <f>'Lcc_BKK+DMK'!S39+Lcc_CNX!S39+Lcc_HDY!S39+Lcc_HKT!S39+Lcc_CEI!S39</f>
        <v>1469782</v>
      </c>
      <c r="T39" s="196">
        <f t="shared" si="34"/>
        <v>2943212</v>
      </c>
      <c r="U39" s="150">
        <f>+Lcc_BKK!U39+Lcc_DMK!U39+Lcc_CNX!U39+Lcc_HDY!U39+Lcc_HKT!U39+Lcc_CEI!U39</f>
        <v>337</v>
      </c>
      <c r="V39" s="323">
        <f t="shared" si="35"/>
        <v>2943549</v>
      </c>
      <c r="W39" s="41">
        <f t="shared" si="36"/>
        <v>14.103650984701787</v>
      </c>
    </row>
    <row r="40" spans="1:23">
      <c r="A40" s="4" t="str">
        <f>IF(ISERROR(F40/G40)," ",IF(F40/G40&gt;0.5,IF(F40/G40&lt;1.5," ","NOT OK"),"NOT OK"))</f>
        <v xml:space="preserve"> </v>
      </c>
      <c r="B40" s="111" t="s">
        <v>17</v>
      </c>
      <c r="C40" s="138">
        <f>'Lcc_BKK+DMK'!C40+Lcc_CNX!C40+Lcc_HDY!C40+Lcc_HKT!C40+Lcc_CEI!C40</f>
        <v>9085</v>
      </c>
      <c r="D40" s="140">
        <f>'Lcc_BKK+DMK'!D40+Lcc_CNX!D40+Lcc_HDY!D40+Lcc_HKT!D40+Lcc_CEI!D40</f>
        <v>9083</v>
      </c>
      <c r="E40" s="168">
        <f>SUM(C40:D40)</f>
        <v>18168</v>
      </c>
      <c r="F40" s="138">
        <f>'Lcc_BKK+DMK'!F40+Lcc_CNX!F40+Lcc_HDY!F40+Lcc_HKT!F40+Lcc_CEI!F40</f>
        <v>10013</v>
      </c>
      <c r="G40" s="140">
        <f>'Lcc_BKK+DMK'!G40+Lcc_CNX!G40+Lcc_HDY!G40+Lcc_HKT!G40+Lcc_CEI!G40</f>
        <v>10008</v>
      </c>
      <c r="H40" s="174">
        <f>SUM(F40:G40)</f>
        <v>20021</v>
      </c>
      <c r="I40" s="128">
        <f t="shared" ref="I40" si="43">IF(E40=0,0,((H40/E40)-1)*100)</f>
        <v>10.199251431087619</v>
      </c>
      <c r="J40" s="4"/>
      <c r="L40" s="14" t="s">
        <v>17</v>
      </c>
      <c r="M40" s="40">
        <f>+'Lcc_BKK+DMK'!M40+Lcc_CNX!M40+Lcc_HDY!M40+Lcc_HKT!M40+Lcc_CEI!M40</f>
        <v>1256467</v>
      </c>
      <c r="N40" s="38">
        <f>+'Lcc_BKK+DMK'!N40+Lcc_CNX!N40+Lcc_HDY!N40+Lcc_HKT!N40+Lcc_CEI!N40</f>
        <v>1259254</v>
      </c>
      <c r="O40" s="196">
        <f>SUM(M40:N40)</f>
        <v>2515721</v>
      </c>
      <c r="P40" s="150">
        <f>+'Lcc_BKK+DMK'!P40+Lcc_CNX!P40+Lcc_HDY!P40+Lcc_HKT!P40+Lcc_CEI!P40</f>
        <v>1002</v>
      </c>
      <c r="Q40" s="196">
        <f>O40+P40</f>
        <v>2516723</v>
      </c>
      <c r="R40" s="40">
        <f>'Lcc_BKK+DMK'!R40+Lcc_CNX!R40+Lcc_HDY!R40+Lcc_HKT!R40+Lcc_CEI!R40</f>
        <v>1468217</v>
      </c>
      <c r="S40" s="38">
        <f>'Lcc_BKK+DMK'!S40+Lcc_CNX!S40+Lcc_HDY!S40+Lcc_HKT!S40+Lcc_CEI!S40</f>
        <v>1468932</v>
      </c>
      <c r="T40" s="196">
        <f>SUM(R40:S40)</f>
        <v>2937149</v>
      </c>
      <c r="U40" s="150">
        <f>+Lcc_BKK!U40+Lcc_DMK!U40+Lcc_CNX!U40+Lcc_HDY!U40+Lcc_HKT!U40+Lcc_CEI!U40</f>
        <v>687</v>
      </c>
      <c r="V40" s="196">
        <f>T40+U40</f>
        <v>2937836</v>
      </c>
      <c r="W40" s="41">
        <f>IF(Q40=0,0,((V40/Q40)-1)*100)</f>
        <v>16.732592343297227</v>
      </c>
    </row>
    <row r="41" spans="1:23" ht="13.5" thickBot="1">
      <c r="A41" s="4" t="str">
        <f t="shared" si="0"/>
        <v xml:space="preserve"> </v>
      </c>
      <c r="B41" s="111" t="s">
        <v>18</v>
      </c>
      <c r="C41" s="138">
        <f>'Lcc_BKK+DMK'!C41+Lcc_CNX!C41+Lcc_HDY!C41+Lcc_HKT!C41+Lcc_CEI!C41</f>
        <v>8322</v>
      </c>
      <c r="D41" s="140">
        <f>'Lcc_BKK+DMK'!D41+Lcc_CNX!D41+Lcc_HDY!D41+Lcc_HKT!D41+Lcc_CEI!D41</f>
        <v>8324</v>
      </c>
      <c r="E41" s="168">
        <f t="shared" si="40"/>
        <v>16646</v>
      </c>
      <c r="F41" s="138">
        <f>'Lcc_BKK+DMK'!F41+Lcc_CNX!F41+Lcc_HDY!F41+Lcc_HKT!F41+Lcc_CEI!F41</f>
        <v>9476</v>
      </c>
      <c r="G41" s="140">
        <f>'Lcc_BKK+DMK'!G41+Lcc_CNX!G41+Lcc_HDY!G41+Lcc_HKT!G41+Lcc_CEI!G41</f>
        <v>9477</v>
      </c>
      <c r="H41" s="174">
        <f>SUM(F41:G41)</f>
        <v>18953</v>
      </c>
      <c r="I41" s="128">
        <f t="shared" si="31"/>
        <v>13.859185389883466</v>
      </c>
      <c r="J41" s="4"/>
      <c r="L41" s="14" t="s">
        <v>18</v>
      </c>
      <c r="M41" s="40">
        <f>+'Lcc_BKK+DMK'!M41+Lcc_CNX!M41+Lcc_HDY!M41+Lcc_HKT!M41+Lcc_CEI!M41</f>
        <v>1162363</v>
      </c>
      <c r="N41" s="38">
        <f>+'Lcc_BKK+DMK'!N41+Lcc_CNX!N41+Lcc_HDY!N41+Lcc_HKT!N41+Lcc_CEI!N41</f>
        <v>1159899</v>
      </c>
      <c r="O41" s="196">
        <f t="shared" si="41"/>
        <v>2322262</v>
      </c>
      <c r="P41" s="150">
        <f>+'Lcc_BKK+DMK'!P41+Lcc_CNX!P41+Lcc_HDY!P41+Lcc_HKT!P41+Lcc_CEI!P41</f>
        <v>135</v>
      </c>
      <c r="Q41" s="196">
        <f t="shared" si="42"/>
        <v>2322397</v>
      </c>
      <c r="R41" s="40">
        <f>'Lcc_BKK+DMK'!R41+Lcc_CNX!R41+Lcc_HDY!R41+Lcc_HKT!R41+Lcc_CEI!R41</f>
        <v>1343159</v>
      </c>
      <c r="S41" s="38">
        <f>'Lcc_BKK+DMK'!S41+Lcc_CNX!S41+Lcc_HDY!S41+Lcc_HKT!S41+Lcc_CEI!S41</f>
        <v>1342427</v>
      </c>
      <c r="T41" s="196">
        <f t="shared" si="34"/>
        <v>2685586</v>
      </c>
      <c r="U41" s="150">
        <f>+Lcc_BKK!U41+Lcc_DMK!U41+Lcc_CNX!U41+Lcc_HDY!U41+Lcc_HKT!U41+Lcc_CEI!U41</f>
        <v>43</v>
      </c>
      <c r="V41" s="196">
        <f t="shared" si="35"/>
        <v>2685629</v>
      </c>
      <c r="W41" s="41">
        <f t="shared" si="36"/>
        <v>15.640392232680277</v>
      </c>
    </row>
    <row r="42" spans="1:23" ht="16.5" thickTop="1" thickBot="1">
      <c r="A42" s="10" t="str">
        <f t="shared" si="0"/>
        <v xml:space="preserve"> </v>
      </c>
      <c r="B42" s="141" t="s">
        <v>19</v>
      </c>
      <c r="C42" s="133">
        <f>+C39+C40+C41</f>
        <v>26323</v>
      </c>
      <c r="D42" s="144">
        <f t="shared" ref="D42" si="44">+D39+D40+D41</f>
        <v>26323</v>
      </c>
      <c r="E42" s="170">
        <f t="shared" ref="E42" si="45">+E39+E40+E41</f>
        <v>52646</v>
      </c>
      <c r="F42" s="133">
        <f t="shared" ref="F42" si="46">+F39+F40+F41</f>
        <v>29042</v>
      </c>
      <c r="G42" s="144">
        <f t="shared" ref="G42" si="47">+G39+G40+G41</f>
        <v>29036</v>
      </c>
      <c r="H42" s="176">
        <f t="shared" ref="H42" si="48">+H39+H40+H41</f>
        <v>58078</v>
      </c>
      <c r="I42" s="136">
        <f t="shared" si="31"/>
        <v>10.317972875432124</v>
      </c>
      <c r="J42" s="10"/>
      <c r="K42" s="11"/>
      <c r="L42" s="48" t="s">
        <v>19</v>
      </c>
      <c r="M42" s="49">
        <f>+M39+M40+M41</f>
        <v>3706807</v>
      </c>
      <c r="N42" s="50">
        <f t="shared" ref="N42" si="49">+N39+N40+N41</f>
        <v>3710481</v>
      </c>
      <c r="O42" s="198">
        <f t="shared" ref="O42" si="50">+O39+O40+O41</f>
        <v>7417288</v>
      </c>
      <c r="P42" s="50">
        <f t="shared" ref="P42" si="51">+P39+P40+P41</f>
        <v>1547</v>
      </c>
      <c r="Q42" s="198">
        <f t="shared" ref="Q42" si="52">+Q39+Q40+Q41</f>
        <v>7418835</v>
      </c>
      <c r="R42" s="49">
        <f t="shared" ref="R42" si="53">+R39+R40+R41</f>
        <v>4284806</v>
      </c>
      <c r="S42" s="50">
        <f t="shared" ref="S42" si="54">+S39+S40+S41</f>
        <v>4281141</v>
      </c>
      <c r="T42" s="198">
        <f t="shared" ref="T42" si="55">+T39+T40+T41</f>
        <v>8565947</v>
      </c>
      <c r="U42" s="50">
        <f t="shared" ref="U42" si="56">+U39+U40+U41</f>
        <v>1067</v>
      </c>
      <c r="V42" s="428">
        <f t="shared" ref="V42" si="57">+V39+V40+V41</f>
        <v>8567014</v>
      </c>
      <c r="W42" s="51">
        <f t="shared" si="36"/>
        <v>15.476540454127896</v>
      </c>
    </row>
    <row r="43" spans="1:23" ht="13.5" thickTop="1">
      <c r="A43" s="4" t="str">
        <f t="shared" si="0"/>
        <v xml:space="preserve"> </v>
      </c>
      <c r="B43" s="111" t="s">
        <v>20</v>
      </c>
      <c r="C43" s="125">
        <f>'Lcc_BKK+DMK'!C43+Lcc_CNX!C43+Lcc_HDY!C43+Lcc_HKT!C43+Lcc_CEI!C43</f>
        <v>8702</v>
      </c>
      <c r="D43" s="127">
        <f>'Lcc_BKK+DMK'!D43+Lcc_CNX!D43+Lcc_HDY!D43+Lcc_HKT!D43+Lcc_CEI!D43</f>
        <v>8721</v>
      </c>
      <c r="E43" s="171">
        <f t="shared" ref="E43:E45" si="58">SUM(C43:D43)</f>
        <v>17423</v>
      </c>
      <c r="F43" s="125">
        <f>'Lcc_BKK+DMK'!F43+Lcc_CNX!F43+Lcc_HDY!F43+Lcc_HKT!F43+Lcc_CEI!F43</f>
        <v>9878</v>
      </c>
      <c r="G43" s="127">
        <f>'Lcc_BKK+DMK'!G43+Lcc_CNX!G43+Lcc_HDY!G43+Lcc_HKT!G43+Lcc_CEI!G43</f>
        <v>9875</v>
      </c>
      <c r="H43" s="177">
        <f>SUM(F43:G43)</f>
        <v>19753</v>
      </c>
      <c r="I43" s="128">
        <f t="shared" si="31"/>
        <v>13.373127475176494</v>
      </c>
      <c r="J43" s="4"/>
      <c r="L43" s="14" t="s">
        <v>21</v>
      </c>
      <c r="M43" s="40">
        <f>+'Lcc_BKK+DMK'!M43+Lcc_CNX!M43+Lcc_HDY!M43+Lcc_HKT!M43+Lcc_CEI!M43</f>
        <v>1297014</v>
      </c>
      <c r="N43" s="38">
        <f>+'Lcc_BKK+DMK'!N43+Lcc_CNX!N43+Lcc_HDY!N43+Lcc_HKT!N43+Lcc_CEI!N43</f>
        <v>1316352</v>
      </c>
      <c r="O43" s="196">
        <f t="shared" ref="O43:O45" si="59">SUM(M43:N43)</f>
        <v>2613366</v>
      </c>
      <c r="P43" s="150">
        <f>+'Lcc_BKK+DMK'!P43+Lcc_CNX!P43+Lcc_HDY!P43+Lcc_HKT!P43+Lcc_CEI!P43</f>
        <v>536</v>
      </c>
      <c r="Q43" s="196">
        <f t="shared" ref="Q43:Q45" si="60">O43+P43</f>
        <v>2613902</v>
      </c>
      <c r="R43" s="40">
        <f>'Lcc_BKK+DMK'!R43+Lcc_CNX!R43+Lcc_HDY!R43+Lcc_HKT!R43+Lcc_CEI!R43</f>
        <v>1516894</v>
      </c>
      <c r="S43" s="38">
        <f>'Lcc_BKK+DMK'!S43+Lcc_CNX!S43+Lcc_HDY!S43+Lcc_HKT!S43+Lcc_CEI!S43</f>
        <v>1516303</v>
      </c>
      <c r="T43" s="196">
        <f t="shared" si="34"/>
        <v>3033197</v>
      </c>
      <c r="U43" s="150">
        <f>+Lcc_BKK!U43+Lcc_DMK!U43+Lcc_CNX!U43+Lcc_HDY!U43+Lcc_HKT!U43+Lcc_CEI!U43</f>
        <v>419</v>
      </c>
      <c r="V43" s="429">
        <f t="shared" si="35"/>
        <v>3033616</v>
      </c>
      <c r="W43" s="41">
        <f t="shared" si="36"/>
        <v>16.056990659940574</v>
      </c>
    </row>
    <row r="44" spans="1:23">
      <c r="A44" s="4" t="str">
        <f t="shared" si="0"/>
        <v xml:space="preserve"> </v>
      </c>
      <c r="B44" s="111" t="s">
        <v>22</v>
      </c>
      <c r="C44" s="125">
        <f>'Lcc_BKK+DMK'!C44+Lcc_CNX!C44+Lcc_HDY!C44+Lcc_HKT!C44+Lcc_CEI!C44</f>
        <v>8885</v>
      </c>
      <c r="D44" s="127">
        <f>'Lcc_BKK+DMK'!D44+Lcc_CNX!D44+Lcc_HDY!D44+Lcc_HKT!D44+Lcc_CEI!D44</f>
        <v>8915</v>
      </c>
      <c r="E44" s="168">
        <f t="shared" si="58"/>
        <v>17800</v>
      </c>
      <c r="F44" s="125">
        <f>'Lcc_BKK+DMK'!F44+Lcc_CNX!F44+Lcc_HDY!F44+Lcc_HKT!F44+Lcc_CEI!F44</f>
        <v>9756</v>
      </c>
      <c r="G44" s="127">
        <f>'Lcc_BKK+DMK'!G44+Lcc_CNX!G44+Lcc_HDY!G44+Lcc_HKT!G44+Lcc_CEI!G44</f>
        <v>9760</v>
      </c>
      <c r="H44" s="168">
        <f>SUM(F44:G44)</f>
        <v>19516</v>
      </c>
      <c r="I44" s="128">
        <f t="shared" si="31"/>
        <v>9.6404494382022357</v>
      </c>
      <c r="J44" s="4"/>
      <c r="L44" s="14" t="s">
        <v>22</v>
      </c>
      <c r="M44" s="40">
        <f>+'Lcc_BKK+DMK'!M44+Lcc_CNX!M44+Lcc_HDY!M44+Lcc_HKT!M44+Lcc_CEI!M44</f>
        <v>1341372</v>
      </c>
      <c r="N44" s="38">
        <f>+'Lcc_BKK+DMK'!N44+Lcc_CNX!N44+Lcc_HDY!N44+Lcc_HKT!N44+Lcc_CEI!N44</f>
        <v>1322162</v>
      </c>
      <c r="O44" s="196">
        <f t="shared" si="59"/>
        <v>2663534</v>
      </c>
      <c r="P44" s="150">
        <f>+'Lcc_BKK+DMK'!P44+Lcc_CNX!P44+Lcc_HDY!P44+Lcc_HKT!P44+Lcc_CEI!P44</f>
        <v>243</v>
      </c>
      <c r="Q44" s="196">
        <f t="shared" si="60"/>
        <v>2663777</v>
      </c>
      <c r="R44" s="40">
        <f>'Lcc_BKK+DMK'!R44+Lcc_CNX!R44+Lcc_HDY!R44+Lcc_HKT!R44+Lcc_CEI!R44</f>
        <v>1481574</v>
      </c>
      <c r="S44" s="38">
        <f>'Lcc_BKK+DMK'!S44+Lcc_CNX!S44+Lcc_HDY!S44+Lcc_HKT!S44+Lcc_CEI!S44</f>
        <v>1473815</v>
      </c>
      <c r="T44" s="196">
        <f t="shared" si="34"/>
        <v>2955389</v>
      </c>
      <c r="U44" s="150">
        <f>+Lcc_BKK!U44+Lcc_DMK!U44+Lcc_CNX!U44+Lcc_HDY!U44+Lcc_HKT!U44+Lcc_CEI!U44</f>
        <v>733</v>
      </c>
      <c r="V44" s="429">
        <f t="shared" si="35"/>
        <v>2956122</v>
      </c>
      <c r="W44" s="41">
        <f t="shared" si="36"/>
        <v>10.974830100267408</v>
      </c>
    </row>
    <row r="45" spans="1:23" ht="13.5" thickBot="1">
      <c r="A45" s="4" t="str">
        <f t="shared" si="0"/>
        <v xml:space="preserve"> </v>
      </c>
      <c r="B45" s="111" t="s">
        <v>23</v>
      </c>
      <c r="C45" s="125">
        <f>'Lcc_BKK+DMK'!C45+Lcc_CNX!C45+Lcc_HDY!C45+Lcc_HKT!C45+Lcc_CEI!C45</f>
        <v>8505</v>
      </c>
      <c r="D45" s="146">
        <f>'Lcc_BKK+DMK'!D45+Lcc_CNX!D45+Lcc_HDY!D45+Lcc_HKT!D45+Lcc_CEI!D45</f>
        <v>8537</v>
      </c>
      <c r="E45" s="172">
        <f t="shared" si="58"/>
        <v>17042</v>
      </c>
      <c r="F45" s="125">
        <f>'Lcc_BKK+DMK'!F45+Lcc_CNX!F45+Lcc_HDY!F45+Lcc_HKT!F45+Lcc_CEI!F45</f>
        <v>9512</v>
      </c>
      <c r="G45" s="146">
        <f>'Lcc_BKK+DMK'!G45+Lcc_CNX!G45+Lcc_HDY!G45+Lcc_HKT!G45+Lcc_CEI!G45</f>
        <v>9513</v>
      </c>
      <c r="H45" s="172">
        <f>SUM(F45:G45)</f>
        <v>19025</v>
      </c>
      <c r="I45" s="147">
        <f t="shared" si="31"/>
        <v>11.635958220866094</v>
      </c>
      <c r="J45" s="4"/>
      <c r="L45" s="14" t="s">
        <v>23</v>
      </c>
      <c r="M45" s="40">
        <f>+'Lcc_BKK+DMK'!M45+Lcc_CNX!M45+Lcc_HDY!M45+Lcc_HKT!M45+Lcc_CEI!M45</f>
        <v>1186883</v>
      </c>
      <c r="N45" s="38">
        <f>+'Lcc_BKK+DMK'!N45+Lcc_CNX!N45+Lcc_HDY!N45+Lcc_HKT!N45+Lcc_CEI!N45</f>
        <v>1188878</v>
      </c>
      <c r="O45" s="196">
        <f t="shared" si="59"/>
        <v>2375761</v>
      </c>
      <c r="P45" s="150">
        <f>+'Lcc_BKK+DMK'!P45+Lcc_CNX!P45+Lcc_HDY!P45+Lcc_HKT!P45+Lcc_CEI!P45</f>
        <v>680</v>
      </c>
      <c r="Q45" s="196">
        <f t="shared" si="60"/>
        <v>2376441</v>
      </c>
      <c r="R45" s="40">
        <f>'Lcc_BKK+DMK'!R45+Lcc_CNX!R45+Lcc_HDY!R45+Lcc_HKT!R45+Lcc_CEI!R45</f>
        <v>1341432</v>
      </c>
      <c r="S45" s="38">
        <f>'Lcc_BKK+DMK'!S45+Lcc_CNX!S45+Lcc_HDY!S45+Lcc_HKT!S45+Lcc_CEI!S45</f>
        <v>1349202</v>
      </c>
      <c r="T45" s="196">
        <f t="shared" si="34"/>
        <v>2690634</v>
      </c>
      <c r="U45" s="150">
        <f>+Lcc_BKK!U45+Lcc_DMK!U45+Lcc_CNX!U45+Lcc_HDY!U45+Lcc_HKT!U45+Lcc_CEI!U45</f>
        <v>592</v>
      </c>
      <c r="V45" s="429">
        <f t="shared" si="35"/>
        <v>2691226</v>
      </c>
      <c r="W45" s="41">
        <f t="shared" si="36"/>
        <v>13.24606838545539</v>
      </c>
    </row>
    <row r="46" spans="1:23" ht="14.25" thickTop="1" thickBot="1">
      <c r="A46" s="4" t="str">
        <f t="shared" si="0"/>
        <v xml:space="preserve"> </v>
      </c>
      <c r="B46" s="132" t="s">
        <v>24</v>
      </c>
      <c r="C46" s="133">
        <f t="shared" ref="C46:H46" si="61">+C43+C44+C45</f>
        <v>26092</v>
      </c>
      <c r="D46" s="135">
        <f t="shared" si="61"/>
        <v>26173</v>
      </c>
      <c r="E46" s="169">
        <f t="shared" si="61"/>
        <v>52265</v>
      </c>
      <c r="F46" s="133">
        <f t="shared" si="61"/>
        <v>29146</v>
      </c>
      <c r="G46" s="135">
        <f t="shared" si="61"/>
        <v>29148</v>
      </c>
      <c r="H46" s="178">
        <f t="shared" si="61"/>
        <v>58294</v>
      </c>
      <c r="I46" s="136">
        <f t="shared" si="31"/>
        <v>11.535444370037307</v>
      </c>
      <c r="J46" s="4"/>
      <c r="L46" s="42" t="s">
        <v>24</v>
      </c>
      <c r="M46" s="46">
        <f>+M43+M44+M45</f>
        <v>3825269</v>
      </c>
      <c r="N46" s="44">
        <f>+N43+N44+N45</f>
        <v>3827392</v>
      </c>
      <c r="O46" s="197">
        <f>+O43+O44+O45</f>
        <v>7652661</v>
      </c>
      <c r="P46" s="44">
        <f>+P43+P44+P45</f>
        <v>1459</v>
      </c>
      <c r="Q46" s="197">
        <f>+Q43+Q44+Q45</f>
        <v>7654120</v>
      </c>
      <c r="R46" s="46">
        <f>'Lcc_BKK+DMK'!R46+Lcc_CNX!R46+Lcc_HDY!R46+Lcc_HKT!R46+Lcc_CEI!R46</f>
        <v>4339900</v>
      </c>
      <c r="S46" s="44">
        <f>'Lcc_BKK+DMK'!S46+Lcc_CNX!S46+Lcc_HDY!S46+Lcc_HKT!S46+Lcc_CEI!S46</f>
        <v>4339320</v>
      </c>
      <c r="T46" s="197">
        <f t="shared" si="34"/>
        <v>8679220</v>
      </c>
      <c r="U46" s="44">
        <f>+Lcc_BKK!U46+Lcc_DMK!U46+Lcc_CNX!U46+Lcc_HDY!U46+Lcc_HKT!U46+Lcc_CEI!U46</f>
        <v>1744</v>
      </c>
      <c r="V46" s="430">
        <f t="shared" si="35"/>
        <v>8680964</v>
      </c>
      <c r="W46" s="47">
        <f t="shared" si="36"/>
        <v>13.415572266962105</v>
      </c>
    </row>
    <row r="47" spans="1:23" ht="14.25" thickTop="1" thickBot="1">
      <c r="A47" s="4" t="str">
        <f t="shared" ref="A47:A48" si="62">IF(ISERROR(F47/G47)," ",IF(F47/G47&gt;0.5,IF(F47/G47&lt;1.5," ","NOT OK"),"NOT OK"))</f>
        <v xml:space="preserve"> </v>
      </c>
      <c r="B47" s="111" t="s">
        <v>10</v>
      </c>
      <c r="C47" s="125">
        <v>8155</v>
      </c>
      <c r="D47" s="127">
        <v>8149</v>
      </c>
      <c r="E47" s="168">
        <f>SUM(C47:D47)</f>
        <v>16304</v>
      </c>
      <c r="F47" s="125">
        <f>'Lcc_BKK+DMK'!F47+Lcc_CNX!F47+Lcc_HDY!F47+Lcc_HKT!F47+Lcc_CEI!F47</f>
        <v>10396</v>
      </c>
      <c r="G47" s="146">
        <f>'Lcc_BKK+DMK'!G47+Lcc_CNX!G47+Lcc_HDY!G47+Lcc_HKT!G47+Lcc_CEI!G47</f>
        <v>10396</v>
      </c>
      <c r="H47" s="174">
        <f>SUM(F47:G47)</f>
        <v>20792</v>
      </c>
      <c r="I47" s="128">
        <f>IF(E47=0,0,((H47/E47)-1)*100)</f>
        <v>27.526987242394508</v>
      </c>
      <c r="J47" s="4"/>
      <c r="K47" s="7"/>
      <c r="L47" s="14" t="s">
        <v>10</v>
      </c>
      <c r="M47" s="40">
        <v>1192566</v>
      </c>
      <c r="N47" s="38">
        <v>1198593</v>
      </c>
      <c r="O47" s="196">
        <f>SUM(M47:N47)</f>
        <v>2391159</v>
      </c>
      <c r="P47" s="150">
        <v>273</v>
      </c>
      <c r="Q47" s="196">
        <f t="shared" ref="Q47" si="63">O47+P47</f>
        <v>2391432</v>
      </c>
      <c r="R47" s="40">
        <f>'Lcc_BKK+DMK'!R47+Lcc_CNX!R47+Lcc_HDY!R47+Lcc_HKT!R47+Lcc_CEI!R47</f>
        <v>1550942</v>
      </c>
      <c r="S47" s="38">
        <f>'Lcc_BKK+DMK'!S47+Lcc_CNX!S47+Lcc_HDY!S47+Lcc_HKT!S47+Lcc_CEI!S47</f>
        <v>1543011</v>
      </c>
      <c r="T47" s="196">
        <f t="shared" ref="T47" si="64">SUM(R47:S47)</f>
        <v>3093953</v>
      </c>
      <c r="U47" s="150">
        <f>+Lcc_BKK!U47+Lcc_DMK!U47+Lcc_CNX!U47+Lcc_HDY!U47+Lcc_HKT!U47+Lcc_CEI!U47</f>
        <v>300</v>
      </c>
      <c r="V47" s="429">
        <f>T47+U47</f>
        <v>3094253</v>
      </c>
      <c r="W47" s="41">
        <f t="shared" ref="W47" si="65">IF(Q47=0,0,((V47/Q47)-1)*100)</f>
        <v>29.389127518574654</v>
      </c>
    </row>
    <row r="48" spans="1:23" ht="14.25" thickTop="1" thickBot="1">
      <c r="A48" s="410" t="str">
        <f t="shared" si="62"/>
        <v xml:space="preserve"> </v>
      </c>
      <c r="B48" s="132" t="s">
        <v>66</v>
      </c>
      <c r="C48" s="133">
        <f>+C38+C42+C46+C47</f>
        <v>86863</v>
      </c>
      <c r="D48" s="135">
        <f t="shared" ref="D48:H48" si="66">+D38+D42+D46+D47</f>
        <v>86938</v>
      </c>
      <c r="E48" s="169">
        <f t="shared" si="66"/>
        <v>173801</v>
      </c>
      <c r="F48" s="133">
        <f t="shared" si="66"/>
        <v>94729</v>
      </c>
      <c r="G48" s="135">
        <f t="shared" si="66"/>
        <v>96153</v>
      </c>
      <c r="H48" s="175">
        <f t="shared" si="66"/>
        <v>190882</v>
      </c>
      <c r="I48" s="137">
        <f>IF(E48=0,0,((H48/E48)-1)*100)</f>
        <v>9.8279066288456285</v>
      </c>
      <c r="J48" s="8"/>
      <c r="L48" s="42" t="s">
        <v>66</v>
      </c>
      <c r="M48" s="46">
        <f t="shared" ref="M48:V48" si="67">+M38+M42+M46+M47</f>
        <v>12590493</v>
      </c>
      <c r="N48" s="44">
        <f t="shared" si="67"/>
        <v>12552582</v>
      </c>
      <c r="O48" s="197">
        <f t="shared" si="67"/>
        <v>25143075</v>
      </c>
      <c r="P48" s="45">
        <f t="shared" si="67"/>
        <v>4393</v>
      </c>
      <c r="Q48" s="200">
        <f t="shared" si="67"/>
        <v>25147468</v>
      </c>
      <c r="R48" s="46">
        <f t="shared" si="67"/>
        <v>14565989</v>
      </c>
      <c r="S48" s="44">
        <f t="shared" si="67"/>
        <v>14503053</v>
      </c>
      <c r="T48" s="197">
        <f t="shared" si="67"/>
        <v>29069042</v>
      </c>
      <c r="U48" s="45">
        <f t="shared" si="67"/>
        <v>3765</v>
      </c>
      <c r="V48" s="200">
        <f t="shared" si="67"/>
        <v>29072807</v>
      </c>
      <c r="W48" s="47">
        <f>IF(Q48=0,0,((V48/Q48)-1)*100)</f>
        <v>15.609281220677973</v>
      </c>
    </row>
    <row r="49" spans="1:27" ht="13.5" thickTop="1">
      <c r="A49" s="4" t="str">
        <f>IF(ISERROR(F49/G49)," ",IF(F49/G49&gt;0.5,IF(F49/G49&lt;1.5," ","NOT OK"),"NOT OK"))</f>
        <v xml:space="preserve"> </v>
      </c>
      <c r="B49" s="111" t="s">
        <v>11</v>
      </c>
      <c r="C49" s="125">
        <v>8207</v>
      </c>
      <c r="D49" s="127">
        <v>8204</v>
      </c>
      <c r="E49" s="168">
        <f>SUM(C49:D49)</f>
        <v>16411</v>
      </c>
      <c r="F49" s="125"/>
      <c r="G49" s="146"/>
      <c r="H49" s="174"/>
      <c r="I49" s="128"/>
      <c r="J49" s="4"/>
      <c r="K49" s="7"/>
      <c r="L49" s="14" t="s">
        <v>11</v>
      </c>
      <c r="M49" s="40">
        <v>1126286</v>
      </c>
      <c r="N49" s="38">
        <v>1129225</v>
      </c>
      <c r="O49" s="196">
        <f>SUM(M49:N49)</f>
        <v>2255511</v>
      </c>
      <c r="P49" s="150">
        <v>398</v>
      </c>
      <c r="Q49" s="196">
        <f>O49+P49</f>
        <v>2255909</v>
      </c>
      <c r="R49" s="40"/>
      <c r="S49" s="38"/>
      <c r="T49" s="196"/>
      <c r="U49" s="150"/>
      <c r="V49" s="429"/>
      <c r="W49" s="41"/>
    </row>
    <row r="50" spans="1:27" ht="13.5" thickBot="1">
      <c r="A50" s="4" t="str">
        <f>IF(ISERROR(F50/G50)," ",IF(F50/G50&gt;0.5,IF(F50/G50&lt;1.5," ","NOT OK"),"NOT OK"))</f>
        <v xml:space="preserve"> </v>
      </c>
      <c r="B50" s="116" t="s">
        <v>12</v>
      </c>
      <c r="C50" s="129">
        <v>8919</v>
      </c>
      <c r="D50" s="131">
        <v>8914</v>
      </c>
      <c r="E50" s="168">
        <f t="shared" ref="E50" si="68">SUM(C50:D50)</f>
        <v>17833</v>
      </c>
      <c r="F50" s="125"/>
      <c r="G50" s="146"/>
      <c r="H50" s="174"/>
      <c r="I50" s="128"/>
      <c r="J50" s="4"/>
      <c r="K50" s="7"/>
      <c r="L50" s="23" t="s">
        <v>12</v>
      </c>
      <c r="M50" s="40">
        <v>1218409</v>
      </c>
      <c r="N50" s="38">
        <v>1279279</v>
      </c>
      <c r="O50" s="196">
        <f t="shared" ref="O50" si="69">SUM(M50:N50)</f>
        <v>2497688</v>
      </c>
      <c r="P50" s="39">
        <v>585</v>
      </c>
      <c r="Q50" s="199">
        <f>O50+P50</f>
        <v>2498273</v>
      </c>
      <c r="R50" s="40"/>
      <c r="S50" s="38"/>
      <c r="T50" s="196"/>
      <c r="U50" s="150"/>
      <c r="V50" s="429"/>
      <c r="W50" s="41"/>
    </row>
    <row r="51" spans="1:27" ht="14.25" thickTop="1" thickBot="1">
      <c r="A51" s="1"/>
      <c r="B51" s="132" t="s">
        <v>57</v>
      </c>
      <c r="C51" s="431">
        <f>+C47+C49+C50</f>
        <v>25281</v>
      </c>
      <c r="D51" s="432">
        <f t="shared" ref="D51" si="70">+D47+D49+D50</f>
        <v>25267</v>
      </c>
      <c r="E51" s="445">
        <f t="shared" ref="E51" si="71">+E47+E49+E50</f>
        <v>50548</v>
      </c>
      <c r="F51" s="431"/>
      <c r="G51" s="432"/>
      <c r="H51" s="445"/>
      <c r="I51" s="136"/>
      <c r="J51" s="4"/>
      <c r="L51" s="42" t="s">
        <v>57</v>
      </c>
      <c r="M51" s="43">
        <f t="shared" ref="M51" si="72">+M47+M49+M50</f>
        <v>3537261</v>
      </c>
      <c r="N51" s="46">
        <f t="shared" ref="N51" si="73">+N47+N49+N50</f>
        <v>3607097</v>
      </c>
      <c r="O51" s="446">
        <f t="shared" ref="O51" si="74">+O47+O49+O50</f>
        <v>7144358</v>
      </c>
      <c r="P51" s="43">
        <f t="shared" ref="P51" si="75">+P47+P49+P50</f>
        <v>1256</v>
      </c>
      <c r="Q51" s="446">
        <f t="shared" ref="Q51" si="76">+Q47+Q49+Q50</f>
        <v>7145614</v>
      </c>
      <c r="R51" s="43"/>
      <c r="S51" s="46"/>
      <c r="T51" s="446"/>
      <c r="U51" s="43"/>
      <c r="V51" s="446"/>
      <c r="W51" s="435"/>
      <c r="X51" s="1"/>
      <c r="AA51" s="1"/>
    </row>
    <row r="52" spans="1:27" ht="14.25" thickTop="1" thickBot="1">
      <c r="A52" s="410" t="str">
        <f t="shared" ref="A52" si="77">IF(ISERROR(F52/G52)," ",IF(F52/G52&gt;0.5,IF(F52/G52&lt;1.5," ","NOT OK"),"NOT OK"))</f>
        <v xml:space="preserve"> </v>
      </c>
      <c r="B52" s="132" t="s">
        <v>63</v>
      </c>
      <c r="C52" s="133">
        <f>+C38+C42+C46+C51</f>
        <v>103989</v>
      </c>
      <c r="D52" s="135">
        <f t="shared" ref="D52" si="78">+D38+D42+D46+D51</f>
        <v>104056</v>
      </c>
      <c r="E52" s="160">
        <f t="shared" ref="E52" si="79">+E38+E42+E46+E51</f>
        <v>208045</v>
      </c>
      <c r="F52" s="133"/>
      <c r="G52" s="135"/>
      <c r="H52" s="164"/>
      <c r="I52" s="137"/>
      <c r="J52" s="8"/>
      <c r="L52" s="42" t="s">
        <v>63</v>
      </c>
      <c r="M52" s="46">
        <f t="shared" ref="M52" si="80">+M38+M42+M46+M51</f>
        <v>14935188</v>
      </c>
      <c r="N52" s="44">
        <f t="shared" ref="N52" si="81">+N38+N42+N46+N51</f>
        <v>14961086</v>
      </c>
      <c r="O52" s="155">
        <f t="shared" ref="O52" si="82">+O38+O42+O46+O51</f>
        <v>29896274</v>
      </c>
      <c r="P52" s="45">
        <f t="shared" ref="P52" si="83">+P38+P42+P46+P51</f>
        <v>5376</v>
      </c>
      <c r="Q52" s="158">
        <f t="shared" ref="Q52" si="84">+Q38+Q42+Q46+Q51</f>
        <v>29901650</v>
      </c>
      <c r="R52" s="46"/>
      <c r="S52" s="44"/>
      <c r="T52" s="155"/>
      <c r="U52" s="45"/>
      <c r="V52" s="158"/>
      <c r="W52" s="47"/>
    </row>
    <row r="53" spans="1:27" ht="14.25" thickTop="1" thickBot="1">
      <c r="B53" s="148" t="s">
        <v>60</v>
      </c>
      <c r="C53" s="107"/>
      <c r="D53" s="107"/>
      <c r="E53" s="107"/>
      <c r="F53" s="107"/>
      <c r="G53" s="107"/>
      <c r="H53" s="107"/>
      <c r="I53" s="108"/>
      <c r="J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7" ht="13.5" thickTop="1">
      <c r="B54" s="474" t="s">
        <v>27</v>
      </c>
      <c r="C54" s="475"/>
      <c r="D54" s="475"/>
      <c r="E54" s="475"/>
      <c r="F54" s="475"/>
      <c r="G54" s="475"/>
      <c r="H54" s="475"/>
      <c r="I54" s="476"/>
      <c r="J54" s="4"/>
      <c r="L54" s="477" t="s">
        <v>28</v>
      </c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9"/>
    </row>
    <row r="55" spans="1:27" ht="13.5" thickBot="1">
      <c r="B55" s="480" t="s">
        <v>30</v>
      </c>
      <c r="C55" s="481"/>
      <c r="D55" s="481"/>
      <c r="E55" s="481"/>
      <c r="F55" s="481"/>
      <c r="G55" s="481"/>
      <c r="H55" s="481"/>
      <c r="I55" s="482"/>
      <c r="J55" s="4"/>
      <c r="L55" s="483" t="s">
        <v>50</v>
      </c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5"/>
    </row>
    <row r="56" spans="1:27" ht="14.25" thickTop="1" thickBot="1">
      <c r="B56" s="106"/>
      <c r="C56" s="107"/>
      <c r="D56" s="107"/>
      <c r="E56" s="107"/>
      <c r="F56" s="107"/>
      <c r="G56" s="107"/>
      <c r="H56" s="107"/>
      <c r="I56" s="108"/>
      <c r="J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7" ht="14.25" thickTop="1" thickBot="1">
      <c r="B57" s="109"/>
      <c r="C57" s="486" t="s">
        <v>64</v>
      </c>
      <c r="D57" s="487"/>
      <c r="E57" s="488"/>
      <c r="F57" s="486" t="s">
        <v>65</v>
      </c>
      <c r="G57" s="487"/>
      <c r="H57" s="488"/>
      <c r="I57" s="110" t="s">
        <v>2</v>
      </c>
      <c r="J57" s="4"/>
      <c r="L57" s="12"/>
      <c r="M57" s="489" t="s">
        <v>64</v>
      </c>
      <c r="N57" s="490"/>
      <c r="O57" s="490"/>
      <c r="P57" s="490"/>
      <c r="Q57" s="491"/>
      <c r="R57" s="489" t="s">
        <v>65</v>
      </c>
      <c r="S57" s="490"/>
      <c r="T57" s="490"/>
      <c r="U57" s="490"/>
      <c r="V57" s="491"/>
      <c r="W57" s="13" t="s">
        <v>2</v>
      </c>
    </row>
    <row r="58" spans="1:27" ht="13.5" thickTop="1">
      <c r="B58" s="111" t="s">
        <v>3</v>
      </c>
      <c r="C58" s="112"/>
      <c r="D58" s="113"/>
      <c r="E58" s="114"/>
      <c r="F58" s="112"/>
      <c r="G58" s="113"/>
      <c r="H58" s="114"/>
      <c r="I58" s="115" t="s">
        <v>4</v>
      </c>
      <c r="J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1:27" ht="13.5" thickBot="1">
      <c r="B59" s="116" t="s">
        <v>29</v>
      </c>
      <c r="C59" s="117" t="s">
        <v>5</v>
      </c>
      <c r="D59" s="118" t="s">
        <v>6</v>
      </c>
      <c r="E59" s="226" t="s">
        <v>7</v>
      </c>
      <c r="F59" s="117" t="s">
        <v>5</v>
      </c>
      <c r="G59" s="118" t="s">
        <v>6</v>
      </c>
      <c r="H59" s="226" t="s">
        <v>7</v>
      </c>
      <c r="I59" s="120"/>
      <c r="J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1:27" ht="5.25" customHeight="1" thickTop="1">
      <c r="B60" s="111"/>
      <c r="C60" s="121"/>
      <c r="D60" s="122"/>
      <c r="E60" s="123"/>
      <c r="F60" s="121"/>
      <c r="G60" s="122"/>
      <c r="H60" s="123"/>
      <c r="I60" s="124"/>
      <c r="J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1:27">
      <c r="A61" s="4" t="str">
        <f t="shared" si="0"/>
        <v xml:space="preserve"> </v>
      </c>
      <c r="B61" s="111" t="s">
        <v>13</v>
      </c>
      <c r="C61" s="125">
        <f t="shared" ref="C61:H63" si="85">+C9+C35</f>
        <v>12995</v>
      </c>
      <c r="D61" s="127">
        <f t="shared" si="85"/>
        <v>12993</v>
      </c>
      <c r="E61" s="174">
        <f t="shared" si="85"/>
        <v>25988</v>
      </c>
      <c r="F61" s="125">
        <f t="shared" si="85"/>
        <v>14791</v>
      </c>
      <c r="G61" s="127">
        <f t="shared" si="85"/>
        <v>14792</v>
      </c>
      <c r="H61" s="174">
        <f t="shared" si="85"/>
        <v>29583</v>
      </c>
      <c r="I61" s="128">
        <f t="shared" ref="I61:I72" si="86">IF(E61=0,0,((H61/E61)-1)*100)</f>
        <v>13.833307680467911</v>
      </c>
      <c r="J61" s="4"/>
      <c r="L61" s="14" t="s">
        <v>13</v>
      </c>
      <c r="M61" s="37">
        <f t="shared" ref="M61:N63" si="87">+M9+M35</f>
        <v>1882867</v>
      </c>
      <c r="N61" s="38">
        <f t="shared" si="87"/>
        <v>1839741</v>
      </c>
      <c r="O61" s="196">
        <f t="shared" ref="O61:O62" si="88">SUM(M61:N61)</f>
        <v>3722608</v>
      </c>
      <c r="P61" s="39">
        <f t="shared" ref="P61:Q63" si="89">+P9+P35</f>
        <v>1068</v>
      </c>
      <c r="Q61" s="196">
        <f t="shared" si="89"/>
        <v>3723676</v>
      </c>
      <c r="R61" s="40">
        <f>'Lcc_BKK+DMK'!R61+Lcc_CNX!R61+Lcc_HDY!R61+Lcc_HKT!R61+Lcc_CEI!R61</f>
        <v>2355919</v>
      </c>
      <c r="S61" s="38">
        <f>'Lcc_BKK+DMK'!S61+Lcc_CNX!S61+Lcc_HDY!S61+Lcc_HKT!S61+Lcc_CEI!S61</f>
        <v>2310694</v>
      </c>
      <c r="T61" s="196">
        <f t="shared" ref="T61:T72" si="90">SUM(R61:S61)</f>
        <v>4666613</v>
      </c>
      <c r="U61" s="39">
        <f>+Lcc_BKK!U61+Lcc_DMK!U61+Lcc_CNX!U61+Lcc_HDY!U61+Lcc_HKT!U61+Lcc_CEI!U61</f>
        <v>963</v>
      </c>
      <c r="V61" s="199">
        <f t="shared" ref="V61:V72" si="91">T61+U61</f>
        <v>4667576</v>
      </c>
      <c r="W61" s="41">
        <f t="shared" ref="W61:W72" si="92">IF(Q61=0,0,((V61/Q61)-1)*100)</f>
        <v>25.348607129084264</v>
      </c>
    </row>
    <row r="62" spans="1:27">
      <c r="A62" s="4" t="str">
        <f t="shared" si="0"/>
        <v xml:space="preserve"> </v>
      </c>
      <c r="B62" s="111" t="s">
        <v>14</v>
      </c>
      <c r="C62" s="125">
        <f t="shared" si="85"/>
        <v>12069</v>
      </c>
      <c r="D62" s="127">
        <f t="shared" si="85"/>
        <v>12070</v>
      </c>
      <c r="E62" s="174">
        <f t="shared" si="85"/>
        <v>24139</v>
      </c>
      <c r="F62" s="125">
        <f t="shared" si="85"/>
        <v>13709</v>
      </c>
      <c r="G62" s="127">
        <f t="shared" si="85"/>
        <v>13709</v>
      </c>
      <c r="H62" s="174">
        <f t="shared" si="85"/>
        <v>27418</v>
      </c>
      <c r="I62" s="128">
        <f t="shared" si="86"/>
        <v>13.583827001947046</v>
      </c>
      <c r="J62" s="4"/>
      <c r="L62" s="14" t="s">
        <v>14</v>
      </c>
      <c r="M62" s="37">
        <f t="shared" si="87"/>
        <v>1772404</v>
      </c>
      <c r="N62" s="38">
        <f t="shared" si="87"/>
        <v>1781849</v>
      </c>
      <c r="O62" s="196">
        <f t="shared" si="88"/>
        <v>3554253</v>
      </c>
      <c r="P62" s="39">
        <f t="shared" si="89"/>
        <v>698</v>
      </c>
      <c r="Q62" s="196">
        <f t="shared" si="89"/>
        <v>3554951</v>
      </c>
      <c r="R62" s="40">
        <f>'Lcc_BKK+DMK'!R62+Lcc_CNX!R62+Lcc_HDY!R62+Lcc_HKT!R62+Lcc_CEI!R62</f>
        <v>2198232</v>
      </c>
      <c r="S62" s="38">
        <f>'Lcc_BKK+DMK'!S62+Lcc_CNX!S62+Lcc_HDY!S62+Lcc_HKT!S62+Lcc_CEI!S62</f>
        <v>2213123</v>
      </c>
      <c r="T62" s="196">
        <f t="shared" si="90"/>
        <v>4411355</v>
      </c>
      <c r="U62" s="39">
        <f>+Lcc_BKK!U62+Lcc_DMK!U62+Lcc_CNX!U62+Lcc_HDY!U62+Lcc_HKT!U62+Lcc_CEI!U62</f>
        <v>1215</v>
      </c>
      <c r="V62" s="199">
        <f t="shared" si="91"/>
        <v>4412570</v>
      </c>
      <c r="W62" s="41">
        <f t="shared" si="92"/>
        <v>24.124636317068781</v>
      </c>
    </row>
    <row r="63" spans="1:27" ht="13.5" thickBot="1">
      <c r="A63" s="4" t="str">
        <f>IF(ISERROR(F63/G63)," ",IF(F63/G63&gt;0.5,IF(F63/G63&lt;1.5," ","NOT OK"),"NOT OK"))</f>
        <v xml:space="preserve"> </v>
      </c>
      <c r="B63" s="111" t="s">
        <v>15</v>
      </c>
      <c r="C63" s="125">
        <f t="shared" si="85"/>
        <v>13297</v>
      </c>
      <c r="D63" s="127">
        <f t="shared" si="85"/>
        <v>13303</v>
      </c>
      <c r="E63" s="174">
        <f t="shared" si="85"/>
        <v>26600</v>
      </c>
      <c r="F63" s="125">
        <f t="shared" si="85"/>
        <v>12560</v>
      </c>
      <c r="G63" s="127">
        <f t="shared" si="85"/>
        <v>13995</v>
      </c>
      <c r="H63" s="174">
        <f t="shared" si="85"/>
        <v>26555</v>
      </c>
      <c r="I63" s="128">
        <f>IF(E63=0,0,((H63/E63)-1)*100)</f>
        <v>-0.16917293233082997</v>
      </c>
      <c r="J63" s="4"/>
      <c r="L63" s="14" t="s">
        <v>15</v>
      </c>
      <c r="M63" s="37">
        <f t="shared" si="87"/>
        <v>1976276</v>
      </c>
      <c r="N63" s="38">
        <f t="shared" si="87"/>
        <v>1984319</v>
      </c>
      <c r="O63" s="196">
        <f>SUM(M63:N63)</f>
        <v>3960595</v>
      </c>
      <c r="P63" s="39">
        <f t="shared" si="89"/>
        <v>618</v>
      </c>
      <c r="Q63" s="196">
        <f t="shared" si="89"/>
        <v>3961213</v>
      </c>
      <c r="R63" s="40">
        <f>'Lcc_BKK+DMK'!R63+Lcc_CNX!R63+Lcc_HDY!R63+Lcc_HKT!R63+Lcc_CEI!R63</f>
        <v>2263677</v>
      </c>
      <c r="S63" s="38">
        <f>'Lcc_BKK+DMK'!S63+Lcc_CNX!S63+Lcc_HDY!S63+Lcc_HKT!S63+Lcc_CEI!S63</f>
        <v>2268290</v>
      </c>
      <c r="T63" s="196">
        <f>SUM(R63:S63)</f>
        <v>4531967</v>
      </c>
      <c r="U63" s="39">
        <f>+Lcc_BKK!U63+Lcc_DMK!U63+Lcc_CNX!U63+Lcc_HDY!U63+Lcc_HKT!U63+Lcc_CEI!U63</f>
        <v>1941</v>
      </c>
      <c r="V63" s="199">
        <f>T63+U63</f>
        <v>4533908</v>
      </c>
      <c r="W63" s="41">
        <f>IF(Q63=0,0,((V63/Q63)-1)*100)</f>
        <v>14.457566407057643</v>
      </c>
    </row>
    <row r="64" spans="1:27" ht="14.25" thickTop="1" thickBot="1">
      <c r="A64" s="4" t="str">
        <f t="shared" si="0"/>
        <v xml:space="preserve"> </v>
      </c>
      <c r="B64" s="132" t="s">
        <v>61</v>
      </c>
      <c r="C64" s="133">
        <f t="shared" ref="C64:H64" si="93">+C61+C62+C63</f>
        <v>38361</v>
      </c>
      <c r="D64" s="135">
        <f t="shared" si="93"/>
        <v>38366</v>
      </c>
      <c r="E64" s="169">
        <f t="shared" si="93"/>
        <v>76727</v>
      </c>
      <c r="F64" s="133">
        <f t="shared" si="93"/>
        <v>41060</v>
      </c>
      <c r="G64" s="135">
        <f t="shared" si="93"/>
        <v>42496</v>
      </c>
      <c r="H64" s="175">
        <f t="shared" si="93"/>
        <v>83556</v>
      </c>
      <c r="I64" s="137">
        <f>IF(E64=0,0,((H64/E64)-1)*100)</f>
        <v>8.9003870866839474</v>
      </c>
      <c r="J64" s="8"/>
      <c r="L64" s="42" t="s">
        <v>61</v>
      </c>
      <c r="M64" s="46">
        <f t="shared" ref="M64:V64" si="94">+M61+M62+M63</f>
        <v>5631547</v>
      </c>
      <c r="N64" s="44">
        <f t="shared" si="94"/>
        <v>5605909</v>
      </c>
      <c r="O64" s="197">
        <f t="shared" si="94"/>
        <v>11237456</v>
      </c>
      <c r="P64" s="45">
        <f t="shared" si="94"/>
        <v>2384</v>
      </c>
      <c r="Q64" s="200">
        <f t="shared" si="94"/>
        <v>11239840</v>
      </c>
      <c r="R64" s="46">
        <f t="shared" si="94"/>
        <v>6817828</v>
      </c>
      <c r="S64" s="44">
        <f t="shared" si="94"/>
        <v>6792107</v>
      </c>
      <c r="T64" s="197">
        <f t="shared" si="94"/>
        <v>13609935</v>
      </c>
      <c r="U64" s="45">
        <f t="shared" si="94"/>
        <v>4119</v>
      </c>
      <c r="V64" s="200">
        <f t="shared" si="94"/>
        <v>13614054</v>
      </c>
      <c r="W64" s="47">
        <f t="shared" ref="W64" si="95">IF(Q64=0,0,((V64/Q64)-1)*100)</f>
        <v>21.123201042007711</v>
      </c>
    </row>
    <row r="65" spans="1:27" ht="13.5" thickTop="1">
      <c r="A65" s="4" t="str">
        <f t="shared" si="0"/>
        <v xml:space="preserve"> </v>
      </c>
      <c r="B65" s="111" t="s">
        <v>16</v>
      </c>
      <c r="C65" s="138">
        <f t="shared" ref="C65:H67" si="96">+C13+C39</f>
        <v>12943</v>
      </c>
      <c r="D65" s="140">
        <f t="shared" si="96"/>
        <v>12940</v>
      </c>
      <c r="E65" s="174">
        <f t="shared" si="96"/>
        <v>25883</v>
      </c>
      <c r="F65" s="138">
        <f t="shared" si="96"/>
        <v>14427</v>
      </c>
      <c r="G65" s="140">
        <f t="shared" si="96"/>
        <v>14423</v>
      </c>
      <c r="H65" s="174">
        <f t="shared" si="96"/>
        <v>28850</v>
      </c>
      <c r="I65" s="128">
        <f t="shared" si="86"/>
        <v>11.463122512846269</v>
      </c>
      <c r="J65" s="8"/>
      <c r="L65" s="14" t="s">
        <v>16</v>
      </c>
      <c r="M65" s="37">
        <f t="shared" ref="M65:N67" si="97">+M13+M39</f>
        <v>1891775</v>
      </c>
      <c r="N65" s="38">
        <f t="shared" si="97"/>
        <v>1883680</v>
      </c>
      <c r="O65" s="196">
        <f t="shared" ref="O65:O67" si="98">SUM(M65:N65)</f>
        <v>3775455</v>
      </c>
      <c r="P65" s="39">
        <f t="shared" ref="P65:Q67" si="99">+P13+P39</f>
        <v>573</v>
      </c>
      <c r="Q65" s="196">
        <f t="shared" si="99"/>
        <v>3776028</v>
      </c>
      <c r="R65" s="40">
        <f>'Lcc_BKK+DMK'!R65+Lcc_CNX!R65+Lcc_HDY!R65+Lcc_HKT!R65+Lcc_CEI!R65</f>
        <v>2277220</v>
      </c>
      <c r="S65" s="38">
        <f>'Lcc_BKK+DMK'!S65+Lcc_CNX!S65+Lcc_HDY!S65+Lcc_HKT!S65+Lcc_CEI!S65</f>
        <v>2270696</v>
      </c>
      <c r="T65" s="196">
        <f t="shared" si="90"/>
        <v>4547916</v>
      </c>
      <c r="U65" s="39">
        <f>+Lcc_BKK!U65+Lcc_DMK!U65+Lcc_CNX!U65+Lcc_HDY!U65+Lcc_HKT!U65+Lcc_CEI!U65</f>
        <v>1359</v>
      </c>
      <c r="V65" s="199">
        <f t="shared" si="91"/>
        <v>4549275</v>
      </c>
      <c r="W65" s="41">
        <f t="shared" si="92"/>
        <v>20.47778777064153</v>
      </c>
    </row>
    <row r="66" spans="1:27">
      <c r="A66" s="4" t="str">
        <f>IF(ISERROR(F66/G66)," ",IF(F66/G66&gt;0.5,IF(F66/G66&lt;1.5," ","NOT OK"),"NOT OK"))</f>
        <v xml:space="preserve"> </v>
      </c>
      <c r="B66" s="111" t="s">
        <v>17</v>
      </c>
      <c r="C66" s="138">
        <f t="shared" si="96"/>
        <v>13072</v>
      </c>
      <c r="D66" s="140">
        <f t="shared" si="96"/>
        <v>13071</v>
      </c>
      <c r="E66" s="174">
        <f t="shared" si="96"/>
        <v>26143</v>
      </c>
      <c r="F66" s="138">
        <f t="shared" si="96"/>
        <v>14976</v>
      </c>
      <c r="G66" s="140">
        <f t="shared" si="96"/>
        <v>14968</v>
      </c>
      <c r="H66" s="174">
        <f t="shared" si="96"/>
        <v>29944</v>
      </c>
      <c r="I66" s="128">
        <f>IF(E66=0,0,((H66/E66)-1)*100)</f>
        <v>14.539264812760578</v>
      </c>
      <c r="J66" s="4"/>
      <c r="L66" s="14" t="s">
        <v>17</v>
      </c>
      <c r="M66" s="37">
        <f t="shared" si="97"/>
        <v>1837905</v>
      </c>
      <c r="N66" s="38">
        <f t="shared" si="97"/>
        <v>1842679</v>
      </c>
      <c r="O66" s="196">
        <f>SUM(M66:N66)</f>
        <v>3680584</v>
      </c>
      <c r="P66" s="39">
        <f t="shared" si="99"/>
        <v>1450</v>
      </c>
      <c r="Q66" s="196">
        <f t="shared" si="99"/>
        <v>3682034</v>
      </c>
      <c r="R66" s="40">
        <f>'Lcc_BKK+DMK'!R66+Lcc_CNX!R66+Lcc_HDY!R66+Lcc_HKT!R66+Lcc_CEI!R66</f>
        <v>2249348</v>
      </c>
      <c r="S66" s="38">
        <f>'Lcc_BKK+DMK'!S66+Lcc_CNX!S66+Lcc_HDY!S66+Lcc_HKT!S66+Lcc_CEI!S66</f>
        <v>2252100</v>
      </c>
      <c r="T66" s="196">
        <f>SUM(R66:S66)</f>
        <v>4501448</v>
      </c>
      <c r="U66" s="150">
        <f>+Lcc_BKK!U66+Lcc_DMK!U66+Lcc_CNX!U66+Lcc_HDY!U66+Lcc_HKT!U66+Lcc_CEI!U66</f>
        <v>1536</v>
      </c>
      <c r="V66" s="196">
        <f>T66+U66</f>
        <v>4502984</v>
      </c>
      <c r="W66" s="41">
        <f>IF(Q66=0,0,((V66/Q66)-1)*100)</f>
        <v>22.296100470555125</v>
      </c>
    </row>
    <row r="67" spans="1:27" ht="13.5" thickBot="1">
      <c r="A67" s="4" t="str">
        <f t="shared" ref="A67:A72" si="100">IF(ISERROR(F67/G67)," ",IF(F67/G67&gt;0.5,IF(F67/G67&lt;1.5," ","NOT OK"),"NOT OK"))</f>
        <v xml:space="preserve"> </v>
      </c>
      <c r="B67" s="111" t="s">
        <v>18</v>
      </c>
      <c r="C67" s="138">
        <f t="shared" si="96"/>
        <v>12224</v>
      </c>
      <c r="D67" s="140">
        <f t="shared" si="96"/>
        <v>12222</v>
      </c>
      <c r="E67" s="174">
        <f t="shared" si="96"/>
        <v>24446</v>
      </c>
      <c r="F67" s="138">
        <f t="shared" si="96"/>
        <v>14203</v>
      </c>
      <c r="G67" s="140">
        <f t="shared" si="96"/>
        <v>14226</v>
      </c>
      <c r="H67" s="174">
        <f t="shared" si="96"/>
        <v>28429</v>
      </c>
      <c r="I67" s="128">
        <f t="shared" si="86"/>
        <v>16.293054078376823</v>
      </c>
      <c r="J67" s="4"/>
      <c r="L67" s="14" t="s">
        <v>18</v>
      </c>
      <c r="M67" s="37">
        <f t="shared" si="97"/>
        <v>1757088</v>
      </c>
      <c r="N67" s="38">
        <f t="shared" si="97"/>
        <v>1738427</v>
      </c>
      <c r="O67" s="196">
        <f t="shared" si="98"/>
        <v>3495515</v>
      </c>
      <c r="P67" s="39">
        <f t="shared" si="99"/>
        <v>709</v>
      </c>
      <c r="Q67" s="196">
        <f t="shared" si="99"/>
        <v>3496224</v>
      </c>
      <c r="R67" s="40">
        <f>'Lcc_BKK+DMK'!R67+Lcc_CNX!R67+Lcc_HDY!R67+Lcc_HKT!R67+Lcc_CEI!R67</f>
        <v>2099927</v>
      </c>
      <c r="S67" s="38">
        <f>'Lcc_BKK+DMK'!S67+Lcc_CNX!S67+Lcc_HDY!S67+Lcc_HKT!S67+Lcc_CEI!S67</f>
        <v>2082348</v>
      </c>
      <c r="T67" s="196">
        <f t="shared" si="90"/>
        <v>4182275</v>
      </c>
      <c r="U67" s="150">
        <f>+Lcc_BKK!U67+Lcc_DMK!U67+Lcc_CNX!U67+Lcc_HDY!U67+Lcc_HKT!U67+Lcc_CEI!U67</f>
        <v>869</v>
      </c>
      <c r="V67" s="196">
        <f t="shared" si="91"/>
        <v>4183144</v>
      </c>
      <c r="W67" s="41">
        <f t="shared" si="92"/>
        <v>19.647482541164418</v>
      </c>
    </row>
    <row r="68" spans="1:27" ht="16.5" thickTop="1" thickBot="1">
      <c r="A68" s="10" t="str">
        <f t="shared" si="100"/>
        <v xml:space="preserve"> </v>
      </c>
      <c r="B68" s="141" t="s">
        <v>19</v>
      </c>
      <c r="C68" s="142">
        <f>+C65+C66+C67</f>
        <v>38239</v>
      </c>
      <c r="D68" s="149">
        <f t="shared" ref="D68" si="101">+D65+D66+D67</f>
        <v>38233</v>
      </c>
      <c r="E68" s="192">
        <f t="shared" ref="E68" si="102">+E65+E66+E67</f>
        <v>76472</v>
      </c>
      <c r="F68" s="133">
        <f t="shared" ref="F68" si="103">+F65+F66+F67</f>
        <v>43606</v>
      </c>
      <c r="G68" s="144">
        <f t="shared" ref="G68" si="104">+G65+G66+G67</f>
        <v>43617</v>
      </c>
      <c r="H68" s="176">
        <f t="shared" ref="H68" si="105">+H65+H66+H67</f>
        <v>87223</v>
      </c>
      <c r="I68" s="136">
        <f t="shared" si="86"/>
        <v>14.058740454022377</v>
      </c>
      <c r="J68" s="10"/>
      <c r="K68" s="11"/>
      <c r="L68" s="48" t="s">
        <v>19</v>
      </c>
      <c r="M68" s="49">
        <f>+M65+M66+M67</f>
        <v>5486768</v>
      </c>
      <c r="N68" s="50">
        <f t="shared" ref="N68" si="106">+N65+N66+N67</f>
        <v>5464786</v>
      </c>
      <c r="O68" s="198">
        <f t="shared" ref="O68" si="107">+O65+O66+O67</f>
        <v>10951554</v>
      </c>
      <c r="P68" s="50">
        <f t="shared" ref="P68" si="108">+P65+P66+P67</f>
        <v>2732</v>
      </c>
      <c r="Q68" s="198">
        <f t="shared" ref="Q68" si="109">+Q65+Q66+Q67</f>
        <v>10954286</v>
      </c>
      <c r="R68" s="49">
        <f t="shared" ref="R68" si="110">+R65+R66+R67</f>
        <v>6626495</v>
      </c>
      <c r="S68" s="50">
        <f t="shared" ref="S68" si="111">+S65+S66+S67</f>
        <v>6605144</v>
      </c>
      <c r="T68" s="198">
        <f t="shared" ref="T68" si="112">+T65+T66+T67</f>
        <v>13231639</v>
      </c>
      <c r="U68" s="50">
        <f t="shared" ref="U68" si="113">+U65+U66+U67</f>
        <v>3764</v>
      </c>
      <c r="V68" s="198">
        <f t="shared" ref="V68" si="114">+V65+V66+V67</f>
        <v>13235403</v>
      </c>
      <c r="W68" s="51">
        <f t="shared" si="92"/>
        <v>20.823967897131766</v>
      </c>
    </row>
    <row r="69" spans="1:27" ht="13.5" thickTop="1">
      <c r="A69" s="4" t="str">
        <f t="shared" si="100"/>
        <v xml:space="preserve"> </v>
      </c>
      <c r="B69" s="111" t="s">
        <v>21</v>
      </c>
      <c r="C69" s="125">
        <f t="shared" ref="C69:H71" si="115">+C17+C43</f>
        <v>12993</v>
      </c>
      <c r="D69" s="127">
        <f t="shared" si="115"/>
        <v>12999</v>
      </c>
      <c r="E69" s="193">
        <f t="shared" si="115"/>
        <v>25992</v>
      </c>
      <c r="F69" s="125">
        <f t="shared" si="115"/>
        <v>15168</v>
      </c>
      <c r="G69" s="127">
        <f t="shared" si="115"/>
        <v>15085</v>
      </c>
      <c r="H69" s="177">
        <f t="shared" si="115"/>
        <v>30253</v>
      </c>
      <c r="I69" s="128">
        <f t="shared" si="86"/>
        <v>16.393505694059705</v>
      </c>
      <c r="J69" s="4"/>
      <c r="L69" s="14" t="s">
        <v>21</v>
      </c>
      <c r="M69" s="37">
        <f t="shared" ref="M69:N71" si="116">+M17+M43</f>
        <v>1948102</v>
      </c>
      <c r="N69" s="38">
        <f t="shared" si="116"/>
        <v>1956500</v>
      </c>
      <c r="O69" s="196">
        <f t="shared" ref="O69:O71" si="117">SUM(M69:N69)</f>
        <v>3904602</v>
      </c>
      <c r="P69" s="39">
        <f t="shared" ref="P69:Q71" si="118">+P17+P43</f>
        <v>1570</v>
      </c>
      <c r="Q69" s="196">
        <f t="shared" si="118"/>
        <v>3906172</v>
      </c>
      <c r="R69" s="40">
        <f>'Lcc_BKK+DMK'!R69+Lcc_CNX!R69+Lcc_HDY!R69+Lcc_HKT!R69+Lcc_CEI!R69</f>
        <v>2384429</v>
      </c>
      <c r="S69" s="38">
        <f>'Lcc_BKK+DMK'!S69+Lcc_CNX!S69+Lcc_HDY!S69+Lcc_HKT!S69+Lcc_CEI!S69</f>
        <v>2366173</v>
      </c>
      <c r="T69" s="196">
        <f t="shared" si="90"/>
        <v>4750602</v>
      </c>
      <c r="U69" s="150">
        <f>+Lcc_BKK!U69+Lcc_DMK!U69+Lcc_CNX!U69+Lcc_HDY!U69+Lcc_HKT!U69+Lcc_CEI!U69</f>
        <v>1509</v>
      </c>
      <c r="V69" s="196">
        <f t="shared" si="91"/>
        <v>4752111</v>
      </c>
      <c r="W69" s="41">
        <f t="shared" si="92"/>
        <v>21.656470836409667</v>
      </c>
    </row>
    <row r="70" spans="1:27">
      <c r="A70" s="4" t="str">
        <f t="shared" si="100"/>
        <v xml:space="preserve"> </v>
      </c>
      <c r="B70" s="111" t="s">
        <v>22</v>
      </c>
      <c r="C70" s="125">
        <f t="shared" si="115"/>
        <v>13243</v>
      </c>
      <c r="D70" s="127">
        <f t="shared" si="115"/>
        <v>13236</v>
      </c>
      <c r="E70" s="168">
        <f t="shared" si="115"/>
        <v>26479</v>
      </c>
      <c r="F70" s="125">
        <f t="shared" si="115"/>
        <v>15166</v>
      </c>
      <c r="G70" s="127">
        <f t="shared" si="115"/>
        <v>15178</v>
      </c>
      <c r="H70" s="168">
        <f t="shared" si="115"/>
        <v>30344</v>
      </c>
      <c r="I70" s="128">
        <f t="shared" si="86"/>
        <v>14.596472676460582</v>
      </c>
      <c r="J70" s="4"/>
      <c r="L70" s="14" t="s">
        <v>22</v>
      </c>
      <c r="M70" s="37">
        <f t="shared" si="116"/>
        <v>1992519</v>
      </c>
      <c r="N70" s="38">
        <f t="shared" si="116"/>
        <v>1974874</v>
      </c>
      <c r="O70" s="196">
        <f t="shared" si="117"/>
        <v>3967393</v>
      </c>
      <c r="P70" s="39">
        <f t="shared" si="118"/>
        <v>1756</v>
      </c>
      <c r="Q70" s="196">
        <f t="shared" si="118"/>
        <v>3969149</v>
      </c>
      <c r="R70" s="40">
        <f>'Lcc_BKK+DMK'!R70+Lcc_CNX!R70+Lcc_HDY!R70+Lcc_HKT!R70+Lcc_CEI!R70</f>
        <v>2342091</v>
      </c>
      <c r="S70" s="38">
        <f>'Lcc_BKK+DMK'!S70+Lcc_CNX!S70+Lcc_HDY!S70+Lcc_HKT!S70+Lcc_CEI!S70</f>
        <v>2346952</v>
      </c>
      <c r="T70" s="196">
        <f t="shared" si="90"/>
        <v>4689043</v>
      </c>
      <c r="U70" s="150">
        <f>+Lcc_BKK!U70+Lcc_DMK!U70+Lcc_CNX!U70+Lcc_HDY!U70+Lcc_HKT!U70+Lcc_CEI!U70</f>
        <v>3201</v>
      </c>
      <c r="V70" s="196">
        <f t="shared" si="91"/>
        <v>4692244</v>
      </c>
      <c r="W70" s="41">
        <f t="shared" si="92"/>
        <v>18.217884992475717</v>
      </c>
    </row>
    <row r="71" spans="1:27" ht="13.5" thickBot="1">
      <c r="A71" s="4" t="str">
        <f t="shared" si="100"/>
        <v xml:space="preserve"> </v>
      </c>
      <c r="B71" s="111" t="s">
        <v>23</v>
      </c>
      <c r="C71" s="125">
        <f t="shared" si="115"/>
        <v>12484</v>
      </c>
      <c r="D71" s="146">
        <f t="shared" si="115"/>
        <v>12484</v>
      </c>
      <c r="E71" s="172">
        <f t="shared" si="115"/>
        <v>24968</v>
      </c>
      <c r="F71" s="125">
        <f t="shared" si="115"/>
        <v>14432</v>
      </c>
      <c r="G71" s="146">
        <f t="shared" si="115"/>
        <v>14431</v>
      </c>
      <c r="H71" s="172">
        <f t="shared" si="115"/>
        <v>28863</v>
      </c>
      <c r="I71" s="147">
        <f t="shared" si="86"/>
        <v>15.599967958987504</v>
      </c>
      <c r="J71" s="4"/>
      <c r="L71" s="14" t="s">
        <v>23</v>
      </c>
      <c r="M71" s="37">
        <f t="shared" si="116"/>
        <v>1731390</v>
      </c>
      <c r="N71" s="38">
        <f t="shared" si="116"/>
        <v>1718883</v>
      </c>
      <c r="O71" s="196">
        <f t="shared" si="117"/>
        <v>3450273</v>
      </c>
      <c r="P71" s="39">
        <f t="shared" si="118"/>
        <v>2973</v>
      </c>
      <c r="Q71" s="196">
        <f t="shared" si="118"/>
        <v>3453246</v>
      </c>
      <c r="R71" s="40">
        <f>'Lcc_BKK+DMK'!R71+Lcc_CNX!R71+Lcc_HDY!R71+Lcc_HKT!R71+Lcc_CEI!R71</f>
        <v>2080024</v>
      </c>
      <c r="S71" s="38">
        <f>'Lcc_BKK+DMK'!S71+Lcc_CNX!S71+Lcc_HDY!S71+Lcc_HKT!S71+Lcc_CEI!S71</f>
        <v>2090253</v>
      </c>
      <c r="T71" s="196">
        <f t="shared" si="90"/>
        <v>4170277</v>
      </c>
      <c r="U71" s="39">
        <f>+Lcc_BKK!U71+Lcc_DMK!U71+Lcc_CNX!U71+Lcc_HDY!U71+Lcc_HKT!U71+Lcc_CEI!U71</f>
        <v>2633</v>
      </c>
      <c r="V71" s="199">
        <f t="shared" si="91"/>
        <v>4172910</v>
      </c>
      <c r="W71" s="41">
        <f t="shared" si="92"/>
        <v>20.840218159957335</v>
      </c>
    </row>
    <row r="72" spans="1:27" ht="14.25" thickTop="1" thickBot="1">
      <c r="A72" s="4" t="str">
        <f t="shared" si="100"/>
        <v xml:space="preserve"> </v>
      </c>
      <c r="B72" s="132" t="s">
        <v>24</v>
      </c>
      <c r="C72" s="133">
        <f t="shared" ref="C72:H72" si="119">+C69+C70+C71</f>
        <v>38720</v>
      </c>
      <c r="D72" s="135">
        <f t="shared" si="119"/>
        <v>38719</v>
      </c>
      <c r="E72" s="178">
        <f t="shared" si="119"/>
        <v>77439</v>
      </c>
      <c r="F72" s="133">
        <f t="shared" si="119"/>
        <v>44766</v>
      </c>
      <c r="G72" s="135">
        <f t="shared" si="119"/>
        <v>44694</v>
      </c>
      <c r="H72" s="178">
        <f t="shared" si="119"/>
        <v>89460</v>
      </c>
      <c r="I72" s="136">
        <f t="shared" si="86"/>
        <v>15.523185991554644</v>
      </c>
      <c r="J72" s="4"/>
      <c r="L72" s="42" t="s">
        <v>24</v>
      </c>
      <c r="M72" s="43">
        <f>+M69+M70+M71</f>
        <v>5672011</v>
      </c>
      <c r="N72" s="44">
        <f>+N69+N70+N71</f>
        <v>5650257</v>
      </c>
      <c r="O72" s="197">
        <f>+O69+O70+O71</f>
        <v>11322268</v>
      </c>
      <c r="P72" s="45">
        <f>+P69+P70+P71</f>
        <v>6299</v>
      </c>
      <c r="Q72" s="197">
        <f>+Q69+Q70+Q71</f>
        <v>11328567</v>
      </c>
      <c r="R72" s="46">
        <f>'Lcc_BKK+DMK'!R72+Lcc_CNX!R72+Lcc_HDY!R72+Lcc_HKT!R72+Lcc_CEI!R72</f>
        <v>6806544</v>
      </c>
      <c r="S72" s="44">
        <f>'Lcc_BKK+DMK'!S72+Lcc_CNX!S72+Lcc_HDY!S72+Lcc_HKT!S72+Lcc_CEI!S72</f>
        <v>6803378</v>
      </c>
      <c r="T72" s="197">
        <f t="shared" si="90"/>
        <v>13609922</v>
      </c>
      <c r="U72" s="45">
        <f>+Lcc_BKK!U72+Lcc_DMK!U72+Lcc_CNX!U72+Lcc_HDY!U72+Lcc_HKT!U72+Lcc_CEI!U72</f>
        <v>7343</v>
      </c>
      <c r="V72" s="200">
        <f t="shared" si="91"/>
        <v>13617265</v>
      </c>
      <c r="W72" s="47">
        <f t="shared" si="92"/>
        <v>20.202890621558755</v>
      </c>
    </row>
    <row r="73" spans="1:27" ht="14.25" thickTop="1" thickBot="1">
      <c r="A73" s="4" t="str">
        <f t="shared" ref="A73:A74" si="120">IF(ISERROR(F73/G73)," ",IF(F73/G73&gt;0.5,IF(F73/G73&lt;1.5," ","NOT OK"),"NOT OK"))</f>
        <v xml:space="preserve"> </v>
      </c>
      <c r="B73" s="111" t="s">
        <v>10</v>
      </c>
      <c r="C73" s="125">
        <f t="shared" ref="C73:H73" si="121">+C21+C47</f>
        <v>11803</v>
      </c>
      <c r="D73" s="127">
        <f t="shared" si="121"/>
        <v>11775</v>
      </c>
      <c r="E73" s="174">
        <f t="shared" si="121"/>
        <v>23578</v>
      </c>
      <c r="F73" s="125">
        <f t="shared" si="121"/>
        <v>15410</v>
      </c>
      <c r="G73" s="127">
        <f t="shared" si="121"/>
        <v>15404</v>
      </c>
      <c r="H73" s="174">
        <f t="shared" si="121"/>
        <v>30814</v>
      </c>
      <c r="I73" s="128">
        <f>IF(E73=0,0,((H73/E73)-1)*100)</f>
        <v>30.68962592247011</v>
      </c>
      <c r="J73" s="4"/>
      <c r="K73" s="7"/>
      <c r="L73" s="14" t="s">
        <v>10</v>
      </c>
      <c r="M73" s="37">
        <f>+M21+M47</f>
        <v>1737131</v>
      </c>
      <c r="N73" s="38">
        <f>+N21+N47</f>
        <v>1742969</v>
      </c>
      <c r="O73" s="196">
        <f>SUM(M73:N73)</f>
        <v>3480100</v>
      </c>
      <c r="P73" s="39">
        <f>+P21+P47</f>
        <v>722</v>
      </c>
      <c r="Q73" s="196">
        <f>+Q21+Q47</f>
        <v>3480822</v>
      </c>
      <c r="R73" s="40">
        <f>'Lcc_BKK+DMK'!R73+Lcc_CNX!R73+Lcc_HDY!R73+Lcc_HKT!R73+Lcc_CEI!R73</f>
        <v>2277017</v>
      </c>
      <c r="S73" s="38">
        <f>'Lcc_BKK+DMK'!S73+Lcc_CNX!S73+Lcc_HDY!S73+Lcc_HKT!S73+Lcc_CEI!S73</f>
        <v>2296767</v>
      </c>
      <c r="T73" s="196">
        <f>SUM(R73:S73)</f>
        <v>4573784</v>
      </c>
      <c r="U73" s="39">
        <f>+Lcc_BKK!U73+Lcc_DMK!U73+Lcc_CNX!U73+Lcc_HDY!U73+Lcc_HKT!U73+Lcc_CEI!U73</f>
        <v>1864</v>
      </c>
      <c r="V73" s="199">
        <f>T73+U73</f>
        <v>4575648</v>
      </c>
      <c r="W73" s="41">
        <f t="shared" ref="W73" si="122">IF(Q73=0,0,((V73/Q73)-1)*100)</f>
        <v>31.453087805121903</v>
      </c>
    </row>
    <row r="74" spans="1:27" ht="14.25" thickTop="1" thickBot="1">
      <c r="A74" s="410" t="str">
        <f t="shared" si="120"/>
        <v xml:space="preserve"> </v>
      </c>
      <c r="B74" s="132" t="s">
        <v>66</v>
      </c>
      <c r="C74" s="133">
        <f>+C64+C68+C72+C73</f>
        <v>127123</v>
      </c>
      <c r="D74" s="135">
        <f t="shared" ref="D74:H74" si="123">+D64+D68+D72+D73</f>
        <v>127093</v>
      </c>
      <c r="E74" s="169">
        <f t="shared" si="123"/>
        <v>254216</v>
      </c>
      <c r="F74" s="133">
        <f t="shared" si="123"/>
        <v>144842</v>
      </c>
      <c r="G74" s="135">
        <f t="shared" si="123"/>
        <v>146211</v>
      </c>
      <c r="H74" s="175">
        <f t="shared" si="123"/>
        <v>291053</v>
      </c>
      <c r="I74" s="137">
        <f>IF(E74=0,0,((H74/E74)-1)*100)</f>
        <v>14.490433332284347</v>
      </c>
      <c r="J74" s="8"/>
      <c r="L74" s="42" t="s">
        <v>66</v>
      </c>
      <c r="M74" s="46">
        <f t="shared" ref="M74:V74" si="124">+M64+M68+M72+M73</f>
        <v>18527457</v>
      </c>
      <c r="N74" s="44">
        <f t="shared" si="124"/>
        <v>18463921</v>
      </c>
      <c r="O74" s="197">
        <f t="shared" si="124"/>
        <v>36991378</v>
      </c>
      <c r="P74" s="45">
        <f t="shared" si="124"/>
        <v>12137</v>
      </c>
      <c r="Q74" s="200">
        <f t="shared" si="124"/>
        <v>37003515</v>
      </c>
      <c r="R74" s="46">
        <f t="shared" si="124"/>
        <v>22527884</v>
      </c>
      <c r="S74" s="44">
        <f t="shared" si="124"/>
        <v>22497396</v>
      </c>
      <c r="T74" s="197">
        <f t="shared" si="124"/>
        <v>45025280</v>
      </c>
      <c r="U74" s="45">
        <f t="shared" si="124"/>
        <v>17090</v>
      </c>
      <c r="V74" s="200">
        <f t="shared" si="124"/>
        <v>45042370</v>
      </c>
      <c r="W74" s="47">
        <f>IF(Q74=0,0,((V74/Q74)-1)*100)</f>
        <v>21.724571300861562</v>
      </c>
    </row>
    <row r="75" spans="1:27" ht="13.5" thickTop="1">
      <c r="A75" s="4" t="str">
        <f>IF(ISERROR(F75/G75)," ",IF(F75/G75&gt;0.5,IF(F75/G75&lt;1.5," ","NOT OK"),"NOT OK"))</f>
        <v xml:space="preserve"> </v>
      </c>
      <c r="B75" s="111" t="s">
        <v>11</v>
      </c>
      <c r="C75" s="125">
        <f t="shared" ref="C75:E76" si="125">+C23+C49</f>
        <v>11907</v>
      </c>
      <c r="D75" s="127">
        <f t="shared" si="125"/>
        <v>11899</v>
      </c>
      <c r="E75" s="174">
        <f t="shared" si="125"/>
        <v>23806</v>
      </c>
      <c r="F75" s="125"/>
      <c r="G75" s="127"/>
      <c r="H75" s="174"/>
      <c r="I75" s="128"/>
      <c r="J75" s="4"/>
      <c r="K75" s="7"/>
      <c r="L75" s="14" t="s">
        <v>11</v>
      </c>
      <c r="M75" s="37">
        <f>+M23+M49</f>
        <v>1696405</v>
      </c>
      <c r="N75" s="38">
        <f>+N23+N49</f>
        <v>1676550</v>
      </c>
      <c r="O75" s="196">
        <f>SUM(M75:N75)</f>
        <v>3372955</v>
      </c>
      <c r="P75" s="39">
        <f>+P23+P49</f>
        <v>937</v>
      </c>
      <c r="Q75" s="196">
        <f>+Q23+Q49</f>
        <v>3373892</v>
      </c>
      <c r="R75" s="40"/>
      <c r="S75" s="38"/>
      <c r="T75" s="196"/>
      <c r="U75" s="39"/>
      <c r="V75" s="199"/>
      <c r="W75" s="41"/>
    </row>
    <row r="76" spans="1:27" ht="13.5" thickBot="1">
      <c r="A76" s="4" t="str">
        <f>IF(ISERROR(F76/G76)," ",IF(F76/G76&gt;0.5,IF(F76/G76&lt;1.5," ","NOT OK"),"NOT OK"))</f>
        <v xml:space="preserve"> </v>
      </c>
      <c r="B76" s="116" t="s">
        <v>12</v>
      </c>
      <c r="C76" s="129">
        <f t="shared" si="125"/>
        <v>12959</v>
      </c>
      <c r="D76" s="131">
        <f t="shared" si="125"/>
        <v>12952</v>
      </c>
      <c r="E76" s="174">
        <f t="shared" si="125"/>
        <v>25911</v>
      </c>
      <c r="F76" s="129"/>
      <c r="G76" s="131"/>
      <c r="H76" s="174"/>
      <c r="I76" s="128"/>
      <c r="J76" s="4"/>
      <c r="K76" s="7"/>
      <c r="L76" s="23" t="s">
        <v>12</v>
      </c>
      <c r="M76" s="37">
        <f>+M24+M50</f>
        <v>1851373</v>
      </c>
      <c r="N76" s="38">
        <f>+N24+N50</f>
        <v>1888400</v>
      </c>
      <c r="O76" s="196">
        <f t="shared" ref="O76" si="126">SUM(M76:N76)</f>
        <v>3739773</v>
      </c>
      <c r="P76" s="39">
        <f>+P24+P50</f>
        <v>1517</v>
      </c>
      <c r="Q76" s="196">
        <f>+Q24+Q50</f>
        <v>3741290</v>
      </c>
      <c r="R76" s="40"/>
      <c r="S76" s="38"/>
      <c r="T76" s="196"/>
      <c r="U76" s="39"/>
      <c r="V76" s="199"/>
      <c r="W76" s="41"/>
    </row>
    <row r="77" spans="1:27" ht="14.25" thickTop="1" thickBot="1">
      <c r="A77" s="1"/>
      <c r="B77" s="132" t="s">
        <v>57</v>
      </c>
      <c r="C77" s="431">
        <f>+C73+C75+C76</f>
        <v>36669</v>
      </c>
      <c r="D77" s="432">
        <f t="shared" ref="D77" si="127">+D73+D75+D76</f>
        <v>36626</v>
      </c>
      <c r="E77" s="445">
        <f t="shared" ref="E77" si="128">+E73+E75+E76</f>
        <v>73295</v>
      </c>
      <c r="F77" s="431"/>
      <c r="G77" s="432"/>
      <c r="H77" s="445"/>
      <c r="I77" s="136"/>
      <c r="J77" s="4"/>
      <c r="L77" s="42" t="s">
        <v>57</v>
      </c>
      <c r="M77" s="43">
        <f t="shared" ref="M77" si="129">+M73+M75+M76</f>
        <v>5284909</v>
      </c>
      <c r="N77" s="46">
        <f t="shared" ref="N77" si="130">+N73+N75+N76</f>
        <v>5307919</v>
      </c>
      <c r="O77" s="446">
        <f t="shared" ref="O77" si="131">+O73+O75+O76</f>
        <v>10592828</v>
      </c>
      <c r="P77" s="43">
        <f t="shared" ref="P77" si="132">+P73+P75+P76</f>
        <v>3176</v>
      </c>
      <c r="Q77" s="446">
        <f t="shared" ref="Q77" si="133">+Q73+Q75+Q76</f>
        <v>10596004</v>
      </c>
      <c r="R77" s="43"/>
      <c r="S77" s="46"/>
      <c r="T77" s="446"/>
      <c r="U77" s="43"/>
      <c r="V77" s="446"/>
      <c r="W77" s="435"/>
      <c r="X77" s="1"/>
      <c r="AA77" s="1"/>
    </row>
    <row r="78" spans="1:27" ht="14.25" thickTop="1" thickBot="1">
      <c r="A78" s="410" t="str">
        <f t="shared" ref="A78" si="134">IF(ISERROR(F78/G78)," ",IF(F78/G78&gt;0.5,IF(F78/G78&lt;1.5," ","NOT OK"),"NOT OK"))</f>
        <v xml:space="preserve"> </v>
      </c>
      <c r="B78" s="132" t="s">
        <v>63</v>
      </c>
      <c r="C78" s="133">
        <f>+C64+C68+C72+C77</f>
        <v>151989</v>
      </c>
      <c r="D78" s="135">
        <f t="shared" ref="D78" si="135">+D64+D68+D72+D77</f>
        <v>151944</v>
      </c>
      <c r="E78" s="160">
        <f t="shared" ref="E78" si="136">+E64+E68+E72+E77</f>
        <v>303933</v>
      </c>
      <c r="F78" s="133"/>
      <c r="G78" s="135"/>
      <c r="H78" s="164"/>
      <c r="I78" s="137"/>
      <c r="J78" s="8"/>
      <c r="L78" s="42" t="s">
        <v>63</v>
      </c>
      <c r="M78" s="46">
        <f t="shared" ref="M78" si="137">+M64+M68+M72+M77</f>
        <v>22075235</v>
      </c>
      <c r="N78" s="44">
        <f t="shared" ref="N78" si="138">+N64+N68+N72+N77</f>
        <v>22028871</v>
      </c>
      <c r="O78" s="155">
        <f t="shared" ref="O78" si="139">+O64+O68+O72+O77</f>
        <v>44104106</v>
      </c>
      <c r="P78" s="45">
        <f t="shared" ref="P78" si="140">+P64+P68+P72+P77</f>
        <v>14591</v>
      </c>
      <c r="Q78" s="158">
        <f t="shared" ref="Q78" si="141">+Q64+Q68+Q72+Q77</f>
        <v>44118697</v>
      </c>
      <c r="R78" s="46"/>
      <c r="S78" s="44"/>
      <c r="T78" s="155"/>
      <c r="U78" s="45"/>
      <c r="V78" s="158"/>
      <c r="W78" s="47"/>
    </row>
    <row r="79" spans="1:27" ht="14.25" thickTop="1" thickBot="1">
      <c r="B79" s="148" t="s">
        <v>60</v>
      </c>
      <c r="C79" s="107"/>
      <c r="D79" s="107"/>
      <c r="E79" s="107"/>
      <c r="F79" s="107"/>
      <c r="G79" s="107"/>
      <c r="H79" s="107"/>
      <c r="I79" s="108"/>
      <c r="J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1:27" ht="13.5" thickTop="1">
      <c r="L80" s="471" t="s">
        <v>33</v>
      </c>
      <c r="M80" s="472"/>
      <c r="N80" s="472"/>
      <c r="O80" s="472"/>
      <c r="P80" s="472"/>
      <c r="Q80" s="472"/>
      <c r="R80" s="472"/>
      <c r="S80" s="472"/>
      <c r="T80" s="472"/>
      <c r="U80" s="472"/>
      <c r="V80" s="472"/>
      <c r="W80" s="473"/>
    </row>
    <row r="81" spans="1:28" ht="13.5" thickBot="1">
      <c r="L81" s="468" t="s">
        <v>43</v>
      </c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70"/>
    </row>
    <row r="82" spans="1:28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:28" ht="14.25" thickTop="1" thickBot="1">
      <c r="L83" s="59"/>
      <c r="M83" s="227" t="s">
        <v>64</v>
      </c>
      <c r="N83" s="228"/>
      <c r="O83" s="229"/>
      <c r="P83" s="227"/>
      <c r="Q83" s="228"/>
      <c r="R83" s="227" t="s">
        <v>65</v>
      </c>
      <c r="S83" s="228"/>
      <c r="T83" s="229"/>
      <c r="U83" s="227"/>
      <c r="V83" s="227"/>
      <c r="W83" s="378" t="s">
        <v>2</v>
      </c>
    </row>
    <row r="84" spans="1:28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79" t="s">
        <v>4</v>
      </c>
    </row>
    <row r="85" spans="1:28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77"/>
    </row>
    <row r="86" spans="1:28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:28">
      <c r="A87" s="413"/>
      <c r="L87" s="61" t="s">
        <v>13</v>
      </c>
      <c r="M87" s="78">
        <f>'Lcc_BKK+DMK'!M87+Lcc_CNX!M87+Lcc_HDY!M87+Lcc_HKT!M87+Lcc_CEI!M87</f>
        <v>928</v>
      </c>
      <c r="N87" s="79">
        <f>'Lcc_BKK+DMK'!N87+Lcc_CNX!N87+Lcc_HDY!N87+Lcc_HKT!N87+Lcc_CEI!N87</f>
        <v>2121</v>
      </c>
      <c r="O87" s="211">
        <f>M87+N87</f>
        <v>3049</v>
      </c>
      <c r="P87" s="80">
        <f>'Lcc_BKK+DMK'!P87+Lcc_CNX!P87+Lcc_HDY!P87+Lcc_HKT!P87+Lcc_CEI!P87</f>
        <v>1</v>
      </c>
      <c r="Q87" s="211">
        <f t="shared" ref="Q87:Q88" si="142">O87+P87</f>
        <v>3050</v>
      </c>
      <c r="R87" s="78">
        <f>'Lcc_BKK+DMK'!R87+Lcc_CNX!R87+Lcc_HDY!R87+Lcc_HKT!R87+Lcc_CEI!R87</f>
        <v>1361</v>
      </c>
      <c r="S87" s="79">
        <f>'Lcc_BKK+DMK'!S87+Lcc_CNX!S87+Lcc_HDY!S87+Lcc_HKT!S87+Lcc_CEI!S87</f>
        <v>3126</v>
      </c>
      <c r="T87" s="211">
        <f>R87+S87</f>
        <v>4487</v>
      </c>
      <c r="U87" s="80">
        <f>'Lcc_BKK+DMK'!U87+Lcc_CNX!U87+Lcc_HDY!U87+Lcc_HKT!U87+Lcc_CEI!U87</f>
        <v>3</v>
      </c>
      <c r="V87" s="211">
        <f>T87+U87</f>
        <v>4490</v>
      </c>
      <c r="W87" s="81">
        <f t="shared" ref="W87:W98" si="143">IF(Q87=0,0,((V87/Q87)-1)*100)</f>
        <v>47.213114754098349</v>
      </c>
      <c r="Y87" s="338"/>
      <c r="Z87" s="338"/>
    </row>
    <row r="88" spans="1:28">
      <c r="A88" s="413"/>
      <c r="L88" s="61" t="s">
        <v>14</v>
      </c>
      <c r="M88" s="78">
        <f>'Lcc_BKK+DMK'!M88+Lcc_CNX!M88+Lcc_HDY!M88+Lcc_HKT!M88+Lcc_CEI!M88</f>
        <v>863</v>
      </c>
      <c r="N88" s="79">
        <f>'Lcc_BKK+DMK'!N88+Lcc_CNX!N88+Lcc_HDY!N88+Lcc_HKT!N88+Lcc_CEI!N88</f>
        <v>2164</v>
      </c>
      <c r="O88" s="211">
        <f>M88+N88</f>
        <v>3027</v>
      </c>
      <c r="P88" s="80">
        <f>'Lcc_BKK+DMK'!P88+Lcc_CNX!P88+Lcc_HDY!P88+Lcc_HKT!P88+Lcc_CEI!P88</f>
        <v>0</v>
      </c>
      <c r="Q88" s="211">
        <f t="shared" si="142"/>
        <v>3027</v>
      </c>
      <c r="R88" s="78">
        <f>'Lcc_BKK+DMK'!R88+Lcc_CNX!R88+Lcc_HDY!R88+Lcc_HKT!R88+Lcc_CEI!R88</f>
        <v>976</v>
      </c>
      <c r="S88" s="79">
        <f>'Lcc_BKK+DMK'!S88+Lcc_CNX!S88+Lcc_HDY!S88+Lcc_HKT!S88+Lcc_CEI!S88</f>
        <v>2715</v>
      </c>
      <c r="T88" s="211">
        <f>R88+S88</f>
        <v>3691</v>
      </c>
      <c r="U88" s="80">
        <f>'Lcc_BKK+DMK'!U88+Lcc_CNX!U88+Lcc_HDY!U88+Lcc_HKT!U88+Lcc_CEI!U88</f>
        <v>9</v>
      </c>
      <c r="V88" s="211">
        <f>T88+U88</f>
        <v>3700</v>
      </c>
      <c r="W88" s="81">
        <f t="shared" si="143"/>
        <v>22.233234225305587</v>
      </c>
      <c r="Y88" s="338"/>
      <c r="Z88" s="338"/>
    </row>
    <row r="89" spans="1:28" ht="13.5" thickBot="1">
      <c r="A89" s="413"/>
      <c r="L89" s="61" t="s">
        <v>15</v>
      </c>
      <c r="M89" s="78">
        <f>'Lcc_BKK+DMK'!M89+Lcc_CNX!M89+Lcc_HDY!M89+Lcc_HKT!M89+Lcc_CEI!M89</f>
        <v>1155</v>
      </c>
      <c r="N89" s="79">
        <f>'Lcc_BKK+DMK'!N89+Lcc_CNX!N89+Lcc_HDY!N89+Lcc_HKT!N89+Lcc_CEI!N89</f>
        <v>2587</v>
      </c>
      <c r="O89" s="211">
        <f>M89+N89</f>
        <v>3742</v>
      </c>
      <c r="P89" s="80">
        <f>'Lcc_BKK+DMK'!P89+Lcc_CNX!P89+Lcc_HDY!P89+Lcc_HKT!P89+Lcc_CEI!P89</f>
        <v>0</v>
      </c>
      <c r="Q89" s="211">
        <f>O89+P89</f>
        <v>3742</v>
      </c>
      <c r="R89" s="78">
        <f>'Lcc_BKK+DMK'!R89+Lcc_CNX!R89+Lcc_HDY!R89+Lcc_HKT!R89+Lcc_CEI!R89</f>
        <v>1782</v>
      </c>
      <c r="S89" s="79">
        <f>'Lcc_BKK+DMK'!S89+Lcc_CNX!S89+Lcc_HDY!S89+Lcc_HKT!S89+Lcc_CEI!S89</f>
        <v>3821</v>
      </c>
      <c r="T89" s="211">
        <f>R89+S89</f>
        <v>5603</v>
      </c>
      <c r="U89" s="80">
        <f>'Lcc_BKK+DMK'!U89+Lcc_CNX!U89+Lcc_HDY!U89+Lcc_HKT!U89+Lcc_CEI!U89</f>
        <v>0</v>
      </c>
      <c r="V89" s="211">
        <f>T89+U89</f>
        <v>5603</v>
      </c>
      <c r="W89" s="81">
        <f>IF(Q89=0,0,((V89/Q89)-1)*100)</f>
        <v>49.7327632282202</v>
      </c>
    </row>
    <row r="90" spans="1:28" ht="14.25" thickTop="1" thickBot="1">
      <c r="A90" s="413"/>
      <c r="L90" s="82" t="s">
        <v>61</v>
      </c>
      <c r="M90" s="83">
        <f t="shared" ref="M90" si="144">+M87+M88+M89</f>
        <v>2946</v>
      </c>
      <c r="N90" s="84">
        <f t="shared" ref="N90" si="145">+N87+N88+N89</f>
        <v>6872</v>
      </c>
      <c r="O90" s="212">
        <f t="shared" ref="O90" si="146">+O87+O88+O89</f>
        <v>9818</v>
      </c>
      <c r="P90" s="83">
        <f t="shared" ref="P90" si="147">+P87+P88+P89</f>
        <v>1</v>
      </c>
      <c r="Q90" s="212">
        <f t="shared" ref="Q90" si="148">+Q87+Q88+Q89</f>
        <v>9819</v>
      </c>
      <c r="R90" s="83">
        <f t="shared" ref="R90" si="149">+R87+R88+R89</f>
        <v>4119</v>
      </c>
      <c r="S90" s="84">
        <f t="shared" ref="S90" si="150">+S87+S88+S89</f>
        <v>9662</v>
      </c>
      <c r="T90" s="212">
        <f t="shared" ref="T90" si="151">+T87+T88+T89</f>
        <v>13781</v>
      </c>
      <c r="U90" s="83">
        <f t="shared" ref="U90" si="152">+U87+U88+U89</f>
        <v>12</v>
      </c>
      <c r="V90" s="212">
        <f t="shared" ref="V90" si="153">+V87+V88+V89</f>
        <v>13793</v>
      </c>
      <c r="W90" s="85">
        <f>IF(Q90=0,0,((V90/Q90)-1)*100)</f>
        <v>40.472553213158172</v>
      </c>
      <c r="Y90" s="338"/>
      <c r="Z90" s="338"/>
      <c r="AB90" s="338"/>
    </row>
    <row r="91" spans="1:28" ht="13.5" thickTop="1">
      <c r="A91" s="413"/>
      <c r="L91" s="61" t="s">
        <v>16</v>
      </c>
      <c r="M91" s="78">
        <f>'Lcc_BKK+DMK'!M91+Lcc_CNX!M91+Lcc_HDY!M91+Lcc_HKT!M91+Lcc_CEI!M91</f>
        <v>945</v>
      </c>
      <c r="N91" s="79">
        <f>'Lcc_BKK+DMK'!N91+Lcc_CNX!N91+Lcc_HDY!N91+Lcc_HKT!N91+Lcc_CEI!N91</f>
        <v>2354</v>
      </c>
      <c r="O91" s="211">
        <f>SUM(M91:N91)</f>
        <v>3299</v>
      </c>
      <c r="P91" s="80">
        <f>'Lcc_BKK+DMK'!P91+Lcc_CNX!P91+Lcc_HDY!P91+Lcc_HKT!P91+Lcc_CEI!P91</f>
        <v>0</v>
      </c>
      <c r="Q91" s="211">
        <f t="shared" ref="Q91:Q93" si="154">O91+P91</f>
        <v>3299</v>
      </c>
      <c r="R91" s="78">
        <f>'Lcc_BKK+DMK'!R91+Lcc_CNX!R91+Lcc_HDY!R91+Lcc_HKT!R91+Lcc_CEI!R91</f>
        <v>1524</v>
      </c>
      <c r="S91" s="79">
        <f>'Lcc_BKK+DMK'!S91+Lcc_CNX!S91+Lcc_HDY!S91+Lcc_HKT!S91+Lcc_CEI!S91</f>
        <v>3578</v>
      </c>
      <c r="T91" s="211">
        <f>SUM(R91:S91)</f>
        <v>5102</v>
      </c>
      <c r="U91" s="80">
        <f>'Lcc_BKK+DMK'!U91+Lcc_CNX!U91+Lcc_HDY!U91+Lcc_HKT!U91+Lcc_CEI!U91</f>
        <v>17</v>
      </c>
      <c r="V91" s="211">
        <f>T91+U91</f>
        <v>5119</v>
      </c>
      <c r="W91" s="81">
        <f t="shared" si="143"/>
        <v>55.168232797817531</v>
      </c>
      <c r="Y91" s="338"/>
      <c r="Z91" s="338"/>
    </row>
    <row r="92" spans="1:28">
      <c r="A92" s="413"/>
      <c r="L92" s="61" t="s">
        <v>17</v>
      </c>
      <c r="M92" s="78">
        <f>'Lcc_BKK+DMK'!M92+Lcc_CNX!M92+Lcc_HDY!M92+Lcc_HKT!M92+Lcc_CEI!M92</f>
        <v>853</v>
      </c>
      <c r="N92" s="79">
        <f>'Lcc_BKK+DMK'!N92+Lcc_CNX!N92+Lcc_HDY!N92+Lcc_HKT!N92+Lcc_CEI!N92</f>
        <v>2778</v>
      </c>
      <c r="O92" s="211">
        <f>SUM(M92:N92)</f>
        <v>3631</v>
      </c>
      <c r="P92" s="80">
        <f>'Lcc_BKK+DMK'!P92+Lcc_CNX!P92+Lcc_HDY!P92+Lcc_HKT!P92+Lcc_CEI!P92</f>
        <v>0</v>
      </c>
      <c r="Q92" s="211">
        <f>O92+P92</f>
        <v>3631</v>
      </c>
      <c r="R92" s="78">
        <f>'Lcc_BKK+DMK'!R92+Lcc_CNX!R92+Lcc_HDY!R92+Lcc_HKT!R92+Lcc_CEI!R92</f>
        <v>1432</v>
      </c>
      <c r="S92" s="79">
        <f>'Lcc_BKK+DMK'!S92+Lcc_CNX!S92+Lcc_HDY!S92+Lcc_HKT!S92+Lcc_CEI!S92</f>
        <v>3733</v>
      </c>
      <c r="T92" s="211">
        <f>SUM(R92:S92)</f>
        <v>5165</v>
      </c>
      <c r="U92" s="80">
        <f>'Lcc_BKK+DMK'!U92+Lcc_CNX!U92+Lcc_HDY!U92+Lcc_HKT!U92+Lcc_CEI!U92</f>
        <v>16</v>
      </c>
      <c r="V92" s="211">
        <f>T92+U92</f>
        <v>5181</v>
      </c>
      <c r="W92" s="81">
        <f t="shared" ref="W92" si="155">IF(Q92=0,0,((V92/Q92)-1)*100)</f>
        <v>42.687964748003317</v>
      </c>
      <c r="Y92" s="338"/>
      <c r="Z92" s="338"/>
    </row>
    <row r="93" spans="1:28" ht="13.5" thickBot="1">
      <c r="A93" s="413"/>
      <c r="L93" s="61" t="s">
        <v>18</v>
      </c>
      <c r="M93" s="78">
        <f>'Lcc_BKK+DMK'!M93+Lcc_CNX!M93+Lcc_HDY!M93+Lcc_HKT!M93+Lcc_CEI!M93</f>
        <v>933</v>
      </c>
      <c r="N93" s="79">
        <f>'Lcc_BKK+DMK'!N93+Lcc_CNX!N93+Lcc_HDY!N93+Lcc_HKT!N93+Lcc_CEI!N93</f>
        <v>2360</v>
      </c>
      <c r="O93" s="213">
        <f>SUM(M93:N93)</f>
        <v>3293</v>
      </c>
      <c r="P93" s="86">
        <f>'Lcc_BKK+DMK'!P93+Lcc_CNX!P93+Lcc_HDY!P93+Lcc_HKT!P93+Lcc_CEI!P93</f>
        <v>0</v>
      </c>
      <c r="Q93" s="213">
        <f t="shared" si="154"/>
        <v>3293</v>
      </c>
      <c r="R93" s="78">
        <f>'Lcc_BKK+DMK'!R93+Lcc_CNX!R93+Lcc_HDY!R93+Lcc_HKT!R93+Lcc_CEI!R93</f>
        <v>1584</v>
      </c>
      <c r="S93" s="79">
        <f>'Lcc_BKK+DMK'!S93+Lcc_CNX!S93+Lcc_HDY!S93+Lcc_HKT!S93+Lcc_CEI!S93</f>
        <v>3173</v>
      </c>
      <c r="T93" s="213">
        <f>SUM(R93:S93)</f>
        <v>4757</v>
      </c>
      <c r="U93" s="86">
        <f>'Lcc_BKK+DMK'!U93+Lcc_CNX!U93+Lcc_HDY!U93+Lcc_HKT!U93+Lcc_CEI!U93</f>
        <v>9</v>
      </c>
      <c r="V93" s="213">
        <f>T93+U93</f>
        <v>4766</v>
      </c>
      <c r="W93" s="81">
        <f t="shared" si="143"/>
        <v>44.731248102034613</v>
      </c>
      <c r="Y93" s="338"/>
      <c r="Z93" s="338"/>
    </row>
    <row r="94" spans="1:28" ht="14.25" thickTop="1" thickBot="1">
      <c r="A94" s="413"/>
      <c r="L94" s="87" t="s">
        <v>19</v>
      </c>
      <c r="M94" s="88">
        <f>+M91+M92+M93</f>
        <v>2731</v>
      </c>
      <c r="N94" s="88">
        <f t="shared" ref="N94" si="156">+N91+N92+N93</f>
        <v>7492</v>
      </c>
      <c r="O94" s="214">
        <f t="shared" ref="O94" si="157">+O91+O92+O93</f>
        <v>10223</v>
      </c>
      <c r="P94" s="89">
        <f t="shared" ref="P94" si="158">+P91+P92+P93</f>
        <v>0</v>
      </c>
      <c r="Q94" s="214">
        <f t="shared" ref="Q94" si="159">+Q91+Q92+Q93</f>
        <v>10223</v>
      </c>
      <c r="R94" s="88">
        <f t="shared" ref="R94" si="160">+R91+R92+R93</f>
        <v>4540</v>
      </c>
      <c r="S94" s="88">
        <f t="shared" ref="S94" si="161">+S91+S92+S93</f>
        <v>10484</v>
      </c>
      <c r="T94" s="214">
        <f t="shared" ref="T94" si="162">+T91+T92+T93</f>
        <v>15024</v>
      </c>
      <c r="U94" s="89">
        <f t="shared" ref="U94" si="163">+U91+U92+U93</f>
        <v>42</v>
      </c>
      <c r="V94" s="214">
        <f t="shared" ref="V94" si="164">+V91+V92+V93</f>
        <v>15066</v>
      </c>
      <c r="W94" s="90">
        <f t="shared" si="143"/>
        <v>47.373569402328087</v>
      </c>
    </row>
    <row r="95" spans="1:28" ht="13.5" thickTop="1">
      <c r="A95" s="413"/>
      <c r="L95" s="61" t="s">
        <v>21</v>
      </c>
      <c r="M95" s="78">
        <f>'Lcc_BKK+DMK'!M95+Lcc_CNX!M95+Lcc_HDY!M95+Lcc_HKT!M95+Lcc_CEI!M95</f>
        <v>931</v>
      </c>
      <c r="N95" s="79">
        <f>'Lcc_BKK+DMK'!N95+Lcc_CNX!N95+Lcc_HDY!N95+Lcc_HKT!N95+Lcc_CEI!N95</f>
        <v>2170</v>
      </c>
      <c r="O95" s="213">
        <f>SUM(M95:N95)</f>
        <v>3101</v>
      </c>
      <c r="P95" s="91">
        <f>'Lcc_BKK+DMK'!P95+Lcc_CNX!P95+Lcc_HDY!P95+Lcc_HKT!P95+Lcc_CEI!P95</f>
        <v>0</v>
      </c>
      <c r="Q95" s="213">
        <f t="shared" ref="Q95:Q97" si="165">O95+P95</f>
        <v>3101</v>
      </c>
      <c r="R95" s="78">
        <f>'Lcc_BKK+DMK'!R95+Lcc_CNX!R95+Lcc_HDY!R95+Lcc_HKT!R95+Lcc_CEI!R95</f>
        <v>1627</v>
      </c>
      <c r="S95" s="79">
        <f>'Lcc_BKK+DMK'!S95+Lcc_CNX!S95+Lcc_HDY!S95+Lcc_HKT!S95+Lcc_CEI!S95</f>
        <v>3335</v>
      </c>
      <c r="T95" s="213">
        <f>SUM(R95:S95)</f>
        <v>4962</v>
      </c>
      <c r="U95" s="91">
        <f>'Lcc_BKK+DMK'!U95+Lcc_CNX!U95+Lcc_HDY!U95+Lcc_HKT!U95+Lcc_CEI!U95</f>
        <v>12</v>
      </c>
      <c r="V95" s="213">
        <f>T95+U95</f>
        <v>4974</v>
      </c>
      <c r="W95" s="81">
        <f t="shared" si="143"/>
        <v>60.399871009351827</v>
      </c>
    </row>
    <row r="96" spans="1:28">
      <c r="A96" s="413"/>
      <c r="L96" s="61" t="s">
        <v>22</v>
      </c>
      <c r="M96" s="78">
        <f>'Lcc_BKK+DMK'!M96+Lcc_CNX!M96+Lcc_HDY!M96+Lcc_HKT!M96+Lcc_CEI!M96</f>
        <v>1006</v>
      </c>
      <c r="N96" s="79">
        <f>'Lcc_BKK+DMK'!N96+Lcc_CNX!N96+Lcc_HDY!N96+Lcc_HKT!N96+Lcc_CEI!N96</f>
        <v>2152</v>
      </c>
      <c r="O96" s="213">
        <f>SUM(M96:N96)</f>
        <v>3158</v>
      </c>
      <c r="P96" s="80">
        <f>'Lcc_BKK+DMK'!P96+Lcc_CNX!P96+Lcc_HDY!P96+Lcc_HKT!P96+Lcc_CEI!P96</f>
        <v>2</v>
      </c>
      <c r="Q96" s="213">
        <f t="shared" si="165"/>
        <v>3160</v>
      </c>
      <c r="R96" s="78">
        <f>'Lcc_BKK+DMK'!R96+Lcc_CNX!R96+Lcc_HDY!R96+Lcc_HKT!R96+Lcc_CEI!R96</f>
        <v>1599.768</v>
      </c>
      <c r="S96" s="79">
        <f>'Lcc_BKK+DMK'!S96+Lcc_CNX!S96+Lcc_HDY!S96+Lcc_HKT!S96+Lcc_CEI!S96</f>
        <v>3564.0729999999999</v>
      </c>
      <c r="T96" s="213">
        <f>SUM(R96:S96)</f>
        <v>5163.8410000000003</v>
      </c>
      <c r="U96" s="80">
        <f>'Lcc_BKK+DMK'!U96+Lcc_CNX!U96+Lcc_HDY!U96+Lcc_HKT!U96+Lcc_CEI!U96</f>
        <v>16</v>
      </c>
      <c r="V96" s="213">
        <f>T96+U96</f>
        <v>5179.8410000000003</v>
      </c>
      <c r="W96" s="81">
        <f t="shared" si="143"/>
        <v>63.919018987341779</v>
      </c>
    </row>
    <row r="97" spans="1:28" ht="13.5" thickBot="1">
      <c r="A97" s="414"/>
      <c r="L97" s="61" t="s">
        <v>23</v>
      </c>
      <c r="M97" s="78">
        <f>'Lcc_BKK+DMK'!M97+Lcc_CNX!M97+Lcc_HDY!M97+Lcc_HKT!M97+Lcc_CEI!M97</f>
        <v>1026</v>
      </c>
      <c r="N97" s="79">
        <f>'Lcc_BKK+DMK'!N97+Lcc_CNX!N97+Lcc_HDY!N97+Lcc_HKT!N97+Lcc_CEI!N97</f>
        <v>3805</v>
      </c>
      <c r="O97" s="213">
        <f>SUM(M97:N97)</f>
        <v>4831</v>
      </c>
      <c r="P97" s="80">
        <f>'Lcc_BKK+DMK'!P97+Lcc_CNX!P97+Lcc_HDY!P97+Lcc_HKT!P97+Lcc_CEI!P97</f>
        <v>12</v>
      </c>
      <c r="Q97" s="213">
        <f t="shared" si="165"/>
        <v>4843</v>
      </c>
      <c r="R97" s="78">
        <f>'Lcc_BKK+DMK'!R97+Lcc_CNX!R97+Lcc_HDY!R97+Lcc_HKT!R97+Lcc_CEI!R97</f>
        <v>2139</v>
      </c>
      <c r="S97" s="79">
        <f>'Lcc_BKK+DMK'!S97+Lcc_CNX!S97+Lcc_HDY!S97+Lcc_HKT!S97+Lcc_CEI!S97</f>
        <v>3841</v>
      </c>
      <c r="T97" s="213">
        <f>SUM(R97:S97)</f>
        <v>5980</v>
      </c>
      <c r="U97" s="80">
        <f>'Lcc_BKK+DMK'!U97+Lcc_CNX!U97+Lcc_HDY!U97+Lcc_HKT!U97+Lcc_CEI!U97</f>
        <v>2</v>
      </c>
      <c r="V97" s="213">
        <f>T97+U97</f>
        <v>5982</v>
      </c>
      <c r="W97" s="81">
        <f t="shared" si="143"/>
        <v>23.518480280817666</v>
      </c>
    </row>
    <row r="98" spans="1:28" ht="14.25" thickTop="1" thickBot="1">
      <c r="A98" s="413"/>
      <c r="L98" s="82" t="s">
        <v>24</v>
      </c>
      <c r="M98" s="83">
        <f t="shared" ref="M98:V98" si="166">+M95+M96+M97</f>
        <v>2963</v>
      </c>
      <c r="N98" s="84">
        <f t="shared" si="166"/>
        <v>8127</v>
      </c>
      <c r="O98" s="212">
        <f t="shared" si="166"/>
        <v>11090</v>
      </c>
      <c r="P98" s="83">
        <f t="shared" si="166"/>
        <v>14</v>
      </c>
      <c r="Q98" s="212">
        <f t="shared" si="166"/>
        <v>11104</v>
      </c>
      <c r="R98" s="83">
        <f t="shared" si="166"/>
        <v>5365.768</v>
      </c>
      <c r="S98" s="84">
        <f t="shared" si="166"/>
        <v>10740.073</v>
      </c>
      <c r="T98" s="212">
        <f t="shared" si="166"/>
        <v>16105.841</v>
      </c>
      <c r="U98" s="83">
        <f t="shared" si="166"/>
        <v>30</v>
      </c>
      <c r="V98" s="212">
        <f t="shared" si="166"/>
        <v>16135.841</v>
      </c>
      <c r="W98" s="85">
        <f t="shared" si="143"/>
        <v>45.315570965417876</v>
      </c>
    </row>
    <row r="99" spans="1:28" ht="14.25" thickTop="1" thickBot="1">
      <c r="A99" s="413"/>
      <c r="L99" s="61" t="s">
        <v>10</v>
      </c>
      <c r="M99" s="78">
        <v>872</v>
      </c>
      <c r="N99" s="79">
        <v>2131</v>
      </c>
      <c r="O99" s="211">
        <f>M99+N99</f>
        <v>3003</v>
      </c>
      <c r="P99" s="80">
        <v>0</v>
      </c>
      <c r="Q99" s="211">
        <f t="shared" ref="Q99" si="167">O99+P99</f>
        <v>3003</v>
      </c>
      <c r="R99" s="78">
        <f>'Lcc_BKK+DMK'!R99+Lcc_CNX!R99+Lcc_HDY!R99+Lcc_HKT!R99+Lcc_CEI!R99</f>
        <v>1740</v>
      </c>
      <c r="S99" s="79">
        <f>'Lcc_BKK+DMK'!S99+Lcc_CNX!S99+Lcc_HDY!S99+Lcc_HKT!S99+Lcc_CEI!S99</f>
        <v>4166</v>
      </c>
      <c r="T99" s="213">
        <f>SUM(R99:S99)</f>
        <v>5906</v>
      </c>
      <c r="U99" s="80">
        <f>'Lcc_BKK+DMK'!U99+Lcc_CNX!U99+Lcc_HDY!U99+Lcc_HKT!U99+Lcc_CEI!U99</f>
        <v>8</v>
      </c>
      <c r="V99" s="211">
        <f>T99+U99</f>
        <v>5914</v>
      </c>
      <c r="W99" s="81">
        <f>IF(Q99=0,0,((V99/Q99)-1)*100)</f>
        <v>96.936396936396932</v>
      </c>
    </row>
    <row r="100" spans="1:28" ht="14.25" thickTop="1" thickBot="1">
      <c r="A100" s="413"/>
      <c r="L100" s="82" t="s">
        <v>66</v>
      </c>
      <c r="M100" s="83">
        <f>+M90+M94+M98+M99</f>
        <v>9512</v>
      </c>
      <c r="N100" s="84">
        <f t="shared" ref="N100:V100" si="168">+N90+N94+N98+N99</f>
        <v>24622</v>
      </c>
      <c r="O100" s="212">
        <f t="shared" si="168"/>
        <v>34134</v>
      </c>
      <c r="P100" s="83">
        <f t="shared" si="168"/>
        <v>15</v>
      </c>
      <c r="Q100" s="212">
        <f t="shared" si="168"/>
        <v>34149</v>
      </c>
      <c r="R100" s="83">
        <f t="shared" si="168"/>
        <v>15764.768</v>
      </c>
      <c r="S100" s="84">
        <f t="shared" si="168"/>
        <v>35052.073000000004</v>
      </c>
      <c r="T100" s="212">
        <f t="shared" si="168"/>
        <v>50816.841</v>
      </c>
      <c r="U100" s="83">
        <f t="shared" si="168"/>
        <v>92</v>
      </c>
      <c r="V100" s="212">
        <f t="shared" si="168"/>
        <v>50908.841</v>
      </c>
      <c r="W100" s="85">
        <f>IF(Q100=0,0,((V100/Q100)-1)*100)</f>
        <v>49.07857038273449</v>
      </c>
      <c r="AB100" s="338"/>
    </row>
    <row r="101" spans="1:28" ht="13.5" thickTop="1">
      <c r="A101" s="413"/>
      <c r="L101" s="61" t="s">
        <v>11</v>
      </c>
      <c r="M101" s="78">
        <v>1131</v>
      </c>
      <c r="N101" s="79">
        <v>2564</v>
      </c>
      <c r="O101" s="211">
        <f>M101+N101</f>
        <v>3695</v>
      </c>
      <c r="P101" s="80">
        <v>0</v>
      </c>
      <c r="Q101" s="211">
        <f>O101+P101</f>
        <v>3695</v>
      </c>
      <c r="R101" s="78"/>
      <c r="S101" s="79"/>
      <c r="T101" s="213"/>
      <c r="U101" s="80"/>
      <c r="V101" s="211"/>
      <c r="W101" s="81"/>
    </row>
    <row r="102" spans="1:28" ht="13.5" thickBot="1">
      <c r="A102" s="413"/>
      <c r="L102" s="67" t="s">
        <v>12</v>
      </c>
      <c r="M102" s="78">
        <v>1001</v>
      </c>
      <c r="N102" s="79">
        <v>2402</v>
      </c>
      <c r="O102" s="211">
        <f>M102+N102</f>
        <v>3403</v>
      </c>
      <c r="P102" s="80">
        <v>1</v>
      </c>
      <c r="Q102" s="211">
        <f>O102+P102</f>
        <v>3404</v>
      </c>
      <c r="R102" s="78"/>
      <c r="S102" s="79"/>
      <c r="T102" s="213"/>
      <c r="U102" s="80"/>
      <c r="V102" s="211"/>
      <c r="W102" s="81"/>
      <c r="Z102" s="338"/>
    </row>
    <row r="103" spans="1:28" ht="14.25" thickTop="1" thickBot="1">
      <c r="A103" s="436"/>
      <c r="B103" s="437"/>
      <c r="C103" s="413"/>
      <c r="D103" s="413"/>
      <c r="E103" s="413"/>
      <c r="F103" s="413"/>
      <c r="G103" s="413"/>
      <c r="H103" s="413"/>
      <c r="I103" s="438"/>
      <c r="J103" s="413"/>
      <c r="L103" s="82" t="s">
        <v>57</v>
      </c>
      <c r="M103" s="83">
        <f t="shared" ref="M103" si="169">+M99+M101+M102</f>
        <v>3004</v>
      </c>
      <c r="N103" s="84">
        <f t="shared" ref="N103" si="170">+N99+N101+N102</f>
        <v>7097</v>
      </c>
      <c r="O103" s="208">
        <f t="shared" ref="O103" si="171">+O99+O101+O102</f>
        <v>10101</v>
      </c>
      <c r="P103" s="83">
        <f t="shared" ref="P103" si="172">+P99+P101+P102</f>
        <v>1</v>
      </c>
      <c r="Q103" s="208">
        <f t="shared" ref="Q103" si="173">+Q99+Q101+Q102</f>
        <v>10102</v>
      </c>
      <c r="R103" s="83"/>
      <c r="S103" s="84"/>
      <c r="T103" s="208"/>
      <c r="U103" s="83"/>
      <c r="V103" s="208"/>
      <c r="W103" s="85"/>
    </row>
    <row r="104" spans="1:28" ht="14.25" thickTop="1" thickBot="1">
      <c r="A104" s="413"/>
      <c r="L104" s="82" t="s">
        <v>63</v>
      </c>
      <c r="M104" s="83">
        <f t="shared" ref="M104" si="174">+M90+M94+M98+M103</f>
        <v>11644</v>
      </c>
      <c r="N104" s="84">
        <f t="shared" ref="N104" si="175">+N90+N94+N98+N103</f>
        <v>29588</v>
      </c>
      <c r="O104" s="212">
        <f t="shared" ref="O104" si="176">+O90+O94+O98+O103</f>
        <v>41232</v>
      </c>
      <c r="P104" s="83">
        <f t="shared" ref="P104" si="177">+P90+P94+P98+P103</f>
        <v>16</v>
      </c>
      <c r="Q104" s="212">
        <f t="shared" ref="Q104" si="178">+Q90+Q94+Q98+Q103</f>
        <v>41248</v>
      </c>
      <c r="R104" s="83"/>
      <c r="S104" s="84"/>
      <c r="T104" s="212"/>
      <c r="U104" s="83"/>
      <c r="V104" s="212"/>
      <c r="W104" s="85"/>
      <c r="Y104" s="338"/>
      <c r="Z104" s="338"/>
      <c r="AB104" s="338"/>
    </row>
    <row r="105" spans="1:28" ht="14.25" thickTop="1" thickBot="1">
      <c r="A105" s="413"/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8" ht="13.5" thickTop="1">
      <c r="L106" s="471" t="s">
        <v>41</v>
      </c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3"/>
    </row>
    <row r="107" spans="1:28" ht="13.5" thickBot="1">
      <c r="L107" s="468" t="s">
        <v>44</v>
      </c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70"/>
    </row>
    <row r="108" spans="1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:28" ht="14.25" thickTop="1" thickBot="1">
      <c r="L109" s="59"/>
      <c r="M109" s="227" t="s">
        <v>64</v>
      </c>
      <c r="N109" s="228"/>
      <c r="O109" s="229"/>
      <c r="P109" s="227"/>
      <c r="Q109" s="228"/>
      <c r="R109" s="227" t="s">
        <v>65</v>
      </c>
      <c r="S109" s="228"/>
      <c r="T109" s="229"/>
      <c r="U109" s="227"/>
      <c r="V109" s="227"/>
      <c r="W109" s="378" t="s">
        <v>2</v>
      </c>
    </row>
    <row r="110" spans="1:28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79" t="s">
        <v>4</v>
      </c>
    </row>
    <row r="111" spans="1:28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80"/>
    </row>
    <row r="112" spans="1:28" ht="6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:28">
      <c r="L113" s="61" t="s">
        <v>13</v>
      </c>
      <c r="M113" s="78">
        <f>+'Lcc_BKK+DMK'!M113+Lcc_CNX!M113+Lcc_HDY!M113+Lcc_HKT!M113+Lcc_CEI!M113</f>
        <v>886</v>
      </c>
      <c r="N113" s="79">
        <f>+'Lcc_BKK+DMK'!N113+Lcc_CNX!N113+Lcc_HDY!N113+Lcc_HKT!N113+Lcc_CEI!N113</f>
        <v>1159</v>
      </c>
      <c r="O113" s="211">
        <f>M113+N113</f>
        <v>2045</v>
      </c>
      <c r="P113" s="80">
        <f>+'Lcc_BKK+DMK'!P113+Lcc_CNX!P113+Lcc_HDY!P113+Lcc_HKT!P113+Lcc_CEI!P113</f>
        <v>2</v>
      </c>
      <c r="Q113" s="211">
        <f t="shared" ref="Q113:Q114" si="179">O113+P113</f>
        <v>2047</v>
      </c>
      <c r="R113" s="78">
        <f>+'Lcc_BKK+DMK'!R113+Lcc_CNX!R113+Lcc_HDY!R113+Lcc_HKT!R113+Lcc_CEI!R113</f>
        <v>939</v>
      </c>
      <c r="S113" s="79">
        <f>+'Lcc_BKK+DMK'!S113+Lcc_CNX!S113+Lcc_HDY!S113+Lcc_HKT!S113+Lcc_CEI!S113</f>
        <v>1314</v>
      </c>
      <c r="T113" s="211">
        <f>R113+S113</f>
        <v>2253</v>
      </c>
      <c r="U113" s="80">
        <f>+'Lcc_BKK+DMK'!U113+Lcc_CNX!U113+Lcc_HDY!U113+Lcc_HKT!U113+Lcc_CEI!U113</f>
        <v>0</v>
      </c>
      <c r="V113" s="211">
        <f>T113+U113</f>
        <v>2253</v>
      </c>
      <c r="W113" s="81">
        <f t="shared" ref="W113:W124" si="180">IF(Q113=0,0,((V113/Q113)-1)*100)</f>
        <v>10.063507572056674</v>
      </c>
      <c r="Y113" s="338"/>
      <c r="Z113" s="338"/>
    </row>
    <row r="114" spans="1:28">
      <c r="L114" s="61" t="s">
        <v>14</v>
      </c>
      <c r="M114" s="78">
        <f>+'Lcc_BKK+DMK'!M114+Lcc_CNX!M114+Lcc_HDY!M114+Lcc_HKT!M114+Lcc_CEI!M114</f>
        <v>872</v>
      </c>
      <c r="N114" s="79">
        <f>+'Lcc_BKK+DMK'!N114+Lcc_CNX!N114+Lcc_HDY!N114+Lcc_HKT!N114+Lcc_CEI!N114</f>
        <v>1197</v>
      </c>
      <c r="O114" s="211">
        <f>M114+N114</f>
        <v>2069</v>
      </c>
      <c r="P114" s="80">
        <f>+'Lcc_BKK+DMK'!P114+Lcc_CNX!P114+Lcc_HDY!P114+Lcc_HKT!P114+Lcc_CEI!P114</f>
        <v>0</v>
      </c>
      <c r="Q114" s="211">
        <f t="shared" si="179"/>
        <v>2069</v>
      </c>
      <c r="R114" s="78">
        <f>+'Lcc_BKK+DMK'!R114+Lcc_CNX!R114+Lcc_HDY!R114+Lcc_HKT!R114+Lcc_CEI!R114</f>
        <v>1063</v>
      </c>
      <c r="S114" s="79">
        <f>+'Lcc_BKK+DMK'!S114+Lcc_CNX!S114+Lcc_HDY!S114+Lcc_HKT!S114+Lcc_CEI!S114</f>
        <v>1492</v>
      </c>
      <c r="T114" s="211">
        <f>R114+S114</f>
        <v>2555</v>
      </c>
      <c r="U114" s="80">
        <f>+'Lcc_BKK+DMK'!U114+Lcc_CNX!U114+Lcc_HDY!U114+Lcc_HKT!U114+Lcc_CEI!U114</f>
        <v>0</v>
      </c>
      <c r="V114" s="211">
        <f>T114+U114</f>
        <v>2555</v>
      </c>
      <c r="W114" s="81">
        <f t="shared" si="180"/>
        <v>23.489608506524885</v>
      </c>
      <c r="Y114" s="338"/>
      <c r="Z114" s="338"/>
    </row>
    <row r="115" spans="1:28" ht="13.5" thickBot="1">
      <c r="L115" s="61" t="s">
        <v>15</v>
      </c>
      <c r="M115" s="78">
        <f>+'Lcc_BKK+DMK'!M115+Lcc_CNX!M115+Lcc_HDY!M115+Lcc_HKT!M115+Lcc_CEI!M115</f>
        <v>877</v>
      </c>
      <c r="N115" s="79">
        <f>+'Lcc_BKK+DMK'!N115+Lcc_CNX!N115+Lcc_HDY!N115+Lcc_HKT!N115+Lcc_CEI!N115</f>
        <v>1196</v>
      </c>
      <c r="O115" s="211">
        <f>M115+N115</f>
        <v>2073</v>
      </c>
      <c r="P115" s="80">
        <f>+'Lcc_BKK+DMK'!P115+Lcc_CNX!P115+Lcc_HDY!P115+Lcc_HKT!P115+Lcc_CEI!P115</f>
        <v>0</v>
      </c>
      <c r="Q115" s="211">
        <f>O115+P115</f>
        <v>2073</v>
      </c>
      <c r="R115" s="78">
        <f>+'Lcc_BKK+DMK'!R115+Lcc_CNX!R115+Lcc_HDY!R115+Lcc_HKT!R115+Lcc_CEI!R115</f>
        <v>970</v>
      </c>
      <c r="S115" s="79">
        <f>+'Lcc_BKK+DMK'!S115+Lcc_CNX!S115+Lcc_HDY!S115+Lcc_HKT!S115+Lcc_CEI!S115</f>
        <v>1239</v>
      </c>
      <c r="T115" s="211">
        <f>R115+S115</f>
        <v>2209</v>
      </c>
      <c r="U115" s="80">
        <f>+'Lcc_BKK+DMK'!U115+Lcc_CNX!U115+Lcc_HDY!U115+Lcc_HKT!U115+Lcc_CEI!U115</f>
        <v>0</v>
      </c>
      <c r="V115" s="211">
        <f>T115+U115</f>
        <v>2209</v>
      </c>
      <c r="W115" s="81">
        <f>IF(Q115=0,0,((V115/Q115)-1)*100)</f>
        <v>6.560540279787741</v>
      </c>
      <c r="Y115" s="338"/>
      <c r="Z115" s="338"/>
    </row>
    <row r="116" spans="1:28" ht="14.25" thickTop="1" thickBot="1">
      <c r="L116" s="82" t="s">
        <v>61</v>
      </c>
      <c r="M116" s="83">
        <f t="shared" ref="M116" si="181">+M113+M114+M115</f>
        <v>2635</v>
      </c>
      <c r="N116" s="84">
        <f t="shared" ref="N116" si="182">+N113+N114+N115</f>
        <v>3552</v>
      </c>
      <c r="O116" s="212">
        <f t="shared" ref="O116" si="183">+O113+O114+O115</f>
        <v>6187</v>
      </c>
      <c r="P116" s="83">
        <f t="shared" ref="P116" si="184">+P113+P114+P115</f>
        <v>2</v>
      </c>
      <c r="Q116" s="212">
        <f t="shared" ref="Q116" si="185">+Q113+Q114+Q115</f>
        <v>6189</v>
      </c>
      <c r="R116" s="83">
        <f t="shared" ref="R116" si="186">+R113+R114+R115</f>
        <v>2972</v>
      </c>
      <c r="S116" s="84">
        <f t="shared" ref="S116" si="187">+S113+S114+S115</f>
        <v>4045</v>
      </c>
      <c r="T116" s="212">
        <f t="shared" ref="T116" si="188">+T113+T114+T115</f>
        <v>7017</v>
      </c>
      <c r="U116" s="83">
        <f t="shared" ref="U116" si="189">+U113+U114+U115</f>
        <v>0</v>
      </c>
      <c r="V116" s="212">
        <f t="shared" ref="V116" si="190">+V113+V114+V115</f>
        <v>7017</v>
      </c>
      <c r="W116" s="85">
        <f>IF(Q116=0,0,((V116/Q116)-1)*100)</f>
        <v>13.378574890935525</v>
      </c>
      <c r="Y116" s="338"/>
      <c r="Z116" s="338"/>
      <c r="AB116" s="338"/>
    </row>
    <row r="117" spans="1:28" ht="13.5" thickTop="1">
      <c r="L117" s="61" t="s">
        <v>16</v>
      </c>
      <c r="M117" s="78">
        <f>+'Lcc_BKK+DMK'!M117+Lcc_CNX!M117+Lcc_HDY!M117+Lcc_HKT!M117+Lcc_CEI!M117</f>
        <v>722</v>
      </c>
      <c r="N117" s="79">
        <f>+'Lcc_BKK+DMK'!N117+Lcc_CNX!N117+Lcc_HDY!N117+Lcc_HKT!N117+Lcc_CEI!N117</f>
        <v>1029</v>
      </c>
      <c r="O117" s="211">
        <f>SUM(M117:N117)</f>
        <v>1751</v>
      </c>
      <c r="P117" s="80">
        <f>+'Lcc_BKK+DMK'!P117+Lcc_CNX!P117+Lcc_HDY!P117+Lcc_HKT!P117+Lcc_CEI!P117</f>
        <v>0</v>
      </c>
      <c r="Q117" s="211">
        <f t="shared" ref="Q117:Q119" si="191">O117+P117</f>
        <v>1751</v>
      </c>
      <c r="R117" s="78">
        <f>+'Lcc_BKK+DMK'!R117+Lcc_CNX!R117+Lcc_HDY!R117+Lcc_HKT!R117+Lcc_CEI!R117</f>
        <v>824</v>
      </c>
      <c r="S117" s="79">
        <f>+'Lcc_BKK+DMK'!S117+Lcc_CNX!S117+Lcc_HDY!S117+Lcc_HKT!S117+Lcc_CEI!S117</f>
        <v>1098</v>
      </c>
      <c r="T117" s="211">
        <f>SUM(R117:S117)</f>
        <v>1922</v>
      </c>
      <c r="U117" s="80">
        <f>+'Lcc_BKK+DMK'!U117+Lcc_CNX!U117+Lcc_HDY!U117+Lcc_HKT!U117+Lcc_CEI!U117</f>
        <v>0</v>
      </c>
      <c r="V117" s="211">
        <f>T117+U117</f>
        <v>1922</v>
      </c>
      <c r="W117" s="81">
        <f t="shared" si="180"/>
        <v>9.7658480868075372</v>
      </c>
      <c r="Y117" s="338"/>
      <c r="Z117" s="338"/>
    </row>
    <row r="118" spans="1:28">
      <c r="L118" s="61" t="s">
        <v>17</v>
      </c>
      <c r="M118" s="78">
        <f>+'Lcc_BKK+DMK'!M118+Lcc_CNX!M118+Lcc_HDY!M118+Lcc_HKT!M118+Lcc_CEI!M118</f>
        <v>697</v>
      </c>
      <c r="N118" s="79">
        <f>+'Lcc_BKK+DMK'!N118+Lcc_CNX!N118+Lcc_HDY!N118+Lcc_HKT!N118+Lcc_CEI!N118</f>
        <v>1014</v>
      </c>
      <c r="O118" s="211">
        <f>SUM(M118:N118)</f>
        <v>1711</v>
      </c>
      <c r="P118" s="80">
        <f>+'Lcc_BKK+DMK'!P118+Lcc_CNX!P118+Lcc_HDY!P118+Lcc_HKT!P118+Lcc_CEI!P118</f>
        <v>0</v>
      </c>
      <c r="Q118" s="211">
        <f>O118+P118</f>
        <v>1711</v>
      </c>
      <c r="R118" s="78">
        <f>+'Lcc_BKK+DMK'!R118+Lcc_CNX!R118+Lcc_HDY!R118+Lcc_HKT!R118+Lcc_CEI!R118</f>
        <v>820</v>
      </c>
      <c r="S118" s="79">
        <f>+'Lcc_BKK+DMK'!S118+Lcc_CNX!S118+Lcc_HDY!S118+Lcc_HKT!S118+Lcc_CEI!S118</f>
        <v>1016</v>
      </c>
      <c r="T118" s="211">
        <f>SUM(R118:S118)</f>
        <v>1836</v>
      </c>
      <c r="U118" s="80">
        <f>+'Lcc_BKK+DMK'!U118+Lcc_CNX!U118+Lcc_HDY!U118+Lcc_HKT!U118+Lcc_CEI!U118</f>
        <v>0</v>
      </c>
      <c r="V118" s="211">
        <f>T118+U118</f>
        <v>1836</v>
      </c>
      <c r="W118" s="81">
        <f t="shared" ref="W118" si="192">IF(Q118=0,0,((V118/Q118)-1)*100)</f>
        <v>7.3056691992986478</v>
      </c>
      <c r="Y118" s="338"/>
      <c r="Z118" s="338"/>
    </row>
    <row r="119" spans="1:28" ht="13.5" thickBot="1">
      <c r="L119" s="61" t="s">
        <v>18</v>
      </c>
      <c r="M119" s="78">
        <f>+'Lcc_BKK+DMK'!M119+Lcc_CNX!M119+Lcc_HDY!M119+Lcc_HKT!M119+Lcc_CEI!M119</f>
        <v>670</v>
      </c>
      <c r="N119" s="79">
        <f>+'Lcc_BKK+DMK'!N119+Lcc_CNX!N119+Lcc_HDY!N119+Lcc_HKT!N119+Lcc_CEI!N119</f>
        <v>1014</v>
      </c>
      <c r="O119" s="213">
        <f>SUM(M119:N119)</f>
        <v>1684</v>
      </c>
      <c r="P119" s="86">
        <f>+'Lcc_BKK+DMK'!P119+Lcc_CNX!P119+Lcc_HDY!P119+Lcc_HKT!P119+Lcc_CEI!P119</f>
        <v>0</v>
      </c>
      <c r="Q119" s="213">
        <f t="shared" si="191"/>
        <v>1684</v>
      </c>
      <c r="R119" s="78">
        <f>+'Lcc_BKK+DMK'!R119+Lcc_CNX!R119+Lcc_HDY!R119+Lcc_HKT!R119+Lcc_CEI!R119</f>
        <v>881</v>
      </c>
      <c r="S119" s="79">
        <f>+'Lcc_BKK+DMK'!S119+Lcc_CNX!S119+Lcc_HDY!S119+Lcc_HKT!S119+Lcc_CEI!S119</f>
        <v>1019</v>
      </c>
      <c r="T119" s="213">
        <f>SUM(R119:S119)</f>
        <v>1900</v>
      </c>
      <c r="U119" s="86">
        <f>+'Lcc_BKK+DMK'!U119+Lcc_CNX!U119+Lcc_HDY!U119+Lcc_HKT!U119+Lcc_CEI!U119</f>
        <v>0</v>
      </c>
      <c r="V119" s="213">
        <f>T119+U119</f>
        <v>1900</v>
      </c>
      <c r="W119" s="81">
        <f t="shared" si="180"/>
        <v>12.826603325415675</v>
      </c>
      <c r="Y119" s="338"/>
      <c r="Z119" s="338"/>
    </row>
    <row r="120" spans="1:28" ht="14.25" thickTop="1" thickBot="1">
      <c r="L120" s="87" t="s">
        <v>19</v>
      </c>
      <c r="M120" s="88">
        <f>+M117+M118+M119</f>
        <v>2089</v>
      </c>
      <c r="N120" s="88">
        <f t="shared" ref="N120" si="193">+N117+N118+N119</f>
        <v>3057</v>
      </c>
      <c r="O120" s="214">
        <f t="shared" ref="O120" si="194">+O117+O118+O119</f>
        <v>5146</v>
      </c>
      <c r="P120" s="89">
        <f t="shared" ref="P120" si="195">+P117+P118+P119</f>
        <v>0</v>
      </c>
      <c r="Q120" s="214">
        <f t="shared" ref="Q120" si="196">+Q117+Q118+Q119</f>
        <v>5146</v>
      </c>
      <c r="R120" s="88">
        <f t="shared" ref="R120" si="197">+R117+R118+R119</f>
        <v>2525</v>
      </c>
      <c r="S120" s="88">
        <f t="shared" ref="S120" si="198">+S117+S118+S119</f>
        <v>3133</v>
      </c>
      <c r="T120" s="214">
        <f t="shared" ref="T120" si="199">+T117+T118+T119</f>
        <v>5658</v>
      </c>
      <c r="U120" s="89">
        <f t="shared" ref="U120" si="200">+U117+U118+U119</f>
        <v>0</v>
      </c>
      <c r="V120" s="214">
        <f t="shared" ref="V120" si="201">+V117+V118+V119</f>
        <v>5658</v>
      </c>
      <c r="W120" s="90">
        <f t="shared" si="180"/>
        <v>9.94947532063739</v>
      </c>
    </row>
    <row r="121" spans="1:28" ht="13.5" thickTop="1">
      <c r="A121" s="415"/>
      <c r="K121" s="415"/>
      <c r="L121" s="61" t="s">
        <v>21</v>
      </c>
      <c r="M121" s="78">
        <f>+'Lcc_BKK+DMK'!M121+Lcc_CNX!M121+Lcc_HDY!M121+Lcc_HKT!M121+Lcc_CEI!M121</f>
        <v>717</v>
      </c>
      <c r="N121" s="79">
        <f>+'Lcc_BKK+DMK'!N121+Lcc_CNX!N121+Lcc_HDY!N121+Lcc_HKT!N121+Lcc_CEI!N121</f>
        <v>1099</v>
      </c>
      <c r="O121" s="213">
        <f>SUM(M121:N121)</f>
        <v>1816</v>
      </c>
      <c r="P121" s="91">
        <f>+'Lcc_BKK+DMK'!P121+Lcc_CNX!P121+Lcc_HDY!P121+Lcc_HKT!P121+Lcc_CEI!P121</f>
        <v>0</v>
      </c>
      <c r="Q121" s="213">
        <f t="shared" ref="Q121:Q123" si="202">O121+P121</f>
        <v>1816</v>
      </c>
      <c r="R121" s="78">
        <f>+'Lcc_BKK+DMK'!R121+Lcc_CNX!R121+Lcc_HDY!R121+Lcc_HKT!R121+Lcc_CEI!R121</f>
        <v>943</v>
      </c>
      <c r="S121" s="79">
        <f>+'Lcc_BKK+DMK'!S121+Lcc_CNX!S121+Lcc_HDY!S121+Lcc_HKT!S121+Lcc_CEI!S121</f>
        <v>1093</v>
      </c>
      <c r="T121" s="213">
        <f>SUM(R121:S121)</f>
        <v>2036</v>
      </c>
      <c r="U121" s="91">
        <f>+'Lcc_BKK+DMK'!U121+Lcc_CNX!U121+Lcc_HDY!U121+Lcc_HKT!U121+Lcc_CEI!U121</f>
        <v>0</v>
      </c>
      <c r="V121" s="213">
        <f>T121+U121</f>
        <v>2036</v>
      </c>
      <c r="W121" s="81">
        <f t="shared" si="180"/>
        <v>12.114537444933916</v>
      </c>
    </row>
    <row r="122" spans="1:28">
      <c r="A122" s="415"/>
      <c r="K122" s="415"/>
      <c r="L122" s="61" t="s">
        <v>22</v>
      </c>
      <c r="M122" s="78">
        <f>+'Lcc_BKK+DMK'!M122+Lcc_CNX!M122+Lcc_HDY!M122+Lcc_HKT!M122+Lcc_CEI!M122</f>
        <v>714</v>
      </c>
      <c r="N122" s="79">
        <f>+'Lcc_BKK+DMK'!N122+Lcc_CNX!N122+Lcc_HDY!N122+Lcc_HKT!N122+Lcc_CEI!N122</f>
        <v>1076</v>
      </c>
      <c r="O122" s="213">
        <f>SUM(M122:N122)</f>
        <v>1790</v>
      </c>
      <c r="P122" s="80">
        <f>+'Lcc_BKK+DMK'!P122+Lcc_CNX!P122+Lcc_HDY!P122+Lcc_HKT!P122+Lcc_CEI!P122</f>
        <v>10</v>
      </c>
      <c r="Q122" s="213">
        <f t="shared" si="202"/>
        <v>1800</v>
      </c>
      <c r="R122" s="78">
        <f>+'Lcc_BKK+DMK'!R122+Lcc_CNX!R122+Lcc_HDY!R122+Lcc_HKT!R122+Lcc_CEI!R122</f>
        <v>858.36900000000003</v>
      </c>
      <c r="S122" s="79">
        <f>+'Lcc_BKK+DMK'!S122+Lcc_CNX!S122+Lcc_HDY!S122+Lcc_HKT!S122+Lcc_CEI!S122</f>
        <v>1047.3490000000002</v>
      </c>
      <c r="T122" s="213">
        <f>SUM(R122:S122)</f>
        <v>1905.7180000000003</v>
      </c>
      <c r="U122" s="80">
        <f>+'Lcc_BKK+DMK'!U122+Lcc_CNX!U122+Lcc_HDY!U122+Lcc_HKT!U122+Lcc_CEI!U122</f>
        <v>1</v>
      </c>
      <c r="V122" s="213">
        <f>T122+U122</f>
        <v>1906.7180000000003</v>
      </c>
      <c r="W122" s="81">
        <f t="shared" si="180"/>
        <v>5.928777777777805</v>
      </c>
    </row>
    <row r="123" spans="1:28" ht="13.5" thickBot="1">
      <c r="A123" s="415"/>
      <c r="K123" s="415"/>
      <c r="L123" s="61" t="s">
        <v>23</v>
      </c>
      <c r="M123" s="78">
        <f>+'Lcc_BKK+DMK'!M123+Lcc_CNX!M123+Lcc_HDY!M123+Lcc_HKT!M123+Lcc_CEI!M123</f>
        <v>763</v>
      </c>
      <c r="N123" s="79">
        <f>+'Lcc_BKK+DMK'!N123+Lcc_CNX!N123+Lcc_HDY!N123+Lcc_HKT!N123+Lcc_CEI!N123</f>
        <v>1205</v>
      </c>
      <c r="O123" s="213">
        <f>SUM(M123:N123)</f>
        <v>1968</v>
      </c>
      <c r="P123" s="80">
        <f>+'Lcc_BKK+DMK'!P123+Lcc_CNX!P123+Lcc_HDY!P123+Lcc_HKT!P123+Lcc_CEI!P123</f>
        <v>2</v>
      </c>
      <c r="Q123" s="213">
        <f t="shared" si="202"/>
        <v>1970</v>
      </c>
      <c r="R123" s="78">
        <f>+'Lcc_BKK+DMK'!R123+Lcc_CNX!R123+Lcc_HDY!R123+Lcc_HKT!R123+Lcc_CEI!R123</f>
        <v>743</v>
      </c>
      <c r="S123" s="79">
        <f>+'Lcc_BKK+DMK'!S123+Lcc_CNX!S123+Lcc_HDY!S123+Lcc_HKT!S123+Lcc_CEI!S123</f>
        <v>930</v>
      </c>
      <c r="T123" s="213">
        <f>SUM(R123:S123)</f>
        <v>1673</v>
      </c>
      <c r="U123" s="80">
        <f>+'Lcc_BKK+DMK'!U123+Lcc_CNX!U123+Lcc_HDY!U123+Lcc_HKT!U123+Lcc_CEI!U123</f>
        <v>0</v>
      </c>
      <c r="V123" s="213">
        <f>T123+U123</f>
        <v>1673</v>
      </c>
      <c r="W123" s="81">
        <f t="shared" si="180"/>
        <v>-15.076142131979697</v>
      </c>
    </row>
    <row r="124" spans="1:28" ht="14.25" thickTop="1" thickBot="1">
      <c r="L124" s="82" t="s">
        <v>24</v>
      </c>
      <c r="M124" s="83">
        <f t="shared" ref="M124:V124" si="203">+M121+M122+M123</f>
        <v>2194</v>
      </c>
      <c r="N124" s="84">
        <f t="shared" si="203"/>
        <v>3380</v>
      </c>
      <c r="O124" s="212">
        <f t="shared" si="203"/>
        <v>5574</v>
      </c>
      <c r="P124" s="83">
        <f t="shared" si="203"/>
        <v>12</v>
      </c>
      <c r="Q124" s="212">
        <f t="shared" si="203"/>
        <v>5586</v>
      </c>
      <c r="R124" s="83">
        <f t="shared" si="203"/>
        <v>2544.3690000000001</v>
      </c>
      <c r="S124" s="84">
        <f t="shared" si="203"/>
        <v>3070.3490000000002</v>
      </c>
      <c r="T124" s="212">
        <f t="shared" si="203"/>
        <v>5614.7180000000008</v>
      </c>
      <c r="U124" s="83">
        <f t="shared" si="203"/>
        <v>1</v>
      </c>
      <c r="V124" s="212">
        <f t="shared" si="203"/>
        <v>5615.7180000000008</v>
      </c>
      <c r="W124" s="85">
        <f t="shared" si="180"/>
        <v>0.53200859291087088</v>
      </c>
    </row>
    <row r="125" spans="1:28" ht="14.25" thickTop="1" thickBot="1">
      <c r="L125" s="61" t="s">
        <v>10</v>
      </c>
      <c r="M125" s="78">
        <v>809</v>
      </c>
      <c r="N125" s="79">
        <v>1046</v>
      </c>
      <c r="O125" s="211">
        <f>M125+N125</f>
        <v>1855</v>
      </c>
      <c r="P125" s="80">
        <v>0</v>
      </c>
      <c r="Q125" s="211">
        <f t="shared" ref="Q125" si="204">O125+P125</f>
        <v>1855</v>
      </c>
      <c r="R125" s="78">
        <f>+'Lcc_BKK+DMK'!R125+Lcc_CNX!R125+Lcc_HDY!R125+Lcc_HKT!R125+Lcc_CEI!R125</f>
        <v>697</v>
      </c>
      <c r="S125" s="79">
        <f>+'Lcc_BKK+DMK'!S125+Lcc_CNX!S125+Lcc_HDY!S125+Lcc_HKT!S125+Lcc_CEI!S125</f>
        <v>827</v>
      </c>
      <c r="T125" s="213">
        <f>SUM(R125:S125)</f>
        <v>1524</v>
      </c>
      <c r="U125" s="80">
        <f>+'Lcc_BKK+DMK'!U125+Lcc_CNX!U125+Lcc_HDY!U125+Lcc_HKT!U125+Lcc_CEI!U125</f>
        <v>1</v>
      </c>
      <c r="V125" s="211">
        <f>T125+U125</f>
        <v>1525</v>
      </c>
      <c r="W125" s="81">
        <f>IF(Q125=0,0,((V125/Q125)-1)*100)</f>
        <v>-17.78975741239892</v>
      </c>
    </row>
    <row r="126" spans="1:28" ht="14.25" thickTop="1" thickBot="1">
      <c r="L126" s="82" t="s">
        <v>66</v>
      </c>
      <c r="M126" s="83">
        <f>+M116+M120+M124+M125</f>
        <v>7727</v>
      </c>
      <c r="N126" s="84">
        <f t="shared" ref="N126:V126" si="205">+N116+N120+N124+N125</f>
        <v>11035</v>
      </c>
      <c r="O126" s="212">
        <f t="shared" si="205"/>
        <v>18762</v>
      </c>
      <c r="P126" s="83">
        <f t="shared" si="205"/>
        <v>14</v>
      </c>
      <c r="Q126" s="212">
        <f t="shared" si="205"/>
        <v>18776</v>
      </c>
      <c r="R126" s="83">
        <f t="shared" si="205"/>
        <v>8738.3690000000006</v>
      </c>
      <c r="S126" s="84">
        <f t="shared" si="205"/>
        <v>11075.349</v>
      </c>
      <c r="T126" s="212">
        <f t="shared" si="205"/>
        <v>19813.718000000001</v>
      </c>
      <c r="U126" s="83">
        <f t="shared" si="205"/>
        <v>2</v>
      </c>
      <c r="V126" s="212">
        <f t="shared" si="205"/>
        <v>19815.718000000001</v>
      </c>
      <c r="W126" s="85">
        <f>IF(Q126=0,0,((V126/Q126)-1)*100)</f>
        <v>5.5374840221559474</v>
      </c>
      <c r="AB126" s="338"/>
    </row>
    <row r="127" spans="1:28" ht="13.5" thickTop="1">
      <c r="L127" s="61" t="s">
        <v>11</v>
      </c>
      <c r="M127" s="78">
        <v>824</v>
      </c>
      <c r="N127" s="79">
        <v>1055</v>
      </c>
      <c r="O127" s="211">
        <f>M127+N127</f>
        <v>1879</v>
      </c>
      <c r="P127" s="80">
        <v>0</v>
      </c>
      <c r="Q127" s="211">
        <f>O127+P127</f>
        <v>1879</v>
      </c>
      <c r="R127" s="78"/>
      <c r="S127" s="79"/>
      <c r="T127" s="213"/>
      <c r="U127" s="80"/>
      <c r="V127" s="211"/>
      <c r="W127" s="81"/>
    </row>
    <row r="128" spans="1:28" ht="13.5" thickBot="1">
      <c r="L128" s="67" t="s">
        <v>12</v>
      </c>
      <c r="M128" s="78">
        <v>945</v>
      </c>
      <c r="N128" s="79">
        <v>1248</v>
      </c>
      <c r="O128" s="211">
        <f>M128+N128</f>
        <v>2193</v>
      </c>
      <c r="P128" s="80">
        <v>0</v>
      </c>
      <c r="Q128" s="211">
        <f>O128+P128</f>
        <v>2193</v>
      </c>
      <c r="R128" s="78"/>
      <c r="S128" s="79"/>
      <c r="T128" s="213"/>
      <c r="U128" s="80"/>
      <c r="V128" s="211"/>
      <c r="W128" s="81"/>
    </row>
    <row r="129" spans="12:28" ht="14.25" thickTop="1" thickBot="1">
      <c r="L129" s="82" t="s">
        <v>57</v>
      </c>
      <c r="M129" s="83">
        <f t="shared" ref="M129" si="206">+M125+M127+M128</f>
        <v>2578</v>
      </c>
      <c r="N129" s="84">
        <f t="shared" ref="N129" si="207">+N125+N127+N128</f>
        <v>3349</v>
      </c>
      <c r="O129" s="208">
        <f t="shared" ref="O129" si="208">+O125+O127+O128</f>
        <v>5927</v>
      </c>
      <c r="P129" s="83">
        <f t="shared" ref="P129" si="209">+P125+P127+P128</f>
        <v>0</v>
      </c>
      <c r="Q129" s="208">
        <f t="shared" ref="Q129" si="210">+Q125+Q127+Q128</f>
        <v>5927</v>
      </c>
      <c r="R129" s="83"/>
      <c r="S129" s="84"/>
      <c r="T129" s="208"/>
      <c r="U129" s="83"/>
      <c r="V129" s="208"/>
      <c r="W129" s="85"/>
    </row>
    <row r="130" spans="12:28" ht="14.25" thickTop="1" thickBot="1">
      <c r="L130" s="82" t="s">
        <v>63</v>
      </c>
      <c r="M130" s="83">
        <f t="shared" ref="M130" si="211">+M116+M120+M124+M129</f>
        <v>9496</v>
      </c>
      <c r="N130" s="84">
        <f t="shared" ref="N130" si="212">+N116+N120+N124+N129</f>
        <v>13338</v>
      </c>
      <c r="O130" s="212">
        <f t="shared" ref="O130" si="213">+O116+O120+O124+O129</f>
        <v>22834</v>
      </c>
      <c r="P130" s="83">
        <f t="shared" ref="P130" si="214">+P116+P120+P124+P129</f>
        <v>14</v>
      </c>
      <c r="Q130" s="212">
        <f t="shared" ref="Q130" si="215">+Q116+Q120+Q124+Q129</f>
        <v>22848</v>
      </c>
      <c r="R130" s="83"/>
      <c r="S130" s="84"/>
      <c r="T130" s="212"/>
      <c r="U130" s="83"/>
      <c r="V130" s="212"/>
      <c r="W130" s="85"/>
      <c r="Y130" s="338"/>
      <c r="Z130" s="338"/>
      <c r="AB130" s="338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71" t="s">
        <v>42</v>
      </c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3"/>
    </row>
    <row r="133" spans="12:28" ht="13.5" thickBot="1">
      <c r="L133" s="468" t="s">
        <v>45</v>
      </c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70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8" ht="14.25" thickTop="1" thickBot="1">
      <c r="L135" s="59"/>
      <c r="M135" s="227" t="s">
        <v>64</v>
      </c>
      <c r="N135" s="228"/>
      <c r="O135" s="229"/>
      <c r="P135" s="227"/>
      <c r="Q135" s="228"/>
      <c r="R135" s="227" t="s">
        <v>65</v>
      </c>
      <c r="S135" s="228"/>
      <c r="T135" s="229"/>
      <c r="U135" s="227"/>
      <c r="V135" s="227"/>
      <c r="W135" s="378" t="s">
        <v>2</v>
      </c>
    </row>
    <row r="136" spans="12:28" ht="13.5" thickTop="1">
      <c r="L136" s="61" t="s">
        <v>3</v>
      </c>
      <c r="M136" s="62"/>
      <c r="N136" s="63"/>
      <c r="O136" s="64"/>
      <c r="P136" s="65"/>
      <c r="Q136" s="103"/>
      <c r="R136" s="62"/>
      <c r="S136" s="63"/>
      <c r="T136" s="64"/>
      <c r="U136" s="65"/>
      <c r="V136" s="103"/>
      <c r="W136" s="379" t="s">
        <v>4</v>
      </c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225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225" t="s">
        <v>7</v>
      </c>
      <c r="W137" s="380"/>
    </row>
    <row r="138" spans="12:28" ht="5.25" customHeight="1" thickTop="1">
      <c r="L138" s="61"/>
      <c r="M138" s="73"/>
      <c r="N138" s="74"/>
      <c r="O138" s="75"/>
      <c r="P138" s="76"/>
      <c r="Q138" s="105"/>
      <c r="R138" s="73"/>
      <c r="S138" s="74"/>
      <c r="T138" s="75"/>
      <c r="U138" s="76"/>
      <c r="V138" s="153"/>
      <c r="W138" s="77"/>
    </row>
    <row r="139" spans="12:28">
      <c r="L139" s="61" t="s">
        <v>13</v>
      </c>
      <c r="M139" s="78">
        <f t="shared" ref="M139:N141" si="216">+M87+M113</f>
        <v>1814</v>
      </c>
      <c r="N139" s="79">
        <f t="shared" si="216"/>
        <v>3280</v>
      </c>
      <c r="O139" s="211">
        <f t="shared" ref="O139:O149" si="217">M139+N139</f>
        <v>5094</v>
      </c>
      <c r="P139" s="80">
        <f>+P87+P113</f>
        <v>3</v>
      </c>
      <c r="Q139" s="220">
        <f t="shared" ref="Q139:Q140" si="218">O139+P139</f>
        <v>5097</v>
      </c>
      <c r="R139" s="78">
        <f t="shared" ref="R139:S141" si="219">+R87+R113</f>
        <v>2300</v>
      </c>
      <c r="S139" s="79">
        <f t="shared" si="219"/>
        <v>4440</v>
      </c>
      <c r="T139" s="211">
        <f t="shared" ref="T139:T150" si="220">R139+S139</f>
        <v>6740</v>
      </c>
      <c r="U139" s="80">
        <f>+U87+U113</f>
        <v>3</v>
      </c>
      <c r="V139" s="221">
        <f t="shared" ref="V139:V150" si="221">T139+U139</f>
        <v>6743</v>
      </c>
      <c r="W139" s="81">
        <f t="shared" ref="W139:W150" si="222">IF(Q139=0,0,((V139/Q139)-1)*100)</f>
        <v>32.293505983912098</v>
      </c>
      <c r="Y139" s="338"/>
      <c r="Z139" s="338"/>
    </row>
    <row r="140" spans="12:28">
      <c r="L140" s="61" t="s">
        <v>14</v>
      </c>
      <c r="M140" s="78">
        <f t="shared" si="216"/>
        <v>1735</v>
      </c>
      <c r="N140" s="79">
        <f t="shared" si="216"/>
        <v>3361</v>
      </c>
      <c r="O140" s="211">
        <f t="shared" si="217"/>
        <v>5096</v>
      </c>
      <c r="P140" s="80">
        <f>+P88+P114</f>
        <v>0</v>
      </c>
      <c r="Q140" s="220">
        <f t="shared" si="218"/>
        <v>5096</v>
      </c>
      <c r="R140" s="78">
        <f t="shared" si="219"/>
        <v>2039</v>
      </c>
      <c r="S140" s="79">
        <f t="shared" si="219"/>
        <v>4207</v>
      </c>
      <c r="T140" s="211">
        <f t="shared" si="220"/>
        <v>6246</v>
      </c>
      <c r="U140" s="80">
        <f>+U88+U114</f>
        <v>9</v>
      </c>
      <c r="V140" s="221">
        <f t="shared" si="221"/>
        <v>6255</v>
      </c>
      <c r="W140" s="81">
        <f t="shared" si="222"/>
        <v>22.743328100470951</v>
      </c>
      <c r="Y140" s="338"/>
      <c r="Z140" s="338"/>
      <c r="AB140" s="338"/>
    </row>
    <row r="141" spans="12:28" ht="13.5" thickBot="1">
      <c r="L141" s="61" t="s">
        <v>15</v>
      </c>
      <c r="M141" s="78">
        <f t="shared" si="216"/>
        <v>2032</v>
      </c>
      <c r="N141" s="79">
        <f t="shared" si="216"/>
        <v>3783</v>
      </c>
      <c r="O141" s="211">
        <f>M141+N141</f>
        <v>5815</v>
      </c>
      <c r="P141" s="80">
        <f>+P89+P115</f>
        <v>0</v>
      </c>
      <c r="Q141" s="220">
        <f>O141+P141</f>
        <v>5815</v>
      </c>
      <c r="R141" s="78">
        <f t="shared" si="219"/>
        <v>2752</v>
      </c>
      <c r="S141" s="79">
        <f t="shared" si="219"/>
        <v>5060</v>
      </c>
      <c r="T141" s="211">
        <f>R141+S141</f>
        <v>7812</v>
      </c>
      <c r="U141" s="80">
        <f>+U89+U115</f>
        <v>0</v>
      </c>
      <c r="V141" s="221">
        <f>T141+U141</f>
        <v>7812</v>
      </c>
      <c r="W141" s="81">
        <f>IF(Q141=0,0,((V141/Q141)-1)*100)</f>
        <v>34.342218400687877</v>
      </c>
      <c r="Y141" s="338"/>
      <c r="Z141" s="338"/>
    </row>
    <row r="142" spans="12:28" ht="14.25" thickTop="1" thickBot="1">
      <c r="L142" s="82" t="s">
        <v>61</v>
      </c>
      <c r="M142" s="83">
        <f t="shared" ref="M142" si="223">+M139+M140+M141</f>
        <v>5581</v>
      </c>
      <c r="N142" s="84">
        <f t="shared" ref="N142" si="224">+N139+N140+N141</f>
        <v>10424</v>
      </c>
      <c r="O142" s="212">
        <f t="shared" ref="O142" si="225">+O139+O140+O141</f>
        <v>16005</v>
      </c>
      <c r="P142" s="83">
        <f t="shared" ref="P142" si="226">+P139+P140+P141</f>
        <v>3</v>
      </c>
      <c r="Q142" s="212">
        <f t="shared" ref="Q142" si="227">+Q139+Q140+Q141</f>
        <v>16008</v>
      </c>
      <c r="R142" s="83">
        <f t="shared" ref="R142" si="228">+R139+R140+R141</f>
        <v>7091</v>
      </c>
      <c r="S142" s="84">
        <f t="shared" ref="S142" si="229">+S139+S140+S141</f>
        <v>13707</v>
      </c>
      <c r="T142" s="212">
        <f t="shared" ref="T142" si="230">+T139+T140+T141</f>
        <v>20798</v>
      </c>
      <c r="U142" s="83">
        <f t="shared" ref="U142" si="231">+U139+U140+U141</f>
        <v>12</v>
      </c>
      <c r="V142" s="212">
        <f t="shared" ref="V142" si="232">+V139+V140+V141</f>
        <v>20810</v>
      </c>
      <c r="W142" s="85">
        <f t="shared" ref="W142" si="233">IF(Q142=0,0,((V142/Q142)-1)*100)</f>
        <v>29.997501249375304</v>
      </c>
      <c r="Y142" s="338"/>
      <c r="Z142" s="338"/>
      <c r="AB142" s="338"/>
    </row>
    <row r="143" spans="12:28" ht="13.5" thickTop="1">
      <c r="L143" s="61" t="s">
        <v>16</v>
      </c>
      <c r="M143" s="78">
        <f t="shared" ref="M143:N145" si="234">+M91+M117</f>
        <v>1667</v>
      </c>
      <c r="N143" s="79">
        <f t="shared" si="234"/>
        <v>3383</v>
      </c>
      <c r="O143" s="211">
        <f t="shared" si="217"/>
        <v>5050</v>
      </c>
      <c r="P143" s="80">
        <f>+P91+P117</f>
        <v>0</v>
      </c>
      <c r="Q143" s="220">
        <f t="shared" ref="Q143:Q149" si="235">O143+P143</f>
        <v>5050</v>
      </c>
      <c r="R143" s="78">
        <f t="shared" ref="R143:S145" si="236">+R91+R117</f>
        <v>2348</v>
      </c>
      <c r="S143" s="79">
        <f t="shared" si="236"/>
        <v>4676</v>
      </c>
      <c r="T143" s="211">
        <f t="shared" si="220"/>
        <v>7024</v>
      </c>
      <c r="U143" s="80">
        <f>+U91+U117</f>
        <v>17</v>
      </c>
      <c r="V143" s="221">
        <f t="shared" si="221"/>
        <v>7041</v>
      </c>
      <c r="W143" s="81">
        <f t="shared" si="222"/>
        <v>39.425742574257413</v>
      </c>
      <c r="Y143" s="338"/>
      <c r="Z143" s="338"/>
    </row>
    <row r="144" spans="12:28">
      <c r="L144" s="61" t="s">
        <v>17</v>
      </c>
      <c r="M144" s="78">
        <f t="shared" si="234"/>
        <v>1550</v>
      </c>
      <c r="N144" s="79">
        <f t="shared" si="234"/>
        <v>3792</v>
      </c>
      <c r="O144" s="211">
        <f>M144+N144</f>
        <v>5342</v>
      </c>
      <c r="P144" s="80">
        <f>+P92+P118</f>
        <v>0</v>
      </c>
      <c r="Q144" s="220">
        <f>O144+P144</f>
        <v>5342</v>
      </c>
      <c r="R144" s="78">
        <f t="shared" si="236"/>
        <v>2252</v>
      </c>
      <c r="S144" s="79">
        <f t="shared" si="236"/>
        <v>4749</v>
      </c>
      <c r="T144" s="211">
        <f>R144+S144</f>
        <v>7001</v>
      </c>
      <c r="U144" s="80">
        <f>+U92+U118</f>
        <v>16</v>
      </c>
      <c r="V144" s="221">
        <f>T144+U144</f>
        <v>7017</v>
      </c>
      <c r="W144" s="81">
        <f>IF(Q144=0,0,((V144/Q144)-1)*100)</f>
        <v>31.355297641332825</v>
      </c>
      <c r="Y144" s="338"/>
      <c r="Z144" s="338"/>
    </row>
    <row r="145" spans="1:28" ht="13.5" thickBot="1">
      <c r="L145" s="61" t="s">
        <v>18</v>
      </c>
      <c r="M145" s="78">
        <f t="shared" si="234"/>
        <v>1603</v>
      </c>
      <c r="N145" s="79">
        <f t="shared" si="234"/>
        <v>3374</v>
      </c>
      <c r="O145" s="213">
        <f t="shared" si="217"/>
        <v>4977</v>
      </c>
      <c r="P145" s="86">
        <f>+P93+P119</f>
        <v>0</v>
      </c>
      <c r="Q145" s="220">
        <f t="shared" si="235"/>
        <v>4977</v>
      </c>
      <c r="R145" s="78">
        <f t="shared" si="236"/>
        <v>2465</v>
      </c>
      <c r="S145" s="79">
        <f t="shared" si="236"/>
        <v>4192</v>
      </c>
      <c r="T145" s="213">
        <f t="shared" si="220"/>
        <v>6657</v>
      </c>
      <c r="U145" s="86">
        <f>+U93+U119</f>
        <v>9</v>
      </c>
      <c r="V145" s="221">
        <f t="shared" si="221"/>
        <v>6666</v>
      </c>
      <c r="W145" s="81">
        <f t="shared" si="222"/>
        <v>33.936106088004813</v>
      </c>
      <c r="Y145" s="338"/>
      <c r="Z145" s="338"/>
    </row>
    <row r="146" spans="1:28" ht="14.25" thickTop="1" thickBot="1">
      <c r="A146" s="413"/>
      <c r="L146" s="87" t="s">
        <v>19</v>
      </c>
      <c r="M146" s="83">
        <f>+M143+M144+M145</f>
        <v>4820</v>
      </c>
      <c r="N146" s="84">
        <f t="shared" ref="N146" si="237">+N143+N144+N145</f>
        <v>10549</v>
      </c>
      <c r="O146" s="212">
        <f t="shared" ref="O146" si="238">+O143+O144+O145</f>
        <v>15369</v>
      </c>
      <c r="P146" s="83">
        <f t="shared" ref="P146" si="239">+P143+P144+P145</f>
        <v>0</v>
      </c>
      <c r="Q146" s="212">
        <f t="shared" ref="Q146" si="240">+Q143+Q144+Q145</f>
        <v>15369</v>
      </c>
      <c r="R146" s="83">
        <f t="shared" ref="R146" si="241">+R143+R144+R145</f>
        <v>7065</v>
      </c>
      <c r="S146" s="84">
        <f t="shared" ref="S146" si="242">+S143+S144+S145</f>
        <v>13617</v>
      </c>
      <c r="T146" s="212">
        <f t="shared" ref="T146" si="243">+T143+T144+T145</f>
        <v>20682</v>
      </c>
      <c r="U146" s="83">
        <f t="shared" ref="U146" si="244">+U143+U144+U145</f>
        <v>42</v>
      </c>
      <c r="V146" s="212">
        <f t="shared" ref="V146" si="245">+V143+V144+V145</f>
        <v>20724</v>
      </c>
      <c r="W146" s="90">
        <f t="shared" si="222"/>
        <v>34.842865508491116</v>
      </c>
      <c r="Y146" s="338"/>
      <c r="Z146" s="338"/>
    </row>
    <row r="147" spans="1:28" ht="13.5" thickTop="1">
      <c r="A147" s="413"/>
      <c r="L147" s="61" t="s">
        <v>21</v>
      </c>
      <c r="M147" s="78">
        <f t="shared" ref="M147:N149" si="246">+M95+M121</f>
        <v>1648</v>
      </c>
      <c r="N147" s="79">
        <f t="shared" si="246"/>
        <v>3269</v>
      </c>
      <c r="O147" s="213">
        <f t="shared" si="217"/>
        <v>4917</v>
      </c>
      <c r="P147" s="91">
        <f>+P95+P121</f>
        <v>0</v>
      </c>
      <c r="Q147" s="220">
        <f t="shared" si="235"/>
        <v>4917</v>
      </c>
      <c r="R147" s="78">
        <f t="shared" ref="R147:S151" si="247">+R95+R121</f>
        <v>2570</v>
      </c>
      <c r="S147" s="79">
        <f t="shared" si="247"/>
        <v>4428</v>
      </c>
      <c r="T147" s="213">
        <f t="shared" si="220"/>
        <v>6998</v>
      </c>
      <c r="U147" s="91">
        <f>+U95+U121</f>
        <v>12</v>
      </c>
      <c r="V147" s="221">
        <f t="shared" si="221"/>
        <v>7010</v>
      </c>
      <c r="W147" s="81">
        <f t="shared" si="222"/>
        <v>42.566605653853969</v>
      </c>
    </row>
    <row r="148" spans="1:28">
      <c r="A148" s="413"/>
      <c r="L148" s="61" t="s">
        <v>22</v>
      </c>
      <c r="M148" s="78">
        <f t="shared" si="246"/>
        <v>1720</v>
      </c>
      <c r="N148" s="79">
        <f t="shared" si="246"/>
        <v>3228</v>
      </c>
      <c r="O148" s="213">
        <f t="shared" si="217"/>
        <v>4948</v>
      </c>
      <c r="P148" s="80">
        <f>+P96+P122</f>
        <v>12</v>
      </c>
      <c r="Q148" s="220">
        <f t="shared" si="235"/>
        <v>4960</v>
      </c>
      <c r="R148" s="78">
        <f t="shared" si="247"/>
        <v>2458.1370000000002</v>
      </c>
      <c r="S148" s="79">
        <f t="shared" si="247"/>
        <v>4611.4220000000005</v>
      </c>
      <c r="T148" s="213">
        <f t="shared" si="220"/>
        <v>7069.5590000000011</v>
      </c>
      <c r="U148" s="80">
        <f>+U96+U122</f>
        <v>17</v>
      </c>
      <c r="V148" s="221">
        <f t="shared" si="221"/>
        <v>7086.5590000000011</v>
      </c>
      <c r="W148" s="81">
        <f t="shared" si="222"/>
        <v>42.874173387096803</v>
      </c>
    </row>
    <row r="149" spans="1:28" ht="13.5" thickBot="1">
      <c r="A149" s="415"/>
      <c r="K149" s="415"/>
      <c r="L149" s="61" t="s">
        <v>23</v>
      </c>
      <c r="M149" s="78">
        <f t="shared" si="246"/>
        <v>1789</v>
      </c>
      <c r="N149" s="79">
        <f t="shared" si="246"/>
        <v>5010</v>
      </c>
      <c r="O149" s="213">
        <f t="shared" si="217"/>
        <v>6799</v>
      </c>
      <c r="P149" s="80">
        <f>+P97+P123</f>
        <v>14</v>
      </c>
      <c r="Q149" s="220">
        <f t="shared" si="235"/>
        <v>6813</v>
      </c>
      <c r="R149" s="78">
        <f t="shared" si="247"/>
        <v>2882</v>
      </c>
      <c r="S149" s="79">
        <f t="shared" si="247"/>
        <v>4771</v>
      </c>
      <c r="T149" s="213">
        <f t="shared" si="220"/>
        <v>7653</v>
      </c>
      <c r="U149" s="80">
        <f>+U97+U123</f>
        <v>2</v>
      </c>
      <c r="V149" s="221">
        <f t="shared" si="221"/>
        <v>7655</v>
      </c>
      <c r="W149" s="81">
        <f t="shared" si="222"/>
        <v>12.358725965066775</v>
      </c>
    </row>
    <row r="150" spans="1:28" ht="14.25" thickTop="1" thickBot="1">
      <c r="A150" s="415"/>
      <c r="K150" s="415"/>
      <c r="L150" s="82" t="s">
        <v>40</v>
      </c>
      <c r="M150" s="83">
        <f>+M147+M148+M149</f>
        <v>5157</v>
      </c>
      <c r="N150" s="84">
        <f>+N147+N148+N149</f>
        <v>11507</v>
      </c>
      <c r="O150" s="212">
        <f>+O147+O148+O149</f>
        <v>16664</v>
      </c>
      <c r="P150" s="83">
        <f>+P147+P148+P149</f>
        <v>26</v>
      </c>
      <c r="Q150" s="212">
        <f>+Q147+Q148+Q149</f>
        <v>16690</v>
      </c>
      <c r="R150" s="83">
        <f t="shared" si="247"/>
        <v>7910.1370000000006</v>
      </c>
      <c r="S150" s="84">
        <f t="shared" si="247"/>
        <v>13810.422</v>
      </c>
      <c r="T150" s="212">
        <f t="shared" si="220"/>
        <v>21720.559000000001</v>
      </c>
      <c r="U150" s="83">
        <f>+U98+U124</f>
        <v>31</v>
      </c>
      <c r="V150" s="212">
        <f t="shared" si="221"/>
        <v>21751.559000000001</v>
      </c>
      <c r="W150" s="85">
        <f t="shared" si="222"/>
        <v>30.32689634511685</v>
      </c>
    </row>
    <row r="151" spans="1:28" ht="14.25" thickTop="1" thickBot="1">
      <c r="L151" s="61" t="s">
        <v>10</v>
      </c>
      <c r="M151" s="78">
        <f>+M99+M125</f>
        <v>1681</v>
      </c>
      <c r="N151" s="79">
        <f>+N99+N125</f>
        <v>3177</v>
      </c>
      <c r="O151" s="211">
        <f>M151+N151</f>
        <v>4858</v>
      </c>
      <c r="P151" s="80">
        <f>+P99+P125</f>
        <v>0</v>
      </c>
      <c r="Q151" s="220">
        <f t="shared" ref="Q151" si="248">O151+P151</f>
        <v>4858</v>
      </c>
      <c r="R151" s="78">
        <f t="shared" si="247"/>
        <v>2437</v>
      </c>
      <c r="S151" s="79">
        <f t="shared" si="247"/>
        <v>4993</v>
      </c>
      <c r="T151" s="211">
        <f>R151+S151</f>
        <v>7430</v>
      </c>
      <c r="U151" s="80">
        <f>+U99+U125</f>
        <v>9</v>
      </c>
      <c r="V151" s="221">
        <f>T151+U151</f>
        <v>7439</v>
      </c>
      <c r="W151" s="81">
        <f t="shared" ref="W151:W152" si="249">IF(Q151=0,0,((V151/Q151)-1)*100)</f>
        <v>53.12885961300946</v>
      </c>
    </row>
    <row r="152" spans="1:28" ht="14.25" thickTop="1" thickBot="1">
      <c r="L152" s="82" t="s">
        <v>66</v>
      </c>
      <c r="M152" s="83">
        <f>+M142+M146+M150+M151</f>
        <v>17239</v>
      </c>
      <c r="N152" s="84">
        <f t="shared" ref="N152:V152" si="250">+N142+N146+N150+N151</f>
        <v>35657</v>
      </c>
      <c r="O152" s="212">
        <f t="shared" si="250"/>
        <v>52896</v>
      </c>
      <c r="P152" s="83">
        <f t="shared" si="250"/>
        <v>29</v>
      </c>
      <c r="Q152" s="212">
        <f t="shared" si="250"/>
        <v>52925</v>
      </c>
      <c r="R152" s="83">
        <f t="shared" si="250"/>
        <v>24503.137000000002</v>
      </c>
      <c r="S152" s="84">
        <f t="shared" si="250"/>
        <v>46127.421999999999</v>
      </c>
      <c r="T152" s="212">
        <f t="shared" si="250"/>
        <v>70630.559000000008</v>
      </c>
      <c r="U152" s="83">
        <f t="shared" si="250"/>
        <v>94</v>
      </c>
      <c r="V152" s="212">
        <f t="shared" si="250"/>
        <v>70724.559000000008</v>
      </c>
      <c r="W152" s="85">
        <f t="shared" si="249"/>
        <v>33.631665564478055</v>
      </c>
      <c r="AB152" s="338"/>
    </row>
    <row r="153" spans="1:28" ht="13.5" thickTop="1">
      <c r="L153" s="61" t="s">
        <v>11</v>
      </c>
      <c r="M153" s="78">
        <f>+M101+M127</f>
        <v>1955</v>
      </c>
      <c r="N153" s="79">
        <f>+N101+N127</f>
        <v>3619</v>
      </c>
      <c r="O153" s="211">
        <f>M153+N153</f>
        <v>5574</v>
      </c>
      <c r="P153" s="80">
        <f>+P101+P127</f>
        <v>0</v>
      </c>
      <c r="Q153" s="220">
        <f>O153+P153</f>
        <v>5574</v>
      </c>
      <c r="R153" s="78"/>
      <c r="S153" s="79"/>
      <c r="T153" s="211"/>
      <c r="U153" s="80"/>
      <c r="V153" s="221"/>
      <c r="W153" s="81"/>
    </row>
    <row r="154" spans="1:28" ht="13.5" thickBot="1">
      <c r="L154" s="67" t="s">
        <v>12</v>
      </c>
      <c r="M154" s="78">
        <f>+M102+M128</f>
        <v>1946</v>
      </c>
      <c r="N154" s="79">
        <f>+N102+N128</f>
        <v>3650</v>
      </c>
      <c r="O154" s="211">
        <f>M154+N154</f>
        <v>5596</v>
      </c>
      <c r="P154" s="80">
        <f>+P102+P128</f>
        <v>1</v>
      </c>
      <c r="Q154" s="220">
        <f>O154+P154</f>
        <v>5597</v>
      </c>
      <c r="R154" s="78"/>
      <c r="S154" s="79"/>
      <c r="T154" s="211"/>
      <c r="U154" s="80"/>
      <c r="V154" s="221"/>
      <c r="W154" s="81"/>
      <c r="Z154" s="338"/>
    </row>
    <row r="155" spans="1:28" ht="14.25" thickTop="1" thickBot="1">
      <c r="L155" s="82" t="s">
        <v>57</v>
      </c>
      <c r="M155" s="83">
        <f t="shared" ref="M155" si="251">+M151+M153+M154</f>
        <v>5582</v>
      </c>
      <c r="N155" s="84">
        <f t="shared" ref="N155" si="252">+N151+N153+N154</f>
        <v>10446</v>
      </c>
      <c r="O155" s="208">
        <f t="shared" ref="O155" si="253">+O151+O153+O154</f>
        <v>16028</v>
      </c>
      <c r="P155" s="83">
        <f t="shared" ref="P155" si="254">+P151+P153+P154</f>
        <v>1</v>
      </c>
      <c r="Q155" s="208">
        <f t="shared" ref="Q155" si="255">+Q151+Q153+Q154</f>
        <v>16029</v>
      </c>
      <c r="R155" s="83"/>
      <c r="S155" s="84"/>
      <c r="T155" s="208"/>
      <c r="U155" s="83"/>
      <c r="V155" s="208"/>
      <c r="W155" s="85"/>
    </row>
    <row r="156" spans="1:28" ht="14.25" thickTop="1" thickBot="1">
      <c r="L156" s="82" t="s">
        <v>63</v>
      </c>
      <c r="M156" s="83">
        <f t="shared" ref="M156" si="256">+M142+M146+M150+M155</f>
        <v>21140</v>
      </c>
      <c r="N156" s="84">
        <f t="shared" ref="N156" si="257">+N142+N146+N150+N155</f>
        <v>42926</v>
      </c>
      <c r="O156" s="212">
        <f t="shared" ref="O156" si="258">+O142+O146+O150+O155</f>
        <v>64066</v>
      </c>
      <c r="P156" s="83">
        <f t="shared" ref="P156" si="259">+P142+P146+P150+P155</f>
        <v>30</v>
      </c>
      <c r="Q156" s="212">
        <f t="shared" ref="Q156" si="260">+Q142+Q146+Q150+Q155</f>
        <v>64096</v>
      </c>
      <c r="R156" s="83"/>
      <c r="S156" s="84"/>
      <c r="T156" s="212"/>
      <c r="U156" s="83"/>
      <c r="V156" s="212"/>
      <c r="W156" s="85"/>
      <c r="Y156" s="338"/>
      <c r="Z156" s="338"/>
      <c r="AB156" s="338"/>
    </row>
    <row r="157" spans="1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:28" ht="13.5" thickTop="1">
      <c r="L158" s="492" t="s">
        <v>54</v>
      </c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4"/>
    </row>
    <row r="159" spans="1:28" ht="13.5" customHeight="1" thickBot="1">
      <c r="L159" s="495" t="s">
        <v>51</v>
      </c>
      <c r="M159" s="496"/>
      <c r="N159" s="496"/>
      <c r="O159" s="496"/>
      <c r="P159" s="496"/>
      <c r="Q159" s="496"/>
      <c r="R159" s="496"/>
      <c r="S159" s="496"/>
      <c r="T159" s="496"/>
      <c r="U159" s="496"/>
      <c r="V159" s="496"/>
      <c r="W159" s="497"/>
    </row>
    <row r="160" spans="1:28" ht="14.25" thickTop="1" thickBot="1">
      <c r="L160" s="251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3" t="s">
        <v>34</v>
      </c>
    </row>
    <row r="161" spans="1:23" ht="14.25" thickTop="1" thickBot="1">
      <c r="L161" s="254"/>
      <c r="M161" s="456" t="s">
        <v>64</v>
      </c>
      <c r="N161" s="457"/>
      <c r="O161" s="457"/>
      <c r="P161" s="457"/>
      <c r="Q161" s="458"/>
      <c r="R161" s="255" t="s">
        <v>65</v>
      </c>
      <c r="S161" s="256"/>
      <c r="T161" s="294"/>
      <c r="U161" s="255"/>
      <c r="V161" s="255"/>
      <c r="W161" s="375" t="s">
        <v>2</v>
      </c>
    </row>
    <row r="162" spans="1:23" ht="13.5" thickTop="1">
      <c r="L162" s="258" t="s">
        <v>3</v>
      </c>
      <c r="M162" s="259"/>
      <c r="N162" s="260"/>
      <c r="O162" s="261"/>
      <c r="P162" s="262"/>
      <c r="Q162" s="261"/>
      <c r="R162" s="259"/>
      <c r="S162" s="260"/>
      <c r="T162" s="261"/>
      <c r="U162" s="262"/>
      <c r="V162" s="261"/>
      <c r="W162" s="376" t="s">
        <v>4</v>
      </c>
    </row>
    <row r="163" spans="1:23" ht="13.5" thickBot="1">
      <c r="L163" s="264"/>
      <c r="M163" s="265" t="s">
        <v>35</v>
      </c>
      <c r="N163" s="266" t="s">
        <v>36</v>
      </c>
      <c r="O163" s="267" t="s">
        <v>37</v>
      </c>
      <c r="P163" s="268" t="s">
        <v>32</v>
      </c>
      <c r="Q163" s="267" t="s">
        <v>7</v>
      </c>
      <c r="R163" s="265" t="s">
        <v>35</v>
      </c>
      <c r="S163" s="266" t="s">
        <v>36</v>
      </c>
      <c r="T163" s="267" t="s">
        <v>37</v>
      </c>
      <c r="U163" s="268" t="s">
        <v>32</v>
      </c>
      <c r="V163" s="267" t="s">
        <v>7</v>
      </c>
      <c r="W163" s="377"/>
    </row>
    <row r="164" spans="1:23" ht="5.25" customHeight="1" thickTop="1">
      <c r="L164" s="258"/>
      <c r="M164" s="270"/>
      <c r="N164" s="271"/>
      <c r="O164" s="272"/>
      <c r="P164" s="273"/>
      <c r="Q164" s="272"/>
      <c r="R164" s="270"/>
      <c r="S164" s="271"/>
      <c r="T164" s="272"/>
      <c r="U164" s="273"/>
      <c r="V164" s="272"/>
      <c r="W164" s="274"/>
    </row>
    <row r="165" spans="1:23">
      <c r="L165" s="258" t="s">
        <v>13</v>
      </c>
      <c r="M165" s="275">
        <f>'Lcc_BKK+DMK'!M165+Lcc_CNX!M165+Lcc_HDY!M165+Lcc_HKT!M165+Lcc_CEI!M165</f>
        <v>2</v>
      </c>
      <c r="N165" s="276">
        <f>'Lcc_BKK+DMK'!N165+Lcc_CNX!N165+Lcc_HDY!N165+Lcc_HKT!N165+Lcc_CEI!N165</f>
        <v>3</v>
      </c>
      <c r="O165" s="277">
        <f>M165+N165</f>
        <v>5</v>
      </c>
      <c r="P165" s="278">
        <f>+'Lcc_BKK+DMK'!P165+Lcc_CNX!P165+Lcc_HDY!P165+Lcc_HKT!P165+Lcc_CEI!P165</f>
        <v>0</v>
      </c>
      <c r="Q165" s="277">
        <f t="shared" ref="Q165:Q166" si="261">O165+P165</f>
        <v>5</v>
      </c>
      <c r="R165" s="275">
        <f>'Lcc_BKK+DMK'!R165+Lcc_CNX!R165+Lcc_HDY!R165+Lcc_HKT!R165+Lcc_CEI!R165</f>
        <v>0</v>
      </c>
      <c r="S165" s="276">
        <f>'Lcc_BKK+DMK'!S165+Lcc_CNX!S165+Lcc_HDY!S165+Lcc_HKT!S165+Lcc_CEI!S165</f>
        <v>3</v>
      </c>
      <c r="T165" s="277">
        <f>R165+S165</f>
        <v>3</v>
      </c>
      <c r="U165" s="278">
        <f>+'Lcc_BKK+DMK'!U165+Lcc_CNX!U165+Lcc_HDY!U165+Lcc_HKT!U165+Lcc_CEI!U165</f>
        <v>0</v>
      </c>
      <c r="V165" s="277">
        <f>T165+U165</f>
        <v>3</v>
      </c>
      <c r="W165" s="279">
        <f t="shared" ref="W165:W176" si="262">IF(Q165=0,0,((V165/Q165)-1)*100)</f>
        <v>-40</v>
      </c>
    </row>
    <row r="166" spans="1:23">
      <c r="L166" s="258" t="s">
        <v>14</v>
      </c>
      <c r="M166" s="275">
        <f>'Lcc_BKK+DMK'!M166+Lcc_CNX!M166+Lcc_HDY!M166+Lcc_HKT!M166+Lcc_CEI!M166</f>
        <v>2</v>
      </c>
      <c r="N166" s="276">
        <f>'Lcc_BKK+DMK'!N166+Lcc_CNX!N166+Lcc_HDY!N166+Lcc_HKT!N166+Lcc_CEI!N166</f>
        <v>2</v>
      </c>
      <c r="O166" s="277">
        <f>M166+N166</f>
        <v>4</v>
      </c>
      <c r="P166" s="278">
        <f>+'Lcc_BKK+DMK'!P166+Lcc_CNX!P166+Lcc_HDY!P166+Lcc_HKT!P166+Lcc_CEI!P166</f>
        <v>0</v>
      </c>
      <c r="Q166" s="277">
        <f t="shared" si="261"/>
        <v>4</v>
      </c>
      <c r="R166" s="275">
        <f>'Lcc_BKK+DMK'!R166+Lcc_CNX!R166+Lcc_HDY!R166+Lcc_HKT!R166+Lcc_CEI!R166</f>
        <v>1</v>
      </c>
      <c r="S166" s="276">
        <f>'Lcc_BKK+DMK'!S166+Lcc_CNX!S166+Lcc_HDY!S166+Lcc_HKT!S166+Lcc_CEI!S166</f>
        <v>2</v>
      </c>
      <c r="T166" s="277">
        <f>R166+S166</f>
        <v>3</v>
      </c>
      <c r="U166" s="278">
        <f>+'Lcc_BKK+DMK'!U166+Lcc_CNX!U166+Lcc_HDY!U166+Lcc_HKT!U166+Lcc_CEI!U166</f>
        <v>0</v>
      </c>
      <c r="V166" s="277">
        <f>T166+U166</f>
        <v>3</v>
      </c>
      <c r="W166" s="279">
        <f t="shared" si="262"/>
        <v>-25</v>
      </c>
    </row>
    <row r="167" spans="1:23" ht="13.5" thickBot="1">
      <c r="L167" s="258" t="s">
        <v>15</v>
      </c>
      <c r="M167" s="275">
        <f>'Lcc_BKK+DMK'!M167+Lcc_CNX!M167+Lcc_HDY!M167+Lcc_HKT!M167+Lcc_CEI!M167</f>
        <v>1</v>
      </c>
      <c r="N167" s="276">
        <f>'Lcc_BKK+DMK'!N167+Lcc_CNX!N167+Lcc_HDY!N167+Lcc_HKT!N167+Lcc_CEI!N167</f>
        <v>2</v>
      </c>
      <c r="O167" s="277">
        <f>M167+N167</f>
        <v>3</v>
      </c>
      <c r="P167" s="278">
        <f>+'Lcc_BKK+DMK'!P167+Lcc_CNX!P167+Lcc_HDY!P167+Lcc_HKT!P167+Lcc_CEI!P167</f>
        <v>0</v>
      </c>
      <c r="Q167" s="277">
        <f>O167+P167</f>
        <v>3</v>
      </c>
      <c r="R167" s="275">
        <f>'Lcc_BKK+DMK'!R167+Lcc_CNX!R167+Lcc_HDY!R167+Lcc_HKT!R167+Lcc_CEI!R167</f>
        <v>0</v>
      </c>
      <c r="S167" s="276">
        <f>'Lcc_BKK+DMK'!S167+Lcc_CNX!S167+Lcc_HDY!S167+Lcc_HKT!S167+Lcc_CEI!S167</f>
        <v>1</v>
      </c>
      <c r="T167" s="277">
        <f>R167+S167</f>
        <v>1</v>
      </c>
      <c r="U167" s="278">
        <f>+'Lcc_BKK+DMK'!U167+Lcc_CNX!U167+Lcc_HDY!U167+Lcc_HKT!U167+Lcc_CEI!U167</f>
        <v>0</v>
      </c>
      <c r="V167" s="277">
        <f>T167+U167</f>
        <v>1</v>
      </c>
      <c r="W167" s="279">
        <f>IF(Q167=0,0,((V167/Q167)-1)*100)</f>
        <v>-66.666666666666671</v>
      </c>
    </row>
    <row r="168" spans="1:23" ht="14.25" thickTop="1" thickBot="1">
      <c r="L168" s="280" t="s">
        <v>61</v>
      </c>
      <c r="M168" s="281">
        <f t="shared" ref="M168" si="263">+M165+M166+M167</f>
        <v>5</v>
      </c>
      <c r="N168" s="282">
        <f t="shared" ref="N168" si="264">+N165+N166+N167</f>
        <v>7</v>
      </c>
      <c r="O168" s="283">
        <f t="shared" ref="O168" si="265">+O165+O166+O167</f>
        <v>12</v>
      </c>
      <c r="P168" s="281">
        <f t="shared" ref="P168" si="266">+P165+P166+P167</f>
        <v>0</v>
      </c>
      <c r="Q168" s="283">
        <f t="shared" ref="Q168" si="267">+Q165+Q166+Q167</f>
        <v>12</v>
      </c>
      <c r="R168" s="281">
        <f t="shared" ref="R168" si="268">+R165+R166+R167</f>
        <v>1</v>
      </c>
      <c r="S168" s="282">
        <f t="shared" ref="S168" si="269">+S165+S166+S167</f>
        <v>6</v>
      </c>
      <c r="T168" s="283">
        <f t="shared" ref="T168" si="270">+T165+T166+T167</f>
        <v>7</v>
      </c>
      <c r="U168" s="281">
        <f t="shared" ref="U168" si="271">+U165+U166+U167</f>
        <v>0</v>
      </c>
      <c r="V168" s="283">
        <f t="shared" ref="V168" si="272">+V165+V166+V167</f>
        <v>7</v>
      </c>
      <c r="W168" s="284">
        <f t="shared" si="262"/>
        <v>-41.666666666666664</v>
      </c>
    </row>
    <row r="169" spans="1:23" ht="13.5" thickTop="1">
      <c r="L169" s="258" t="s">
        <v>16</v>
      </c>
      <c r="M169" s="275">
        <f>'Lcc_BKK+DMK'!M169+Lcc_CNX!M169+Lcc_HDY!M169+Lcc_HKT!M169+Lcc_CEI!M169</f>
        <v>0</v>
      </c>
      <c r="N169" s="276">
        <f>'Lcc_BKK+DMK'!N169+Lcc_CNX!N169+Lcc_HDY!N169+Lcc_HKT!N169+Lcc_CEI!N169</f>
        <v>1</v>
      </c>
      <c r="O169" s="277">
        <f>SUM(M169:N169)</f>
        <v>1</v>
      </c>
      <c r="P169" s="278">
        <f>+'Lcc_BKK+DMK'!P169+Lcc_CNX!P169+Lcc_HDY!P169+Lcc_HKT!P169+Lcc_CEI!P169</f>
        <v>0</v>
      </c>
      <c r="Q169" s="277">
        <f t="shared" ref="Q169:Q171" si="273">O169+P169</f>
        <v>1</v>
      </c>
      <c r="R169" s="275">
        <f>'Lcc_BKK+DMK'!R169+Lcc_CNX!R169+Lcc_HDY!R169+Lcc_HKT!R169+Lcc_CEI!R169</f>
        <v>0</v>
      </c>
      <c r="S169" s="276">
        <f>'Lcc_BKK+DMK'!S169+Lcc_CNX!S169+Lcc_HDY!S169+Lcc_HKT!S169+Lcc_CEI!S169</f>
        <v>1</v>
      </c>
      <c r="T169" s="277">
        <f>SUM(R169:S169)</f>
        <v>1</v>
      </c>
      <c r="U169" s="278">
        <f>+'Lcc_BKK+DMK'!U169+Lcc_CNX!U169+Lcc_HDY!U169+Lcc_HKT!U169+Lcc_CEI!U169</f>
        <v>0</v>
      </c>
      <c r="V169" s="277">
        <f t="shared" ref="V169" si="274">T169+U169</f>
        <v>1</v>
      </c>
      <c r="W169" s="279">
        <f t="shared" si="262"/>
        <v>0</v>
      </c>
    </row>
    <row r="170" spans="1:23">
      <c r="L170" s="258" t="s">
        <v>17</v>
      </c>
      <c r="M170" s="275">
        <f>'Lcc_BKK+DMK'!M170+Lcc_CNX!M170+Lcc_HDY!M170+Lcc_HKT!M170+Lcc_CEI!M170</f>
        <v>0</v>
      </c>
      <c r="N170" s="276">
        <f>'Lcc_BKK+DMK'!N170+Lcc_CNX!N170+Lcc_HDY!N170+Lcc_HKT!N170+Lcc_CEI!N170</f>
        <v>1</v>
      </c>
      <c r="O170" s="277">
        <f>SUM(M170:N170)</f>
        <v>1</v>
      </c>
      <c r="P170" s="278">
        <f>+'Lcc_BKK+DMK'!P170+Lcc_CNX!P170+Lcc_HDY!P170+Lcc_HKT!P170+Lcc_CEI!P170</f>
        <v>0</v>
      </c>
      <c r="Q170" s="277">
        <f>O170+P170</f>
        <v>1</v>
      </c>
      <c r="R170" s="275">
        <f>'Lcc_BKK+DMK'!R170+Lcc_CNX!R170+Lcc_HDY!R170+Lcc_HKT!R170+Lcc_CEI!R170</f>
        <v>0</v>
      </c>
      <c r="S170" s="276">
        <f>'Lcc_BKK+DMK'!S170+Lcc_CNX!S170+Lcc_HDY!S170+Lcc_HKT!S170+Lcc_CEI!S170</f>
        <v>1</v>
      </c>
      <c r="T170" s="277">
        <f>SUM(R170:S170)</f>
        <v>1</v>
      </c>
      <c r="U170" s="278">
        <f>+'Lcc_BKK+DMK'!U170+Lcc_CNX!U170+Lcc_HDY!U170+Lcc_HKT!U170+Lcc_CEI!U170</f>
        <v>0</v>
      </c>
      <c r="V170" s="277">
        <f t="shared" ref="V170" si="275">T170+U170</f>
        <v>1</v>
      </c>
      <c r="W170" s="279">
        <f t="shared" ref="W170" si="276">IF(Q170=0,0,((V170/Q170)-1)*100)</f>
        <v>0</v>
      </c>
    </row>
    <row r="171" spans="1:23" ht="13.5" thickBot="1">
      <c r="L171" s="258" t="s">
        <v>18</v>
      </c>
      <c r="M171" s="275">
        <f>'Lcc_BKK+DMK'!M171+Lcc_CNX!M171+Lcc_HDY!M171+Lcc_HKT!M171+Lcc_CEI!M171</f>
        <v>0</v>
      </c>
      <c r="N171" s="276">
        <f>'Lcc_BKK+DMK'!N171+Lcc_CNX!N171+Lcc_HDY!N171+Lcc_HKT!N171+Lcc_CEI!N171</f>
        <v>1</v>
      </c>
      <c r="O171" s="285">
        <f>SUM(M171:N171)</f>
        <v>1</v>
      </c>
      <c r="P171" s="286">
        <f>+'Lcc_BKK+DMK'!P171+Lcc_CNX!P171+Lcc_HDY!P171+Lcc_HKT!P171+Lcc_CEI!P171</f>
        <v>0</v>
      </c>
      <c r="Q171" s="285">
        <f t="shared" si="273"/>
        <v>1</v>
      </c>
      <c r="R171" s="275">
        <f>'Lcc_BKK+DMK'!R171+Lcc_CNX!R171+Lcc_HDY!R171+Lcc_HKT!R171+Lcc_CEI!R171</f>
        <v>0</v>
      </c>
      <c r="S171" s="276">
        <f>'Lcc_BKK+DMK'!S171+Lcc_CNX!S171+Lcc_HDY!S171+Lcc_HKT!S171+Lcc_CEI!S171</f>
        <v>1</v>
      </c>
      <c r="T171" s="285">
        <f>SUM(R171:S171)</f>
        <v>1</v>
      </c>
      <c r="U171" s="286">
        <f>+'Lcc_BKK+DMK'!U171+Lcc_CNX!U171+Lcc_HDY!U171+Lcc_HKT!U171+Lcc_CEI!U171</f>
        <v>0</v>
      </c>
      <c r="V171" s="285">
        <f>T171+U171</f>
        <v>1</v>
      </c>
      <c r="W171" s="279">
        <f t="shared" si="262"/>
        <v>0</v>
      </c>
    </row>
    <row r="172" spans="1:23" ht="14.25" thickTop="1" thickBot="1">
      <c r="L172" s="287" t="s">
        <v>39</v>
      </c>
      <c r="M172" s="288">
        <f>+M169+M170+M171</f>
        <v>0</v>
      </c>
      <c r="N172" s="288">
        <f t="shared" ref="N172" si="277">+N169+N170+N171</f>
        <v>3</v>
      </c>
      <c r="O172" s="289">
        <f t="shared" ref="O172" si="278">+O169+O170+O171</f>
        <v>3</v>
      </c>
      <c r="P172" s="290">
        <f t="shared" ref="P172" si="279">+P169+P170+P171</f>
        <v>0</v>
      </c>
      <c r="Q172" s="289">
        <f t="shared" ref="Q172" si="280">+Q169+Q170+Q171</f>
        <v>3</v>
      </c>
      <c r="R172" s="288">
        <f t="shared" ref="R172" si="281">+R169+R170+R171</f>
        <v>0</v>
      </c>
      <c r="S172" s="288">
        <f t="shared" ref="S172" si="282">+S169+S170+S171</f>
        <v>3</v>
      </c>
      <c r="T172" s="289">
        <f t="shared" ref="T172" si="283">+T169+T170+T171</f>
        <v>3</v>
      </c>
      <c r="U172" s="290">
        <f t="shared" ref="U172" si="284">+U169+U170+U171</f>
        <v>0</v>
      </c>
      <c r="V172" s="289">
        <f t="shared" ref="V172" si="285">+V169+V170+V171</f>
        <v>3</v>
      </c>
      <c r="W172" s="291">
        <f t="shared" si="262"/>
        <v>0</v>
      </c>
    </row>
    <row r="173" spans="1:23" ht="13.5" thickTop="1">
      <c r="A173" s="415"/>
      <c r="K173" s="415"/>
      <c r="L173" s="258" t="s">
        <v>21</v>
      </c>
      <c r="M173" s="275">
        <f>'Lcc_BKK+DMK'!M173+Lcc_CNX!M173+Lcc_HDY!M173+Lcc_HKT!M173+Lcc_CEI!M173</f>
        <v>0</v>
      </c>
      <c r="N173" s="276">
        <f>'Lcc_BKK+DMK'!N173+Lcc_CNX!N173+Lcc_HDY!N173+Lcc_HKT!N173+Lcc_CEI!N173</f>
        <v>0</v>
      </c>
      <c r="O173" s="285">
        <f>SUM(M173:N173)</f>
        <v>0</v>
      </c>
      <c r="P173" s="292">
        <f>+'Lcc_BKK+DMK'!P173+Lcc_CNX!P173+Lcc_HDY!P173+Lcc_HKT!P173+Lcc_CEI!P173</f>
        <v>0</v>
      </c>
      <c r="Q173" s="285">
        <f t="shared" ref="Q173:Q175" si="286">O173+P173</f>
        <v>0</v>
      </c>
      <c r="R173" s="275">
        <f>'Lcc_BKK+DMK'!R173+Lcc_CNX!R173+Lcc_HDY!R173+Lcc_HKT!R173+Lcc_CEI!R173</f>
        <v>0</v>
      </c>
      <c r="S173" s="276">
        <f>'Lcc_BKK+DMK'!S173+Lcc_CNX!S173+Lcc_HDY!S173+Lcc_HKT!S173+Lcc_CEI!S173</f>
        <v>4</v>
      </c>
      <c r="T173" s="285">
        <f>SUM(R173:S173)</f>
        <v>4</v>
      </c>
      <c r="U173" s="292">
        <f>+'Lcc_BKK+DMK'!U173+Lcc_CNX!U173+Lcc_HDY!U173+Lcc_HKT!U173+Lcc_CEI!U173</f>
        <v>0</v>
      </c>
      <c r="V173" s="285">
        <f>T173+U173</f>
        <v>4</v>
      </c>
      <c r="W173" s="279">
        <f t="shared" si="262"/>
        <v>0</v>
      </c>
    </row>
    <row r="174" spans="1:23">
      <c r="A174" s="415"/>
      <c r="K174" s="415"/>
      <c r="L174" s="258" t="s">
        <v>22</v>
      </c>
      <c r="M174" s="275">
        <f>'Lcc_BKK+DMK'!M174+Lcc_CNX!M174+Lcc_HDY!M174+Lcc_HKT!M174+Lcc_CEI!M174</f>
        <v>0</v>
      </c>
      <c r="N174" s="276">
        <f>'Lcc_BKK+DMK'!N174+Lcc_CNX!N174+Lcc_HDY!N174+Lcc_HKT!N174+Lcc_CEI!N174</f>
        <v>2</v>
      </c>
      <c r="O174" s="285">
        <f>SUM(M174:N174)</f>
        <v>2</v>
      </c>
      <c r="P174" s="278">
        <f>+'Lcc_BKK+DMK'!P174+Lcc_CNX!P174+Lcc_HDY!P174+Lcc_HKT!P174+Lcc_CEI!P174</f>
        <v>0</v>
      </c>
      <c r="Q174" s="285">
        <f t="shared" si="286"/>
        <v>2</v>
      </c>
      <c r="R174" s="275">
        <f>'Lcc_BKK+DMK'!R174+Lcc_CNX!R174+Lcc_HDY!R174+Lcc_HKT!R174+Lcc_CEI!R174</f>
        <v>0</v>
      </c>
      <c r="S174" s="276">
        <f>'Lcc_BKK+DMK'!S174+Lcc_CNX!S174+Lcc_HDY!S174+Lcc_HKT!S174+Lcc_CEI!S174</f>
        <v>2</v>
      </c>
      <c r="T174" s="285">
        <f>SUM(R174:S174)</f>
        <v>2</v>
      </c>
      <c r="U174" s="278">
        <f>+'Lcc_BKK+DMK'!U174+Lcc_CNX!U174+Lcc_HDY!U174+Lcc_HKT!U174+Lcc_CEI!U174</f>
        <v>0</v>
      </c>
      <c r="V174" s="285">
        <f>T174+U174</f>
        <v>2</v>
      </c>
      <c r="W174" s="279">
        <f t="shared" si="262"/>
        <v>0</v>
      </c>
    </row>
    <row r="175" spans="1:23" ht="13.5" thickBot="1">
      <c r="A175" s="415"/>
      <c r="K175" s="415"/>
      <c r="L175" s="258" t="s">
        <v>23</v>
      </c>
      <c r="M175" s="275">
        <f>'Lcc_BKK+DMK'!M175+Lcc_CNX!M175+Lcc_HDY!M175+Lcc_HKT!M175+Lcc_CEI!M175</f>
        <v>0</v>
      </c>
      <c r="N175" s="276">
        <f>'Lcc_BKK+DMK'!N175+Lcc_CNX!N175+Lcc_HDY!N175+Lcc_HKT!N175+Lcc_CEI!N175</f>
        <v>4</v>
      </c>
      <c r="O175" s="285">
        <f>SUM(M175:N175)</f>
        <v>4</v>
      </c>
      <c r="P175" s="278">
        <f>+'Lcc_BKK+DMK'!P175+Lcc_CNX!P175+Lcc_HDY!P175+Lcc_HKT!P175+Lcc_CEI!P175</f>
        <v>0</v>
      </c>
      <c r="Q175" s="285">
        <f t="shared" si="286"/>
        <v>4</v>
      </c>
      <c r="R175" s="275">
        <f>'Lcc_BKK+DMK'!R175+Lcc_CNX!R175+Lcc_HDY!R175+Lcc_HKT!R175+Lcc_CEI!R175</f>
        <v>2</v>
      </c>
      <c r="S175" s="276">
        <f>'Lcc_BKK+DMK'!S175+Lcc_CNX!S175+Lcc_HDY!S175+Lcc_HKT!S175+Lcc_CEI!S175</f>
        <v>1</v>
      </c>
      <c r="T175" s="285">
        <f>SUM(R175:S175)</f>
        <v>3</v>
      </c>
      <c r="U175" s="278">
        <f>+'Lcc_BKK+DMK'!U175+Lcc_CNX!U175+Lcc_HDY!U175+Lcc_HKT!U175+Lcc_CEI!U175</f>
        <v>0</v>
      </c>
      <c r="V175" s="285">
        <f>T175+U175</f>
        <v>3</v>
      </c>
      <c r="W175" s="279">
        <f t="shared" si="262"/>
        <v>-25</v>
      </c>
    </row>
    <row r="176" spans="1:23" ht="14.25" thickTop="1" thickBot="1">
      <c r="L176" s="280" t="s">
        <v>40</v>
      </c>
      <c r="M176" s="281">
        <f t="shared" ref="M176:V176" si="287">+M173+M174+M175</f>
        <v>0</v>
      </c>
      <c r="N176" s="282">
        <f t="shared" si="287"/>
        <v>6</v>
      </c>
      <c r="O176" s="283">
        <f t="shared" si="287"/>
        <v>6</v>
      </c>
      <c r="P176" s="281">
        <f t="shared" si="287"/>
        <v>0</v>
      </c>
      <c r="Q176" s="283">
        <f t="shared" si="287"/>
        <v>6</v>
      </c>
      <c r="R176" s="281">
        <f t="shared" si="287"/>
        <v>2</v>
      </c>
      <c r="S176" s="282">
        <f t="shared" si="287"/>
        <v>7</v>
      </c>
      <c r="T176" s="283">
        <f t="shared" si="287"/>
        <v>9</v>
      </c>
      <c r="U176" s="281">
        <f t="shared" si="287"/>
        <v>0</v>
      </c>
      <c r="V176" s="283">
        <f t="shared" si="287"/>
        <v>9</v>
      </c>
      <c r="W176" s="284">
        <f t="shared" si="262"/>
        <v>50</v>
      </c>
    </row>
    <row r="177" spans="12:23" ht="14.25" thickTop="1" thickBot="1">
      <c r="L177" s="258" t="s">
        <v>10</v>
      </c>
      <c r="M177" s="275">
        <v>0</v>
      </c>
      <c r="N177" s="276">
        <v>10</v>
      </c>
      <c r="O177" s="277">
        <f>M177+N177</f>
        <v>10</v>
      </c>
      <c r="P177" s="278">
        <v>0</v>
      </c>
      <c r="Q177" s="277">
        <f t="shared" ref="Q177" si="288">O177+P177</f>
        <v>10</v>
      </c>
      <c r="R177" s="275">
        <f>'Lcc_BKK+DMK'!R177+Lcc_CNX!R177+Lcc_HDY!R177+Lcc_HKT!R177+Lcc_CEI!R177</f>
        <v>0</v>
      </c>
      <c r="S177" s="276">
        <f>'Lcc_BKK+DMK'!S177+Lcc_CNX!S177+Lcc_HDY!S177+Lcc_HKT!S177+Lcc_CEI!S177</f>
        <v>1</v>
      </c>
      <c r="T177" s="285">
        <f>SUM(R177:S177)</f>
        <v>1</v>
      </c>
      <c r="U177" s="278">
        <f>+'Lcc_BKK+DMK'!U177+Lcc_CNX!U177+Lcc_HDY!U177+Lcc_HKT!U177+Lcc_CEI!U177</f>
        <v>0</v>
      </c>
      <c r="V177" s="277">
        <f>T177+U177</f>
        <v>1</v>
      </c>
      <c r="W177" s="279">
        <f>IF(Q177=0,0,((V177/Q177)-1)*100)</f>
        <v>-90</v>
      </c>
    </row>
    <row r="178" spans="12:23" ht="14.25" thickTop="1" thickBot="1">
      <c r="L178" s="280" t="s">
        <v>66</v>
      </c>
      <c r="M178" s="281">
        <f>+M168+M172+M176+M177</f>
        <v>5</v>
      </c>
      <c r="N178" s="282">
        <f t="shared" ref="N178:V178" si="289">+N168+N172+N176+N177</f>
        <v>26</v>
      </c>
      <c r="O178" s="283">
        <f t="shared" si="289"/>
        <v>31</v>
      </c>
      <c r="P178" s="281">
        <f t="shared" si="289"/>
        <v>0</v>
      </c>
      <c r="Q178" s="283">
        <f t="shared" si="289"/>
        <v>31</v>
      </c>
      <c r="R178" s="281">
        <f t="shared" si="289"/>
        <v>3</v>
      </c>
      <c r="S178" s="282">
        <f t="shared" si="289"/>
        <v>17</v>
      </c>
      <c r="T178" s="283">
        <f t="shared" si="289"/>
        <v>20</v>
      </c>
      <c r="U178" s="281">
        <f t="shared" si="289"/>
        <v>0</v>
      </c>
      <c r="V178" s="283">
        <f t="shared" si="289"/>
        <v>20</v>
      </c>
      <c r="W178" s="284">
        <f>IF(Q178=0,0,((V178/Q178)-1)*100)</f>
        <v>-35.483870967741936</v>
      </c>
    </row>
    <row r="179" spans="12:23" ht="13.5" thickTop="1">
      <c r="L179" s="258" t="s">
        <v>11</v>
      </c>
      <c r="M179" s="275">
        <v>1</v>
      </c>
      <c r="N179" s="276">
        <v>7</v>
      </c>
      <c r="O179" s="277">
        <f>M179+N179</f>
        <v>8</v>
      </c>
      <c r="P179" s="278">
        <v>0</v>
      </c>
      <c r="Q179" s="277">
        <f>O179+P179</f>
        <v>8</v>
      </c>
      <c r="R179" s="275"/>
      <c r="S179" s="276"/>
      <c r="T179" s="285"/>
      <c r="U179" s="278"/>
      <c r="V179" s="277"/>
      <c r="W179" s="279"/>
    </row>
    <row r="180" spans="12:23" ht="13.5" thickBot="1">
      <c r="L180" s="264" t="s">
        <v>12</v>
      </c>
      <c r="M180" s="275">
        <v>3</v>
      </c>
      <c r="N180" s="276">
        <v>4</v>
      </c>
      <c r="O180" s="277">
        <f>M180+N180</f>
        <v>7</v>
      </c>
      <c r="P180" s="278">
        <v>0</v>
      </c>
      <c r="Q180" s="277">
        <f>O180+P180</f>
        <v>7</v>
      </c>
      <c r="R180" s="275"/>
      <c r="S180" s="276"/>
      <c r="T180" s="285"/>
      <c r="U180" s="278"/>
      <c r="V180" s="277"/>
      <c r="W180" s="279"/>
    </row>
    <row r="181" spans="12:23" ht="14.25" thickTop="1" thickBot="1">
      <c r="L181" s="439" t="s">
        <v>57</v>
      </c>
      <c r="M181" s="440">
        <f t="shared" ref="M181" si="290">+M177+M179+M180</f>
        <v>4</v>
      </c>
      <c r="N181" s="441">
        <f t="shared" ref="N181" si="291">+N177+N179+N180</f>
        <v>21</v>
      </c>
      <c r="O181" s="442">
        <f t="shared" ref="O181" si="292">+O177+O179+O180</f>
        <v>25</v>
      </c>
      <c r="P181" s="440">
        <f t="shared" ref="P181" si="293">+P177+P179+P180</f>
        <v>0</v>
      </c>
      <c r="Q181" s="443">
        <f t="shared" ref="Q181" si="294">+Q177+Q179+Q180</f>
        <v>25</v>
      </c>
      <c r="R181" s="440"/>
      <c r="S181" s="441"/>
      <c r="T181" s="442"/>
      <c r="U181" s="440"/>
      <c r="V181" s="443"/>
      <c r="W181" s="444"/>
    </row>
    <row r="182" spans="12:23" ht="14.25" thickTop="1" thickBot="1">
      <c r="L182" s="280" t="s">
        <v>63</v>
      </c>
      <c r="M182" s="281">
        <f t="shared" ref="M182" si="295">+M168+M172+M176+M181</f>
        <v>9</v>
      </c>
      <c r="N182" s="282">
        <f t="shared" ref="N182" si="296">+N168+N172+N176+N181</f>
        <v>37</v>
      </c>
      <c r="O182" s="283">
        <f t="shared" ref="O182" si="297">+O168+O172+O176+O181</f>
        <v>46</v>
      </c>
      <c r="P182" s="281">
        <f t="shared" ref="P182" si="298">+P168+P172+P176+P181</f>
        <v>0</v>
      </c>
      <c r="Q182" s="283">
        <f t="shared" ref="Q182" si="299">+Q168+Q172+Q176+Q181</f>
        <v>46</v>
      </c>
      <c r="R182" s="281"/>
      <c r="S182" s="282"/>
      <c r="T182" s="283"/>
      <c r="U182" s="281"/>
      <c r="V182" s="283"/>
      <c r="W182" s="284"/>
    </row>
    <row r="183" spans="12:23" ht="14.25" thickTop="1" thickBot="1">
      <c r="L183" s="293" t="s">
        <v>60</v>
      </c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</row>
    <row r="184" spans="12:23" ht="13.5" customHeight="1" thickTop="1">
      <c r="L184" s="492" t="s">
        <v>55</v>
      </c>
      <c r="M184" s="493"/>
      <c r="N184" s="493"/>
      <c r="O184" s="493"/>
      <c r="P184" s="493"/>
      <c r="Q184" s="493"/>
      <c r="R184" s="493"/>
      <c r="S184" s="493"/>
      <c r="T184" s="493"/>
      <c r="U184" s="493"/>
      <c r="V184" s="493"/>
      <c r="W184" s="494"/>
    </row>
    <row r="185" spans="12:23" ht="13.5" thickBot="1">
      <c r="L185" s="495" t="s">
        <v>52</v>
      </c>
      <c r="M185" s="496"/>
      <c r="N185" s="496"/>
      <c r="O185" s="496"/>
      <c r="P185" s="496"/>
      <c r="Q185" s="496"/>
      <c r="R185" s="496"/>
      <c r="S185" s="496"/>
      <c r="T185" s="496"/>
      <c r="U185" s="496"/>
      <c r="V185" s="496"/>
      <c r="W185" s="497"/>
    </row>
    <row r="186" spans="12:23" ht="14.25" thickTop="1" thickBot="1">
      <c r="L186" s="251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3" t="s">
        <v>34</v>
      </c>
    </row>
    <row r="187" spans="12:23" ht="14.25" thickTop="1" thickBot="1">
      <c r="L187" s="254"/>
      <c r="M187" s="456" t="s">
        <v>64</v>
      </c>
      <c r="N187" s="457"/>
      <c r="O187" s="457"/>
      <c r="P187" s="457"/>
      <c r="Q187" s="458"/>
      <c r="R187" s="255" t="s">
        <v>65</v>
      </c>
      <c r="S187" s="256"/>
      <c r="T187" s="294"/>
      <c r="U187" s="255"/>
      <c r="V187" s="255"/>
      <c r="W187" s="375" t="s">
        <v>2</v>
      </c>
    </row>
    <row r="188" spans="12:23" ht="13.5" thickTop="1">
      <c r="L188" s="258" t="s">
        <v>3</v>
      </c>
      <c r="M188" s="259"/>
      <c r="N188" s="260"/>
      <c r="O188" s="261"/>
      <c r="P188" s="262"/>
      <c r="Q188" s="261"/>
      <c r="R188" s="259"/>
      <c r="S188" s="260"/>
      <c r="T188" s="261"/>
      <c r="U188" s="262"/>
      <c r="V188" s="261"/>
      <c r="W188" s="376" t="s">
        <v>4</v>
      </c>
    </row>
    <row r="189" spans="12:23" ht="13.5" thickBot="1">
      <c r="L189" s="264"/>
      <c r="M189" s="265" t="s">
        <v>35</v>
      </c>
      <c r="N189" s="266" t="s">
        <v>36</v>
      </c>
      <c r="O189" s="267" t="s">
        <v>37</v>
      </c>
      <c r="P189" s="268" t="s">
        <v>32</v>
      </c>
      <c r="Q189" s="267" t="s">
        <v>7</v>
      </c>
      <c r="R189" s="265" t="s">
        <v>35</v>
      </c>
      <c r="S189" s="266" t="s">
        <v>36</v>
      </c>
      <c r="T189" s="267" t="s">
        <v>37</v>
      </c>
      <c r="U189" s="268" t="s">
        <v>32</v>
      </c>
      <c r="V189" s="267" t="s">
        <v>7</v>
      </c>
      <c r="W189" s="377"/>
    </row>
    <row r="190" spans="12:23" ht="6" customHeight="1" thickTop="1">
      <c r="L190" s="258"/>
      <c r="M190" s="270"/>
      <c r="N190" s="271"/>
      <c r="O190" s="272"/>
      <c r="P190" s="273"/>
      <c r="Q190" s="272"/>
      <c r="R190" s="270"/>
      <c r="S190" s="271"/>
      <c r="T190" s="272"/>
      <c r="U190" s="273"/>
      <c r="V190" s="272"/>
      <c r="W190" s="274"/>
    </row>
    <row r="191" spans="12:23">
      <c r="L191" s="258" t="s">
        <v>13</v>
      </c>
      <c r="M191" s="275">
        <f>+'Lcc_BKK+DMK'!M191+Lcc_CNX!M191+Lcc_HDY!M191+Lcc_HKT!M191+Lcc_CEI!M191</f>
        <v>209</v>
      </c>
      <c r="N191" s="276">
        <f>+'Lcc_BKK+DMK'!N191+Lcc_CNX!N191+Lcc_HDY!N191+Lcc_HKT!N191+Lcc_CEI!N191</f>
        <v>582</v>
      </c>
      <c r="O191" s="277">
        <f>M191+N191</f>
        <v>791</v>
      </c>
      <c r="P191" s="278">
        <f>+'Lcc_BKK+DMK'!P191+Lcc_CNX!P191+Lcc_HDY!P191+Lcc_HKT!P191+Lcc_CEI!P191</f>
        <v>0</v>
      </c>
      <c r="Q191" s="277">
        <f t="shared" ref="Q191:Q192" si="300">O191+P191</f>
        <v>791</v>
      </c>
      <c r="R191" s="275">
        <f>+'Lcc_BKK+DMK'!R191+Lcc_CNX!R191+Lcc_HDY!R191+Lcc_HKT!R191+Lcc_CEI!R191</f>
        <v>296</v>
      </c>
      <c r="S191" s="276">
        <f>+'Lcc_BKK+DMK'!S191+Lcc_CNX!S191+Lcc_HDY!S191+Lcc_HKT!S191+Lcc_CEI!S191</f>
        <v>994</v>
      </c>
      <c r="T191" s="277">
        <f>R191+S191</f>
        <v>1290</v>
      </c>
      <c r="U191" s="278">
        <f>+'Lcc_BKK+DMK'!U191+Lcc_CNX!U191+Lcc_HDY!U191+Lcc_HKT!U191+Lcc_CEI!U191</f>
        <v>0</v>
      </c>
      <c r="V191" s="277">
        <f>T191+U191</f>
        <v>1290</v>
      </c>
      <c r="W191" s="279">
        <f t="shared" ref="W191:W202" si="301">IF(Q191=0,0,((V191/Q191)-1)*100)</f>
        <v>63.084702907711751</v>
      </c>
    </row>
    <row r="192" spans="12:23">
      <c r="L192" s="258" t="s">
        <v>14</v>
      </c>
      <c r="M192" s="275">
        <f>+'Lcc_BKK+DMK'!M192+Lcc_CNX!M192+Lcc_HDY!M192+Lcc_HKT!M192+Lcc_CEI!M192</f>
        <v>189</v>
      </c>
      <c r="N192" s="276">
        <f>+'Lcc_BKK+DMK'!N192+Lcc_CNX!N192+Lcc_HDY!N192+Lcc_HKT!N192+Lcc_CEI!N192</f>
        <v>565</v>
      </c>
      <c r="O192" s="277">
        <f>M192+N192</f>
        <v>754</v>
      </c>
      <c r="P192" s="278">
        <f>+'Lcc_BKK+DMK'!P192+Lcc_CNX!P192+Lcc_HDY!P192+Lcc_HKT!P192+Lcc_CEI!P192</f>
        <v>0</v>
      </c>
      <c r="Q192" s="277">
        <f t="shared" si="300"/>
        <v>754</v>
      </c>
      <c r="R192" s="275">
        <f>+'Lcc_BKK+DMK'!R192+Lcc_CNX!R192+Lcc_HDY!R192+Lcc_HKT!R192+Lcc_CEI!R192</f>
        <v>284</v>
      </c>
      <c r="S192" s="276">
        <f>+'Lcc_BKK+DMK'!S192+Lcc_CNX!S192+Lcc_HDY!S192+Lcc_HKT!S192+Lcc_CEI!S192</f>
        <v>1045</v>
      </c>
      <c r="T192" s="277">
        <f>R192+S192</f>
        <v>1329</v>
      </c>
      <c r="U192" s="278">
        <f>+'Lcc_BKK+DMK'!U192+Lcc_CNX!U192+Lcc_HDY!U192+Lcc_HKT!U192+Lcc_CEI!U192</f>
        <v>0</v>
      </c>
      <c r="V192" s="277">
        <f>T192+U192</f>
        <v>1329</v>
      </c>
      <c r="W192" s="279">
        <f t="shared" si="301"/>
        <v>76.259946949602124</v>
      </c>
    </row>
    <row r="193" spans="1:23" ht="13.5" thickBot="1">
      <c r="L193" s="258" t="s">
        <v>15</v>
      </c>
      <c r="M193" s="275">
        <f>+'Lcc_BKK+DMK'!M193+Lcc_CNX!M193+Lcc_HDY!M193+Lcc_HKT!M193+Lcc_CEI!M193</f>
        <v>192</v>
      </c>
      <c r="N193" s="276">
        <f>+'Lcc_BKK+DMK'!N193+Lcc_CNX!N193+Lcc_HDY!N193+Lcc_HKT!N193+Lcc_CEI!N193</f>
        <v>538</v>
      </c>
      <c r="O193" s="277">
        <f>M193+N193</f>
        <v>730</v>
      </c>
      <c r="P193" s="278">
        <f>+'Lcc_BKK+DMK'!P193+Lcc_CNX!P193+Lcc_HDY!P193+Lcc_HKT!P193+Lcc_CEI!P193</f>
        <v>0</v>
      </c>
      <c r="Q193" s="277">
        <f>O193+P193</f>
        <v>730</v>
      </c>
      <c r="R193" s="275">
        <f>+'Lcc_BKK+DMK'!R193+Lcc_CNX!R193+Lcc_HDY!R193+Lcc_HKT!R193+Lcc_CEI!R193</f>
        <v>293</v>
      </c>
      <c r="S193" s="276">
        <f>+'Lcc_BKK+DMK'!S193+Lcc_CNX!S193+Lcc_HDY!S193+Lcc_HKT!S193+Lcc_CEI!S193</f>
        <v>1044</v>
      </c>
      <c r="T193" s="277">
        <f>R193+S193</f>
        <v>1337</v>
      </c>
      <c r="U193" s="278">
        <f>+'Lcc_BKK+DMK'!U193+Lcc_CNX!U193+Lcc_HDY!U193+Lcc_HKT!U193+Lcc_CEI!U193</f>
        <v>0</v>
      </c>
      <c r="V193" s="277">
        <f>T193+U193</f>
        <v>1337</v>
      </c>
      <c r="W193" s="279">
        <f>IF(Q193=0,0,((V193/Q193)-1)*100)</f>
        <v>83.150684931506859</v>
      </c>
    </row>
    <row r="194" spans="1:23" ht="14.25" thickTop="1" thickBot="1">
      <c r="L194" s="280" t="s">
        <v>61</v>
      </c>
      <c r="M194" s="281">
        <f t="shared" ref="M194" si="302">+M191+M192+M193</f>
        <v>590</v>
      </c>
      <c r="N194" s="282">
        <f t="shared" ref="N194" si="303">+N191+N192+N193</f>
        <v>1685</v>
      </c>
      <c r="O194" s="283">
        <f t="shared" ref="O194" si="304">+O191+O192+O193</f>
        <v>2275</v>
      </c>
      <c r="P194" s="281">
        <f t="shared" ref="P194" si="305">+P191+P192+P193</f>
        <v>0</v>
      </c>
      <c r="Q194" s="283">
        <f t="shared" ref="Q194" si="306">+Q191+Q192+Q193</f>
        <v>2275</v>
      </c>
      <c r="R194" s="281">
        <f t="shared" ref="R194" si="307">+R191+R192+R193</f>
        <v>873</v>
      </c>
      <c r="S194" s="282">
        <f t="shared" ref="S194" si="308">+S191+S192+S193</f>
        <v>3083</v>
      </c>
      <c r="T194" s="283">
        <f t="shared" ref="T194" si="309">+T191+T192+T193</f>
        <v>3956</v>
      </c>
      <c r="U194" s="281">
        <f t="shared" ref="U194" si="310">+U191+U192+U193</f>
        <v>0</v>
      </c>
      <c r="V194" s="283">
        <f t="shared" ref="V194" si="311">+V191+V192+V193</f>
        <v>3956</v>
      </c>
      <c r="W194" s="284">
        <f t="shared" si="301"/>
        <v>73.890109890109883</v>
      </c>
    </row>
    <row r="195" spans="1:23" ht="13.5" thickTop="1">
      <c r="L195" s="258" t="s">
        <v>16</v>
      </c>
      <c r="M195" s="275">
        <f>+'Lcc_BKK+DMK'!M195+Lcc_CNX!M195+Lcc_HDY!M195+Lcc_HKT!M195+Lcc_CEI!M195</f>
        <v>139</v>
      </c>
      <c r="N195" s="276">
        <f>+'Lcc_BKK+DMK'!N195+Lcc_CNX!N195+Lcc_HDY!N195+Lcc_HKT!N195+Lcc_CEI!N195</f>
        <v>498</v>
      </c>
      <c r="O195" s="277">
        <f>SUM(M195:N195)</f>
        <v>637</v>
      </c>
      <c r="P195" s="278">
        <f>+'Lcc_BKK+DMK'!P195+Lcc_CNX!P195+Lcc_HDY!P195+Lcc_HKT!P195+Lcc_CEI!P195</f>
        <v>0</v>
      </c>
      <c r="Q195" s="277">
        <f t="shared" ref="Q195:Q197" si="312">O195+P195</f>
        <v>637</v>
      </c>
      <c r="R195" s="275">
        <f>+'Lcc_BKK+DMK'!R195+Lcc_CNX!R195+Lcc_HDY!R195+Lcc_HKT!R195+Lcc_CEI!R195</f>
        <v>250</v>
      </c>
      <c r="S195" s="276">
        <f>+'Lcc_BKK+DMK'!S195+Lcc_CNX!S195+Lcc_HDY!S195+Lcc_HKT!S195+Lcc_CEI!S195</f>
        <v>838</v>
      </c>
      <c r="T195" s="277">
        <f>SUM(R195:S195)</f>
        <v>1088</v>
      </c>
      <c r="U195" s="278">
        <f>+'Lcc_BKK+DMK'!U195+Lcc_CNX!U195+Lcc_HDY!U195+Lcc_HKT!U195+Lcc_CEI!U195</f>
        <v>0</v>
      </c>
      <c r="V195" s="277">
        <f>T195+U195</f>
        <v>1088</v>
      </c>
      <c r="W195" s="279">
        <f t="shared" si="301"/>
        <v>70.800627943485097</v>
      </c>
    </row>
    <row r="196" spans="1:23">
      <c r="L196" s="258" t="s">
        <v>17</v>
      </c>
      <c r="M196" s="275">
        <f>+'Lcc_BKK+DMK'!M196+Lcc_CNX!M196+Lcc_HDY!M196+Lcc_HKT!M196+Lcc_CEI!M196</f>
        <v>155</v>
      </c>
      <c r="N196" s="276">
        <f>+'Lcc_BKK+DMK'!N196+Lcc_CNX!N196+Lcc_HDY!N196+Lcc_HKT!N196+Lcc_CEI!N196</f>
        <v>544</v>
      </c>
      <c r="O196" s="277">
        <f>SUM(M196:N196)</f>
        <v>699</v>
      </c>
      <c r="P196" s="278">
        <f>+'Lcc_BKK+DMK'!P196+Lcc_CNX!P196+Lcc_HDY!P196+Lcc_HKT!P196+Lcc_CEI!P196</f>
        <v>0</v>
      </c>
      <c r="Q196" s="277">
        <f>O196+P196</f>
        <v>699</v>
      </c>
      <c r="R196" s="275">
        <f>+'Lcc_BKK+DMK'!R196+Lcc_CNX!R196+Lcc_HDY!R196+Lcc_HKT!R196+Lcc_CEI!R196</f>
        <v>286</v>
      </c>
      <c r="S196" s="276">
        <f>+'Lcc_BKK+DMK'!S196+Lcc_CNX!S196+Lcc_HDY!S196+Lcc_HKT!S196+Lcc_CEI!S196</f>
        <v>896</v>
      </c>
      <c r="T196" s="277">
        <f>SUM(R196:S196)</f>
        <v>1182</v>
      </c>
      <c r="U196" s="278">
        <f>+'Lcc_BKK+DMK'!U196+Lcc_CNX!U196+Lcc_HDY!U196+Lcc_HKT!U196+Lcc_CEI!U196</f>
        <v>0</v>
      </c>
      <c r="V196" s="277">
        <f>T196+U196</f>
        <v>1182</v>
      </c>
      <c r="W196" s="279">
        <f t="shared" ref="W196" si="313">IF(Q196=0,0,((V196/Q196)-1)*100)</f>
        <v>69.098712446351925</v>
      </c>
    </row>
    <row r="197" spans="1:23" ht="13.5" thickBot="1">
      <c r="L197" s="258" t="s">
        <v>18</v>
      </c>
      <c r="M197" s="275">
        <f>+'Lcc_BKK+DMK'!M197+Lcc_CNX!M197+Lcc_HDY!M197+Lcc_HKT!M197+Lcc_CEI!M197</f>
        <v>227</v>
      </c>
      <c r="N197" s="276">
        <f>+'Lcc_BKK+DMK'!N197+Lcc_CNX!N197+Lcc_HDY!N197+Lcc_HKT!N197+Lcc_CEI!N197</f>
        <v>731</v>
      </c>
      <c r="O197" s="285">
        <f>SUM(M197:N197)</f>
        <v>958</v>
      </c>
      <c r="P197" s="286">
        <f>+'Lcc_BKK+DMK'!P197+Lcc_CNX!P197+Lcc_HDY!P197+Lcc_HKT!P197+Lcc_CEI!P197</f>
        <v>0</v>
      </c>
      <c r="Q197" s="285">
        <f t="shared" si="312"/>
        <v>958</v>
      </c>
      <c r="R197" s="275">
        <f>+'Lcc_BKK+DMK'!R197+Lcc_CNX!R197+Lcc_HDY!R197+Lcc_HKT!R197+Lcc_CEI!R197</f>
        <v>321</v>
      </c>
      <c r="S197" s="276">
        <f>+'Lcc_BKK+DMK'!S197+Lcc_CNX!S197+Lcc_HDY!S197+Lcc_HKT!S197+Lcc_CEI!S197</f>
        <v>1093</v>
      </c>
      <c r="T197" s="285">
        <f>SUM(R197:S197)</f>
        <v>1414</v>
      </c>
      <c r="U197" s="286">
        <f>+'Lcc_BKK+DMK'!U197+Lcc_CNX!U197+Lcc_HDY!U197+Lcc_HKT!U197+Lcc_CEI!U197</f>
        <v>0</v>
      </c>
      <c r="V197" s="285">
        <f>T197+U197</f>
        <v>1414</v>
      </c>
      <c r="W197" s="279">
        <f t="shared" si="301"/>
        <v>47.599164926931103</v>
      </c>
    </row>
    <row r="198" spans="1:23" ht="14.25" thickTop="1" thickBot="1">
      <c r="L198" s="287" t="s">
        <v>39</v>
      </c>
      <c r="M198" s="288">
        <f>+M195+M196+M197</f>
        <v>521</v>
      </c>
      <c r="N198" s="288">
        <f t="shared" ref="N198" si="314">+N195+N196+N197</f>
        <v>1773</v>
      </c>
      <c r="O198" s="289">
        <f t="shared" ref="O198" si="315">+O195+O196+O197</f>
        <v>2294</v>
      </c>
      <c r="P198" s="290">
        <f t="shared" ref="P198" si="316">+P195+P196+P197</f>
        <v>0</v>
      </c>
      <c r="Q198" s="289">
        <f t="shared" ref="Q198" si="317">+Q195+Q196+Q197</f>
        <v>2294</v>
      </c>
      <c r="R198" s="288">
        <f t="shared" ref="R198" si="318">+R195+R196+R197</f>
        <v>857</v>
      </c>
      <c r="S198" s="288">
        <f t="shared" ref="S198" si="319">+S195+S196+S197</f>
        <v>2827</v>
      </c>
      <c r="T198" s="289">
        <f t="shared" ref="T198" si="320">+T195+T196+T197</f>
        <v>3684</v>
      </c>
      <c r="U198" s="290">
        <f t="shared" ref="U198" si="321">+U195+U196+U197</f>
        <v>0</v>
      </c>
      <c r="V198" s="289">
        <f t="shared" ref="V198" si="322">+V195+V196+V197</f>
        <v>3684</v>
      </c>
      <c r="W198" s="291">
        <f t="shared" si="301"/>
        <v>60.592850915431562</v>
      </c>
    </row>
    <row r="199" spans="1:23" ht="13.5" thickTop="1">
      <c r="A199" s="415"/>
      <c r="K199" s="415"/>
      <c r="L199" s="258" t="s">
        <v>21</v>
      </c>
      <c r="M199" s="275">
        <f>+'Lcc_BKK+DMK'!M199+Lcc_CNX!M199+Lcc_HDY!M199+Lcc_HKT!M199+Lcc_CEI!M199</f>
        <v>221</v>
      </c>
      <c r="N199" s="276">
        <f>+'Lcc_BKK+DMK'!N199+Lcc_CNX!N199+Lcc_HDY!N199+Lcc_HKT!N199+Lcc_CEI!N199</f>
        <v>776</v>
      </c>
      <c r="O199" s="285">
        <f>SUM(M199:N199)</f>
        <v>997</v>
      </c>
      <c r="P199" s="292">
        <f>+'Lcc_BKK+DMK'!P199+Lcc_CNX!P199+Lcc_HDY!P199+Lcc_HKT!P199+Lcc_CEI!P199</f>
        <v>0</v>
      </c>
      <c r="Q199" s="285">
        <f t="shared" ref="Q199:Q201" si="323">O199+P199</f>
        <v>997</v>
      </c>
      <c r="R199" s="275">
        <f>+'Lcc_BKK+DMK'!R199+Lcc_CNX!R199+Lcc_HDY!R199+Lcc_HKT!R199+Lcc_CEI!R199</f>
        <v>292</v>
      </c>
      <c r="S199" s="276">
        <f>+'Lcc_BKK+DMK'!S199+Lcc_CNX!S199+Lcc_HDY!S199+Lcc_HKT!S199+Lcc_CEI!S199</f>
        <v>951</v>
      </c>
      <c r="T199" s="285">
        <f>SUM(R199:S199)</f>
        <v>1243</v>
      </c>
      <c r="U199" s="292">
        <f>+'Lcc_BKK+DMK'!U199+Lcc_CNX!U199+Lcc_HDY!U199+Lcc_HKT!U199+Lcc_CEI!U199</f>
        <v>0</v>
      </c>
      <c r="V199" s="285">
        <f>T199+U199</f>
        <v>1243</v>
      </c>
      <c r="W199" s="279">
        <f t="shared" si="301"/>
        <v>24.674022066198596</v>
      </c>
    </row>
    <row r="200" spans="1:23">
      <c r="A200" s="415"/>
      <c r="K200" s="415"/>
      <c r="L200" s="258" t="s">
        <v>22</v>
      </c>
      <c r="M200" s="275">
        <f>+'Lcc_BKK+DMK'!M200+Lcc_CNX!M200+Lcc_HDY!M200+Lcc_HKT!M200+Lcc_CEI!M200</f>
        <v>263</v>
      </c>
      <c r="N200" s="276">
        <f>+'Lcc_BKK+DMK'!N200+Lcc_CNX!N200+Lcc_HDY!N200+Lcc_HKT!N200+Lcc_CEI!N200</f>
        <v>943</v>
      </c>
      <c r="O200" s="285">
        <f>SUM(M200:N200)</f>
        <v>1206</v>
      </c>
      <c r="P200" s="278">
        <f>+'Lcc_BKK+DMK'!P200+Lcc_CNX!P200+Lcc_HDY!P200+Lcc_HKT!P200+Lcc_CEI!P200</f>
        <v>0</v>
      </c>
      <c r="Q200" s="285">
        <f t="shared" si="323"/>
        <v>1206</v>
      </c>
      <c r="R200" s="275">
        <f>+'Lcc_BKK+DMK'!R200+Lcc_CNX!R200+Lcc_HDY!R200+Lcc_HKT!R200+Lcc_CEI!R200</f>
        <v>317</v>
      </c>
      <c r="S200" s="276">
        <f>+'Lcc_BKK+DMK'!S200+Lcc_CNX!S200+Lcc_HDY!S200+Lcc_HKT!S200+Lcc_CEI!S200</f>
        <v>1087</v>
      </c>
      <c r="T200" s="285">
        <f>SUM(R200:S200)</f>
        <v>1404</v>
      </c>
      <c r="U200" s="278">
        <f>+'Lcc_BKK+DMK'!U200+Lcc_CNX!U200+Lcc_HDY!U200+Lcc_HKT!U200+Lcc_CEI!U200</f>
        <v>0</v>
      </c>
      <c r="V200" s="285">
        <f>T200+U200</f>
        <v>1404</v>
      </c>
      <c r="W200" s="279">
        <f t="shared" si="301"/>
        <v>16.417910447761198</v>
      </c>
    </row>
    <row r="201" spans="1:23" ht="13.5" thickBot="1">
      <c r="A201" s="415"/>
      <c r="K201" s="415"/>
      <c r="L201" s="258" t="s">
        <v>23</v>
      </c>
      <c r="M201" s="275">
        <f>+'Lcc_BKK+DMK'!M201+Lcc_CNX!M201+Lcc_HDY!M201+Lcc_HKT!M201+Lcc_CEI!M201</f>
        <v>314</v>
      </c>
      <c r="N201" s="276">
        <f>+'Lcc_BKK+DMK'!N201+Lcc_CNX!N201+Lcc_HDY!N201+Lcc_HKT!N201+Lcc_CEI!N201</f>
        <v>1108</v>
      </c>
      <c r="O201" s="285">
        <f>SUM(M201:N201)</f>
        <v>1422</v>
      </c>
      <c r="P201" s="278">
        <f>+'Lcc_BKK+DMK'!P201+Lcc_CNX!P201+Lcc_HDY!P201+Lcc_HKT!P201+Lcc_CEI!P201</f>
        <v>0</v>
      </c>
      <c r="Q201" s="285">
        <f t="shared" si="323"/>
        <v>1422</v>
      </c>
      <c r="R201" s="275">
        <f>+'Lcc_BKK+DMK'!R201+Lcc_CNX!R201+Lcc_HDY!R201+Lcc_HKT!R201+Lcc_CEI!R201</f>
        <v>324</v>
      </c>
      <c r="S201" s="276">
        <f>+'Lcc_BKK+DMK'!S201+Lcc_CNX!S201+Lcc_HDY!S201+Lcc_HKT!S201+Lcc_CEI!S201</f>
        <v>1083</v>
      </c>
      <c r="T201" s="285">
        <f>SUM(R201:S201)</f>
        <v>1407</v>
      </c>
      <c r="U201" s="278">
        <f>+'Lcc_BKK+DMK'!U201+Lcc_CNX!U201+Lcc_HDY!U201+Lcc_HKT!U201+Lcc_CEI!U201</f>
        <v>1</v>
      </c>
      <c r="V201" s="285">
        <f>T201+U201</f>
        <v>1408</v>
      </c>
      <c r="W201" s="279">
        <f t="shared" si="301"/>
        <v>-0.98452883263009383</v>
      </c>
    </row>
    <row r="202" spans="1:23" ht="14.25" thickTop="1" thickBot="1">
      <c r="A202" s="415"/>
      <c r="K202" s="415"/>
      <c r="L202" s="280" t="s">
        <v>40</v>
      </c>
      <c r="M202" s="281">
        <f t="shared" ref="M202:V202" si="324">+M199+M200+M201</f>
        <v>798</v>
      </c>
      <c r="N202" s="282">
        <f t="shared" si="324"/>
        <v>2827</v>
      </c>
      <c r="O202" s="283">
        <f t="shared" si="324"/>
        <v>3625</v>
      </c>
      <c r="P202" s="281">
        <f t="shared" si="324"/>
        <v>0</v>
      </c>
      <c r="Q202" s="283">
        <f t="shared" si="324"/>
        <v>3625</v>
      </c>
      <c r="R202" s="281">
        <f t="shared" si="324"/>
        <v>933</v>
      </c>
      <c r="S202" s="282">
        <f t="shared" si="324"/>
        <v>3121</v>
      </c>
      <c r="T202" s="283">
        <f t="shared" si="324"/>
        <v>4054</v>
      </c>
      <c r="U202" s="281">
        <f t="shared" si="324"/>
        <v>1</v>
      </c>
      <c r="V202" s="283">
        <f t="shared" si="324"/>
        <v>4055</v>
      </c>
      <c r="W202" s="284">
        <f t="shared" si="301"/>
        <v>11.862068965517247</v>
      </c>
    </row>
    <row r="203" spans="1:23" ht="14.25" thickTop="1" thickBot="1">
      <c r="L203" s="258" t="s">
        <v>10</v>
      </c>
      <c r="M203" s="275">
        <v>228</v>
      </c>
      <c r="N203" s="276">
        <v>616</v>
      </c>
      <c r="O203" s="277">
        <f>M203+N203</f>
        <v>844</v>
      </c>
      <c r="P203" s="278">
        <v>0</v>
      </c>
      <c r="Q203" s="277">
        <f t="shared" ref="Q203" si="325">O203+P203</f>
        <v>844</v>
      </c>
      <c r="R203" s="275">
        <f>+'Lcc_BKK+DMK'!R203+Lcc_CNX!R203+Lcc_HDY!R203+Lcc_HKT!R203+Lcc_CEI!R203</f>
        <v>289</v>
      </c>
      <c r="S203" s="276">
        <f>+'Lcc_BKK+DMK'!S203+Lcc_CNX!S203+Lcc_HDY!S203+Lcc_HKT!S203+Lcc_CEI!S203</f>
        <v>1019</v>
      </c>
      <c r="T203" s="285">
        <f>SUM(R203:S203)</f>
        <v>1308</v>
      </c>
      <c r="U203" s="278">
        <f>+'Lcc_BKK+DMK'!U203+Lcc_CNX!U203+Lcc_HDY!U203+Lcc_HKT!U203+Lcc_CEI!U203</f>
        <v>1</v>
      </c>
      <c r="V203" s="277">
        <f>T203+U203</f>
        <v>1309</v>
      </c>
      <c r="W203" s="279">
        <f>IF(Q203=0,0,((V203/Q203)-1)*100)</f>
        <v>55.094786729857816</v>
      </c>
    </row>
    <row r="204" spans="1:23" ht="14.25" thickTop="1" thickBot="1">
      <c r="L204" s="280" t="s">
        <v>66</v>
      </c>
      <c r="M204" s="281">
        <f>+M194+M198+M202+M203</f>
        <v>2137</v>
      </c>
      <c r="N204" s="282">
        <f t="shared" ref="N204:V204" si="326">+N194+N198+N202+N203</f>
        <v>6901</v>
      </c>
      <c r="O204" s="283">
        <f t="shared" si="326"/>
        <v>9038</v>
      </c>
      <c r="P204" s="281">
        <f t="shared" si="326"/>
        <v>0</v>
      </c>
      <c r="Q204" s="283">
        <f t="shared" si="326"/>
        <v>9038</v>
      </c>
      <c r="R204" s="281">
        <f t="shared" si="326"/>
        <v>2952</v>
      </c>
      <c r="S204" s="282">
        <f t="shared" si="326"/>
        <v>10050</v>
      </c>
      <c r="T204" s="283">
        <f t="shared" si="326"/>
        <v>13002</v>
      </c>
      <c r="U204" s="281">
        <f t="shared" si="326"/>
        <v>2</v>
      </c>
      <c r="V204" s="283">
        <f t="shared" si="326"/>
        <v>13004</v>
      </c>
      <c r="W204" s="284">
        <f>IF(Q204=0,0,((V204/Q204)-1)*100)</f>
        <v>43.881389687984075</v>
      </c>
    </row>
    <row r="205" spans="1:23" ht="13.5" thickTop="1">
      <c r="L205" s="258" t="s">
        <v>11</v>
      </c>
      <c r="M205" s="275">
        <v>192</v>
      </c>
      <c r="N205" s="276">
        <v>578</v>
      </c>
      <c r="O205" s="277">
        <f>M205+N205</f>
        <v>770</v>
      </c>
      <c r="P205" s="278">
        <v>0</v>
      </c>
      <c r="Q205" s="277">
        <f>O205+P205</f>
        <v>770</v>
      </c>
      <c r="R205" s="275"/>
      <c r="S205" s="276"/>
      <c r="T205" s="285"/>
      <c r="U205" s="278"/>
      <c r="V205" s="277"/>
      <c r="W205" s="279"/>
    </row>
    <row r="206" spans="1:23" ht="13.5" thickBot="1">
      <c r="L206" s="264" t="s">
        <v>12</v>
      </c>
      <c r="M206" s="275">
        <v>203</v>
      </c>
      <c r="N206" s="276">
        <v>631</v>
      </c>
      <c r="O206" s="277">
        <f>M206+N206</f>
        <v>834</v>
      </c>
      <c r="P206" s="278">
        <v>0</v>
      </c>
      <c r="Q206" s="277">
        <f>O206+P206</f>
        <v>834</v>
      </c>
      <c r="R206" s="275"/>
      <c r="S206" s="276"/>
      <c r="T206" s="285"/>
      <c r="U206" s="278"/>
      <c r="V206" s="277"/>
      <c r="W206" s="279"/>
    </row>
    <row r="207" spans="1:23" ht="14.25" thickTop="1" thickBot="1">
      <c r="L207" s="439" t="s">
        <v>57</v>
      </c>
      <c r="M207" s="440">
        <f t="shared" ref="M207" si="327">+M203+M205+M206</f>
        <v>623</v>
      </c>
      <c r="N207" s="441">
        <f t="shared" ref="N207" si="328">+N203+N205+N206</f>
        <v>1825</v>
      </c>
      <c r="O207" s="442">
        <f t="shared" ref="O207" si="329">+O203+O205+O206</f>
        <v>2448</v>
      </c>
      <c r="P207" s="440">
        <f t="shared" ref="P207" si="330">+P203+P205+P206</f>
        <v>0</v>
      </c>
      <c r="Q207" s="443">
        <f t="shared" ref="Q207" si="331">+Q203+Q205+Q206</f>
        <v>2448</v>
      </c>
      <c r="R207" s="440"/>
      <c r="S207" s="441"/>
      <c r="T207" s="442"/>
      <c r="U207" s="440"/>
      <c r="V207" s="443"/>
      <c r="W207" s="444"/>
    </row>
    <row r="208" spans="1:23" ht="14.25" thickTop="1" thickBot="1">
      <c r="L208" s="280" t="s">
        <v>63</v>
      </c>
      <c r="M208" s="281">
        <f t="shared" ref="M208" si="332">+M194+M198+M202+M207</f>
        <v>2532</v>
      </c>
      <c r="N208" s="282">
        <f t="shared" ref="N208" si="333">+N194+N198+N202+N207</f>
        <v>8110</v>
      </c>
      <c r="O208" s="283">
        <f t="shared" ref="O208" si="334">+O194+O198+O202+O207</f>
        <v>10642</v>
      </c>
      <c r="P208" s="281">
        <f t="shared" ref="P208" si="335">+P194+P198+P202+P207</f>
        <v>0</v>
      </c>
      <c r="Q208" s="283">
        <f t="shared" ref="Q208" si="336">+Q194+Q198+Q202+Q207</f>
        <v>10642</v>
      </c>
      <c r="R208" s="281"/>
      <c r="S208" s="282"/>
      <c r="T208" s="283"/>
      <c r="U208" s="281"/>
      <c r="V208" s="283"/>
      <c r="W208" s="284"/>
    </row>
    <row r="209" spans="1:23" ht="13.5" customHeight="1" thickTop="1" thickBot="1">
      <c r="L209" s="293" t="s">
        <v>60</v>
      </c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</row>
    <row r="210" spans="1:23" ht="13.5" thickTop="1">
      <c r="L210" s="462" t="s">
        <v>56</v>
      </c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4"/>
    </row>
    <row r="211" spans="1:23" ht="13.5" thickBot="1">
      <c r="L211" s="465" t="s">
        <v>53</v>
      </c>
      <c r="M211" s="466"/>
      <c r="N211" s="466"/>
      <c r="O211" s="466"/>
      <c r="P211" s="466"/>
      <c r="Q211" s="466"/>
      <c r="R211" s="466"/>
      <c r="S211" s="466"/>
      <c r="T211" s="466"/>
      <c r="U211" s="466"/>
      <c r="V211" s="466"/>
      <c r="W211" s="467"/>
    </row>
    <row r="212" spans="1:23" ht="14.25" thickTop="1" thickBot="1">
      <c r="L212" s="251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3" t="s">
        <v>34</v>
      </c>
    </row>
    <row r="213" spans="1:23" ht="13.5" customHeight="1" thickTop="1" thickBot="1">
      <c r="L213" s="254"/>
      <c r="M213" s="456" t="s">
        <v>64</v>
      </c>
      <c r="N213" s="457"/>
      <c r="O213" s="457"/>
      <c r="P213" s="457"/>
      <c r="Q213" s="458"/>
      <c r="R213" s="255" t="s">
        <v>65</v>
      </c>
      <c r="S213" s="256"/>
      <c r="T213" s="294"/>
      <c r="U213" s="255"/>
      <c r="V213" s="255"/>
      <c r="W213" s="375" t="s">
        <v>2</v>
      </c>
    </row>
    <row r="214" spans="1:23" ht="13.5" thickTop="1">
      <c r="L214" s="258" t="s">
        <v>3</v>
      </c>
      <c r="M214" s="259"/>
      <c r="N214" s="260"/>
      <c r="O214" s="261"/>
      <c r="P214" s="262"/>
      <c r="Q214" s="308"/>
      <c r="R214" s="259"/>
      <c r="S214" s="260"/>
      <c r="T214" s="261"/>
      <c r="U214" s="262"/>
      <c r="V214" s="374"/>
      <c r="W214" s="376" t="s">
        <v>4</v>
      </c>
    </row>
    <row r="215" spans="1:23" ht="13.5" thickBot="1">
      <c r="L215" s="264"/>
      <c r="M215" s="265" t="s">
        <v>35</v>
      </c>
      <c r="N215" s="266" t="s">
        <v>36</v>
      </c>
      <c r="O215" s="267" t="s">
        <v>37</v>
      </c>
      <c r="P215" s="268" t="s">
        <v>32</v>
      </c>
      <c r="Q215" s="309" t="s">
        <v>7</v>
      </c>
      <c r="R215" s="265" t="s">
        <v>35</v>
      </c>
      <c r="S215" s="266" t="s">
        <v>36</v>
      </c>
      <c r="T215" s="267" t="s">
        <v>37</v>
      </c>
      <c r="U215" s="268" t="s">
        <v>32</v>
      </c>
      <c r="V215" s="370" t="s">
        <v>7</v>
      </c>
      <c r="W215" s="377"/>
    </row>
    <row r="216" spans="1:23" ht="4.5" customHeight="1" thickTop="1">
      <c r="L216" s="258"/>
      <c r="M216" s="270"/>
      <c r="N216" s="271"/>
      <c r="O216" s="272"/>
      <c r="P216" s="273"/>
      <c r="Q216" s="310"/>
      <c r="R216" s="270"/>
      <c r="S216" s="271"/>
      <c r="T216" s="272"/>
      <c r="U216" s="273"/>
      <c r="V216" s="312"/>
      <c r="W216" s="274"/>
    </row>
    <row r="217" spans="1:23" ht="12.75" customHeight="1">
      <c r="L217" s="258" t="s">
        <v>13</v>
      </c>
      <c r="M217" s="275">
        <f t="shared" ref="M217:N219" si="337">+M165+M191</f>
        <v>211</v>
      </c>
      <c r="N217" s="276">
        <f t="shared" si="337"/>
        <v>585</v>
      </c>
      <c r="O217" s="277">
        <f t="shared" ref="O217:O218" si="338">M217+N217</f>
        <v>796</v>
      </c>
      <c r="P217" s="278">
        <f>+P165+P191</f>
        <v>0</v>
      </c>
      <c r="Q217" s="311">
        <f t="shared" ref="Q217:Q218" si="339">O217+P217</f>
        <v>796</v>
      </c>
      <c r="R217" s="275">
        <f t="shared" ref="R217:S219" si="340">+R165+R191</f>
        <v>296</v>
      </c>
      <c r="S217" s="276">
        <f t="shared" si="340"/>
        <v>997</v>
      </c>
      <c r="T217" s="277">
        <f t="shared" ref="T217:T228" si="341">R217+S217</f>
        <v>1293</v>
      </c>
      <c r="U217" s="278">
        <f>+U165+U191</f>
        <v>0</v>
      </c>
      <c r="V217" s="313">
        <f t="shared" ref="V217:V228" si="342">T217+U217</f>
        <v>1293</v>
      </c>
      <c r="W217" s="279">
        <f t="shared" ref="W217:W228" si="343">IF(Q217=0,0,((V217/Q217)-1)*100)</f>
        <v>62.437185929648244</v>
      </c>
    </row>
    <row r="218" spans="1:23" ht="12.75" customHeight="1">
      <c r="L218" s="258" t="s">
        <v>14</v>
      </c>
      <c r="M218" s="275">
        <f t="shared" si="337"/>
        <v>191</v>
      </c>
      <c r="N218" s="276">
        <f t="shared" si="337"/>
        <v>567</v>
      </c>
      <c r="O218" s="277">
        <f t="shared" si="338"/>
        <v>758</v>
      </c>
      <c r="P218" s="278">
        <f>+P166+P192</f>
        <v>0</v>
      </c>
      <c r="Q218" s="311">
        <f t="shared" si="339"/>
        <v>758</v>
      </c>
      <c r="R218" s="275">
        <f t="shared" si="340"/>
        <v>285</v>
      </c>
      <c r="S218" s="276">
        <f t="shared" si="340"/>
        <v>1047</v>
      </c>
      <c r="T218" s="277">
        <f t="shared" si="341"/>
        <v>1332</v>
      </c>
      <c r="U218" s="278">
        <f>+U166+U192</f>
        <v>0</v>
      </c>
      <c r="V218" s="313">
        <f t="shared" si="342"/>
        <v>1332</v>
      </c>
      <c r="W218" s="279">
        <f t="shared" si="343"/>
        <v>75.725593667546164</v>
      </c>
    </row>
    <row r="219" spans="1:23" ht="12.75" customHeight="1" thickBot="1">
      <c r="L219" s="258" t="s">
        <v>15</v>
      </c>
      <c r="M219" s="275">
        <f t="shared" si="337"/>
        <v>193</v>
      </c>
      <c r="N219" s="276">
        <f t="shared" si="337"/>
        <v>540</v>
      </c>
      <c r="O219" s="277">
        <f>M219+N219</f>
        <v>733</v>
      </c>
      <c r="P219" s="278">
        <f>+P167+P193</f>
        <v>0</v>
      </c>
      <c r="Q219" s="311">
        <f>O219+P219</f>
        <v>733</v>
      </c>
      <c r="R219" s="275">
        <f t="shared" si="340"/>
        <v>293</v>
      </c>
      <c r="S219" s="276">
        <f t="shared" si="340"/>
        <v>1045</v>
      </c>
      <c r="T219" s="277">
        <f>R219+S219</f>
        <v>1338</v>
      </c>
      <c r="U219" s="278">
        <f>+U167+U193</f>
        <v>0</v>
      </c>
      <c r="V219" s="313">
        <f>T219+U219</f>
        <v>1338</v>
      </c>
      <c r="W219" s="279">
        <f>IF(Q219=0,0,((V219/Q219)-1)*100)</f>
        <v>82.537517053206003</v>
      </c>
    </row>
    <row r="220" spans="1:23" ht="12.75" customHeight="1" thickTop="1" thickBot="1">
      <c r="L220" s="280" t="s">
        <v>61</v>
      </c>
      <c r="M220" s="281">
        <f t="shared" ref="M220" si="344">+M217+M218+M219</f>
        <v>595</v>
      </c>
      <c r="N220" s="282">
        <f t="shared" ref="N220" si="345">+N217+N218+N219</f>
        <v>1692</v>
      </c>
      <c r="O220" s="283">
        <f t="shared" ref="O220" si="346">+O217+O218+O219</f>
        <v>2287</v>
      </c>
      <c r="P220" s="281">
        <f t="shared" ref="P220" si="347">+P217+P218+P219</f>
        <v>0</v>
      </c>
      <c r="Q220" s="283">
        <f t="shared" ref="Q220" si="348">+Q217+Q218+Q219</f>
        <v>2287</v>
      </c>
      <c r="R220" s="281">
        <f t="shared" ref="R220" si="349">+R217+R218+R219</f>
        <v>874</v>
      </c>
      <c r="S220" s="282">
        <f t="shared" ref="S220" si="350">+S217+S218+S219</f>
        <v>3089</v>
      </c>
      <c r="T220" s="283">
        <f t="shared" ref="T220" si="351">+T217+T218+T219</f>
        <v>3963</v>
      </c>
      <c r="U220" s="281">
        <f t="shared" ref="U220" si="352">+U217+U218+U219</f>
        <v>0</v>
      </c>
      <c r="V220" s="283">
        <f t="shared" ref="V220" si="353">+V217+V218+V219</f>
        <v>3963</v>
      </c>
      <c r="W220" s="284">
        <f t="shared" ref="W220" si="354">IF(Q220=0,0,((V220/Q220)-1)*100)</f>
        <v>73.283777874945329</v>
      </c>
    </row>
    <row r="221" spans="1:23" ht="12.75" customHeight="1" thickTop="1">
      <c r="L221" s="258" t="s">
        <v>16</v>
      </c>
      <c r="M221" s="275">
        <f t="shared" ref="M221:N223" si="355">+M169+M195</f>
        <v>139</v>
      </c>
      <c r="N221" s="276">
        <f t="shared" si="355"/>
        <v>499</v>
      </c>
      <c r="O221" s="277">
        <f t="shared" ref="O221:O223" si="356">M221+N221</f>
        <v>638</v>
      </c>
      <c r="P221" s="278">
        <f>+P169+P195</f>
        <v>0</v>
      </c>
      <c r="Q221" s="311">
        <f t="shared" ref="Q221:Q223" si="357">O221+P221</f>
        <v>638</v>
      </c>
      <c r="R221" s="275">
        <f t="shared" ref="R221:S223" si="358">+R169+R195</f>
        <v>250</v>
      </c>
      <c r="S221" s="276">
        <f t="shared" si="358"/>
        <v>839</v>
      </c>
      <c r="T221" s="277">
        <f t="shared" si="341"/>
        <v>1089</v>
      </c>
      <c r="U221" s="278">
        <f>+U169+U195</f>
        <v>0</v>
      </c>
      <c r="V221" s="313">
        <f t="shared" si="342"/>
        <v>1089</v>
      </c>
      <c r="W221" s="279">
        <f t="shared" si="343"/>
        <v>70.689655172413794</v>
      </c>
    </row>
    <row r="222" spans="1:23" ht="12.75" customHeight="1">
      <c r="L222" s="258" t="s">
        <v>17</v>
      </c>
      <c r="M222" s="275">
        <f t="shared" si="355"/>
        <v>155</v>
      </c>
      <c r="N222" s="276">
        <f t="shared" si="355"/>
        <v>545</v>
      </c>
      <c r="O222" s="277">
        <f>M222+N222</f>
        <v>700</v>
      </c>
      <c r="P222" s="278">
        <f>+P170+P196</f>
        <v>0</v>
      </c>
      <c r="Q222" s="311">
        <f>O222+P222</f>
        <v>700</v>
      </c>
      <c r="R222" s="275">
        <f t="shared" si="358"/>
        <v>286</v>
      </c>
      <c r="S222" s="276">
        <f t="shared" si="358"/>
        <v>897</v>
      </c>
      <c r="T222" s="277">
        <f>R222+S222</f>
        <v>1183</v>
      </c>
      <c r="U222" s="278">
        <f>+U170+U196</f>
        <v>0</v>
      </c>
      <c r="V222" s="313">
        <f>T222+U222</f>
        <v>1183</v>
      </c>
      <c r="W222" s="279">
        <f>IF(Q222=0,0,((V222/Q222)-1)*100)</f>
        <v>69</v>
      </c>
    </row>
    <row r="223" spans="1:23" ht="12.75" customHeight="1" thickBot="1">
      <c r="L223" s="258" t="s">
        <v>18</v>
      </c>
      <c r="M223" s="275">
        <f t="shared" si="355"/>
        <v>227</v>
      </c>
      <c r="N223" s="276">
        <f t="shared" si="355"/>
        <v>732</v>
      </c>
      <c r="O223" s="285">
        <f t="shared" si="356"/>
        <v>959</v>
      </c>
      <c r="P223" s="286">
        <f>+P171+P197</f>
        <v>0</v>
      </c>
      <c r="Q223" s="311">
        <f t="shared" si="357"/>
        <v>959</v>
      </c>
      <c r="R223" s="275">
        <f t="shared" si="358"/>
        <v>321</v>
      </c>
      <c r="S223" s="276">
        <f t="shared" si="358"/>
        <v>1094</v>
      </c>
      <c r="T223" s="285">
        <f t="shared" si="341"/>
        <v>1415</v>
      </c>
      <c r="U223" s="286">
        <f>+U171+U197</f>
        <v>0</v>
      </c>
      <c r="V223" s="313">
        <f t="shared" si="342"/>
        <v>1415</v>
      </c>
      <c r="W223" s="279">
        <f t="shared" si="343"/>
        <v>47.549530761209603</v>
      </c>
    </row>
    <row r="224" spans="1:23" ht="12.75" customHeight="1" thickTop="1" thickBot="1">
      <c r="A224" s="416"/>
      <c r="L224" s="287" t="s">
        <v>39</v>
      </c>
      <c r="M224" s="288">
        <f>+M221+M222+M223</f>
        <v>521</v>
      </c>
      <c r="N224" s="288">
        <f t="shared" ref="N224" si="359">+N221+N222+N223</f>
        <v>1776</v>
      </c>
      <c r="O224" s="289">
        <f t="shared" ref="O224" si="360">+O221+O222+O223</f>
        <v>2297</v>
      </c>
      <c r="P224" s="290">
        <f t="shared" ref="P224" si="361">+P221+P222+P223</f>
        <v>0</v>
      </c>
      <c r="Q224" s="289">
        <f t="shared" ref="Q224" si="362">+Q221+Q222+Q223</f>
        <v>2297</v>
      </c>
      <c r="R224" s="288">
        <f t="shared" ref="R224" si="363">+R221+R222+R223</f>
        <v>857</v>
      </c>
      <c r="S224" s="288">
        <f t="shared" ref="S224" si="364">+S221+S222+S223</f>
        <v>2830</v>
      </c>
      <c r="T224" s="289">
        <f t="shared" ref="T224" si="365">+T221+T222+T223</f>
        <v>3687</v>
      </c>
      <c r="U224" s="290">
        <f t="shared" ref="U224" si="366">+U221+U222+U223</f>
        <v>0</v>
      </c>
      <c r="V224" s="289">
        <f t="shared" ref="V224" si="367">+V221+V222+V223</f>
        <v>3687</v>
      </c>
      <c r="W224" s="403">
        <f t="shared" si="343"/>
        <v>60.513713539399205</v>
      </c>
    </row>
    <row r="225" spans="1:23" ht="12.75" customHeight="1" thickTop="1">
      <c r="A225" s="415"/>
      <c r="K225" s="415"/>
      <c r="L225" s="258" t="s">
        <v>21</v>
      </c>
      <c r="M225" s="275">
        <f t="shared" ref="M225:N227" si="368">+M173+M199</f>
        <v>221</v>
      </c>
      <c r="N225" s="276">
        <f t="shared" si="368"/>
        <v>776</v>
      </c>
      <c r="O225" s="285">
        <f t="shared" ref="O225:O227" si="369">M225+N225</f>
        <v>997</v>
      </c>
      <c r="P225" s="292">
        <f>+P173+P199</f>
        <v>0</v>
      </c>
      <c r="Q225" s="311">
        <f t="shared" ref="Q225:Q227" si="370">O225+P225</f>
        <v>997</v>
      </c>
      <c r="R225" s="275">
        <f t="shared" ref="R225:S229" si="371">+R173+R199</f>
        <v>292</v>
      </c>
      <c r="S225" s="276">
        <f t="shared" si="371"/>
        <v>955</v>
      </c>
      <c r="T225" s="285">
        <f t="shared" si="341"/>
        <v>1247</v>
      </c>
      <c r="U225" s="292">
        <f>+U173+U199</f>
        <v>0</v>
      </c>
      <c r="V225" s="313">
        <f t="shared" si="342"/>
        <v>1247</v>
      </c>
      <c r="W225" s="279">
        <f t="shared" si="343"/>
        <v>25.075225677031089</v>
      </c>
    </row>
    <row r="226" spans="1:23" ht="12.75" customHeight="1">
      <c r="A226" s="415"/>
      <c r="K226" s="415"/>
      <c r="L226" s="258" t="s">
        <v>22</v>
      </c>
      <c r="M226" s="275">
        <f t="shared" si="368"/>
        <v>263</v>
      </c>
      <c r="N226" s="276">
        <f t="shared" si="368"/>
        <v>945</v>
      </c>
      <c r="O226" s="285">
        <f t="shared" si="369"/>
        <v>1208</v>
      </c>
      <c r="P226" s="278">
        <f>+P174+P200</f>
        <v>0</v>
      </c>
      <c r="Q226" s="311">
        <f t="shared" si="370"/>
        <v>1208</v>
      </c>
      <c r="R226" s="275">
        <f t="shared" si="371"/>
        <v>317</v>
      </c>
      <c r="S226" s="276">
        <f t="shared" si="371"/>
        <v>1089</v>
      </c>
      <c r="T226" s="285">
        <f t="shared" si="341"/>
        <v>1406</v>
      </c>
      <c r="U226" s="278">
        <f>+U174+U200</f>
        <v>0</v>
      </c>
      <c r="V226" s="313">
        <f t="shared" si="342"/>
        <v>1406</v>
      </c>
      <c r="W226" s="279">
        <f t="shared" si="343"/>
        <v>16.390728476821192</v>
      </c>
    </row>
    <row r="227" spans="1:23" ht="12.75" customHeight="1" thickBot="1">
      <c r="A227" s="415"/>
      <c r="K227" s="415"/>
      <c r="L227" s="258" t="s">
        <v>23</v>
      </c>
      <c r="M227" s="275">
        <f t="shared" si="368"/>
        <v>314</v>
      </c>
      <c r="N227" s="276">
        <f t="shared" si="368"/>
        <v>1112</v>
      </c>
      <c r="O227" s="285">
        <f t="shared" si="369"/>
        <v>1426</v>
      </c>
      <c r="P227" s="278">
        <f>+P175+P201</f>
        <v>0</v>
      </c>
      <c r="Q227" s="311">
        <f t="shared" si="370"/>
        <v>1426</v>
      </c>
      <c r="R227" s="275">
        <f t="shared" si="371"/>
        <v>326</v>
      </c>
      <c r="S227" s="276">
        <f t="shared" si="371"/>
        <v>1084</v>
      </c>
      <c r="T227" s="285">
        <f t="shared" si="341"/>
        <v>1410</v>
      </c>
      <c r="U227" s="278">
        <f>+U175+U201</f>
        <v>1</v>
      </c>
      <c r="V227" s="313">
        <f t="shared" si="342"/>
        <v>1411</v>
      </c>
      <c r="W227" s="279">
        <f t="shared" si="343"/>
        <v>-1.0518934081346409</v>
      </c>
    </row>
    <row r="228" spans="1:23" ht="12.75" customHeight="1" thickTop="1" thickBot="1">
      <c r="L228" s="280" t="s">
        <v>40</v>
      </c>
      <c r="M228" s="281">
        <f>+M225+M226+M227</f>
        <v>798</v>
      </c>
      <c r="N228" s="282">
        <f>+N225+N226+N227</f>
        <v>2833</v>
      </c>
      <c r="O228" s="283">
        <f>+O225+O226+O227</f>
        <v>3631</v>
      </c>
      <c r="P228" s="281">
        <f>+P225+P226+P227</f>
        <v>0</v>
      </c>
      <c r="Q228" s="283">
        <f>+Q225+Q226+Q227</f>
        <v>3631</v>
      </c>
      <c r="R228" s="281">
        <f t="shared" si="371"/>
        <v>935</v>
      </c>
      <c r="S228" s="282">
        <f t="shared" si="371"/>
        <v>3128</v>
      </c>
      <c r="T228" s="283">
        <f t="shared" si="341"/>
        <v>4063</v>
      </c>
      <c r="U228" s="281">
        <f>+U176+U202</f>
        <v>1</v>
      </c>
      <c r="V228" s="283">
        <f t="shared" si="342"/>
        <v>4064</v>
      </c>
      <c r="W228" s="284">
        <f t="shared" si="343"/>
        <v>11.925089507022868</v>
      </c>
    </row>
    <row r="229" spans="1:23" ht="12.75" customHeight="1" thickTop="1" thickBot="1">
      <c r="L229" s="258" t="s">
        <v>10</v>
      </c>
      <c r="M229" s="275">
        <f>+M177+M203</f>
        <v>228</v>
      </c>
      <c r="N229" s="276">
        <f>+N177+N203</f>
        <v>626</v>
      </c>
      <c r="O229" s="277">
        <f>M229+N229</f>
        <v>854</v>
      </c>
      <c r="P229" s="278">
        <f>+P177+P203</f>
        <v>0</v>
      </c>
      <c r="Q229" s="311">
        <f t="shared" ref="Q229" si="372">O229+P229</f>
        <v>854</v>
      </c>
      <c r="R229" s="275">
        <f t="shared" si="371"/>
        <v>289</v>
      </c>
      <c r="S229" s="276">
        <f t="shared" si="371"/>
        <v>1020</v>
      </c>
      <c r="T229" s="277">
        <f>R229+S229</f>
        <v>1309</v>
      </c>
      <c r="U229" s="278">
        <f>+U177+U203</f>
        <v>1</v>
      </c>
      <c r="V229" s="313">
        <f>T229+U229</f>
        <v>1310</v>
      </c>
      <c r="W229" s="279">
        <f t="shared" ref="W229" si="373">IF(Q229=0,0,((V229/Q229)-1)*100)</f>
        <v>53.395784543325519</v>
      </c>
    </row>
    <row r="230" spans="1:23" ht="14.25" thickTop="1" thickBot="1">
      <c r="L230" s="280" t="s">
        <v>66</v>
      </c>
      <c r="M230" s="281">
        <f>+M220+M224+M228+M229</f>
        <v>2142</v>
      </c>
      <c r="N230" s="282">
        <f t="shared" ref="N230:V230" si="374">+N220+N224+N228+N229</f>
        <v>6927</v>
      </c>
      <c r="O230" s="283">
        <f t="shared" si="374"/>
        <v>9069</v>
      </c>
      <c r="P230" s="281">
        <f t="shared" si="374"/>
        <v>0</v>
      </c>
      <c r="Q230" s="283">
        <f t="shared" si="374"/>
        <v>9069</v>
      </c>
      <c r="R230" s="281">
        <f t="shared" si="374"/>
        <v>2955</v>
      </c>
      <c r="S230" s="282">
        <f t="shared" si="374"/>
        <v>10067</v>
      </c>
      <c r="T230" s="283">
        <f t="shared" si="374"/>
        <v>13022</v>
      </c>
      <c r="U230" s="281">
        <f t="shared" si="374"/>
        <v>2</v>
      </c>
      <c r="V230" s="283">
        <f t="shared" si="374"/>
        <v>13024</v>
      </c>
      <c r="W230" s="284">
        <f>IF(Q230=0,0,((V230/Q230)-1)*100)</f>
        <v>43.610100341823795</v>
      </c>
    </row>
    <row r="231" spans="1:23" ht="12.75" customHeight="1" thickTop="1">
      <c r="L231" s="258" t="s">
        <v>11</v>
      </c>
      <c r="M231" s="275">
        <f>+M179+M205</f>
        <v>193</v>
      </c>
      <c r="N231" s="276">
        <f>+N179+N205</f>
        <v>585</v>
      </c>
      <c r="O231" s="277">
        <f>M231+N231</f>
        <v>778</v>
      </c>
      <c r="P231" s="278">
        <f>+P179+P205</f>
        <v>0</v>
      </c>
      <c r="Q231" s="311">
        <f>O231+P231</f>
        <v>778</v>
      </c>
      <c r="R231" s="275"/>
      <c r="S231" s="276"/>
      <c r="T231" s="277"/>
      <c r="U231" s="278"/>
      <c r="V231" s="313"/>
      <c r="W231" s="279"/>
    </row>
    <row r="232" spans="1:23" ht="12.75" customHeight="1" thickBot="1">
      <c r="L232" s="264" t="s">
        <v>12</v>
      </c>
      <c r="M232" s="275">
        <f>+M180+M206</f>
        <v>206</v>
      </c>
      <c r="N232" s="276">
        <f>+N180+N206</f>
        <v>635</v>
      </c>
      <c r="O232" s="277">
        <f t="shared" ref="O232" si="375">M232+N232</f>
        <v>841</v>
      </c>
      <c r="P232" s="278">
        <f>+P180+P206</f>
        <v>0</v>
      </c>
      <c r="Q232" s="311">
        <f>O232+P232</f>
        <v>841</v>
      </c>
      <c r="R232" s="275"/>
      <c r="S232" s="276"/>
      <c r="T232" s="277"/>
      <c r="U232" s="278"/>
      <c r="V232" s="313"/>
      <c r="W232" s="279"/>
    </row>
    <row r="233" spans="1:23" ht="14.25" thickTop="1" thickBot="1">
      <c r="L233" s="439" t="s">
        <v>57</v>
      </c>
      <c r="M233" s="440">
        <f t="shared" ref="M233" si="376">+M229+M231+M232</f>
        <v>627</v>
      </c>
      <c r="N233" s="441">
        <f t="shared" ref="N233" si="377">+N229+N231+N232</f>
        <v>1846</v>
      </c>
      <c r="O233" s="442">
        <f t="shared" ref="O233" si="378">+O229+O231+O232</f>
        <v>2473</v>
      </c>
      <c r="P233" s="440">
        <f t="shared" ref="P233" si="379">+P229+P231+P232</f>
        <v>0</v>
      </c>
      <c r="Q233" s="443">
        <f t="shared" ref="Q233" si="380">+Q229+Q231+Q232</f>
        <v>2473</v>
      </c>
      <c r="R233" s="440"/>
      <c r="S233" s="441"/>
      <c r="T233" s="442"/>
      <c r="U233" s="440"/>
      <c r="V233" s="443"/>
      <c r="W233" s="444"/>
    </row>
    <row r="234" spans="1:23" ht="14.25" thickTop="1" thickBot="1">
      <c r="L234" s="280" t="s">
        <v>63</v>
      </c>
      <c r="M234" s="281">
        <f t="shared" ref="M234" si="381">+M220+M224+M228+M233</f>
        <v>2541</v>
      </c>
      <c r="N234" s="282">
        <f t="shared" ref="N234" si="382">+N220+N224+N228+N233</f>
        <v>8147</v>
      </c>
      <c r="O234" s="283">
        <f t="shared" ref="O234" si="383">+O220+O224+O228+O233</f>
        <v>10688</v>
      </c>
      <c r="P234" s="281">
        <f t="shared" ref="P234" si="384">+P220+P224+P228+P233</f>
        <v>0</v>
      </c>
      <c r="Q234" s="283">
        <f t="shared" ref="Q234" si="385">+Q220+Q224+Q228+Q233</f>
        <v>10688</v>
      </c>
      <c r="R234" s="281"/>
      <c r="S234" s="282"/>
      <c r="T234" s="283"/>
      <c r="U234" s="281"/>
      <c r="V234" s="283"/>
      <c r="W234" s="284"/>
    </row>
    <row r="235" spans="1:23" ht="13.5" thickTop="1">
      <c r="L235" s="293" t="s">
        <v>60</v>
      </c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</row>
  </sheetData>
  <sheetProtection password="CF53" sheet="1" objects="1" scenarios="1"/>
  <mergeCells count="39">
    <mergeCell ref="M213:Q213"/>
    <mergeCell ref="L132:W132"/>
    <mergeCell ref="L133:W133"/>
    <mergeCell ref="L158:W158"/>
    <mergeCell ref="L159:W159"/>
    <mergeCell ref="L184:W184"/>
    <mergeCell ref="L185:W185"/>
    <mergeCell ref="L210:W210"/>
    <mergeCell ref="L211:W211"/>
    <mergeCell ref="M161:Q161"/>
    <mergeCell ref="M187:Q187"/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80:W80"/>
    <mergeCell ref="L81:W81"/>
    <mergeCell ref="L106:W106"/>
    <mergeCell ref="L107:W107"/>
    <mergeCell ref="B54:I54"/>
    <mergeCell ref="L54:W54"/>
    <mergeCell ref="B55:I55"/>
    <mergeCell ref="L55:W55"/>
    <mergeCell ref="C57:E57"/>
    <mergeCell ref="F57:H57"/>
    <mergeCell ref="M57:Q57"/>
    <mergeCell ref="R57:V57"/>
  </mergeCells>
  <conditionalFormatting sqref="A1:A21 K1:K21 K32:K47 A32:A47 A58:A73 K58:K73 K23:K30 A23:A30 A49:A56 K49:K56 K75:K99 A75:A99 A101:A125 K101:K125 K127:K151 A127:A151 A153:A177 K153:K177 K179:K203 A179:A203 A205:A229 K205:K229 K231:K1048576 A231:A1048576">
    <cfRule type="containsText" dxfId="11" priority="13" operator="containsText" text="NOT OK">
      <formula>NOT(ISERROR(SEARCH("NOT OK",A1)))</formula>
    </cfRule>
  </conditionalFormatting>
  <conditionalFormatting sqref="A31 K31">
    <cfRule type="containsText" dxfId="10" priority="11" operator="containsText" text="NOT OK">
      <formula>NOT(ISERROR(SEARCH("NOT OK",A31)))</formula>
    </cfRule>
  </conditionalFormatting>
  <conditionalFormatting sqref="A57 K57">
    <cfRule type="containsText" dxfId="9" priority="10" operator="containsText" text="NOT OK">
      <formula>NOT(ISERROR(SEARCH("NOT OK",A57)))</formula>
    </cfRule>
  </conditionalFormatting>
  <conditionalFormatting sqref="A22 K22">
    <cfRule type="containsText" dxfId="8" priority="9" operator="containsText" text="NOT OK">
      <formula>NOT(ISERROR(SEARCH("NOT OK",A22)))</formula>
    </cfRule>
  </conditionalFormatting>
  <conditionalFormatting sqref="A48 K48">
    <cfRule type="containsText" dxfId="7" priority="8" operator="containsText" text="NOT OK">
      <formula>NOT(ISERROR(SEARCH("NOT OK",A48)))</formula>
    </cfRule>
  </conditionalFormatting>
  <conditionalFormatting sqref="A74 K74">
    <cfRule type="containsText" dxfId="6" priority="7" operator="containsText" text="NOT OK">
      <formula>NOT(ISERROR(SEARCH("NOT OK",A74)))</formula>
    </cfRule>
  </conditionalFormatting>
  <conditionalFormatting sqref="A100 K100">
    <cfRule type="containsText" dxfId="5" priority="6" operator="containsText" text="NOT OK">
      <formula>NOT(ISERROR(SEARCH("NOT OK",A100)))</formula>
    </cfRule>
  </conditionalFormatting>
  <conditionalFormatting sqref="A126 K126">
    <cfRule type="containsText" dxfId="4" priority="5" operator="containsText" text="NOT OK">
      <formula>NOT(ISERROR(SEARCH("NOT OK",A126)))</formula>
    </cfRule>
  </conditionalFormatting>
  <conditionalFormatting sqref="A152 K152">
    <cfRule type="containsText" dxfId="3" priority="4" operator="containsText" text="NOT OK">
      <formula>NOT(ISERROR(SEARCH("NOT OK",A152)))</formula>
    </cfRule>
  </conditionalFormatting>
  <conditionalFormatting sqref="A178 K178">
    <cfRule type="containsText" dxfId="2" priority="3" operator="containsText" text="NOT OK">
      <formula>NOT(ISERROR(SEARCH("NOT OK",A178)))</formula>
    </cfRule>
  </conditionalFormatting>
  <conditionalFormatting sqref="A204 K204">
    <cfRule type="containsText" dxfId="1" priority="2" operator="containsText" text="NOT OK">
      <formula>NOT(ISERROR(SEARCH("NOT OK",A204)))</formula>
    </cfRule>
  </conditionalFormatting>
  <conditionalFormatting sqref="A230 K230">
    <cfRule type="containsText" dxfId="0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79" min="11" max="22" man="1"/>
    <brk id="157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AOT</cp:lastModifiedBy>
  <cp:lastPrinted>2015-07-22T01:41:03Z</cp:lastPrinted>
  <dcterms:created xsi:type="dcterms:W3CDTF">2013-10-03T09:45:59Z</dcterms:created>
  <dcterms:modified xsi:type="dcterms:W3CDTF">2016-11-21T06:51:45Z</dcterms:modified>
</cp:coreProperties>
</file>