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9120" windowHeight="11985" activeTab="8"/>
  </bookViews>
  <sheets>
    <sheet name="Lcc_BKK+DMK" sheetId="20" r:id="rId1"/>
    <sheet name="Lcc_BKK" sheetId="1" r:id="rId2"/>
    <sheet name="Lcc_DMK" sheetId="13" r:id="rId3"/>
    <sheet name="Lcc_CNX" sheetId="14" r:id="rId4"/>
    <sheet name="Lcc_CNX (2)" sheetId="24" state="hidden" r:id="rId5"/>
    <sheet name="Lcc_HDY" sheetId="15" r:id="rId6"/>
    <sheet name="Lcc_HKT" sheetId="16" r:id="rId7"/>
    <sheet name="Lcc_CEI" sheetId="17" r:id="rId8"/>
    <sheet name="Lcc_TOTAL" sheetId="19" r:id="rId9"/>
  </sheets>
  <definedNames>
    <definedName name="_xlnm.Print_Area" localSheetId="1">Lcc_BKK!$B$2:$I$85,Lcc_BKK!$L$2:$W$253</definedName>
    <definedName name="_xlnm.Print_Area" localSheetId="0">'Lcc_BKK+DMK'!$B$2:$I$85,'Lcc_BKK+DMK'!$L$2:$W$253</definedName>
    <definedName name="_xlnm.Print_Area" localSheetId="7">Lcc_CEI!$B$2:$I$85,Lcc_CEI!$L$2:$W$253</definedName>
    <definedName name="_xlnm.Print_Area" localSheetId="3">Lcc_CNX!$B$2:$I$85,Lcc_CNX!$L$2:$W$253</definedName>
    <definedName name="_xlnm.Print_Area" localSheetId="2">Lcc_DMK!$B$2:$I$85,Lcc_DMK!$L$2:$W$253</definedName>
    <definedName name="_xlnm.Print_Area" localSheetId="5">Lcc_HDY!$B$2:$I$85,Lcc_HDY!$L$2:$W$253</definedName>
    <definedName name="_xlnm.Print_Area" localSheetId="6">Lcc_HKT!$B$2:$I$85,Lcc_HKT!$L$2:$W$253</definedName>
    <definedName name="_xlnm.Print_Area" localSheetId="8">Lcc_TOTAL!$B$2:$I$85,Lcc_TOTAL!$L$2:$W$253</definedName>
  </definedNames>
  <calcPr calcId="125725"/>
</workbook>
</file>

<file path=xl/calcChain.xml><?xml version="1.0" encoding="utf-8"?>
<calcChain xmlns="http://schemas.openxmlformats.org/spreadsheetml/2006/main">
  <c r="Q247" i="1"/>
  <c r="W247" s="1"/>
  <c r="P247"/>
  <c r="O247"/>
  <c r="N247"/>
  <c r="M247"/>
  <c r="Q246"/>
  <c r="W246" s="1"/>
  <c r="P246"/>
  <c r="O246"/>
  <c r="N246"/>
  <c r="M246"/>
  <c r="Q247" i="13"/>
  <c r="P247"/>
  <c r="O247"/>
  <c r="N247"/>
  <c r="M247"/>
  <c r="Q246"/>
  <c r="P246"/>
  <c r="O246"/>
  <c r="N246"/>
  <c r="M246"/>
  <c r="Q247" i="14"/>
  <c r="P247"/>
  <c r="O247"/>
  <c r="N247"/>
  <c r="M247"/>
  <c r="Q246"/>
  <c r="P246"/>
  <c r="O246"/>
  <c r="N246"/>
  <c r="M246"/>
  <c r="Q247" i="15"/>
  <c r="P247"/>
  <c r="O247"/>
  <c r="N247"/>
  <c r="M247"/>
  <c r="Q246"/>
  <c r="P246"/>
  <c r="O246"/>
  <c r="N246"/>
  <c r="M246"/>
  <c r="Q247" i="16"/>
  <c r="P247"/>
  <c r="O247"/>
  <c r="N247"/>
  <c r="M247"/>
  <c r="Q246"/>
  <c r="P246"/>
  <c r="O246"/>
  <c r="N246"/>
  <c r="M246"/>
  <c r="Q247" i="17"/>
  <c r="P247"/>
  <c r="O247"/>
  <c r="N247"/>
  <c r="M247"/>
  <c r="Q246"/>
  <c r="P246"/>
  <c r="O246"/>
  <c r="N246"/>
  <c r="M246"/>
  <c r="U219" i="1"/>
  <c r="S219"/>
  <c r="R219"/>
  <c r="Q219"/>
  <c r="W219" s="1"/>
  <c r="P219"/>
  <c r="O219"/>
  <c r="N219"/>
  <c r="M219"/>
  <c r="U218"/>
  <c r="S218"/>
  <c r="R218"/>
  <c r="Q218"/>
  <c r="W218" s="1"/>
  <c r="P218"/>
  <c r="O218"/>
  <c r="N218"/>
  <c r="M218"/>
  <c r="U219" i="13"/>
  <c r="S219"/>
  <c r="R219"/>
  <c r="Q219"/>
  <c r="P219"/>
  <c r="O219"/>
  <c r="N219"/>
  <c r="M219"/>
  <c r="U218"/>
  <c r="S218"/>
  <c r="R218"/>
  <c r="Q218"/>
  <c r="P218"/>
  <c r="O218"/>
  <c r="N218"/>
  <c r="M218"/>
  <c r="U219" i="14"/>
  <c r="S219"/>
  <c r="R219"/>
  <c r="Q219"/>
  <c r="P219"/>
  <c r="O219"/>
  <c r="N219"/>
  <c r="M219"/>
  <c r="U218"/>
  <c r="S218"/>
  <c r="R218"/>
  <c r="Q218"/>
  <c r="P218"/>
  <c r="O218"/>
  <c r="N218"/>
  <c r="M218"/>
  <c r="U219" i="15"/>
  <c r="S219"/>
  <c r="R219"/>
  <c r="Q219"/>
  <c r="P219"/>
  <c r="O219"/>
  <c r="N219"/>
  <c r="M219"/>
  <c r="U218"/>
  <c r="S218"/>
  <c r="R218"/>
  <c r="Q218"/>
  <c r="P218"/>
  <c r="O218"/>
  <c r="N218"/>
  <c r="M218"/>
  <c r="U219" i="16"/>
  <c r="S219"/>
  <c r="R219"/>
  <c r="Q219"/>
  <c r="P219"/>
  <c r="O219"/>
  <c r="N219"/>
  <c r="M219"/>
  <c r="U218"/>
  <c r="S218"/>
  <c r="R218"/>
  <c r="Q218"/>
  <c r="P218"/>
  <c r="O218"/>
  <c r="N218"/>
  <c r="M218"/>
  <c r="U219" i="17"/>
  <c r="S219"/>
  <c r="R219"/>
  <c r="Q219"/>
  <c r="P219"/>
  <c r="O219"/>
  <c r="N219"/>
  <c r="M219"/>
  <c r="U218"/>
  <c r="S218"/>
  <c r="R218"/>
  <c r="Q218"/>
  <c r="P218"/>
  <c r="O218"/>
  <c r="N218"/>
  <c r="M218"/>
  <c r="U216" i="1"/>
  <c r="S216"/>
  <c r="R216"/>
  <c r="P216"/>
  <c r="N216"/>
  <c r="M216"/>
  <c r="U216" i="13"/>
  <c r="S216"/>
  <c r="R216"/>
  <c r="P216"/>
  <c r="N216"/>
  <c r="M216"/>
  <c r="U216" i="14"/>
  <c r="S216"/>
  <c r="R216"/>
  <c r="P216"/>
  <c r="N216"/>
  <c r="M216"/>
  <c r="U216" i="15"/>
  <c r="S216"/>
  <c r="R216"/>
  <c r="P216"/>
  <c r="N216"/>
  <c r="M216"/>
  <c r="U216" i="16"/>
  <c r="S216"/>
  <c r="R216"/>
  <c r="P216"/>
  <c r="N216"/>
  <c r="M216"/>
  <c r="U216" i="17"/>
  <c r="S216"/>
  <c r="R216"/>
  <c r="P216"/>
  <c r="N216"/>
  <c r="M216"/>
  <c r="U188" i="1"/>
  <c r="S188"/>
  <c r="R188"/>
  <c r="P188"/>
  <c r="N188"/>
  <c r="U188" i="13"/>
  <c r="S188"/>
  <c r="R188"/>
  <c r="P188"/>
  <c r="N188"/>
  <c r="U188" i="14"/>
  <c r="S188"/>
  <c r="R188"/>
  <c r="P188"/>
  <c r="N188"/>
  <c r="U188" i="15"/>
  <c r="S188"/>
  <c r="R188"/>
  <c r="P188"/>
  <c r="N188"/>
  <c r="U188" i="16"/>
  <c r="S188"/>
  <c r="R188"/>
  <c r="P188"/>
  <c r="N188"/>
  <c r="U188" i="17"/>
  <c r="S188"/>
  <c r="R188"/>
  <c r="P188"/>
  <c r="N188"/>
  <c r="U132" i="1"/>
  <c r="S132"/>
  <c r="R132"/>
  <c r="P132"/>
  <c r="N132"/>
  <c r="M132"/>
  <c r="U132" i="13"/>
  <c r="S132"/>
  <c r="R132"/>
  <c r="P132"/>
  <c r="N132"/>
  <c r="M132"/>
  <c r="U132" i="14"/>
  <c r="S132"/>
  <c r="R132"/>
  <c r="P132"/>
  <c r="N132"/>
  <c r="M132"/>
  <c r="U132" i="15"/>
  <c r="S132"/>
  <c r="R132"/>
  <c r="P132"/>
  <c r="N132"/>
  <c r="M132"/>
  <c r="U132" i="16"/>
  <c r="S132"/>
  <c r="R132"/>
  <c r="P132"/>
  <c r="N132"/>
  <c r="M132"/>
  <c r="U132" i="17"/>
  <c r="S132"/>
  <c r="R132"/>
  <c r="P132"/>
  <c r="N132"/>
  <c r="M132"/>
  <c r="U104" i="1"/>
  <c r="S104"/>
  <c r="R104"/>
  <c r="P104"/>
  <c r="N104"/>
  <c r="U104" i="13"/>
  <c r="S104"/>
  <c r="R104"/>
  <c r="P104"/>
  <c r="N104"/>
  <c r="U104" i="14"/>
  <c r="S104"/>
  <c r="R104"/>
  <c r="P104"/>
  <c r="N104"/>
  <c r="U104" i="15"/>
  <c r="S104"/>
  <c r="R104"/>
  <c r="P104"/>
  <c r="N104"/>
  <c r="U104" i="16"/>
  <c r="S104"/>
  <c r="R104"/>
  <c r="P104"/>
  <c r="N104"/>
  <c r="U104" i="17"/>
  <c r="S104"/>
  <c r="R104"/>
  <c r="P104"/>
  <c r="N104"/>
  <c r="U48" i="1"/>
  <c r="S48"/>
  <c r="R48"/>
  <c r="P48"/>
  <c r="N48"/>
  <c r="M48"/>
  <c r="G48"/>
  <c r="F48"/>
  <c r="D48"/>
  <c r="C48"/>
  <c r="U48" i="13"/>
  <c r="S48"/>
  <c r="R48"/>
  <c r="P48"/>
  <c r="N48"/>
  <c r="M48"/>
  <c r="G48"/>
  <c r="F48"/>
  <c r="D48"/>
  <c r="C48"/>
  <c r="U48" i="14"/>
  <c r="S48"/>
  <c r="R48"/>
  <c r="P48"/>
  <c r="N48"/>
  <c r="M48"/>
  <c r="G48"/>
  <c r="F48"/>
  <c r="D48"/>
  <c r="C48"/>
  <c r="U48" i="15"/>
  <c r="S48"/>
  <c r="R48"/>
  <c r="P48"/>
  <c r="N48"/>
  <c r="M48"/>
  <c r="G48"/>
  <c r="F48"/>
  <c r="D48"/>
  <c r="C48"/>
  <c r="U48" i="16"/>
  <c r="S48"/>
  <c r="R48"/>
  <c r="P48"/>
  <c r="N48"/>
  <c r="M48"/>
  <c r="G48"/>
  <c r="F48"/>
  <c r="D48"/>
  <c r="C48"/>
  <c r="U48" i="17"/>
  <c r="S48"/>
  <c r="R48"/>
  <c r="P48"/>
  <c r="N48"/>
  <c r="M48"/>
  <c r="G48"/>
  <c r="F48"/>
  <c r="D48"/>
  <c r="C48"/>
  <c r="U20" i="1"/>
  <c r="S20"/>
  <c r="R20"/>
  <c r="P20"/>
  <c r="N20"/>
  <c r="U20" i="13"/>
  <c r="S20"/>
  <c r="R20"/>
  <c r="P20"/>
  <c r="N20"/>
  <c r="U20" i="14"/>
  <c r="S20"/>
  <c r="R20"/>
  <c r="P20"/>
  <c r="N20"/>
  <c r="U20" i="15"/>
  <c r="S20"/>
  <c r="R20"/>
  <c r="P20"/>
  <c r="N20"/>
  <c r="U20" i="16"/>
  <c r="S20"/>
  <c r="R20"/>
  <c r="P20"/>
  <c r="N20"/>
  <c r="U20" i="17"/>
  <c r="S20"/>
  <c r="R20"/>
  <c r="P20"/>
  <c r="N20"/>
  <c r="G20" i="1"/>
  <c r="F20"/>
  <c r="D20"/>
  <c r="G20" i="13"/>
  <c r="F20"/>
  <c r="D20"/>
  <c r="G20" i="14"/>
  <c r="F20"/>
  <c r="D20"/>
  <c r="G20" i="15"/>
  <c r="F20"/>
  <c r="D20"/>
  <c r="G20" i="16"/>
  <c r="F20"/>
  <c r="D20"/>
  <c r="G20" i="17"/>
  <c r="F20"/>
  <c r="D20"/>
  <c r="R158"/>
  <c r="S158"/>
  <c r="A48" i="13" l="1"/>
  <c r="A48" i="16"/>
  <c r="A48" i="15"/>
  <c r="A48" i="17"/>
  <c r="A48" i="1"/>
  <c r="A48" i="14"/>
  <c r="M104" i="1"/>
  <c r="M104" i="13"/>
  <c r="M104" i="14"/>
  <c r="M104" i="15"/>
  <c r="M104" i="16"/>
  <c r="M104" i="17"/>
  <c r="C20" i="1"/>
  <c r="C20" i="13"/>
  <c r="C20" i="14"/>
  <c r="C20" i="15"/>
  <c r="C20" i="16"/>
  <c r="C20" i="17"/>
  <c r="T99" i="15"/>
  <c r="U212" i="13"/>
  <c r="S212"/>
  <c r="R212"/>
  <c r="P212"/>
  <c r="N212"/>
  <c r="M212"/>
  <c r="U212" i="14"/>
  <c r="S212"/>
  <c r="R212"/>
  <c r="P212"/>
  <c r="N212"/>
  <c r="M212"/>
  <c r="U212" i="15"/>
  <c r="S212"/>
  <c r="R212"/>
  <c r="P212"/>
  <c r="N212"/>
  <c r="M212"/>
  <c r="U212" i="16"/>
  <c r="S212"/>
  <c r="R212"/>
  <c r="P212"/>
  <c r="N212"/>
  <c r="M212"/>
  <c r="U212" i="17"/>
  <c r="S212"/>
  <c r="R212"/>
  <c r="P212"/>
  <c r="N212"/>
  <c r="M212"/>
  <c r="U212" i="1"/>
  <c r="S212"/>
  <c r="R212"/>
  <c r="P212"/>
  <c r="N212"/>
  <c r="M212"/>
  <c r="U184" i="13"/>
  <c r="U190" s="1"/>
  <c r="S184"/>
  <c r="S190" s="1"/>
  <c r="R184"/>
  <c r="R190" s="1"/>
  <c r="P184"/>
  <c r="P190" s="1"/>
  <c r="N184"/>
  <c r="N190" s="1"/>
  <c r="M184"/>
  <c r="U184" i="14"/>
  <c r="U190" s="1"/>
  <c r="S184"/>
  <c r="S190" s="1"/>
  <c r="R184"/>
  <c r="R190" s="1"/>
  <c r="P184"/>
  <c r="P190" s="1"/>
  <c r="N184"/>
  <c r="N190" s="1"/>
  <c r="M184"/>
  <c r="U184" i="15"/>
  <c r="U190" s="1"/>
  <c r="S184"/>
  <c r="S190" s="1"/>
  <c r="R184"/>
  <c r="R190" s="1"/>
  <c r="P184"/>
  <c r="P190" s="1"/>
  <c r="N184"/>
  <c r="N190" s="1"/>
  <c r="M184"/>
  <c r="U184" i="16"/>
  <c r="U190" s="1"/>
  <c r="S184"/>
  <c r="S190" s="1"/>
  <c r="R184"/>
  <c r="R190" s="1"/>
  <c r="P184"/>
  <c r="P190" s="1"/>
  <c r="N184"/>
  <c r="N190" s="1"/>
  <c r="M184"/>
  <c r="U184" i="17"/>
  <c r="U190" s="1"/>
  <c r="S184"/>
  <c r="S190" s="1"/>
  <c r="R184"/>
  <c r="R190" s="1"/>
  <c r="P184"/>
  <c r="P190" s="1"/>
  <c r="N184"/>
  <c r="N190" s="1"/>
  <c r="M184"/>
  <c r="U184" i="1"/>
  <c r="U190" s="1"/>
  <c r="S184"/>
  <c r="S190" s="1"/>
  <c r="R184"/>
  <c r="R190" s="1"/>
  <c r="P184"/>
  <c r="P190" s="1"/>
  <c r="N184"/>
  <c r="N190" s="1"/>
  <c r="M184"/>
  <c r="U128" i="13"/>
  <c r="U134" s="1"/>
  <c r="S128"/>
  <c r="S134" s="1"/>
  <c r="R128"/>
  <c r="R134" s="1"/>
  <c r="P128"/>
  <c r="P134" s="1"/>
  <c r="N128"/>
  <c r="N134" s="1"/>
  <c r="M128"/>
  <c r="M134" s="1"/>
  <c r="U128" i="14"/>
  <c r="U134" s="1"/>
  <c r="S128"/>
  <c r="S134" s="1"/>
  <c r="R128"/>
  <c r="R134" s="1"/>
  <c r="P128"/>
  <c r="P134" s="1"/>
  <c r="N128"/>
  <c r="N134" s="1"/>
  <c r="M128"/>
  <c r="M134" s="1"/>
  <c r="U128" i="15"/>
  <c r="U134" s="1"/>
  <c r="S128"/>
  <c r="S134" s="1"/>
  <c r="R128"/>
  <c r="R134" s="1"/>
  <c r="P128"/>
  <c r="P134" s="1"/>
  <c r="N128"/>
  <c r="N134" s="1"/>
  <c r="M128"/>
  <c r="M134" s="1"/>
  <c r="U128" i="16"/>
  <c r="U134" s="1"/>
  <c r="S128"/>
  <c r="S134" s="1"/>
  <c r="R128"/>
  <c r="R134" s="1"/>
  <c r="P128"/>
  <c r="P134" s="1"/>
  <c r="N128"/>
  <c r="N134" s="1"/>
  <c r="M128"/>
  <c r="M134" s="1"/>
  <c r="U128" i="17"/>
  <c r="U134" s="1"/>
  <c r="S128"/>
  <c r="S134" s="1"/>
  <c r="R128"/>
  <c r="R134" s="1"/>
  <c r="P128"/>
  <c r="P134" s="1"/>
  <c r="N128"/>
  <c r="N134" s="1"/>
  <c r="M128"/>
  <c r="M134" s="1"/>
  <c r="U128" i="1"/>
  <c r="U134" s="1"/>
  <c r="S128"/>
  <c r="S134" s="1"/>
  <c r="R128"/>
  <c r="R134" s="1"/>
  <c r="P128"/>
  <c r="P134" s="1"/>
  <c r="N128"/>
  <c r="N134" s="1"/>
  <c r="M128"/>
  <c r="M134" s="1"/>
  <c r="U100" i="13"/>
  <c r="U106" s="1"/>
  <c r="S100"/>
  <c r="S106" s="1"/>
  <c r="R100"/>
  <c r="R106" s="1"/>
  <c r="P100"/>
  <c r="P106" s="1"/>
  <c r="N100"/>
  <c r="N106" s="1"/>
  <c r="M100"/>
  <c r="U100" i="14"/>
  <c r="U106" s="1"/>
  <c r="S100"/>
  <c r="S106" s="1"/>
  <c r="R100"/>
  <c r="R106" s="1"/>
  <c r="P100"/>
  <c r="P106" s="1"/>
  <c r="N100"/>
  <c r="N106" s="1"/>
  <c r="M100"/>
  <c r="M106" s="1"/>
  <c r="U100" i="15"/>
  <c r="U106" s="1"/>
  <c r="S100"/>
  <c r="S106" s="1"/>
  <c r="R100"/>
  <c r="R106" s="1"/>
  <c r="P100"/>
  <c r="P106" s="1"/>
  <c r="N100"/>
  <c r="N106" s="1"/>
  <c r="M100"/>
  <c r="U100" i="16"/>
  <c r="U106" s="1"/>
  <c r="S100"/>
  <c r="S106" s="1"/>
  <c r="R100"/>
  <c r="R106" s="1"/>
  <c r="P100"/>
  <c r="P106" s="1"/>
  <c r="N100"/>
  <c r="N106" s="1"/>
  <c r="M100"/>
  <c r="U100" i="17"/>
  <c r="U106" s="1"/>
  <c r="S100"/>
  <c r="S106" s="1"/>
  <c r="R100"/>
  <c r="R106" s="1"/>
  <c r="P100"/>
  <c r="P106" s="1"/>
  <c r="N100"/>
  <c r="N106" s="1"/>
  <c r="M100"/>
  <c r="U100" i="1"/>
  <c r="U106" s="1"/>
  <c r="S100"/>
  <c r="S106" s="1"/>
  <c r="R100"/>
  <c r="R106" s="1"/>
  <c r="P100"/>
  <c r="P106" s="1"/>
  <c r="N100"/>
  <c r="N106" s="1"/>
  <c r="M100"/>
  <c r="U44" i="13"/>
  <c r="U50" s="1"/>
  <c r="S44"/>
  <c r="S50" s="1"/>
  <c r="R44"/>
  <c r="R50" s="1"/>
  <c r="P44"/>
  <c r="P50" s="1"/>
  <c r="N44"/>
  <c r="N50" s="1"/>
  <c r="M44"/>
  <c r="M50" s="1"/>
  <c r="U44" i="14"/>
  <c r="U50" s="1"/>
  <c r="S44"/>
  <c r="S50" s="1"/>
  <c r="R44"/>
  <c r="R50" s="1"/>
  <c r="P44"/>
  <c r="P50" s="1"/>
  <c r="N44"/>
  <c r="N50" s="1"/>
  <c r="M44"/>
  <c r="M50" s="1"/>
  <c r="U44" i="15"/>
  <c r="U50" s="1"/>
  <c r="S44"/>
  <c r="S50" s="1"/>
  <c r="R44"/>
  <c r="R50" s="1"/>
  <c r="P44"/>
  <c r="P50" s="1"/>
  <c r="N44"/>
  <c r="N50" s="1"/>
  <c r="M44"/>
  <c r="M50" s="1"/>
  <c r="U44" i="16"/>
  <c r="U50" s="1"/>
  <c r="S44"/>
  <c r="S50" s="1"/>
  <c r="R44"/>
  <c r="R50" s="1"/>
  <c r="P44"/>
  <c r="P50" s="1"/>
  <c r="N44"/>
  <c r="N50" s="1"/>
  <c r="M44"/>
  <c r="M50" s="1"/>
  <c r="U44" i="17"/>
  <c r="U50" s="1"/>
  <c r="S44"/>
  <c r="S50" s="1"/>
  <c r="R44"/>
  <c r="R50" s="1"/>
  <c r="P44"/>
  <c r="P50" s="1"/>
  <c r="N44"/>
  <c r="N50" s="1"/>
  <c r="M44"/>
  <c r="M50" s="1"/>
  <c r="U44" i="1"/>
  <c r="U50" s="1"/>
  <c r="S44"/>
  <c r="S50" s="1"/>
  <c r="R44"/>
  <c r="R50" s="1"/>
  <c r="P44"/>
  <c r="P50" s="1"/>
  <c r="N44"/>
  <c r="N50" s="1"/>
  <c r="M44"/>
  <c r="M50" s="1"/>
  <c r="U16" i="13"/>
  <c r="U22" s="1"/>
  <c r="S16"/>
  <c r="S22" s="1"/>
  <c r="R16"/>
  <c r="R22" s="1"/>
  <c r="P16"/>
  <c r="P22" s="1"/>
  <c r="N16"/>
  <c r="N22" s="1"/>
  <c r="M16"/>
  <c r="U16" i="14"/>
  <c r="U22" s="1"/>
  <c r="S16"/>
  <c r="S22" s="1"/>
  <c r="R16"/>
  <c r="R22" s="1"/>
  <c r="P16"/>
  <c r="P22" s="1"/>
  <c r="N16"/>
  <c r="N22" s="1"/>
  <c r="M16"/>
  <c r="U16" i="15"/>
  <c r="U22" s="1"/>
  <c r="S16"/>
  <c r="S22" s="1"/>
  <c r="R16"/>
  <c r="R22" s="1"/>
  <c r="P16"/>
  <c r="P22" s="1"/>
  <c r="N16"/>
  <c r="N22" s="1"/>
  <c r="M16"/>
  <c r="U16" i="16"/>
  <c r="U22" s="1"/>
  <c r="S16"/>
  <c r="S22" s="1"/>
  <c r="R16"/>
  <c r="R22" s="1"/>
  <c r="P16"/>
  <c r="P22" s="1"/>
  <c r="N16"/>
  <c r="N22" s="1"/>
  <c r="M16"/>
  <c r="U16" i="17"/>
  <c r="U22" s="1"/>
  <c r="S16"/>
  <c r="S22" s="1"/>
  <c r="R16"/>
  <c r="R22" s="1"/>
  <c r="P16"/>
  <c r="P22" s="1"/>
  <c r="N16"/>
  <c r="N22" s="1"/>
  <c r="M16"/>
  <c r="U16" i="1"/>
  <c r="U22" s="1"/>
  <c r="S16"/>
  <c r="S22" s="1"/>
  <c r="R16"/>
  <c r="R22" s="1"/>
  <c r="P16"/>
  <c r="P22" s="1"/>
  <c r="N16"/>
  <c r="N22" s="1"/>
  <c r="M16"/>
  <c r="G44" i="13"/>
  <c r="G50" s="1"/>
  <c r="F44"/>
  <c r="F50" s="1"/>
  <c r="D44"/>
  <c r="D50" s="1"/>
  <c r="C44"/>
  <c r="C50" s="1"/>
  <c r="G44" i="14"/>
  <c r="G50" s="1"/>
  <c r="A50" s="1"/>
  <c r="F44"/>
  <c r="F50" s="1"/>
  <c r="D44"/>
  <c r="D50" s="1"/>
  <c r="C44"/>
  <c r="C50" s="1"/>
  <c r="G44" i="15"/>
  <c r="G50" s="1"/>
  <c r="F44"/>
  <c r="F50" s="1"/>
  <c r="D44"/>
  <c r="D50" s="1"/>
  <c r="C44"/>
  <c r="C50" s="1"/>
  <c r="G44" i="16"/>
  <c r="G50" s="1"/>
  <c r="A50" s="1"/>
  <c r="F44"/>
  <c r="F50" s="1"/>
  <c r="D44"/>
  <c r="D50" s="1"/>
  <c r="C44"/>
  <c r="C50" s="1"/>
  <c r="G44" i="17"/>
  <c r="G50" s="1"/>
  <c r="F44"/>
  <c r="F50" s="1"/>
  <c r="D44"/>
  <c r="D50" s="1"/>
  <c r="C44"/>
  <c r="C50" s="1"/>
  <c r="G44" i="1"/>
  <c r="G50" s="1"/>
  <c r="F44"/>
  <c r="F50" s="1"/>
  <c r="D44"/>
  <c r="D50" s="1"/>
  <c r="C44"/>
  <c r="C50" s="1"/>
  <c r="G16" i="13"/>
  <c r="G22" s="1"/>
  <c r="F16"/>
  <c r="F22" s="1"/>
  <c r="D16"/>
  <c r="D22" s="1"/>
  <c r="G16" i="14"/>
  <c r="G22" s="1"/>
  <c r="F16"/>
  <c r="F22" s="1"/>
  <c r="D16"/>
  <c r="D22" s="1"/>
  <c r="G16" i="15"/>
  <c r="G22" s="1"/>
  <c r="F16"/>
  <c r="F22" s="1"/>
  <c r="D16"/>
  <c r="D22" s="1"/>
  <c r="G16" i="16"/>
  <c r="G22" s="1"/>
  <c r="F16"/>
  <c r="F22" s="1"/>
  <c r="D16"/>
  <c r="D22" s="1"/>
  <c r="G16" i="17"/>
  <c r="G22" s="1"/>
  <c r="F16"/>
  <c r="F22" s="1"/>
  <c r="D16"/>
  <c r="D22" s="1"/>
  <c r="G16" i="1"/>
  <c r="G22" s="1"/>
  <c r="F16"/>
  <c r="F22" s="1"/>
  <c r="D16"/>
  <c r="D22" s="1"/>
  <c r="C16" i="13"/>
  <c r="C22" s="1"/>
  <c r="C16" i="14"/>
  <c r="C22" s="1"/>
  <c r="C16" i="15"/>
  <c r="C22" s="1"/>
  <c r="C16" i="16"/>
  <c r="C22" s="1"/>
  <c r="C16" i="17"/>
  <c r="C22" s="1"/>
  <c r="C16" i="1"/>
  <c r="U45" i="19"/>
  <c r="A45" i="17"/>
  <c r="E45"/>
  <c r="H45"/>
  <c r="O45"/>
  <c r="T45"/>
  <c r="A45" i="16"/>
  <c r="E45"/>
  <c r="H45"/>
  <c r="O45"/>
  <c r="T45"/>
  <c r="A45" i="15"/>
  <c r="E45"/>
  <c r="H45"/>
  <c r="O45"/>
  <c r="T45"/>
  <c r="A45" i="14"/>
  <c r="E45"/>
  <c r="H45"/>
  <c r="O45"/>
  <c r="T45"/>
  <c r="A45" i="13"/>
  <c r="E45"/>
  <c r="H45"/>
  <c r="O45"/>
  <c r="T45"/>
  <c r="A45" i="1"/>
  <c r="E45"/>
  <c r="H45"/>
  <c r="O45"/>
  <c r="T45"/>
  <c r="C45" i="20"/>
  <c r="D45"/>
  <c r="F45"/>
  <c r="F45" i="19" s="1"/>
  <c r="G45" i="20"/>
  <c r="G45" i="19" s="1"/>
  <c r="M45" i="20"/>
  <c r="N45"/>
  <c r="P45"/>
  <c r="R45"/>
  <c r="R45" i="19" s="1"/>
  <c r="S45" i="20"/>
  <c r="S45" i="19" s="1"/>
  <c r="U45" i="20"/>
  <c r="O9" i="16"/>
  <c r="O10"/>
  <c r="O11"/>
  <c r="E9"/>
  <c r="H9"/>
  <c r="E10"/>
  <c r="H10"/>
  <c r="E11"/>
  <c r="H11"/>
  <c r="A50" i="17" l="1"/>
  <c r="A50" i="13"/>
  <c r="A50" i="15"/>
  <c r="A50" i="1"/>
  <c r="M106" i="17"/>
  <c r="M106" i="15"/>
  <c r="M106" i="13"/>
  <c r="C22" i="1"/>
  <c r="M106"/>
  <c r="M106" i="16"/>
  <c r="Q45" i="13"/>
  <c r="Q45" i="15"/>
  <c r="Q45" i="1"/>
  <c r="Q45" i="14"/>
  <c r="Q45" i="16"/>
  <c r="I45" i="1"/>
  <c r="Q45" i="17"/>
  <c r="P45" i="19"/>
  <c r="M45"/>
  <c r="C45"/>
  <c r="D45"/>
  <c r="V45" i="17"/>
  <c r="V45" i="13"/>
  <c r="V45" i="1"/>
  <c r="V45" i="16"/>
  <c r="W45" s="1"/>
  <c r="V45" i="15"/>
  <c r="V45" i="14"/>
  <c r="A22" i="1"/>
  <c r="A22" i="14"/>
  <c r="A22" i="15"/>
  <c r="A22" i="17"/>
  <c r="A22" i="13"/>
  <c r="I45"/>
  <c r="I45" i="15"/>
  <c r="A16"/>
  <c r="A16" i="14"/>
  <c r="A44" i="17"/>
  <c r="A44" i="14"/>
  <c r="I45" i="16"/>
  <c r="I45" i="17"/>
  <c r="A16"/>
  <c r="A16" i="13"/>
  <c r="O45" i="20"/>
  <c r="I45" i="14"/>
  <c r="H45" i="20"/>
  <c r="E45"/>
  <c r="T45" i="19"/>
  <c r="V45" s="1"/>
  <c r="H45"/>
  <c r="A45"/>
  <c r="T45" i="20"/>
  <c r="V45" s="1"/>
  <c r="A45"/>
  <c r="A44" i="1"/>
  <c r="N45" i="19"/>
  <c r="A44" i="13"/>
  <c r="A44" i="15"/>
  <c r="A44" i="16"/>
  <c r="A16"/>
  <c r="A16" i="1"/>
  <c r="T207" i="13"/>
  <c r="T206"/>
  <c r="T205"/>
  <c r="T207" i="14"/>
  <c r="T206"/>
  <c r="T205"/>
  <c r="T207" i="15"/>
  <c r="T206"/>
  <c r="T205"/>
  <c r="T207" i="17"/>
  <c r="T206"/>
  <c r="T205"/>
  <c r="T207" i="16"/>
  <c r="T206"/>
  <c r="T205"/>
  <c r="T179" i="13"/>
  <c r="T178"/>
  <c r="T177"/>
  <c r="T179" i="14"/>
  <c r="T178"/>
  <c r="T177"/>
  <c r="T179" i="15"/>
  <c r="T178"/>
  <c r="T177"/>
  <c r="T179" i="17"/>
  <c r="T178"/>
  <c r="T177"/>
  <c r="T179" i="16"/>
  <c r="T178"/>
  <c r="T177"/>
  <c r="T123" i="13"/>
  <c r="T122"/>
  <c r="T121"/>
  <c r="T123" i="14"/>
  <c r="T122"/>
  <c r="T121"/>
  <c r="T123" i="15"/>
  <c r="T122"/>
  <c r="T121"/>
  <c r="T123" i="17"/>
  <c r="T122"/>
  <c r="T121"/>
  <c r="T123" i="16"/>
  <c r="T122"/>
  <c r="T121"/>
  <c r="T95" i="13"/>
  <c r="T94"/>
  <c r="T93"/>
  <c r="T95" i="14"/>
  <c r="T94"/>
  <c r="T93"/>
  <c r="T95" i="15"/>
  <c r="T94"/>
  <c r="T93"/>
  <c r="T95" i="17"/>
  <c r="T94"/>
  <c r="T93"/>
  <c r="T95" i="16"/>
  <c r="T94"/>
  <c r="T93"/>
  <c r="T39" i="13"/>
  <c r="T38"/>
  <c r="T37"/>
  <c r="T39" i="14"/>
  <c r="T38"/>
  <c r="T37"/>
  <c r="T39" i="15"/>
  <c r="T38"/>
  <c r="T37"/>
  <c r="T39" i="17"/>
  <c r="T38"/>
  <c r="T37"/>
  <c r="T39" i="16"/>
  <c r="T38"/>
  <c r="T37"/>
  <c r="T11" i="13"/>
  <c r="T10"/>
  <c r="T9"/>
  <c r="T11" i="14"/>
  <c r="T10"/>
  <c r="T9"/>
  <c r="T11" i="15"/>
  <c r="T10"/>
  <c r="T9"/>
  <c r="T11" i="17"/>
  <c r="T10"/>
  <c r="T9"/>
  <c r="T11" i="16"/>
  <c r="T10"/>
  <c r="T9"/>
  <c r="A251" i="20"/>
  <c r="A223"/>
  <c r="A195"/>
  <c r="A167"/>
  <c r="A139"/>
  <c r="A111"/>
  <c r="C12" i="14"/>
  <c r="C23" s="1"/>
  <c r="D12"/>
  <c r="D23" s="1"/>
  <c r="M180" i="13"/>
  <c r="N180"/>
  <c r="N191" s="1"/>
  <c r="W45" l="1"/>
  <c r="E45" i="19"/>
  <c r="I45" s="1"/>
  <c r="W45" i="14"/>
  <c r="W45" i="15"/>
  <c r="W45" i="17"/>
  <c r="W45" i="1"/>
  <c r="O45" i="19"/>
  <c r="Q45" i="20"/>
  <c r="W45" s="1"/>
  <c r="A22" i="16"/>
  <c r="I45" i="20"/>
  <c r="F65" i="1"/>
  <c r="G65"/>
  <c r="F66"/>
  <c r="G66"/>
  <c r="F67"/>
  <c r="G67"/>
  <c r="F65" i="17"/>
  <c r="G65"/>
  <c r="F66"/>
  <c r="G66"/>
  <c r="F67"/>
  <c r="G67"/>
  <c r="F65" i="16"/>
  <c r="G65"/>
  <c r="F66"/>
  <c r="G66"/>
  <c r="F67"/>
  <c r="G67"/>
  <c r="F65" i="15"/>
  <c r="G65"/>
  <c r="F66"/>
  <c r="G66"/>
  <c r="F67"/>
  <c r="G67"/>
  <c r="F65" i="14"/>
  <c r="G65"/>
  <c r="F66"/>
  <c r="G66"/>
  <c r="F67"/>
  <c r="G67"/>
  <c r="F65" i="13"/>
  <c r="G65"/>
  <c r="F66"/>
  <c r="G66"/>
  <c r="F67"/>
  <c r="G67"/>
  <c r="P207" i="20"/>
  <c r="P206"/>
  <c r="P206" i="19" s="1"/>
  <c r="P205" i="20"/>
  <c r="P205" i="19" s="1"/>
  <c r="N207" i="20"/>
  <c r="M207"/>
  <c r="N206"/>
  <c r="N206" i="19" s="1"/>
  <c r="M206" i="20"/>
  <c r="M206" i="19" s="1"/>
  <c r="N205" i="20"/>
  <c r="N205" i="19" s="1"/>
  <c r="M205" i="20"/>
  <c r="M205" i="19" s="1"/>
  <c r="P179" i="20"/>
  <c r="P178"/>
  <c r="P178" i="19" s="1"/>
  <c r="P177" i="20"/>
  <c r="P177" i="19" s="1"/>
  <c r="N179" i="20"/>
  <c r="M179"/>
  <c r="N178"/>
  <c r="N178" i="19" s="1"/>
  <c r="M178" i="20"/>
  <c r="M178" i="19" s="1"/>
  <c r="N177" i="20"/>
  <c r="N177" i="19" s="1"/>
  <c r="M177" i="20"/>
  <c r="M177" i="19" s="1"/>
  <c r="P123" i="20"/>
  <c r="P122"/>
  <c r="P122" i="19" s="1"/>
  <c r="P121" i="20"/>
  <c r="P121" i="19" s="1"/>
  <c r="N123" i="20"/>
  <c r="M123"/>
  <c r="N122"/>
  <c r="N122" i="19" s="1"/>
  <c r="M122" i="20"/>
  <c r="M122" i="19" s="1"/>
  <c r="N121" i="20"/>
  <c r="N121" i="19" s="1"/>
  <c r="M121" i="20"/>
  <c r="M121" i="19" s="1"/>
  <c r="P95" i="20"/>
  <c r="P94"/>
  <c r="P94" i="19" s="1"/>
  <c r="P93" i="20"/>
  <c r="P93" i="19" s="1"/>
  <c r="N95" i="20"/>
  <c r="M95"/>
  <c r="N94"/>
  <c r="N94" i="19" s="1"/>
  <c r="M94" i="20"/>
  <c r="M94" i="19" s="1"/>
  <c r="N93" i="20"/>
  <c r="N93" i="19" s="1"/>
  <c r="M93" i="20"/>
  <c r="M93" i="19" s="1"/>
  <c r="P39" i="20"/>
  <c r="P38"/>
  <c r="P38" i="19" s="1"/>
  <c r="P37" i="20"/>
  <c r="P37" i="19" s="1"/>
  <c r="N39" i="20"/>
  <c r="M39"/>
  <c r="N38"/>
  <c r="N38" i="19" s="1"/>
  <c r="M38" i="20"/>
  <c r="M38" i="19" s="1"/>
  <c r="N37" i="20"/>
  <c r="N37" i="19" s="1"/>
  <c r="M37" i="20"/>
  <c r="M37" i="19" s="1"/>
  <c r="P11" i="20"/>
  <c r="P10"/>
  <c r="P10" i="19" s="1"/>
  <c r="P9" i="20"/>
  <c r="P9" i="19" s="1"/>
  <c r="N11" i="20"/>
  <c r="M11"/>
  <c r="N10"/>
  <c r="N10" i="19" s="1"/>
  <c r="M10" i="20"/>
  <c r="M10" i="19" s="1"/>
  <c r="N9" i="20"/>
  <c r="N9" i="19" s="1"/>
  <c r="M9" i="20"/>
  <c r="M9" i="19" s="1"/>
  <c r="D39" i="20"/>
  <c r="C39"/>
  <c r="D38"/>
  <c r="D38" i="19" s="1"/>
  <c r="C38" i="20"/>
  <c r="C38" i="19" s="1"/>
  <c r="D37" i="20"/>
  <c r="D37" i="19" s="1"/>
  <c r="C37" i="20"/>
  <c r="C37" i="19" s="1"/>
  <c r="D11" i="20"/>
  <c r="C11"/>
  <c r="D10"/>
  <c r="D10" i="19" s="1"/>
  <c r="C10" i="20"/>
  <c r="C10" i="19" s="1"/>
  <c r="D9" i="20"/>
  <c r="D9" i="19" s="1"/>
  <c r="C9" i="20"/>
  <c r="C9" i="19" s="1"/>
  <c r="U39"/>
  <c r="U38"/>
  <c r="U37"/>
  <c r="U11"/>
  <c r="U10"/>
  <c r="U9"/>
  <c r="U207" i="20"/>
  <c r="S207"/>
  <c r="R207"/>
  <c r="U206"/>
  <c r="U206" i="19" s="1"/>
  <c r="S206" i="20"/>
  <c r="S206" i="19" s="1"/>
  <c r="R206" i="20"/>
  <c r="R206" i="19" s="1"/>
  <c r="U205" i="20"/>
  <c r="U205" i="19" s="1"/>
  <c r="S205" i="20"/>
  <c r="S205" i="19" s="1"/>
  <c r="R205" i="20"/>
  <c r="R205" i="19" s="1"/>
  <c r="U179" i="20"/>
  <c r="S179"/>
  <c r="R179"/>
  <c r="U178"/>
  <c r="U178" i="19" s="1"/>
  <c r="S178" i="20"/>
  <c r="S178" i="19" s="1"/>
  <c r="R178" i="20"/>
  <c r="R178" i="19" s="1"/>
  <c r="U177" i="20"/>
  <c r="U177" i="19" s="1"/>
  <c r="S177" i="20"/>
  <c r="S177" i="19" s="1"/>
  <c r="R177" i="20"/>
  <c r="R177" i="19" s="1"/>
  <c r="U123" i="20"/>
  <c r="S123"/>
  <c r="R123"/>
  <c r="U122"/>
  <c r="U122" i="19" s="1"/>
  <c r="S122" i="20"/>
  <c r="S122" i="19" s="1"/>
  <c r="R122" i="20"/>
  <c r="R122" i="19" s="1"/>
  <c r="U121" i="20"/>
  <c r="U121" i="19" s="1"/>
  <c r="S121" i="20"/>
  <c r="S121" i="19" s="1"/>
  <c r="R121" i="20"/>
  <c r="R121" i="19" s="1"/>
  <c r="U95" i="20"/>
  <c r="S95"/>
  <c r="R95"/>
  <c r="U94"/>
  <c r="U94" i="19" s="1"/>
  <c r="S94" i="20"/>
  <c r="S94" i="19" s="1"/>
  <c r="R94" i="20"/>
  <c r="R94" i="19" s="1"/>
  <c r="U93" i="20"/>
  <c r="U93" i="19" s="1"/>
  <c r="S93" i="20"/>
  <c r="S93" i="19" s="1"/>
  <c r="R93" i="20"/>
  <c r="R93" i="19" s="1"/>
  <c r="U11" i="20"/>
  <c r="S11"/>
  <c r="R11"/>
  <c r="U10"/>
  <c r="S10"/>
  <c r="S10" i="19" s="1"/>
  <c r="R10" i="20"/>
  <c r="R10" i="19" s="1"/>
  <c r="U39" i="20"/>
  <c r="S39"/>
  <c r="R39"/>
  <c r="U38"/>
  <c r="S38"/>
  <c r="S38" i="19" s="1"/>
  <c r="R38" i="20"/>
  <c r="R38" i="19" s="1"/>
  <c r="U37" i="20"/>
  <c r="S37"/>
  <c r="S37" i="19" s="1"/>
  <c r="R37" i="20"/>
  <c r="R37" i="19" s="1"/>
  <c r="U9" i="20"/>
  <c r="S9"/>
  <c r="R9"/>
  <c r="R9" i="19" s="1"/>
  <c r="G39" i="20"/>
  <c r="F39"/>
  <c r="G38"/>
  <c r="G38" i="19" s="1"/>
  <c r="F38" i="20"/>
  <c r="F38" i="19" s="1"/>
  <c r="G37" i="20"/>
  <c r="G37" i="19" s="1"/>
  <c r="F37" i="20"/>
  <c r="F37" i="19" s="1"/>
  <c r="G11" i="20"/>
  <c r="F11"/>
  <c r="G10"/>
  <c r="G10" i="19" s="1"/>
  <c r="F10" i="20"/>
  <c r="F10" i="19" s="1"/>
  <c r="G9" i="20"/>
  <c r="G9" i="19" s="1"/>
  <c r="F9" i="20"/>
  <c r="F9" i="19" s="1"/>
  <c r="Q45" l="1"/>
  <c r="U207"/>
  <c r="M207"/>
  <c r="P207"/>
  <c r="S207"/>
  <c r="R207"/>
  <c r="N207"/>
  <c r="R123"/>
  <c r="N123"/>
  <c r="U123"/>
  <c r="M123"/>
  <c r="P123"/>
  <c r="S123"/>
  <c r="F39"/>
  <c r="S39"/>
  <c r="R39"/>
  <c r="M39"/>
  <c r="P39"/>
  <c r="D39"/>
  <c r="G39"/>
  <c r="C39"/>
  <c r="N39"/>
  <c r="N179"/>
  <c r="U179"/>
  <c r="M179"/>
  <c r="P179"/>
  <c r="S179"/>
  <c r="R179"/>
  <c r="R95"/>
  <c r="N95"/>
  <c r="S95"/>
  <c r="M95"/>
  <c r="P95"/>
  <c r="U95"/>
  <c r="M11"/>
  <c r="P11"/>
  <c r="D11"/>
  <c r="N11"/>
  <c r="G11"/>
  <c r="C11"/>
  <c r="F11"/>
  <c r="S11"/>
  <c r="R11"/>
  <c r="T9" i="20"/>
  <c r="T37" i="19"/>
  <c r="T94"/>
  <c r="T205"/>
  <c r="T10"/>
  <c r="T177"/>
  <c r="T206"/>
  <c r="T38"/>
  <c r="T93"/>
  <c r="T122"/>
  <c r="T121"/>
  <c r="T178"/>
  <c r="S9"/>
  <c r="T9" s="1"/>
  <c r="T37" i="20"/>
  <c r="T38"/>
  <c r="T39"/>
  <c r="T10"/>
  <c r="T11"/>
  <c r="T93"/>
  <c r="T94"/>
  <c r="T95"/>
  <c r="T121"/>
  <c r="T122"/>
  <c r="T123"/>
  <c r="T177"/>
  <c r="T178"/>
  <c r="T179"/>
  <c r="T205"/>
  <c r="T206"/>
  <c r="T207"/>
  <c r="W45" i="19" l="1"/>
  <c r="T207"/>
  <c r="T123"/>
  <c r="T95"/>
  <c r="T39"/>
  <c r="T179"/>
  <c r="T11"/>
  <c r="R159" i="15"/>
  <c r="M188" i="1" l="1"/>
  <c r="M190" s="1"/>
  <c r="M188" i="13"/>
  <c r="M188" i="14"/>
  <c r="M190" s="1"/>
  <c r="M188" i="15"/>
  <c r="M190" s="1"/>
  <c r="M188" i="16"/>
  <c r="M190" s="1"/>
  <c r="M188" i="17"/>
  <c r="M190" s="1"/>
  <c r="M20" i="1"/>
  <c r="M22" s="1"/>
  <c r="M20" i="13"/>
  <c r="M22" s="1"/>
  <c r="M20" i="14"/>
  <c r="M22" s="1"/>
  <c r="M20" i="15"/>
  <c r="M22" s="1"/>
  <c r="M20" i="16"/>
  <c r="M22" s="1"/>
  <c r="M20" i="17"/>
  <c r="M22" s="1"/>
  <c r="M124" i="16"/>
  <c r="M135" s="1"/>
  <c r="M190" i="13" l="1"/>
  <c r="M191"/>
  <c r="P14" i="20"/>
  <c r="P14" i="19" s="1"/>
  <c r="P15" i="20"/>
  <c r="A53" i="1"/>
  <c r="A52"/>
  <c r="A49"/>
  <c r="A47"/>
  <c r="A46"/>
  <c r="A43"/>
  <c r="A42"/>
  <c r="A41"/>
  <c r="A39"/>
  <c r="A38"/>
  <c r="A37"/>
  <c r="A25"/>
  <c r="A24"/>
  <c r="A21"/>
  <c r="A19"/>
  <c r="A18"/>
  <c r="A17"/>
  <c r="A15"/>
  <c r="A14"/>
  <c r="A13"/>
  <c r="A11"/>
  <c r="A10"/>
  <c r="A9"/>
  <c r="A53" i="13"/>
  <c r="A52"/>
  <c r="A49"/>
  <c r="A47"/>
  <c r="A46"/>
  <c r="A43"/>
  <c r="A42"/>
  <c r="A41"/>
  <c r="A39"/>
  <c r="A38"/>
  <c r="A37"/>
  <c r="A25"/>
  <c r="A24"/>
  <c r="A21"/>
  <c r="A19"/>
  <c r="A18"/>
  <c r="A17"/>
  <c r="A15"/>
  <c r="A14"/>
  <c r="A13"/>
  <c r="A11"/>
  <c r="A10"/>
  <c r="A9"/>
  <c r="A53" i="14"/>
  <c r="A52"/>
  <c r="A49"/>
  <c r="A47"/>
  <c r="A46"/>
  <c r="A43"/>
  <c r="A42"/>
  <c r="A41"/>
  <c r="A39"/>
  <c r="A38"/>
  <c r="A37"/>
  <c r="A25"/>
  <c r="A24"/>
  <c r="A21"/>
  <c r="A19"/>
  <c r="A18"/>
  <c r="A17"/>
  <c r="A15"/>
  <c r="A14"/>
  <c r="A13"/>
  <c r="A11"/>
  <c r="A10"/>
  <c r="A9"/>
  <c r="A53" i="15"/>
  <c r="A52"/>
  <c r="A49"/>
  <c r="A47"/>
  <c r="A46"/>
  <c r="A43"/>
  <c r="A42"/>
  <c r="A41"/>
  <c r="A39"/>
  <c r="A38"/>
  <c r="A37"/>
  <c r="A25"/>
  <c r="A24"/>
  <c r="A21"/>
  <c r="A19"/>
  <c r="A18"/>
  <c r="A17"/>
  <c r="A15"/>
  <c r="A14"/>
  <c r="A13"/>
  <c r="A11"/>
  <c r="A10"/>
  <c r="A9"/>
  <c r="A53" i="16"/>
  <c r="A52"/>
  <c r="A49"/>
  <c r="A47"/>
  <c r="A46"/>
  <c r="A43"/>
  <c r="A42"/>
  <c r="A41"/>
  <c r="A39"/>
  <c r="A38"/>
  <c r="A37"/>
  <c r="A25"/>
  <c r="A24"/>
  <c r="A21"/>
  <c r="A19"/>
  <c r="A18"/>
  <c r="A17"/>
  <c r="A15"/>
  <c r="A14"/>
  <c r="A13"/>
  <c r="A11"/>
  <c r="A10"/>
  <c r="A9"/>
  <c r="A53" i="17"/>
  <c r="A52"/>
  <c r="A49"/>
  <c r="A47"/>
  <c r="A46"/>
  <c r="A43"/>
  <c r="A42"/>
  <c r="A41"/>
  <c r="A39"/>
  <c r="A38"/>
  <c r="A37"/>
  <c r="A25"/>
  <c r="A24"/>
  <c r="A21"/>
  <c r="A19"/>
  <c r="A18"/>
  <c r="A17"/>
  <c r="A15"/>
  <c r="A14"/>
  <c r="A13"/>
  <c r="A11"/>
  <c r="A10"/>
  <c r="A9"/>
  <c r="T210" i="15" l="1"/>
  <c r="U49" i="19"/>
  <c r="U47"/>
  <c r="U46"/>
  <c r="U43"/>
  <c r="U42"/>
  <c r="U41"/>
  <c r="U48" l="1"/>
  <c r="U44"/>
  <c r="U161" i="15"/>
  <c r="S161"/>
  <c r="R161"/>
  <c r="U159"/>
  <c r="S159"/>
  <c r="U158"/>
  <c r="S158"/>
  <c r="R158"/>
  <c r="U157"/>
  <c r="S157"/>
  <c r="R157"/>
  <c r="T181"/>
  <c r="U50" i="19" l="1"/>
  <c r="R160" i="15"/>
  <c r="U160"/>
  <c r="S160"/>
  <c r="T161"/>
  <c r="T158"/>
  <c r="T159"/>
  <c r="T157"/>
  <c r="O39" i="17"/>
  <c r="O38"/>
  <c r="V37"/>
  <c r="O37"/>
  <c r="Q37" s="1"/>
  <c r="E11"/>
  <c r="E10"/>
  <c r="E9"/>
  <c r="H39"/>
  <c r="E39"/>
  <c r="H38"/>
  <c r="E38"/>
  <c r="H37"/>
  <c r="E37"/>
  <c r="O10" i="14"/>
  <c r="O9"/>
  <c r="Q9" s="1"/>
  <c r="O39" i="1"/>
  <c r="O38"/>
  <c r="V37"/>
  <c r="O37"/>
  <c r="Q37" s="1"/>
  <c r="W37" s="1"/>
  <c r="H39"/>
  <c r="E39"/>
  <c r="H38"/>
  <c r="E38"/>
  <c r="H37"/>
  <c r="E37"/>
  <c r="I37" s="1"/>
  <c r="O39" i="13"/>
  <c r="O38"/>
  <c r="V37"/>
  <c r="O37"/>
  <c r="Q37" s="1"/>
  <c r="O11"/>
  <c r="O10"/>
  <c r="V9"/>
  <c r="O9"/>
  <c r="Q9" s="1"/>
  <c r="H39"/>
  <c r="E39"/>
  <c r="H38"/>
  <c r="E38"/>
  <c r="H37"/>
  <c r="E37"/>
  <c r="H11"/>
  <c r="E11"/>
  <c r="H10"/>
  <c r="E10"/>
  <c r="H9"/>
  <c r="E9"/>
  <c r="V207" i="17"/>
  <c r="V205"/>
  <c r="V179"/>
  <c r="V177"/>
  <c r="V123"/>
  <c r="V9"/>
  <c r="H11"/>
  <c r="H10"/>
  <c r="H9"/>
  <c r="V207" i="16"/>
  <c r="V205"/>
  <c r="V179"/>
  <c r="V177"/>
  <c r="V37"/>
  <c r="V9"/>
  <c r="H39"/>
  <c r="H38"/>
  <c r="H37"/>
  <c r="V207" i="15"/>
  <c r="V205"/>
  <c r="V179"/>
  <c r="V177"/>
  <c r="V37"/>
  <c r="V9"/>
  <c r="V207" i="14"/>
  <c r="V205"/>
  <c r="V179"/>
  <c r="V177"/>
  <c r="V123"/>
  <c r="V122"/>
  <c r="V37"/>
  <c r="V9" i="1"/>
  <c r="V207" i="13"/>
  <c r="V205"/>
  <c r="V179"/>
  <c r="V177"/>
  <c r="V123"/>
  <c r="V207" i="1"/>
  <c r="V205"/>
  <c r="V179"/>
  <c r="V177"/>
  <c r="V123"/>
  <c r="T160" i="15" l="1"/>
  <c r="V39"/>
  <c r="V11" i="13"/>
  <c r="V39" i="17"/>
  <c r="V39" i="16"/>
  <c r="V11" i="1"/>
  <c r="V95"/>
  <c r="Q11" i="13"/>
  <c r="I39" i="1"/>
  <c r="Q39" i="17"/>
  <c r="V39" i="14"/>
  <c r="V11" i="17"/>
  <c r="V39" i="13"/>
  <c r="V39" i="1"/>
  <c r="V95" i="14"/>
  <c r="V11" i="15"/>
  <c r="V11" i="16"/>
  <c r="V95" i="17"/>
  <c r="Q39" i="13"/>
  <c r="Q39" i="1"/>
  <c r="V93" i="13"/>
  <c r="V95"/>
  <c r="V121" i="16"/>
  <c r="V159" i="15"/>
  <c r="V123" i="16"/>
  <c r="V121" i="17"/>
  <c r="V157" i="15"/>
  <c r="V93" i="14"/>
  <c r="V95" i="16"/>
  <c r="V93" i="17"/>
  <c r="A9" i="19"/>
  <c r="A9" i="20"/>
  <c r="A11"/>
  <c r="A10"/>
  <c r="A37"/>
  <c r="A38"/>
  <c r="A39"/>
  <c r="V121" i="14"/>
  <c r="V161" i="15"/>
  <c r="V121" i="1"/>
  <c r="V121" i="13"/>
  <c r="V93" i="1"/>
  <c r="V93" i="16"/>
  <c r="V158" i="15"/>
  <c r="V206" i="1"/>
  <c r="V206" i="15"/>
  <c r="V206" i="16"/>
  <c r="V206" i="17"/>
  <c r="V206" i="14"/>
  <c r="V206" i="13"/>
  <c r="V178" i="14"/>
  <c r="V178" i="17"/>
  <c r="V178" i="1"/>
  <c r="V178" i="13"/>
  <c r="V178" i="15"/>
  <c r="V178" i="16"/>
  <c r="V122" i="17"/>
  <c r="V122" i="1"/>
  <c r="V122" i="13"/>
  <c r="V122" i="16"/>
  <c r="V94" i="14"/>
  <c r="V94" i="17"/>
  <c r="V94" i="13"/>
  <c r="V94" i="1"/>
  <c r="V94" i="16"/>
  <c r="V38" i="17"/>
  <c r="V38" i="14"/>
  <c r="I38" i="1"/>
  <c r="Q38" i="17"/>
  <c r="V38" i="13"/>
  <c r="V38" i="1"/>
  <c r="V38" i="15"/>
  <c r="V38" i="16"/>
  <c r="Q38" i="13"/>
  <c r="Q38" i="1"/>
  <c r="V10" i="13"/>
  <c r="V10" i="1"/>
  <c r="V10" i="17"/>
  <c r="Q10" i="13"/>
  <c r="Q10" i="14"/>
  <c r="V10" i="15"/>
  <c r="V10" i="16"/>
  <c r="H38" i="20"/>
  <c r="H39"/>
  <c r="E37"/>
  <c r="E10"/>
  <c r="E11"/>
  <c r="H9"/>
  <c r="H11"/>
  <c r="H10"/>
  <c r="E38"/>
  <c r="E39"/>
  <c r="O11" i="14"/>
  <c r="E9" i="19"/>
  <c r="H37" i="20"/>
  <c r="E9"/>
  <c r="V160" i="15" l="1"/>
  <c r="Q11" i="14"/>
  <c r="W39" i="1"/>
  <c r="E11" i="19"/>
  <c r="A11"/>
  <c r="H9"/>
  <c r="A10"/>
  <c r="H11"/>
  <c r="H10"/>
  <c r="W38" i="1"/>
  <c r="E10" i="19"/>
  <c r="P222" i="13"/>
  <c r="P223" s="1"/>
  <c r="N222"/>
  <c r="N223" s="1"/>
  <c r="M222"/>
  <c r="M223" s="1"/>
  <c r="O221"/>
  <c r="Q221" s="1"/>
  <c r="O220"/>
  <c r="Q220" s="1"/>
  <c r="O217"/>
  <c r="Q217" s="1"/>
  <c r="O215"/>
  <c r="Q215" s="1"/>
  <c r="O214"/>
  <c r="Q214" s="1"/>
  <c r="O213"/>
  <c r="O211"/>
  <c r="Q211" s="1"/>
  <c r="O210"/>
  <c r="Q210" s="1"/>
  <c r="O209"/>
  <c r="P208"/>
  <c r="N208"/>
  <c r="M208"/>
  <c r="O207"/>
  <c r="Q207" s="1"/>
  <c r="O206"/>
  <c r="O205"/>
  <c r="P222" i="14"/>
  <c r="P223" s="1"/>
  <c r="N222"/>
  <c r="N223" s="1"/>
  <c r="M222"/>
  <c r="M223" s="1"/>
  <c r="O221"/>
  <c r="Q221" s="1"/>
  <c r="O220"/>
  <c r="Q220" s="1"/>
  <c r="O217"/>
  <c r="O215"/>
  <c r="Q215" s="1"/>
  <c r="O214"/>
  <c r="Q214" s="1"/>
  <c r="O213"/>
  <c r="O211"/>
  <c r="Q211" s="1"/>
  <c r="O210"/>
  <c r="Q210" s="1"/>
  <c r="O209"/>
  <c r="P208"/>
  <c r="N208"/>
  <c r="M208"/>
  <c r="O207"/>
  <c r="Q207" s="1"/>
  <c r="W207" s="1"/>
  <c r="O206"/>
  <c r="O205"/>
  <c r="Q205" s="1"/>
  <c r="W205" s="1"/>
  <c r="P222" i="15"/>
  <c r="P223" s="1"/>
  <c r="N222"/>
  <c r="N223" s="1"/>
  <c r="M222"/>
  <c r="M223" s="1"/>
  <c r="O221"/>
  <c r="Q221" s="1"/>
  <c r="O220"/>
  <c r="Q220" s="1"/>
  <c r="O217"/>
  <c r="Q217" s="1"/>
  <c r="O215"/>
  <c r="Q215" s="1"/>
  <c r="O214"/>
  <c r="Q214" s="1"/>
  <c r="O213"/>
  <c r="O211"/>
  <c r="Q211" s="1"/>
  <c r="O210"/>
  <c r="Q210" s="1"/>
  <c r="O209"/>
  <c r="P208"/>
  <c r="N208"/>
  <c r="M208"/>
  <c r="O207"/>
  <c r="Q207" s="1"/>
  <c r="O206"/>
  <c r="O205"/>
  <c r="P222" i="16"/>
  <c r="P223" s="1"/>
  <c r="N222"/>
  <c r="N223" s="1"/>
  <c r="M222"/>
  <c r="M223" s="1"/>
  <c r="O221"/>
  <c r="Q221" s="1"/>
  <c r="O220"/>
  <c r="Q220" s="1"/>
  <c r="O217"/>
  <c r="O215"/>
  <c r="Q215" s="1"/>
  <c r="O214"/>
  <c r="Q214" s="1"/>
  <c r="O213"/>
  <c r="O211"/>
  <c r="Q211" s="1"/>
  <c r="O210"/>
  <c r="Q210" s="1"/>
  <c r="O209"/>
  <c r="P208"/>
  <c r="N208"/>
  <c r="M208"/>
  <c r="O207"/>
  <c r="Q207" s="1"/>
  <c r="O206"/>
  <c r="O205"/>
  <c r="Q205" s="1"/>
  <c r="P222" i="17"/>
  <c r="P223" s="1"/>
  <c r="N222"/>
  <c r="N223" s="1"/>
  <c r="M222"/>
  <c r="M223" s="1"/>
  <c r="O221"/>
  <c r="Q221" s="1"/>
  <c r="O220"/>
  <c r="Q220" s="1"/>
  <c r="O217"/>
  <c r="Q217" s="1"/>
  <c r="O215"/>
  <c r="Q215" s="1"/>
  <c r="O214"/>
  <c r="Q214" s="1"/>
  <c r="O213"/>
  <c r="O211"/>
  <c r="Q211" s="1"/>
  <c r="O210"/>
  <c r="Q210" s="1"/>
  <c r="O209"/>
  <c r="P208"/>
  <c r="N208"/>
  <c r="M208"/>
  <c r="O207"/>
  <c r="Q207" s="1"/>
  <c r="O206"/>
  <c r="O205"/>
  <c r="P222" i="1"/>
  <c r="P223" s="1"/>
  <c r="N222"/>
  <c r="N223" s="1"/>
  <c r="M222"/>
  <c r="M223" s="1"/>
  <c r="O221"/>
  <c r="Q221" s="1"/>
  <c r="O220"/>
  <c r="Q220" s="1"/>
  <c r="O217"/>
  <c r="O215"/>
  <c r="Q215" s="1"/>
  <c r="O214"/>
  <c r="Q214" s="1"/>
  <c r="O213"/>
  <c r="O211"/>
  <c r="Q211" s="1"/>
  <c r="O210"/>
  <c r="Q210" s="1"/>
  <c r="O209"/>
  <c r="P208"/>
  <c r="N208"/>
  <c r="M208"/>
  <c r="O207"/>
  <c r="Q207" s="1"/>
  <c r="O206"/>
  <c r="O205"/>
  <c r="Q205" s="1"/>
  <c r="P194" i="13"/>
  <c r="P195" s="1"/>
  <c r="N194"/>
  <c r="M194"/>
  <c r="O193"/>
  <c r="Q193" s="1"/>
  <c r="O192"/>
  <c r="Q192" s="1"/>
  <c r="O189"/>
  <c r="Q189" s="1"/>
  <c r="O187"/>
  <c r="Q187" s="1"/>
  <c r="O186"/>
  <c r="Q186" s="1"/>
  <c r="O185"/>
  <c r="O183"/>
  <c r="Q183" s="1"/>
  <c r="O182"/>
  <c r="Q182" s="1"/>
  <c r="O181"/>
  <c r="P180"/>
  <c r="P191" s="1"/>
  <c r="O179"/>
  <c r="Q179" s="1"/>
  <c r="O178"/>
  <c r="O177"/>
  <c r="P194" i="14"/>
  <c r="P195" s="1"/>
  <c r="N194"/>
  <c r="N195" s="1"/>
  <c r="M194"/>
  <c r="M195" s="1"/>
  <c r="O193"/>
  <c r="Q193" s="1"/>
  <c r="O192"/>
  <c r="Q192" s="1"/>
  <c r="O189"/>
  <c r="O187"/>
  <c r="Q187" s="1"/>
  <c r="W187" s="1"/>
  <c r="O186"/>
  <c r="Q186" s="1"/>
  <c r="W186" s="1"/>
  <c r="O185"/>
  <c r="O183"/>
  <c r="Q183" s="1"/>
  <c r="W183" s="1"/>
  <c r="O182"/>
  <c r="Q182" s="1"/>
  <c r="O181"/>
  <c r="P180"/>
  <c r="P191" s="1"/>
  <c r="N180"/>
  <c r="N191" s="1"/>
  <c r="M180"/>
  <c r="M191" s="1"/>
  <c r="O179"/>
  <c r="Q179" s="1"/>
  <c r="W179" s="1"/>
  <c r="O178"/>
  <c r="O177"/>
  <c r="Q177" s="1"/>
  <c r="P194" i="15"/>
  <c r="P195" s="1"/>
  <c r="N194"/>
  <c r="N195" s="1"/>
  <c r="M194"/>
  <c r="M195" s="1"/>
  <c r="O193"/>
  <c r="Q193" s="1"/>
  <c r="O192"/>
  <c r="Q192" s="1"/>
  <c r="O189"/>
  <c r="Q189" s="1"/>
  <c r="O187"/>
  <c r="Q187" s="1"/>
  <c r="O186"/>
  <c r="Q186" s="1"/>
  <c r="O185"/>
  <c r="O183"/>
  <c r="Q183" s="1"/>
  <c r="O182"/>
  <c r="Q182" s="1"/>
  <c r="O181"/>
  <c r="P180"/>
  <c r="P191" s="1"/>
  <c r="N180"/>
  <c r="N191" s="1"/>
  <c r="M180"/>
  <c r="M191" s="1"/>
  <c r="O179"/>
  <c r="Q179" s="1"/>
  <c r="O178"/>
  <c r="O177"/>
  <c r="P194" i="16"/>
  <c r="P195" s="1"/>
  <c r="N194"/>
  <c r="N195" s="1"/>
  <c r="M194"/>
  <c r="M195" s="1"/>
  <c r="O193"/>
  <c r="Q193" s="1"/>
  <c r="O192"/>
  <c r="Q192" s="1"/>
  <c r="O189"/>
  <c r="O187"/>
  <c r="Q187" s="1"/>
  <c r="O186"/>
  <c r="Q186" s="1"/>
  <c r="O185"/>
  <c r="O183"/>
  <c r="Q183" s="1"/>
  <c r="O182"/>
  <c r="Q182" s="1"/>
  <c r="O181"/>
  <c r="P180"/>
  <c r="P191" s="1"/>
  <c r="N180"/>
  <c r="N191" s="1"/>
  <c r="M180"/>
  <c r="M191" s="1"/>
  <c r="O179"/>
  <c r="Q179" s="1"/>
  <c r="O178"/>
  <c r="O177"/>
  <c r="Q177" s="1"/>
  <c r="P194" i="17"/>
  <c r="P195" s="1"/>
  <c r="N194"/>
  <c r="N195" s="1"/>
  <c r="M194"/>
  <c r="M195" s="1"/>
  <c r="O193"/>
  <c r="Q193" s="1"/>
  <c r="O192"/>
  <c r="Q192" s="1"/>
  <c r="O189"/>
  <c r="Q189" s="1"/>
  <c r="O187"/>
  <c r="Q187" s="1"/>
  <c r="O186"/>
  <c r="Q186" s="1"/>
  <c r="O185"/>
  <c r="O183"/>
  <c r="Q183" s="1"/>
  <c r="O182"/>
  <c r="Q182" s="1"/>
  <c r="O181"/>
  <c r="P180"/>
  <c r="P191" s="1"/>
  <c r="N180"/>
  <c r="N191" s="1"/>
  <c r="M180"/>
  <c r="M191" s="1"/>
  <c r="O179"/>
  <c r="Q179" s="1"/>
  <c r="O178"/>
  <c r="O177"/>
  <c r="P194" i="1"/>
  <c r="P195" s="1"/>
  <c r="N194"/>
  <c r="N195" s="1"/>
  <c r="M194"/>
  <c r="M195" s="1"/>
  <c r="O193"/>
  <c r="Q193" s="1"/>
  <c r="O192"/>
  <c r="Q192" s="1"/>
  <c r="O189"/>
  <c r="O187"/>
  <c r="Q187" s="1"/>
  <c r="O186"/>
  <c r="Q186" s="1"/>
  <c r="O185"/>
  <c r="O183"/>
  <c r="Q183" s="1"/>
  <c r="O182"/>
  <c r="Q182" s="1"/>
  <c r="O181"/>
  <c r="P180"/>
  <c r="P191" s="1"/>
  <c r="N180"/>
  <c r="N191" s="1"/>
  <c r="M180"/>
  <c r="M191" s="1"/>
  <c r="O179"/>
  <c r="Q179" s="1"/>
  <c r="O178"/>
  <c r="O177"/>
  <c r="Q177" s="1"/>
  <c r="P138" i="13"/>
  <c r="P139" s="1"/>
  <c r="N138"/>
  <c r="N139" s="1"/>
  <c r="M138"/>
  <c r="M139" s="1"/>
  <c r="O137"/>
  <c r="O136"/>
  <c r="O133"/>
  <c r="O131"/>
  <c r="O130"/>
  <c r="O129"/>
  <c r="O127"/>
  <c r="Q127" s="1"/>
  <c r="O126"/>
  <c r="O125"/>
  <c r="P124"/>
  <c r="P135" s="1"/>
  <c r="N124"/>
  <c r="N135" s="1"/>
  <c r="M124"/>
  <c r="M135" s="1"/>
  <c r="O123"/>
  <c r="Q123" s="1"/>
  <c r="O122"/>
  <c r="O121"/>
  <c r="P138" i="14"/>
  <c r="P139" s="1"/>
  <c r="N138"/>
  <c r="N139" s="1"/>
  <c r="M138"/>
  <c r="M139" s="1"/>
  <c r="O137"/>
  <c r="O136"/>
  <c r="O133"/>
  <c r="O131"/>
  <c r="O130"/>
  <c r="O129"/>
  <c r="O127"/>
  <c r="Q127" s="1"/>
  <c r="O126"/>
  <c r="O125"/>
  <c r="P124"/>
  <c r="P135" s="1"/>
  <c r="N124"/>
  <c r="N135" s="1"/>
  <c r="M124"/>
  <c r="M135" s="1"/>
  <c r="O123"/>
  <c r="Q123" s="1"/>
  <c r="W123" s="1"/>
  <c r="O122"/>
  <c r="O121"/>
  <c r="P138" i="15"/>
  <c r="P139" s="1"/>
  <c r="N138"/>
  <c r="N139" s="1"/>
  <c r="M138"/>
  <c r="M139" s="1"/>
  <c r="O137"/>
  <c r="O136"/>
  <c r="O133"/>
  <c r="O131"/>
  <c r="O130"/>
  <c r="O129"/>
  <c r="O127"/>
  <c r="Q127" s="1"/>
  <c r="O126"/>
  <c r="O125"/>
  <c r="P124"/>
  <c r="P135" s="1"/>
  <c r="N124"/>
  <c r="N135" s="1"/>
  <c r="M124"/>
  <c r="M135" s="1"/>
  <c r="O123"/>
  <c r="Q123" s="1"/>
  <c r="O122"/>
  <c r="O121"/>
  <c r="P138" i="16"/>
  <c r="P139" s="1"/>
  <c r="N138"/>
  <c r="N139" s="1"/>
  <c r="M138"/>
  <c r="O137"/>
  <c r="O136"/>
  <c r="O133"/>
  <c r="O131"/>
  <c r="O130"/>
  <c r="O129"/>
  <c r="O127"/>
  <c r="Q127" s="1"/>
  <c r="O126"/>
  <c r="O125"/>
  <c r="P124"/>
  <c r="P135" s="1"/>
  <c r="N124"/>
  <c r="N135" s="1"/>
  <c r="O123"/>
  <c r="O122"/>
  <c r="O121"/>
  <c r="P138" i="17"/>
  <c r="P139" s="1"/>
  <c r="N138"/>
  <c r="N139" s="1"/>
  <c r="M138"/>
  <c r="M139" s="1"/>
  <c r="O137"/>
  <c r="O136"/>
  <c r="O133"/>
  <c r="O131"/>
  <c r="O130"/>
  <c r="O129"/>
  <c r="O127"/>
  <c r="Q127" s="1"/>
  <c r="O126"/>
  <c r="O125"/>
  <c r="P124"/>
  <c r="P135" s="1"/>
  <c r="N124"/>
  <c r="N135" s="1"/>
  <c r="M124"/>
  <c r="M135" s="1"/>
  <c r="O123"/>
  <c r="Q123" s="1"/>
  <c r="O122"/>
  <c r="O121"/>
  <c r="P138" i="1"/>
  <c r="P139" s="1"/>
  <c r="N138"/>
  <c r="N139" s="1"/>
  <c r="M138"/>
  <c r="M139" s="1"/>
  <c r="O137"/>
  <c r="O136"/>
  <c r="O133"/>
  <c r="O131"/>
  <c r="O130"/>
  <c r="O129"/>
  <c r="O127"/>
  <c r="Q127" s="1"/>
  <c r="O126"/>
  <c r="O125"/>
  <c r="P124"/>
  <c r="P135" s="1"/>
  <c r="N124"/>
  <c r="N135" s="1"/>
  <c r="M124"/>
  <c r="M135" s="1"/>
  <c r="O123"/>
  <c r="Q123" s="1"/>
  <c r="O122"/>
  <c r="O121"/>
  <c r="P110" i="13"/>
  <c r="P111" s="1"/>
  <c r="N110"/>
  <c r="N111" s="1"/>
  <c r="M110"/>
  <c r="M111" s="1"/>
  <c r="O109"/>
  <c r="O108"/>
  <c r="O105"/>
  <c r="O103"/>
  <c r="O102"/>
  <c r="O101"/>
  <c r="O99"/>
  <c r="O98"/>
  <c r="O97"/>
  <c r="P96"/>
  <c r="P107" s="1"/>
  <c r="N96"/>
  <c r="N107" s="1"/>
  <c r="M96"/>
  <c r="M107" s="1"/>
  <c r="O95"/>
  <c r="O94"/>
  <c r="O93"/>
  <c r="P110" i="14"/>
  <c r="P111" s="1"/>
  <c r="N110"/>
  <c r="N111" s="1"/>
  <c r="M110"/>
  <c r="M111" s="1"/>
  <c r="O109"/>
  <c r="O108"/>
  <c r="O105"/>
  <c r="O103"/>
  <c r="O102"/>
  <c r="O101"/>
  <c r="O99"/>
  <c r="Q99" s="1"/>
  <c r="O98"/>
  <c r="O97"/>
  <c r="P96"/>
  <c r="P107" s="1"/>
  <c r="N96"/>
  <c r="N107" s="1"/>
  <c r="M96"/>
  <c r="M107" s="1"/>
  <c r="O95"/>
  <c r="O94"/>
  <c r="O93"/>
  <c r="P110" i="15"/>
  <c r="P111" s="1"/>
  <c r="N110"/>
  <c r="N111" s="1"/>
  <c r="M110"/>
  <c r="M111" s="1"/>
  <c r="O109"/>
  <c r="O108"/>
  <c r="O105"/>
  <c r="O103"/>
  <c r="O102"/>
  <c r="O101"/>
  <c r="O99"/>
  <c r="Q99" s="1"/>
  <c r="O98"/>
  <c r="O97"/>
  <c r="P96"/>
  <c r="P107" s="1"/>
  <c r="N96"/>
  <c r="N107" s="1"/>
  <c r="M96"/>
  <c r="M107" s="1"/>
  <c r="O95"/>
  <c r="O94"/>
  <c r="O93"/>
  <c r="P110" i="16"/>
  <c r="P111" s="1"/>
  <c r="N110"/>
  <c r="N111" s="1"/>
  <c r="M110"/>
  <c r="M111" s="1"/>
  <c r="O109"/>
  <c r="O108"/>
  <c r="O105"/>
  <c r="O103"/>
  <c r="O102"/>
  <c r="O101"/>
  <c r="O99"/>
  <c r="Q99" s="1"/>
  <c r="O98"/>
  <c r="O97"/>
  <c r="P96"/>
  <c r="P107" s="1"/>
  <c r="N96"/>
  <c r="N107" s="1"/>
  <c r="M96"/>
  <c r="M107" s="1"/>
  <c r="O95"/>
  <c r="O94"/>
  <c r="O93"/>
  <c r="P110" i="17"/>
  <c r="P111" s="1"/>
  <c r="N110"/>
  <c r="N111" s="1"/>
  <c r="M110"/>
  <c r="M111" s="1"/>
  <c r="O109"/>
  <c r="O108"/>
  <c r="O105"/>
  <c r="O103"/>
  <c r="O102"/>
  <c r="O101"/>
  <c r="O99"/>
  <c r="Q99" s="1"/>
  <c r="O98"/>
  <c r="O97"/>
  <c r="P96"/>
  <c r="P107" s="1"/>
  <c r="N96"/>
  <c r="N107" s="1"/>
  <c r="M96"/>
  <c r="M107" s="1"/>
  <c r="O95"/>
  <c r="O94"/>
  <c r="O93"/>
  <c r="P110" i="1"/>
  <c r="P111" s="1"/>
  <c r="N110"/>
  <c r="N111" s="1"/>
  <c r="M110"/>
  <c r="M111" s="1"/>
  <c r="O109"/>
  <c r="O108"/>
  <c r="O105"/>
  <c r="O103"/>
  <c r="O102"/>
  <c r="O101"/>
  <c r="O99"/>
  <c r="Q99" s="1"/>
  <c r="O98"/>
  <c r="O97"/>
  <c r="P96"/>
  <c r="P107" s="1"/>
  <c r="N96"/>
  <c r="N107" s="1"/>
  <c r="M96"/>
  <c r="M107" s="1"/>
  <c r="O95"/>
  <c r="O94"/>
  <c r="O93"/>
  <c r="P54" i="13"/>
  <c r="P55" s="1"/>
  <c r="N54"/>
  <c r="N55" s="1"/>
  <c r="M54"/>
  <c r="M55" s="1"/>
  <c r="O53"/>
  <c r="Q53" s="1"/>
  <c r="O52"/>
  <c r="Q52" s="1"/>
  <c r="O49"/>
  <c r="O47"/>
  <c r="Q47" s="1"/>
  <c r="O46"/>
  <c r="O43"/>
  <c r="O42"/>
  <c r="O41"/>
  <c r="P40"/>
  <c r="P51" s="1"/>
  <c r="N40"/>
  <c r="N51" s="1"/>
  <c r="M40"/>
  <c r="M51" s="1"/>
  <c r="O40"/>
  <c r="P54" i="14"/>
  <c r="P55" s="1"/>
  <c r="N54"/>
  <c r="N55" s="1"/>
  <c r="M54"/>
  <c r="M55" s="1"/>
  <c r="O53"/>
  <c r="Q53" s="1"/>
  <c r="O52"/>
  <c r="Q52" s="1"/>
  <c r="O49"/>
  <c r="O47"/>
  <c r="Q47" s="1"/>
  <c r="O46"/>
  <c r="O43"/>
  <c r="Q43" s="1"/>
  <c r="O42"/>
  <c r="Q42" s="1"/>
  <c r="O41"/>
  <c r="P40"/>
  <c r="P51" s="1"/>
  <c r="N40"/>
  <c r="N51" s="1"/>
  <c r="M40"/>
  <c r="M51" s="1"/>
  <c r="O39"/>
  <c r="O38"/>
  <c r="O37"/>
  <c r="Q37" s="1"/>
  <c r="P54" i="15"/>
  <c r="P55" s="1"/>
  <c r="N54"/>
  <c r="N55" s="1"/>
  <c r="M54"/>
  <c r="M55" s="1"/>
  <c r="O53"/>
  <c r="Q53" s="1"/>
  <c r="O52"/>
  <c r="Q52" s="1"/>
  <c r="O49"/>
  <c r="Q49" s="1"/>
  <c r="O47"/>
  <c r="Q47" s="1"/>
  <c r="O46"/>
  <c r="O43"/>
  <c r="Q43" s="1"/>
  <c r="O42"/>
  <c r="Q42" s="1"/>
  <c r="O41"/>
  <c r="P40"/>
  <c r="P51" s="1"/>
  <c r="N40"/>
  <c r="N51" s="1"/>
  <c r="M40"/>
  <c r="M51" s="1"/>
  <c r="O39"/>
  <c r="O38"/>
  <c r="O37"/>
  <c r="P54" i="16"/>
  <c r="P55" s="1"/>
  <c r="N54"/>
  <c r="N55" s="1"/>
  <c r="M54"/>
  <c r="M55" s="1"/>
  <c r="O53"/>
  <c r="Q53" s="1"/>
  <c r="O52"/>
  <c r="Q52" s="1"/>
  <c r="O49"/>
  <c r="O47"/>
  <c r="Q47" s="1"/>
  <c r="O46"/>
  <c r="O43"/>
  <c r="Q43" s="1"/>
  <c r="O42"/>
  <c r="Q42" s="1"/>
  <c r="O41"/>
  <c r="P40"/>
  <c r="P51" s="1"/>
  <c r="N40"/>
  <c r="N51" s="1"/>
  <c r="M40"/>
  <c r="M51" s="1"/>
  <c r="O39"/>
  <c r="O38"/>
  <c r="O37"/>
  <c r="Q37" s="1"/>
  <c r="P54" i="17"/>
  <c r="P55" s="1"/>
  <c r="N54"/>
  <c r="N55" s="1"/>
  <c r="M54"/>
  <c r="M55" s="1"/>
  <c r="O53"/>
  <c r="Q53" s="1"/>
  <c r="O52"/>
  <c r="Q52" s="1"/>
  <c r="O49"/>
  <c r="Q49" s="1"/>
  <c r="O47"/>
  <c r="Q47" s="1"/>
  <c r="O46"/>
  <c r="O43"/>
  <c r="O42"/>
  <c r="O41"/>
  <c r="P40"/>
  <c r="P51" s="1"/>
  <c r="N40"/>
  <c r="N51" s="1"/>
  <c r="M40"/>
  <c r="M51" s="1"/>
  <c r="O40"/>
  <c r="P54" i="1"/>
  <c r="P55" s="1"/>
  <c r="N54"/>
  <c r="N55" s="1"/>
  <c r="M54"/>
  <c r="M55" s="1"/>
  <c r="O53"/>
  <c r="Q53" s="1"/>
  <c r="O52"/>
  <c r="Q52" s="1"/>
  <c r="O49"/>
  <c r="O47"/>
  <c r="Q47" s="1"/>
  <c r="O46"/>
  <c r="O43"/>
  <c r="O42"/>
  <c r="O41"/>
  <c r="P40"/>
  <c r="P51" s="1"/>
  <c r="N40"/>
  <c r="N51" s="1"/>
  <c r="M40"/>
  <c r="M51" s="1"/>
  <c r="O40"/>
  <c r="P26" i="13"/>
  <c r="P27" s="1"/>
  <c r="N26"/>
  <c r="N27" s="1"/>
  <c r="M26"/>
  <c r="M27" s="1"/>
  <c r="O25"/>
  <c r="Q25" s="1"/>
  <c r="O24"/>
  <c r="Q24" s="1"/>
  <c r="O21"/>
  <c r="Q21" s="1"/>
  <c r="O19"/>
  <c r="Q19" s="1"/>
  <c r="O18"/>
  <c r="Q18" s="1"/>
  <c r="O17"/>
  <c r="O15"/>
  <c r="O14"/>
  <c r="O13"/>
  <c r="P12"/>
  <c r="P23" s="1"/>
  <c r="N12"/>
  <c r="N23" s="1"/>
  <c r="M12"/>
  <c r="M23" s="1"/>
  <c r="O12"/>
  <c r="P26" i="14"/>
  <c r="P27" s="1"/>
  <c r="N26"/>
  <c r="N27" s="1"/>
  <c r="M26"/>
  <c r="M27" s="1"/>
  <c r="O25"/>
  <c r="Q25" s="1"/>
  <c r="O24"/>
  <c r="Q24" s="1"/>
  <c r="O21"/>
  <c r="O19"/>
  <c r="Q19" s="1"/>
  <c r="O18"/>
  <c r="Q18" s="1"/>
  <c r="O17"/>
  <c r="O15"/>
  <c r="Q15" s="1"/>
  <c r="O14"/>
  <c r="O13"/>
  <c r="P12"/>
  <c r="P23" s="1"/>
  <c r="N12"/>
  <c r="N23" s="1"/>
  <c r="M12"/>
  <c r="M23" s="1"/>
  <c r="O12"/>
  <c r="P26" i="15"/>
  <c r="P27" s="1"/>
  <c r="N26"/>
  <c r="N27" s="1"/>
  <c r="M26"/>
  <c r="M27" s="1"/>
  <c r="O25"/>
  <c r="Q25" s="1"/>
  <c r="O24"/>
  <c r="Q24" s="1"/>
  <c r="O21"/>
  <c r="O19"/>
  <c r="Q19" s="1"/>
  <c r="O18"/>
  <c r="Q18" s="1"/>
  <c r="O17"/>
  <c r="O15"/>
  <c r="Q15" s="1"/>
  <c r="O14"/>
  <c r="Q14" s="1"/>
  <c r="O13"/>
  <c r="P12"/>
  <c r="P23" s="1"/>
  <c r="N12"/>
  <c r="N23" s="1"/>
  <c r="M12"/>
  <c r="M23" s="1"/>
  <c r="O11"/>
  <c r="O10"/>
  <c r="O9"/>
  <c r="P26" i="16"/>
  <c r="P27" s="1"/>
  <c r="N26"/>
  <c r="N27" s="1"/>
  <c r="M26"/>
  <c r="M27" s="1"/>
  <c r="O25"/>
  <c r="Q25" s="1"/>
  <c r="O24"/>
  <c r="Q24" s="1"/>
  <c r="O21"/>
  <c r="O19"/>
  <c r="Q19" s="1"/>
  <c r="O18"/>
  <c r="Q18" s="1"/>
  <c r="O17"/>
  <c r="O15"/>
  <c r="Q15" s="1"/>
  <c r="O14"/>
  <c r="Q14" s="1"/>
  <c r="O13"/>
  <c r="P12"/>
  <c r="P23" s="1"/>
  <c r="N12"/>
  <c r="N23" s="1"/>
  <c r="M12"/>
  <c r="M23" s="1"/>
  <c r="P26" i="17"/>
  <c r="P27" s="1"/>
  <c r="N26"/>
  <c r="N27" s="1"/>
  <c r="M26"/>
  <c r="M27" s="1"/>
  <c r="O25"/>
  <c r="Q25" s="1"/>
  <c r="O24"/>
  <c r="Q24" s="1"/>
  <c r="O21"/>
  <c r="Q21" s="1"/>
  <c r="O19"/>
  <c r="Q19" s="1"/>
  <c r="O18"/>
  <c r="Q18" s="1"/>
  <c r="O17"/>
  <c r="O15"/>
  <c r="Q15" s="1"/>
  <c r="O14"/>
  <c r="Q14" s="1"/>
  <c r="O13"/>
  <c r="P12"/>
  <c r="P23" s="1"/>
  <c r="N12"/>
  <c r="N23" s="1"/>
  <c r="M12"/>
  <c r="M23" s="1"/>
  <c r="O11"/>
  <c r="O10"/>
  <c r="O9"/>
  <c r="P26" i="1"/>
  <c r="P27" s="1"/>
  <c r="N26"/>
  <c r="N27" s="1"/>
  <c r="M26"/>
  <c r="M27" s="1"/>
  <c r="O25"/>
  <c r="Q25" s="1"/>
  <c r="O24"/>
  <c r="Q24" s="1"/>
  <c r="O21"/>
  <c r="O19"/>
  <c r="Q19" s="1"/>
  <c r="O18"/>
  <c r="Q18" s="1"/>
  <c r="O17"/>
  <c r="O15"/>
  <c r="Q15" s="1"/>
  <c r="O14"/>
  <c r="Q14" s="1"/>
  <c r="O13"/>
  <c r="P12"/>
  <c r="P23" s="1"/>
  <c r="N12"/>
  <c r="N23" s="1"/>
  <c r="M12"/>
  <c r="M23" s="1"/>
  <c r="O11"/>
  <c r="O10"/>
  <c r="O9"/>
  <c r="D54" i="13"/>
  <c r="D55" s="1"/>
  <c r="C54"/>
  <c r="C55" s="1"/>
  <c r="E53"/>
  <c r="E52"/>
  <c r="E49"/>
  <c r="E47"/>
  <c r="E46"/>
  <c r="E43"/>
  <c r="E42"/>
  <c r="E41"/>
  <c r="D40"/>
  <c r="D51" s="1"/>
  <c r="C40"/>
  <c r="C51" s="1"/>
  <c r="E40"/>
  <c r="D54" i="14"/>
  <c r="D55" s="1"/>
  <c r="C54"/>
  <c r="C55" s="1"/>
  <c r="E53"/>
  <c r="E52"/>
  <c r="E49"/>
  <c r="E47"/>
  <c r="E46"/>
  <c r="E43"/>
  <c r="E42"/>
  <c r="E41"/>
  <c r="D40"/>
  <c r="D51" s="1"/>
  <c r="C40"/>
  <c r="C51" s="1"/>
  <c r="E39"/>
  <c r="E38"/>
  <c r="E37"/>
  <c r="D54" i="15"/>
  <c r="D55" s="1"/>
  <c r="C54"/>
  <c r="C55" s="1"/>
  <c r="E53"/>
  <c r="E52"/>
  <c r="E49"/>
  <c r="E47"/>
  <c r="E46"/>
  <c r="E43"/>
  <c r="E42"/>
  <c r="E41"/>
  <c r="D40"/>
  <c r="D51" s="1"/>
  <c r="C40"/>
  <c r="C51" s="1"/>
  <c r="E39"/>
  <c r="E38"/>
  <c r="E37"/>
  <c r="D54" i="16"/>
  <c r="D55" s="1"/>
  <c r="C54"/>
  <c r="C55" s="1"/>
  <c r="E53"/>
  <c r="E52"/>
  <c r="E49"/>
  <c r="E47"/>
  <c r="E46"/>
  <c r="E43"/>
  <c r="E42"/>
  <c r="E41"/>
  <c r="D40"/>
  <c r="D51" s="1"/>
  <c r="C40"/>
  <c r="C51" s="1"/>
  <c r="E39"/>
  <c r="E38"/>
  <c r="E37"/>
  <c r="D54" i="17"/>
  <c r="D55" s="1"/>
  <c r="C54"/>
  <c r="C55" s="1"/>
  <c r="E53"/>
  <c r="E52"/>
  <c r="E49"/>
  <c r="E47"/>
  <c r="E46"/>
  <c r="E43"/>
  <c r="E42"/>
  <c r="E41"/>
  <c r="D40"/>
  <c r="D51" s="1"/>
  <c r="C40"/>
  <c r="C51" s="1"/>
  <c r="E40"/>
  <c r="D54" i="1"/>
  <c r="D55" s="1"/>
  <c r="C54"/>
  <c r="C55" s="1"/>
  <c r="E53"/>
  <c r="E52"/>
  <c r="E49"/>
  <c r="E47"/>
  <c r="E46"/>
  <c r="E43"/>
  <c r="E42"/>
  <c r="E41"/>
  <c r="D40"/>
  <c r="D51" s="1"/>
  <c r="C40"/>
  <c r="C51" s="1"/>
  <c r="E40"/>
  <c r="D26" i="13"/>
  <c r="D27" s="1"/>
  <c r="C26"/>
  <c r="E25"/>
  <c r="E24"/>
  <c r="E21"/>
  <c r="C27"/>
  <c r="E19"/>
  <c r="E18"/>
  <c r="E17"/>
  <c r="E15"/>
  <c r="E14"/>
  <c r="E13"/>
  <c r="D12"/>
  <c r="D23" s="1"/>
  <c r="C12"/>
  <c r="C23" s="1"/>
  <c r="E12"/>
  <c r="D26" i="14"/>
  <c r="C26"/>
  <c r="E25"/>
  <c r="E24"/>
  <c r="E21"/>
  <c r="E19"/>
  <c r="E18"/>
  <c r="E17"/>
  <c r="E15"/>
  <c r="E14"/>
  <c r="E13"/>
  <c r="E11"/>
  <c r="E10"/>
  <c r="E9"/>
  <c r="D26" i="15"/>
  <c r="D27" s="1"/>
  <c r="C26"/>
  <c r="E25"/>
  <c r="E24"/>
  <c r="E21"/>
  <c r="C27"/>
  <c r="E19"/>
  <c r="E18"/>
  <c r="E17"/>
  <c r="E15"/>
  <c r="E14"/>
  <c r="E13"/>
  <c r="D12"/>
  <c r="D23" s="1"/>
  <c r="C12"/>
  <c r="C23" s="1"/>
  <c r="E11"/>
  <c r="E10"/>
  <c r="E9"/>
  <c r="D26" i="16"/>
  <c r="D27" s="1"/>
  <c r="C26"/>
  <c r="C27" s="1"/>
  <c r="E25"/>
  <c r="E24"/>
  <c r="E21"/>
  <c r="E19"/>
  <c r="E18"/>
  <c r="E17"/>
  <c r="E15"/>
  <c r="E14"/>
  <c r="E13"/>
  <c r="D12"/>
  <c r="D23" s="1"/>
  <c r="C12"/>
  <c r="C23" s="1"/>
  <c r="D26" i="17"/>
  <c r="D27" s="1"/>
  <c r="C26"/>
  <c r="E25"/>
  <c r="E24"/>
  <c r="E21"/>
  <c r="C27"/>
  <c r="E19"/>
  <c r="E18"/>
  <c r="E17"/>
  <c r="E15"/>
  <c r="E14"/>
  <c r="E13"/>
  <c r="D12"/>
  <c r="D23" s="1"/>
  <c r="C12"/>
  <c r="C23" s="1"/>
  <c r="D26" i="1"/>
  <c r="D27" s="1"/>
  <c r="C26"/>
  <c r="E25"/>
  <c r="E24"/>
  <c r="E21"/>
  <c r="C27"/>
  <c r="E19"/>
  <c r="E18"/>
  <c r="E17"/>
  <c r="E15"/>
  <c r="E14"/>
  <c r="E13"/>
  <c r="D12"/>
  <c r="D23" s="1"/>
  <c r="C12"/>
  <c r="C23" s="1"/>
  <c r="E11"/>
  <c r="E10"/>
  <c r="E9"/>
  <c r="P249" i="14"/>
  <c r="N249"/>
  <c r="M249"/>
  <c r="P248"/>
  <c r="N248"/>
  <c r="M248"/>
  <c r="U245"/>
  <c r="S245"/>
  <c r="R245"/>
  <c r="P245"/>
  <c r="N245"/>
  <c r="M245"/>
  <c r="U243"/>
  <c r="S243"/>
  <c r="R243"/>
  <c r="P243"/>
  <c r="N243"/>
  <c r="M243"/>
  <c r="U242"/>
  <c r="S242"/>
  <c r="R242"/>
  <c r="P242"/>
  <c r="N242"/>
  <c r="M242"/>
  <c r="U241"/>
  <c r="S241"/>
  <c r="R241"/>
  <c r="P241"/>
  <c r="N241"/>
  <c r="M241"/>
  <c r="U239"/>
  <c r="S239"/>
  <c r="R239"/>
  <c r="P239"/>
  <c r="N239"/>
  <c r="M239"/>
  <c r="U238"/>
  <c r="S238"/>
  <c r="R238"/>
  <c r="P238"/>
  <c r="N238"/>
  <c r="M238"/>
  <c r="U237"/>
  <c r="S237"/>
  <c r="R237"/>
  <c r="P237"/>
  <c r="N237"/>
  <c r="M237"/>
  <c r="U235"/>
  <c r="S235"/>
  <c r="R235"/>
  <c r="P235"/>
  <c r="N235"/>
  <c r="M235"/>
  <c r="U234"/>
  <c r="S234"/>
  <c r="R234"/>
  <c r="P234"/>
  <c r="N234"/>
  <c r="M234"/>
  <c r="U233"/>
  <c r="S233"/>
  <c r="R233"/>
  <c r="P233"/>
  <c r="N233"/>
  <c r="M233"/>
  <c r="T217"/>
  <c r="T215"/>
  <c r="T214"/>
  <c r="T213"/>
  <c r="T211"/>
  <c r="T210"/>
  <c r="T209"/>
  <c r="U208"/>
  <c r="S208"/>
  <c r="R208"/>
  <c r="T189"/>
  <c r="T187"/>
  <c r="T186"/>
  <c r="T185"/>
  <c r="T183"/>
  <c r="T182"/>
  <c r="T181"/>
  <c r="U180"/>
  <c r="U191" s="1"/>
  <c r="S180"/>
  <c r="S191" s="1"/>
  <c r="R180"/>
  <c r="R191" s="1"/>
  <c r="T180"/>
  <c r="P165"/>
  <c r="N165"/>
  <c r="M165"/>
  <c r="P164"/>
  <c r="N164"/>
  <c r="M164"/>
  <c r="U161"/>
  <c r="S161"/>
  <c r="R161"/>
  <c r="P161"/>
  <c r="N161"/>
  <c r="M161"/>
  <c r="U159"/>
  <c r="S159"/>
  <c r="R159"/>
  <c r="P159"/>
  <c r="N159"/>
  <c r="M159"/>
  <c r="U158"/>
  <c r="S158"/>
  <c r="R158"/>
  <c r="P158"/>
  <c r="N158"/>
  <c r="M158"/>
  <c r="U157"/>
  <c r="S157"/>
  <c r="R157"/>
  <c r="P157"/>
  <c r="N157"/>
  <c r="M157"/>
  <c r="U155"/>
  <c r="S155"/>
  <c r="R155"/>
  <c r="P155"/>
  <c r="N155"/>
  <c r="M155"/>
  <c r="U154"/>
  <c r="S154"/>
  <c r="R154"/>
  <c r="P154"/>
  <c r="N154"/>
  <c r="M154"/>
  <c r="U153"/>
  <c r="S153"/>
  <c r="R153"/>
  <c r="P153"/>
  <c r="N153"/>
  <c r="M153"/>
  <c r="U151"/>
  <c r="S151"/>
  <c r="R151"/>
  <c r="P151"/>
  <c r="N151"/>
  <c r="M151"/>
  <c r="U150"/>
  <c r="S150"/>
  <c r="R150"/>
  <c r="P150"/>
  <c r="N150"/>
  <c r="M150"/>
  <c r="U149"/>
  <c r="S149"/>
  <c r="R149"/>
  <c r="P149"/>
  <c r="N149"/>
  <c r="M149"/>
  <c r="T133"/>
  <c r="T131"/>
  <c r="T130"/>
  <c r="T129"/>
  <c r="T127"/>
  <c r="T126"/>
  <c r="T125"/>
  <c r="U124"/>
  <c r="U135" s="1"/>
  <c r="S124"/>
  <c r="S135" s="1"/>
  <c r="R124"/>
  <c r="R135" s="1"/>
  <c r="T105"/>
  <c r="T103"/>
  <c r="T102"/>
  <c r="T101"/>
  <c r="T99"/>
  <c r="T98"/>
  <c r="T97"/>
  <c r="U96"/>
  <c r="U107" s="1"/>
  <c r="S96"/>
  <c r="S107" s="1"/>
  <c r="R96"/>
  <c r="R107" s="1"/>
  <c r="P81"/>
  <c r="N81"/>
  <c r="M81"/>
  <c r="D81"/>
  <c r="C81"/>
  <c r="P80"/>
  <c r="N80"/>
  <c r="M80"/>
  <c r="D80"/>
  <c r="C80"/>
  <c r="U77"/>
  <c r="S77"/>
  <c r="R77"/>
  <c r="P77"/>
  <c r="N77"/>
  <c r="M77"/>
  <c r="G77"/>
  <c r="F77"/>
  <c r="D77"/>
  <c r="C77"/>
  <c r="U75"/>
  <c r="S75"/>
  <c r="R75"/>
  <c r="P75"/>
  <c r="N75"/>
  <c r="M75"/>
  <c r="G75"/>
  <c r="F75"/>
  <c r="D75"/>
  <c r="C75"/>
  <c r="U74"/>
  <c r="S74"/>
  <c r="R74"/>
  <c r="P74"/>
  <c r="N74"/>
  <c r="M74"/>
  <c r="G74"/>
  <c r="F74"/>
  <c r="D74"/>
  <c r="C74"/>
  <c r="U73"/>
  <c r="S73"/>
  <c r="R73"/>
  <c r="P73"/>
  <c r="N73"/>
  <c r="M73"/>
  <c r="G73"/>
  <c r="F73"/>
  <c r="D73"/>
  <c r="C73"/>
  <c r="U71"/>
  <c r="S71"/>
  <c r="R71"/>
  <c r="P71"/>
  <c r="N71"/>
  <c r="M71"/>
  <c r="G71"/>
  <c r="F71"/>
  <c r="D71"/>
  <c r="C71"/>
  <c r="U70"/>
  <c r="S70"/>
  <c r="R70"/>
  <c r="P70"/>
  <c r="N70"/>
  <c r="M70"/>
  <c r="G70"/>
  <c r="F70"/>
  <c r="D70"/>
  <c r="C70"/>
  <c r="U69"/>
  <c r="S69"/>
  <c r="R69"/>
  <c r="P69"/>
  <c r="N69"/>
  <c r="M69"/>
  <c r="G69"/>
  <c r="F69"/>
  <c r="D69"/>
  <c r="C69"/>
  <c r="U67"/>
  <c r="S67"/>
  <c r="R67"/>
  <c r="P67"/>
  <c r="N67"/>
  <c r="M67"/>
  <c r="D67"/>
  <c r="C67"/>
  <c r="U66"/>
  <c r="S66"/>
  <c r="R66"/>
  <c r="P66"/>
  <c r="N66"/>
  <c r="M66"/>
  <c r="D66"/>
  <c r="C66"/>
  <c r="U65"/>
  <c r="S65"/>
  <c r="R65"/>
  <c r="P65"/>
  <c r="N65"/>
  <c r="M65"/>
  <c r="D65"/>
  <c r="C65"/>
  <c r="T49"/>
  <c r="H49"/>
  <c r="T47"/>
  <c r="H47"/>
  <c r="T46"/>
  <c r="H46"/>
  <c r="T43"/>
  <c r="H43"/>
  <c r="T42"/>
  <c r="H42"/>
  <c r="T41"/>
  <c r="H41"/>
  <c r="U40"/>
  <c r="U51" s="1"/>
  <c r="S40"/>
  <c r="S51" s="1"/>
  <c r="R40"/>
  <c r="R51" s="1"/>
  <c r="G40"/>
  <c r="G51" s="1"/>
  <c r="A51" s="1"/>
  <c r="F40"/>
  <c r="F51" s="1"/>
  <c r="H39"/>
  <c r="H38"/>
  <c r="T40"/>
  <c r="H37"/>
  <c r="T21"/>
  <c r="H21"/>
  <c r="T19"/>
  <c r="H19"/>
  <c r="T18"/>
  <c r="H18"/>
  <c r="T17"/>
  <c r="H17"/>
  <c r="T15"/>
  <c r="H15"/>
  <c r="T14"/>
  <c r="H14"/>
  <c r="T13"/>
  <c r="H13"/>
  <c r="U12"/>
  <c r="U23" s="1"/>
  <c r="S12"/>
  <c r="S23" s="1"/>
  <c r="R12"/>
  <c r="R23" s="1"/>
  <c r="G12"/>
  <c r="G23" s="1"/>
  <c r="F12"/>
  <c r="F23" s="1"/>
  <c r="H11"/>
  <c r="H10"/>
  <c r="T12"/>
  <c r="H9"/>
  <c r="U231" i="24"/>
  <c r="S231"/>
  <c r="R231"/>
  <c r="P231"/>
  <c r="N231"/>
  <c r="M231"/>
  <c r="U230"/>
  <c r="S230"/>
  <c r="R230"/>
  <c r="P230"/>
  <c r="N230"/>
  <c r="M230"/>
  <c r="U229"/>
  <c r="S229"/>
  <c r="R229"/>
  <c r="P229"/>
  <c r="N229"/>
  <c r="M229"/>
  <c r="U227"/>
  <c r="S227"/>
  <c r="R227"/>
  <c r="P227"/>
  <c r="N227"/>
  <c r="M227"/>
  <c r="U226"/>
  <c r="S226"/>
  <c r="R226"/>
  <c r="P226"/>
  <c r="N226"/>
  <c r="M226"/>
  <c r="U225"/>
  <c r="S225"/>
  <c r="R225"/>
  <c r="P225"/>
  <c r="N225"/>
  <c r="M225"/>
  <c r="U223"/>
  <c r="S223"/>
  <c r="R223"/>
  <c r="P223"/>
  <c r="N223"/>
  <c r="M223"/>
  <c r="U222"/>
  <c r="S222"/>
  <c r="R222"/>
  <c r="P222"/>
  <c r="N222"/>
  <c r="M222"/>
  <c r="U221"/>
  <c r="S221"/>
  <c r="R221"/>
  <c r="P221"/>
  <c r="N221"/>
  <c r="M221"/>
  <c r="U219"/>
  <c r="S219"/>
  <c r="R219"/>
  <c r="P219"/>
  <c r="N219"/>
  <c r="M219"/>
  <c r="U218"/>
  <c r="S218"/>
  <c r="R218"/>
  <c r="P218"/>
  <c r="N218"/>
  <c r="M218"/>
  <c r="U217"/>
  <c r="S217"/>
  <c r="R217"/>
  <c r="P217"/>
  <c r="N217"/>
  <c r="M217"/>
  <c r="U206"/>
  <c r="S206"/>
  <c r="R206"/>
  <c r="P206"/>
  <c r="N206"/>
  <c r="M206"/>
  <c r="T205"/>
  <c r="V205" s="1"/>
  <c r="O205"/>
  <c r="Q205" s="1"/>
  <c r="W205" s="1"/>
  <c r="T204"/>
  <c r="V204" s="1"/>
  <c r="O204"/>
  <c r="Q204" s="1"/>
  <c r="W204" s="1"/>
  <c r="T203"/>
  <c r="V203" s="1"/>
  <c r="O203"/>
  <c r="Q203" s="1"/>
  <c r="U202"/>
  <c r="S202"/>
  <c r="R202"/>
  <c r="P202"/>
  <c r="N202"/>
  <c r="M202"/>
  <c r="T201"/>
  <c r="V201" s="1"/>
  <c r="O201"/>
  <c r="Q201" s="1"/>
  <c r="W201" s="1"/>
  <c r="T200"/>
  <c r="V200" s="1"/>
  <c r="O200"/>
  <c r="Q200" s="1"/>
  <c r="W200" s="1"/>
  <c r="T199"/>
  <c r="O199"/>
  <c r="Q199" s="1"/>
  <c r="W199" s="1"/>
  <c r="U198"/>
  <c r="S198"/>
  <c r="R198"/>
  <c r="P198"/>
  <c r="N198"/>
  <c r="M198"/>
  <c r="T197"/>
  <c r="V197" s="1"/>
  <c r="O197"/>
  <c r="Q197" s="1"/>
  <c r="W197" s="1"/>
  <c r="T196"/>
  <c r="V196" s="1"/>
  <c r="O196"/>
  <c r="Q196" s="1"/>
  <c r="W196" s="1"/>
  <c r="T195"/>
  <c r="V195" s="1"/>
  <c r="O195"/>
  <c r="U194"/>
  <c r="S194"/>
  <c r="R194"/>
  <c r="P194"/>
  <c r="N194"/>
  <c r="M194"/>
  <c r="T193"/>
  <c r="V193" s="1"/>
  <c r="O193"/>
  <c r="Q193" s="1"/>
  <c r="T192"/>
  <c r="V192" s="1"/>
  <c r="O192"/>
  <c r="Q192" s="1"/>
  <c r="W192" s="1"/>
  <c r="T191"/>
  <c r="O191"/>
  <c r="Q191" s="1"/>
  <c r="W191" s="1"/>
  <c r="U180"/>
  <c r="S180"/>
  <c r="R180"/>
  <c r="P180"/>
  <c r="N180"/>
  <c r="M180"/>
  <c r="T179"/>
  <c r="V179" s="1"/>
  <c r="O179"/>
  <c r="Q179" s="1"/>
  <c r="T178"/>
  <c r="V178" s="1"/>
  <c r="O178"/>
  <c r="T177"/>
  <c r="V177" s="1"/>
  <c r="O177"/>
  <c r="Q177" s="1"/>
  <c r="W177" s="1"/>
  <c r="U176"/>
  <c r="S176"/>
  <c r="R176"/>
  <c r="P176"/>
  <c r="N176"/>
  <c r="M176"/>
  <c r="T175"/>
  <c r="V175" s="1"/>
  <c r="O175"/>
  <c r="Q175" s="1"/>
  <c r="W175" s="1"/>
  <c r="T174"/>
  <c r="V174" s="1"/>
  <c r="O174"/>
  <c r="Q174" s="1"/>
  <c r="W174" s="1"/>
  <c r="T173"/>
  <c r="V173" s="1"/>
  <c r="O173"/>
  <c r="Q173" s="1"/>
  <c r="U172"/>
  <c r="S172"/>
  <c r="R172"/>
  <c r="P172"/>
  <c r="N172"/>
  <c r="M172"/>
  <c r="T171"/>
  <c r="V171" s="1"/>
  <c r="O171"/>
  <c r="Q171" s="1"/>
  <c r="W171" s="1"/>
  <c r="T170"/>
  <c r="V170" s="1"/>
  <c r="O170"/>
  <c r="Q170" s="1"/>
  <c r="W170" s="1"/>
  <c r="T169"/>
  <c r="O169"/>
  <c r="Q169" s="1"/>
  <c r="W169" s="1"/>
  <c r="U168"/>
  <c r="S168"/>
  <c r="R168"/>
  <c r="P168"/>
  <c r="N168"/>
  <c r="M168"/>
  <c r="T167"/>
  <c r="V167" s="1"/>
  <c r="O167"/>
  <c r="Q167" s="1"/>
  <c r="W167" s="1"/>
  <c r="T166"/>
  <c r="V166" s="1"/>
  <c r="O166"/>
  <c r="Q166" s="1"/>
  <c r="W166" s="1"/>
  <c r="T165"/>
  <c r="V165" s="1"/>
  <c r="O165"/>
  <c r="U153"/>
  <c r="S153"/>
  <c r="R153"/>
  <c r="P153"/>
  <c r="N153"/>
  <c r="M153"/>
  <c r="U152"/>
  <c r="S152"/>
  <c r="R152"/>
  <c r="P152"/>
  <c r="N152"/>
  <c r="M152"/>
  <c r="U151"/>
  <c r="S151"/>
  <c r="R151"/>
  <c r="P151"/>
  <c r="N151"/>
  <c r="M151"/>
  <c r="U149"/>
  <c r="S149"/>
  <c r="R149"/>
  <c r="P149"/>
  <c r="N149"/>
  <c r="M149"/>
  <c r="U148"/>
  <c r="S148"/>
  <c r="R148"/>
  <c r="P148"/>
  <c r="N148"/>
  <c r="M148"/>
  <c r="U147"/>
  <c r="S147"/>
  <c r="R147"/>
  <c r="P147"/>
  <c r="N147"/>
  <c r="M147"/>
  <c r="Z146"/>
  <c r="U145"/>
  <c r="S145"/>
  <c r="R145"/>
  <c r="P145"/>
  <c r="N145"/>
  <c r="M145"/>
  <c r="Z144"/>
  <c r="U144"/>
  <c r="S144"/>
  <c r="R144"/>
  <c r="P144"/>
  <c r="N144"/>
  <c r="M144"/>
  <c r="U143"/>
  <c r="S143"/>
  <c r="R143"/>
  <c r="P143"/>
  <c r="N143"/>
  <c r="M143"/>
  <c r="U141"/>
  <c r="S141"/>
  <c r="R141"/>
  <c r="P141"/>
  <c r="N141"/>
  <c r="M141"/>
  <c r="U140"/>
  <c r="S140"/>
  <c r="R140"/>
  <c r="P140"/>
  <c r="N140"/>
  <c r="M140"/>
  <c r="U139"/>
  <c r="S139"/>
  <c r="R139"/>
  <c r="P139"/>
  <c r="N139"/>
  <c r="M139"/>
  <c r="U128"/>
  <c r="S128"/>
  <c r="R128"/>
  <c r="P128"/>
  <c r="N128"/>
  <c r="M128"/>
  <c r="T127"/>
  <c r="V127" s="1"/>
  <c r="O127"/>
  <c r="Q127" s="1"/>
  <c r="T126"/>
  <c r="V126" s="1"/>
  <c r="O126"/>
  <c r="Q126" s="1"/>
  <c r="T125"/>
  <c r="V125" s="1"/>
  <c r="O125"/>
  <c r="U124"/>
  <c r="S124"/>
  <c r="R124"/>
  <c r="P124"/>
  <c r="N124"/>
  <c r="M124"/>
  <c r="T123"/>
  <c r="V123" s="1"/>
  <c r="O123"/>
  <c r="Q123" s="1"/>
  <c r="T122"/>
  <c r="V122" s="1"/>
  <c r="O122"/>
  <c r="Q122" s="1"/>
  <c r="T121"/>
  <c r="O121"/>
  <c r="Q121" s="1"/>
  <c r="Z120"/>
  <c r="U120"/>
  <c r="S120"/>
  <c r="R120"/>
  <c r="P120"/>
  <c r="N120"/>
  <c r="M120"/>
  <c r="T119"/>
  <c r="V119" s="1"/>
  <c r="O119"/>
  <c r="Q119" s="1"/>
  <c r="T118"/>
  <c r="V118" s="1"/>
  <c r="O118"/>
  <c r="Q118" s="1"/>
  <c r="T117"/>
  <c r="V117" s="1"/>
  <c r="O117"/>
  <c r="Q117" s="1"/>
  <c r="U116"/>
  <c r="S116"/>
  <c r="R116"/>
  <c r="P116"/>
  <c r="N116"/>
  <c r="M116"/>
  <c r="T115"/>
  <c r="V115" s="1"/>
  <c r="O115"/>
  <c r="Q115" s="1"/>
  <c r="T114"/>
  <c r="V114" s="1"/>
  <c r="O114"/>
  <c r="Q114" s="1"/>
  <c r="T113"/>
  <c r="O113"/>
  <c r="U102"/>
  <c r="S102"/>
  <c r="R102"/>
  <c r="P102"/>
  <c r="N102"/>
  <c r="M102"/>
  <c r="T101"/>
  <c r="V101" s="1"/>
  <c r="O101"/>
  <c r="Q101" s="1"/>
  <c r="T100"/>
  <c r="V100" s="1"/>
  <c r="O100"/>
  <c r="Q100" s="1"/>
  <c r="T99"/>
  <c r="V99" s="1"/>
  <c r="O99"/>
  <c r="Q99" s="1"/>
  <c r="U98"/>
  <c r="S98"/>
  <c r="R98"/>
  <c r="P98"/>
  <c r="N98"/>
  <c r="M98"/>
  <c r="T97"/>
  <c r="V97" s="1"/>
  <c r="O97"/>
  <c r="Q97" s="1"/>
  <c r="T96"/>
  <c r="V96" s="1"/>
  <c r="O96"/>
  <c r="Q96" s="1"/>
  <c r="T95"/>
  <c r="V95" s="1"/>
  <c r="O95"/>
  <c r="Z94"/>
  <c r="U94"/>
  <c r="S94"/>
  <c r="R94"/>
  <c r="P94"/>
  <c r="N94"/>
  <c r="M94"/>
  <c r="T93"/>
  <c r="V93" s="1"/>
  <c r="O93"/>
  <c r="Q93" s="1"/>
  <c r="T92"/>
  <c r="V92" s="1"/>
  <c r="O92"/>
  <c r="Q92" s="1"/>
  <c r="T91"/>
  <c r="O91"/>
  <c r="Q91" s="1"/>
  <c r="U90"/>
  <c r="S90"/>
  <c r="R90"/>
  <c r="P90"/>
  <c r="N90"/>
  <c r="M90"/>
  <c r="T89"/>
  <c r="V89" s="1"/>
  <c r="O89"/>
  <c r="Q89" s="1"/>
  <c r="T88"/>
  <c r="V88" s="1"/>
  <c r="O88"/>
  <c r="Q88" s="1"/>
  <c r="T87"/>
  <c r="V87" s="1"/>
  <c r="O87"/>
  <c r="Q87" s="1"/>
  <c r="U75"/>
  <c r="S75"/>
  <c r="R75"/>
  <c r="P75"/>
  <c r="N75"/>
  <c r="M75"/>
  <c r="G75"/>
  <c r="F75"/>
  <c r="D75"/>
  <c r="C75"/>
  <c r="U74"/>
  <c r="S74"/>
  <c r="R74"/>
  <c r="P74"/>
  <c r="N74"/>
  <c r="M74"/>
  <c r="G74"/>
  <c r="F74"/>
  <c r="D74"/>
  <c r="C74"/>
  <c r="U73"/>
  <c r="S73"/>
  <c r="R73"/>
  <c r="P73"/>
  <c r="N73"/>
  <c r="M73"/>
  <c r="G73"/>
  <c r="F73"/>
  <c r="D73"/>
  <c r="C73"/>
  <c r="U71"/>
  <c r="S71"/>
  <c r="R71"/>
  <c r="P71"/>
  <c r="N71"/>
  <c r="M71"/>
  <c r="G71"/>
  <c r="F71"/>
  <c r="D71"/>
  <c r="C71"/>
  <c r="U70"/>
  <c r="S70"/>
  <c r="R70"/>
  <c r="P70"/>
  <c r="N70"/>
  <c r="M70"/>
  <c r="G70"/>
  <c r="F70"/>
  <c r="D70"/>
  <c r="C70"/>
  <c r="U69"/>
  <c r="S69"/>
  <c r="R69"/>
  <c r="P69"/>
  <c r="N69"/>
  <c r="M69"/>
  <c r="G69"/>
  <c r="F69"/>
  <c r="D69"/>
  <c r="C69"/>
  <c r="U67"/>
  <c r="S67"/>
  <c r="R67"/>
  <c r="P67"/>
  <c r="N67"/>
  <c r="M67"/>
  <c r="G67"/>
  <c r="F67"/>
  <c r="D67"/>
  <c r="C67"/>
  <c r="U66"/>
  <c r="S66"/>
  <c r="R66"/>
  <c r="T66" s="1"/>
  <c r="P66"/>
  <c r="N66"/>
  <c r="M66"/>
  <c r="G66"/>
  <c r="F66"/>
  <c r="D66"/>
  <c r="C66"/>
  <c r="U65"/>
  <c r="S65"/>
  <c r="R65"/>
  <c r="P65"/>
  <c r="N65"/>
  <c r="M65"/>
  <c r="G65"/>
  <c r="F65"/>
  <c r="D65"/>
  <c r="C65"/>
  <c r="U63"/>
  <c r="S63"/>
  <c r="R63"/>
  <c r="P63"/>
  <c r="N63"/>
  <c r="M63"/>
  <c r="G63"/>
  <c r="F63"/>
  <c r="D63"/>
  <c r="C63"/>
  <c r="U62"/>
  <c r="S62"/>
  <c r="R62"/>
  <c r="P62"/>
  <c r="N62"/>
  <c r="M62"/>
  <c r="G62"/>
  <c r="F62"/>
  <c r="D62"/>
  <c r="C62"/>
  <c r="U61"/>
  <c r="S61"/>
  <c r="R61"/>
  <c r="P61"/>
  <c r="N61"/>
  <c r="M61"/>
  <c r="G61"/>
  <c r="F61"/>
  <c r="D61"/>
  <c r="C61"/>
  <c r="U50"/>
  <c r="S50"/>
  <c r="R50"/>
  <c r="P50"/>
  <c r="N50"/>
  <c r="M50"/>
  <c r="G50"/>
  <c r="F50"/>
  <c r="D50"/>
  <c r="C50"/>
  <c r="T49"/>
  <c r="V49" s="1"/>
  <c r="O49"/>
  <c r="Q49" s="1"/>
  <c r="H49"/>
  <c r="E49"/>
  <c r="T48"/>
  <c r="V48" s="1"/>
  <c r="O48"/>
  <c r="Q48" s="1"/>
  <c r="H48"/>
  <c r="E48"/>
  <c r="T47"/>
  <c r="O47"/>
  <c r="Q47" s="1"/>
  <c r="Q50" s="1"/>
  <c r="H47"/>
  <c r="E47"/>
  <c r="U46"/>
  <c r="S46"/>
  <c r="R46"/>
  <c r="P46"/>
  <c r="N46"/>
  <c r="M46"/>
  <c r="G46"/>
  <c r="F46"/>
  <c r="D46"/>
  <c r="C46"/>
  <c r="T45"/>
  <c r="V45" s="1"/>
  <c r="O45"/>
  <c r="Q45" s="1"/>
  <c r="H45"/>
  <c r="E45"/>
  <c r="T44"/>
  <c r="V44" s="1"/>
  <c r="O44"/>
  <c r="Q44" s="1"/>
  <c r="H44"/>
  <c r="E44"/>
  <c r="T43"/>
  <c r="O43"/>
  <c r="Q43" s="1"/>
  <c r="H43"/>
  <c r="E43"/>
  <c r="U42"/>
  <c r="S42"/>
  <c r="R42"/>
  <c r="P42"/>
  <c r="N42"/>
  <c r="M42"/>
  <c r="G42"/>
  <c r="F42"/>
  <c r="D42"/>
  <c r="C42"/>
  <c r="T41"/>
  <c r="V41" s="1"/>
  <c r="O41"/>
  <c r="Q41" s="1"/>
  <c r="H41"/>
  <c r="E41"/>
  <c r="T40"/>
  <c r="O40"/>
  <c r="Q40" s="1"/>
  <c r="H40"/>
  <c r="E40"/>
  <c r="T39"/>
  <c r="V39" s="1"/>
  <c r="O39"/>
  <c r="Q39" s="1"/>
  <c r="H39"/>
  <c r="E39"/>
  <c r="U38"/>
  <c r="S38"/>
  <c r="R38"/>
  <c r="P38"/>
  <c r="N38"/>
  <c r="M38"/>
  <c r="G38"/>
  <c r="F38"/>
  <c r="D38"/>
  <c r="C38"/>
  <c r="T37"/>
  <c r="V37" s="1"/>
  <c r="O37"/>
  <c r="Q37" s="1"/>
  <c r="H37"/>
  <c r="E37"/>
  <c r="T36"/>
  <c r="V36" s="1"/>
  <c r="O36"/>
  <c r="Q36" s="1"/>
  <c r="H36"/>
  <c r="E36"/>
  <c r="T35"/>
  <c r="Q35"/>
  <c r="O35"/>
  <c r="H35"/>
  <c r="E35"/>
  <c r="U24"/>
  <c r="S24"/>
  <c r="R24"/>
  <c r="P24"/>
  <c r="N24"/>
  <c r="M24"/>
  <c r="G24"/>
  <c r="F24"/>
  <c r="D24"/>
  <c r="C24"/>
  <c r="T23"/>
  <c r="V23" s="1"/>
  <c r="O23"/>
  <c r="Q23" s="1"/>
  <c r="H23"/>
  <c r="E23"/>
  <c r="T22"/>
  <c r="V22" s="1"/>
  <c r="O22"/>
  <c r="Q22" s="1"/>
  <c r="H22"/>
  <c r="E22"/>
  <c r="T21"/>
  <c r="T24" s="1"/>
  <c r="O21"/>
  <c r="Q21" s="1"/>
  <c r="H21"/>
  <c r="E21"/>
  <c r="U20"/>
  <c r="S20"/>
  <c r="R20"/>
  <c r="P20"/>
  <c r="N20"/>
  <c r="M20"/>
  <c r="G20"/>
  <c r="F20"/>
  <c r="D20"/>
  <c r="C20"/>
  <c r="T19"/>
  <c r="V19" s="1"/>
  <c r="O19"/>
  <c r="Q19" s="1"/>
  <c r="H19"/>
  <c r="H71" s="1"/>
  <c r="E19"/>
  <c r="T18"/>
  <c r="V18" s="1"/>
  <c r="O18"/>
  <c r="Q18" s="1"/>
  <c r="H18"/>
  <c r="E18"/>
  <c r="T17"/>
  <c r="O17"/>
  <c r="H17"/>
  <c r="H69" s="1"/>
  <c r="E17"/>
  <c r="U16"/>
  <c r="S16"/>
  <c r="R16"/>
  <c r="P16"/>
  <c r="N16"/>
  <c r="M16"/>
  <c r="G16"/>
  <c r="F16"/>
  <c r="D16"/>
  <c r="C16"/>
  <c r="T15"/>
  <c r="V15" s="1"/>
  <c r="O15"/>
  <c r="Q15" s="1"/>
  <c r="H15"/>
  <c r="E15"/>
  <c r="T14"/>
  <c r="V14" s="1"/>
  <c r="O14"/>
  <c r="Q14" s="1"/>
  <c r="H14"/>
  <c r="E14"/>
  <c r="T13"/>
  <c r="O13"/>
  <c r="Q13" s="1"/>
  <c r="H13"/>
  <c r="E13"/>
  <c r="U12"/>
  <c r="S12"/>
  <c r="R12"/>
  <c r="P12"/>
  <c r="N12"/>
  <c r="M12"/>
  <c r="G12"/>
  <c r="F12"/>
  <c r="D12"/>
  <c r="C12"/>
  <c r="T11"/>
  <c r="V11" s="1"/>
  <c r="O11"/>
  <c r="Q11" s="1"/>
  <c r="H11"/>
  <c r="H63" s="1"/>
  <c r="E11"/>
  <c r="T10"/>
  <c r="V10" s="1"/>
  <c r="O10"/>
  <c r="Q10" s="1"/>
  <c r="H10"/>
  <c r="E10"/>
  <c r="T9"/>
  <c r="V9" s="1"/>
  <c r="O9"/>
  <c r="O12" s="1"/>
  <c r="H9"/>
  <c r="E9"/>
  <c r="U208" i="1"/>
  <c r="S208"/>
  <c r="R208"/>
  <c r="U208" i="13"/>
  <c r="S208"/>
  <c r="R208"/>
  <c r="U208" i="15"/>
  <c r="S208"/>
  <c r="R208"/>
  <c r="U208" i="16"/>
  <c r="S208"/>
  <c r="R208"/>
  <c r="U208" i="17"/>
  <c r="S208"/>
  <c r="R208"/>
  <c r="U180" i="1"/>
  <c r="U191" s="1"/>
  <c r="S180"/>
  <c r="S191" s="1"/>
  <c r="R180"/>
  <c r="R191" s="1"/>
  <c r="U180" i="13"/>
  <c r="U191" s="1"/>
  <c r="S180"/>
  <c r="S191" s="1"/>
  <c r="R180"/>
  <c r="R191" s="1"/>
  <c r="U180" i="15"/>
  <c r="U191" s="1"/>
  <c r="S180"/>
  <c r="S191" s="1"/>
  <c r="R180"/>
  <c r="R191" s="1"/>
  <c r="U180" i="16"/>
  <c r="U191" s="1"/>
  <c r="S180"/>
  <c r="S191" s="1"/>
  <c r="R180"/>
  <c r="R191" s="1"/>
  <c r="U180" i="17"/>
  <c r="U191" s="1"/>
  <c r="S180"/>
  <c r="S191" s="1"/>
  <c r="R180"/>
  <c r="R191" s="1"/>
  <c r="U124" i="1"/>
  <c r="U135" s="1"/>
  <c r="S124"/>
  <c r="S135" s="1"/>
  <c r="R124"/>
  <c r="R135" s="1"/>
  <c r="U124" i="13"/>
  <c r="U135" s="1"/>
  <c r="S124"/>
  <c r="S135" s="1"/>
  <c r="R124"/>
  <c r="R135" s="1"/>
  <c r="U124" i="15"/>
  <c r="U135" s="1"/>
  <c r="S124"/>
  <c r="S135" s="1"/>
  <c r="R124"/>
  <c r="R135" s="1"/>
  <c r="U124" i="16"/>
  <c r="U135" s="1"/>
  <c r="S124"/>
  <c r="S135" s="1"/>
  <c r="R124"/>
  <c r="R135" s="1"/>
  <c r="U124" i="17"/>
  <c r="U135" s="1"/>
  <c r="S124"/>
  <c r="S135" s="1"/>
  <c r="R124"/>
  <c r="R135" s="1"/>
  <c r="U96" i="1"/>
  <c r="U107" s="1"/>
  <c r="S96"/>
  <c r="S107" s="1"/>
  <c r="R96"/>
  <c r="R107" s="1"/>
  <c r="U96" i="13"/>
  <c r="U107" s="1"/>
  <c r="S96"/>
  <c r="S107" s="1"/>
  <c r="R96"/>
  <c r="R107" s="1"/>
  <c r="U96" i="15"/>
  <c r="U107" s="1"/>
  <c r="S96"/>
  <c r="S107" s="1"/>
  <c r="R96"/>
  <c r="R107" s="1"/>
  <c r="U96" i="16"/>
  <c r="U107" s="1"/>
  <c r="S96"/>
  <c r="S107" s="1"/>
  <c r="R96"/>
  <c r="R107" s="1"/>
  <c r="U96" i="17"/>
  <c r="U107" s="1"/>
  <c r="S96"/>
  <c r="S107" s="1"/>
  <c r="R96"/>
  <c r="R107" s="1"/>
  <c r="U40" i="1"/>
  <c r="U51" s="1"/>
  <c r="S40"/>
  <c r="S51" s="1"/>
  <c r="R40"/>
  <c r="R51" s="1"/>
  <c r="U40" i="13"/>
  <c r="U51" s="1"/>
  <c r="S40"/>
  <c r="S51" s="1"/>
  <c r="R40"/>
  <c r="R51" s="1"/>
  <c r="U40" i="15"/>
  <c r="U51" s="1"/>
  <c r="S40"/>
  <c r="S51" s="1"/>
  <c r="R40"/>
  <c r="R51" s="1"/>
  <c r="U40" i="16"/>
  <c r="U51" s="1"/>
  <c r="S40"/>
  <c r="S51" s="1"/>
  <c r="R40"/>
  <c r="R51" s="1"/>
  <c r="U40" i="17"/>
  <c r="U51" s="1"/>
  <c r="S40"/>
  <c r="S51" s="1"/>
  <c r="R40"/>
  <c r="R51" s="1"/>
  <c r="U12" i="1"/>
  <c r="U23" s="1"/>
  <c r="S12"/>
  <c r="S23" s="1"/>
  <c r="R12"/>
  <c r="R23" s="1"/>
  <c r="U12" i="13"/>
  <c r="U23" s="1"/>
  <c r="S12"/>
  <c r="S23" s="1"/>
  <c r="R12"/>
  <c r="R23" s="1"/>
  <c r="U12" i="15"/>
  <c r="U23" s="1"/>
  <c r="S12"/>
  <c r="S23" s="1"/>
  <c r="R12"/>
  <c r="R23" s="1"/>
  <c r="U12" i="16"/>
  <c r="U23" s="1"/>
  <c r="S12"/>
  <c r="S23" s="1"/>
  <c r="R12"/>
  <c r="R23" s="1"/>
  <c r="U12" i="17"/>
  <c r="U23" s="1"/>
  <c r="S12"/>
  <c r="S23" s="1"/>
  <c r="R12"/>
  <c r="R23" s="1"/>
  <c r="G40" i="1"/>
  <c r="G51" s="1"/>
  <c r="F40"/>
  <c r="F51" s="1"/>
  <c r="G40" i="13"/>
  <c r="G51" s="1"/>
  <c r="F40"/>
  <c r="F51" s="1"/>
  <c r="G40" i="15"/>
  <c r="G51" s="1"/>
  <c r="F40"/>
  <c r="F51" s="1"/>
  <c r="G40" i="16"/>
  <c r="G51" s="1"/>
  <c r="F40"/>
  <c r="F51" s="1"/>
  <c r="G40" i="17"/>
  <c r="G51" s="1"/>
  <c r="A51" s="1"/>
  <c r="F40"/>
  <c r="F51" s="1"/>
  <c r="G12" i="1"/>
  <c r="G23" s="1"/>
  <c r="F12"/>
  <c r="F23" s="1"/>
  <c r="G12" i="13"/>
  <c r="G23" s="1"/>
  <c r="F12"/>
  <c r="F23" s="1"/>
  <c r="G12" i="15"/>
  <c r="G23" s="1"/>
  <c r="F12"/>
  <c r="F23" s="1"/>
  <c r="G12" i="16"/>
  <c r="G23" s="1"/>
  <c r="F12"/>
  <c r="F23" s="1"/>
  <c r="G12" i="17"/>
  <c r="G23" s="1"/>
  <c r="F12"/>
  <c r="F23" s="1"/>
  <c r="T219" i="14" l="1"/>
  <c r="T218"/>
  <c r="U246"/>
  <c r="U247"/>
  <c r="S247"/>
  <c r="S246"/>
  <c r="R246"/>
  <c r="R247"/>
  <c r="A51" i="16"/>
  <c r="A51" i="13"/>
  <c r="A51" i="15"/>
  <c r="A51" i="1"/>
  <c r="E48"/>
  <c r="C76" i="14"/>
  <c r="M76"/>
  <c r="P160"/>
  <c r="H48"/>
  <c r="D76"/>
  <c r="N76"/>
  <c r="M244"/>
  <c r="E20" i="1"/>
  <c r="E20" i="16"/>
  <c r="E48"/>
  <c r="E48" i="14"/>
  <c r="T104"/>
  <c r="E20"/>
  <c r="E48" i="15"/>
  <c r="E48" i="13"/>
  <c r="O20" i="1"/>
  <c r="O132" i="16"/>
  <c r="O132" i="14"/>
  <c r="O188" i="1"/>
  <c r="O188" i="16"/>
  <c r="O188" i="14"/>
  <c r="O188" i="13"/>
  <c r="O216" i="17"/>
  <c r="O216" i="15"/>
  <c r="O216" i="13"/>
  <c r="O20" i="15"/>
  <c r="O20" i="14"/>
  <c r="O20" i="13"/>
  <c r="O104" i="17"/>
  <c r="O104" i="15"/>
  <c r="O104" i="13"/>
  <c r="O132" i="17"/>
  <c r="Q46"/>
  <c r="Q48" s="1"/>
  <c r="O48"/>
  <c r="H20" i="14"/>
  <c r="T132"/>
  <c r="N160"/>
  <c r="U160"/>
  <c r="P244"/>
  <c r="E20" i="17"/>
  <c r="E20" i="13"/>
  <c r="E48" i="17"/>
  <c r="O20"/>
  <c r="O132" i="15"/>
  <c r="O132" i="13"/>
  <c r="O188" i="17"/>
  <c r="O188" i="15"/>
  <c r="O216" i="1"/>
  <c r="O216" i="16"/>
  <c r="O216" i="14"/>
  <c r="Q46" i="16"/>
  <c r="Q48" s="1"/>
  <c r="O48"/>
  <c r="I48" i="1"/>
  <c r="Q46" i="14"/>
  <c r="Q48" s="1"/>
  <c r="O48"/>
  <c r="T20"/>
  <c r="R244"/>
  <c r="T48"/>
  <c r="P76"/>
  <c r="M160"/>
  <c r="S160"/>
  <c r="T216"/>
  <c r="N244"/>
  <c r="U244"/>
  <c r="E20" i="15"/>
  <c r="O20" i="16"/>
  <c r="O104" i="1"/>
  <c r="O104" i="16"/>
  <c r="O104" i="14"/>
  <c r="O132" i="1"/>
  <c r="Q46"/>
  <c r="Q48" s="1"/>
  <c r="O48"/>
  <c r="Q46" i="15"/>
  <c r="Q48" s="1"/>
  <c r="O48"/>
  <c r="Q46" i="13"/>
  <c r="Q48" s="1"/>
  <c r="O48"/>
  <c r="U76" i="14"/>
  <c r="R160"/>
  <c r="S244"/>
  <c r="S76"/>
  <c r="G76"/>
  <c r="R76"/>
  <c r="F76"/>
  <c r="V187"/>
  <c r="T188"/>
  <c r="C72"/>
  <c r="C78" s="1"/>
  <c r="M72"/>
  <c r="M78" s="1"/>
  <c r="V214"/>
  <c r="W214" s="1"/>
  <c r="V186"/>
  <c r="V46"/>
  <c r="V18"/>
  <c r="E44" i="13"/>
  <c r="O16" i="1"/>
  <c r="O44" i="15"/>
  <c r="O44" i="13"/>
  <c r="O128" i="14"/>
  <c r="O134" s="1"/>
  <c r="O184" i="1"/>
  <c r="O190" s="1"/>
  <c r="O184" i="14"/>
  <c r="O190" s="1"/>
  <c r="O184" i="13"/>
  <c r="O190" s="1"/>
  <c r="O212" i="17"/>
  <c r="O212" i="15"/>
  <c r="O212" i="13"/>
  <c r="E44" i="15"/>
  <c r="E50" s="1"/>
  <c r="O128" i="16"/>
  <c r="O134" s="1"/>
  <c r="O184"/>
  <c r="O190" s="1"/>
  <c r="D72" i="14"/>
  <c r="D78" s="1"/>
  <c r="N72"/>
  <c r="M240"/>
  <c r="M250"/>
  <c r="E16" i="15"/>
  <c r="E44" i="1"/>
  <c r="E50" s="1"/>
  <c r="I50" s="1"/>
  <c r="E44" i="16"/>
  <c r="E50" s="1"/>
  <c r="O44" i="14"/>
  <c r="O100" i="1"/>
  <c r="O100" i="16"/>
  <c r="O106" s="1"/>
  <c r="O128" i="1"/>
  <c r="O134" s="1"/>
  <c r="P72" i="14"/>
  <c r="M156"/>
  <c r="M162" s="1"/>
  <c r="N240"/>
  <c r="D28" i="1"/>
  <c r="D28" i="16"/>
  <c r="C28" i="15"/>
  <c r="D28" i="14"/>
  <c r="D27"/>
  <c r="C56" i="15"/>
  <c r="D56" i="14"/>
  <c r="C56" i="13"/>
  <c r="N28" i="1"/>
  <c r="M28" i="16"/>
  <c r="P28" i="15"/>
  <c r="P28" i="14"/>
  <c r="P28" i="13"/>
  <c r="P56" i="1"/>
  <c r="P56" i="16"/>
  <c r="N56" i="15"/>
  <c r="M56" i="14"/>
  <c r="N56" i="13"/>
  <c r="M112" i="1"/>
  <c r="P112" i="17"/>
  <c r="M112" i="16"/>
  <c r="P112" i="15"/>
  <c r="M112" i="14"/>
  <c r="P112" i="13"/>
  <c r="M140" i="1"/>
  <c r="P140" i="17"/>
  <c r="N140" i="16"/>
  <c r="N140" i="14"/>
  <c r="N196" i="1"/>
  <c r="N196" i="16"/>
  <c r="N196" i="14"/>
  <c r="N195" i="13"/>
  <c r="N196"/>
  <c r="N224" i="17"/>
  <c r="N224" i="15"/>
  <c r="N224" i="13"/>
  <c r="H16" i="14"/>
  <c r="H44"/>
  <c r="H50" s="1"/>
  <c r="G72"/>
  <c r="G78" s="1"/>
  <c r="R72"/>
  <c r="R78" s="1"/>
  <c r="T100"/>
  <c r="T106" s="1"/>
  <c r="N156"/>
  <c r="N162" s="1"/>
  <c r="U156"/>
  <c r="U162" s="1"/>
  <c r="P240"/>
  <c r="E16" i="13"/>
  <c r="E44" i="17"/>
  <c r="E50" s="1"/>
  <c r="O16"/>
  <c r="O22" s="1"/>
  <c r="O44"/>
  <c r="O50" s="1"/>
  <c r="O128" i="15"/>
  <c r="O134" s="1"/>
  <c r="O128" i="13"/>
  <c r="O134" s="1"/>
  <c r="O184" i="17"/>
  <c r="O190" s="1"/>
  <c r="O184" i="15"/>
  <c r="O190" s="1"/>
  <c r="O212" i="1"/>
  <c r="O212" i="16"/>
  <c r="O212" i="14"/>
  <c r="C28" i="1"/>
  <c r="C28" i="16"/>
  <c r="C27" i="14"/>
  <c r="C28"/>
  <c r="D28" i="13"/>
  <c r="D56" i="17"/>
  <c r="C56" i="14"/>
  <c r="M28" i="1"/>
  <c r="P28" i="17"/>
  <c r="N28" i="15"/>
  <c r="N28" i="14"/>
  <c r="N28" i="13"/>
  <c r="N56" i="1"/>
  <c r="P56" i="17"/>
  <c r="N56" i="16"/>
  <c r="M56" i="15"/>
  <c r="M56" i="13"/>
  <c r="N112" i="17"/>
  <c r="N112" i="15"/>
  <c r="N112" i="13"/>
  <c r="N140" i="17"/>
  <c r="M139" i="16"/>
  <c r="M140"/>
  <c r="P140" i="15"/>
  <c r="M140" i="14"/>
  <c r="P140" i="13"/>
  <c r="M196" i="1"/>
  <c r="P196" i="17"/>
  <c r="M196" i="16"/>
  <c r="P196" i="15"/>
  <c r="M196" i="14"/>
  <c r="M195" i="13"/>
  <c r="M196"/>
  <c r="P224" i="1"/>
  <c r="M224" i="17"/>
  <c r="P224" i="16"/>
  <c r="M224" i="15"/>
  <c r="P224" i="14"/>
  <c r="M224" i="13"/>
  <c r="F72" i="14"/>
  <c r="S156"/>
  <c r="S162" s="1"/>
  <c r="U240"/>
  <c r="E16" i="17"/>
  <c r="E22" s="1"/>
  <c r="O16" i="16"/>
  <c r="O22" s="1"/>
  <c r="O100" i="14"/>
  <c r="O106" s="1"/>
  <c r="D28" i="17"/>
  <c r="C28" i="13"/>
  <c r="D56" i="1"/>
  <c r="C56" i="17"/>
  <c r="D56" i="16"/>
  <c r="N28" i="17"/>
  <c r="P28" i="16"/>
  <c r="M28" i="15"/>
  <c r="M28" i="14"/>
  <c r="M28" i="13"/>
  <c r="M56" i="1"/>
  <c r="N56" i="17"/>
  <c r="M56" i="16"/>
  <c r="P56" i="14"/>
  <c r="P112" i="1"/>
  <c r="M112" i="17"/>
  <c r="P112" i="16"/>
  <c r="M112" i="15"/>
  <c r="P112" i="14"/>
  <c r="M112" i="13"/>
  <c r="P140" i="1"/>
  <c r="M140" i="17"/>
  <c r="N140" i="15"/>
  <c r="N140" i="13"/>
  <c r="N196" i="17"/>
  <c r="N196" i="15"/>
  <c r="N224" i="1"/>
  <c r="N224" i="16"/>
  <c r="N224" i="14"/>
  <c r="U72"/>
  <c r="U78" s="1"/>
  <c r="R156"/>
  <c r="R162" s="1"/>
  <c r="S240"/>
  <c r="A23" i="17"/>
  <c r="C28"/>
  <c r="D28" i="15"/>
  <c r="C56" i="1"/>
  <c r="C56" i="16"/>
  <c r="D56" i="15"/>
  <c r="D56" i="13"/>
  <c r="P28" i="1"/>
  <c r="M28" i="17"/>
  <c r="N28" i="16"/>
  <c r="M56" i="17"/>
  <c r="P56" i="15"/>
  <c r="N56" i="14"/>
  <c r="P56" i="13"/>
  <c r="N112" i="1"/>
  <c r="N112" i="16"/>
  <c r="N112" i="14"/>
  <c r="N140" i="1"/>
  <c r="P140" i="16"/>
  <c r="M140" i="15"/>
  <c r="P140" i="14"/>
  <c r="M140" i="13"/>
  <c r="P196" i="1"/>
  <c r="M196" i="17"/>
  <c r="P196" i="16"/>
  <c r="M196" i="15"/>
  <c r="P196" i="14"/>
  <c r="P196" i="13"/>
  <c r="M224" i="1"/>
  <c r="P224" i="17"/>
  <c r="M224" i="16"/>
  <c r="P224" i="15"/>
  <c r="M224" i="14"/>
  <c r="P224" i="13"/>
  <c r="T16" i="14"/>
  <c r="T23" s="1"/>
  <c r="T44"/>
  <c r="T50" s="1"/>
  <c r="S72"/>
  <c r="S78" s="1"/>
  <c r="P156"/>
  <c r="P162" s="1"/>
  <c r="R240"/>
  <c r="E16" i="1"/>
  <c r="E22" s="1"/>
  <c r="E16" i="16"/>
  <c r="E22" s="1"/>
  <c r="E16" i="14"/>
  <c r="E22" s="1"/>
  <c r="E44"/>
  <c r="E50" s="1"/>
  <c r="O16" i="15"/>
  <c r="O22" s="1"/>
  <c r="O16" i="14"/>
  <c r="O22" s="1"/>
  <c r="O16" i="13"/>
  <c r="O22" s="1"/>
  <c r="O44" i="1"/>
  <c r="O50" s="1"/>
  <c r="O44" i="16"/>
  <c r="O50" s="1"/>
  <c r="O100" i="17"/>
  <c r="O106" s="1"/>
  <c r="O100" i="15"/>
  <c r="O106" s="1"/>
  <c r="O100" i="13"/>
  <c r="O106" s="1"/>
  <c r="O128" i="17"/>
  <c r="O134" s="1"/>
  <c r="V211" i="14"/>
  <c r="W211" s="1"/>
  <c r="T212"/>
  <c r="V183"/>
  <c r="T184"/>
  <c r="T190" s="1"/>
  <c r="V127"/>
  <c r="W127" s="1"/>
  <c r="T128"/>
  <c r="T134" s="1"/>
  <c r="I44" i="1"/>
  <c r="A23" i="14"/>
  <c r="A27" i="15"/>
  <c r="A23" i="16"/>
  <c r="A23" i="13"/>
  <c r="A55" i="17"/>
  <c r="A55" i="15"/>
  <c r="A55" i="1"/>
  <c r="A55" i="16"/>
  <c r="A23" i="15"/>
  <c r="A23" i="1"/>
  <c r="A55" i="14"/>
  <c r="A55" i="13"/>
  <c r="A27" i="1"/>
  <c r="A27" i="14"/>
  <c r="A27" i="16"/>
  <c r="A27" i="17"/>
  <c r="A27" i="13"/>
  <c r="Q176" i="24"/>
  <c r="W176" s="1"/>
  <c r="O67"/>
  <c r="T141"/>
  <c r="E75"/>
  <c r="O153"/>
  <c r="Q185" i="17"/>
  <c r="Q188" s="1"/>
  <c r="Q185" i="15"/>
  <c r="Q188" s="1"/>
  <c r="Q185" i="13"/>
  <c r="Q188" s="1"/>
  <c r="Q213" i="17"/>
  <c r="Q216" s="1"/>
  <c r="Q213" i="15"/>
  <c r="Q216" s="1"/>
  <c r="Q213" i="13"/>
  <c r="Q216" s="1"/>
  <c r="I23" i="24"/>
  <c r="I40"/>
  <c r="W45"/>
  <c r="T62"/>
  <c r="T140"/>
  <c r="T230"/>
  <c r="V215" i="14"/>
  <c r="V47"/>
  <c r="V19"/>
  <c r="H73" i="24"/>
  <c r="H74"/>
  <c r="O63"/>
  <c r="T153"/>
  <c r="V153" s="1"/>
  <c r="O149"/>
  <c r="Q149" s="1"/>
  <c r="T149"/>
  <c r="V149" s="1"/>
  <c r="D76"/>
  <c r="U76"/>
  <c r="E67"/>
  <c r="C25"/>
  <c r="I22"/>
  <c r="Q75"/>
  <c r="C76"/>
  <c r="M76"/>
  <c r="F76"/>
  <c r="P76"/>
  <c r="O143"/>
  <c r="T145"/>
  <c r="O147"/>
  <c r="N232"/>
  <c r="U232"/>
  <c r="V230"/>
  <c r="I10"/>
  <c r="W22"/>
  <c r="O148"/>
  <c r="Q148" s="1"/>
  <c r="S154"/>
  <c r="G64"/>
  <c r="N76"/>
  <c r="W100"/>
  <c r="T116"/>
  <c r="R130"/>
  <c r="V141"/>
  <c r="V15" i="14"/>
  <c r="Q11" i="1"/>
  <c r="Q39" i="16"/>
  <c r="Q11" i="15"/>
  <c r="Q15" i="13"/>
  <c r="Q43"/>
  <c r="Q95" i="17"/>
  <c r="I39" i="14"/>
  <c r="Q11" i="16"/>
  <c r="Q43" i="1"/>
  <c r="Q39" i="14"/>
  <c r="W39" s="1"/>
  <c r="Q95" i="1"/>
  <c r="Q95" i="14"/>
  <c r="W95" s="1"/>
  <c r="V43"/>
  <c r="V99"/>
  <c r="Q11" i="17"/>
  <c r="Q43"/>
  <c r="Q39" i="15"/>
  <c r="Q95"/>
  <c r="R40" i="20"/>
  <c r="V209" i="14"/>
  <c r="G25" i="24"/>
  <c r="G26" s="1"/>
  <c r="C51"/>
  <c r="H12"/>
  <c r="H62"/>
  <c r="I11"/>
  <c r="Q65"/>
  <c r="Q67"/>
  <c r="I17"/>
  <c r="C64"/>
  <c r="M64"/>
  <c r="C68"/>
  <c r="M68"/>
  <c r="S68"/>
  <c r="O69"/>
  <c r="O71"/>
  <c r="O74"/>
  <c r="W89"/>
  <c r="O128"/>
  <c r="R142"/>
  <c r="R146"/>
  <c r="U146"/>
  <c r="V176"/>
  <c r="T194"/>
  <c r="P220"/>
  <c r="O219"/>
  <c r="Q219" s="1"/>
  <c r="W219" s="1"/>
  <c r="P224"/>
  <c r="S224"/>
  <c r="O227"/>
  <c r="Q227" s="1"/>
  <c r="W227" s="1"/>
  <c r="P232"/>
  <c r="V12"/>
  <c r="E65"/>
  <c r="E66"/>
  <c r="E73"/>
  <c r="O38"/>
  <c r="D51"/>
  <c r="N51"/>
  <c r="I47"/>
  <c r="I49"/>
  <c r="W115"/>
  <c r="T144"/>
  <c r="U207"/>
  <c r="T223"/>
  <c r="V223" s="1"/>
  <c r="R25"/>
  <c r="U25"/>
  <c r="E50"/>
  <c r="T94"/>
  <c r="N130"/>
  <c r="S129"/>
  <c r="T124"/>
  <c r="U142"/>
  <c r="S146"/>
  <c r="N220"/>
  <c r="U220"/>
  <c r="N228"/>
  <c r="E77" i="14"/>
  <c r="I43"/>
  <c r="A26"/>
  <c r="A20" i="17"/>
  <c r="A20" i="15"/>
  <c r="A20" i="1"/>
  <c r="A26" i="16"/>
  <c r="A26" i="13"/>
  <c r="A54" i="16"/>
  <c r="A54" i="13"/>
  <c r="A20" i="14"/>
  <c r="A66"/>
  <c r="A69"/>
  <c r="A71"/>
  <c r="A74"/>
  <c r="A77"/>
  <c r="A81"/>
  <c r="A12" i="16"/>
  <c r="A40" i="13"/>
  <c r="A40" i="14"/>
  <c r="V102"/>
  <c r="Q41" i="1"/>
  <c r="Q103"/>
  <c r="Q103" i="17"/>
  <c r="Q95" i="16"/>
  <c r="Q103"/>
  <c r="Q103" i="15"/>
  <c r="Q103" i="14"/>
  <c r="Q95" i="13"/>
  <c r="Q103"/>
  <c r="Q131" i="1"/>
  <c r="Q131" i="17"/>
  <c r="Q123" i="16"/>
  <c r="Q131"/>
  <c r="Q131" i="15"/>
  <c r="Q133"/>
  <c r="Q131" i="14"/>
  <c r="Q131" i="13"/>
  <c r="Q133"/>
  <c r="Q181" i="1"/>
  <c r="Q184" s="1"/>
  <c r="Q181" i="16"/>
  <c r="Q184" s="1"/>
  <c r="Q181" i="14"/>
  <c r="Q184" s="1"/>
  <c r="Q209" i="1"/>
  <c r="Q212" s="1"/>
  <c r="Q209" i="16"/>
  <c r="Q212" s="1"/>
  <c r="Q209" i="14"/>
  <c r="Q212" s="1"/>
  <c r="A20" i="16"/>
  <c r="A26" i="17"/>
  <c r="A26" i="1"/>
  <c r="A54" i="15"/>
  <c r="A54" i="1"/>
  <c r="A65" i="14"/>
  <c r="A67"/>
  <c r="A70"/>
  <c r="A73"/>
  <c r="A75"/>
  <c r="A80"/>
  <c r="A12" i="15"/>
  <c r="A40"/>
  <c r="V101" i="14"/>
  <c r="Q102" i="1"/>
  <c r="Q102" i="17"/>
  <c r="Q102" i="16"/>
  <c r="Q102" i="15"/>
  <c r="Q102" i="14"/>
  <c r="Q102" i="13"/>
  <c r="Q130" i="1"/>
  <c r="Q130" i="17"/>
  <c r="Q130" i="16"/>
  <c r="Q130" i="15"/>
  <c r="Q130" i="14"/>
  <c r="Q130" i="13"/>
  <c r="A12" i="17"/>
  <c r="A12" i="1"/>
  <c r="A40" i="17"/>
  <c r="A40" i="1"/>
  <c r="V131" i="14"/>
  <c r="Q13" i="1"/>
  <c r="Q16" s="1"/>
  <c r="Q13" i="16"/>
  <c r="Q16" s="1"/>
  <c r="Q41"/>
  <c r="Q44" s="1"/>
  <c r="Q41" i="14"/>
  <c r="Q44" s="1"/>
  <c r="Q109" i="1"/>
  <c r="Q109" i="17"/>
  <c r="Q109" i="16"/>
  <c r="Q109" i="15"/>
  <c r="Q109" i="14"/>
  <c r="Q99" i="13"/>
  <c r="Q109"/>
  <c r="Q137" i="1"/>
  <c r="Q137" i="17"/>
  <c r="Q137" i="16"/>
  <c r="Q129" i="15"/>
  <c r="Q137"/>
  <c r="Q137" i="14"/>
  <c r="Q137" i="13"/>
  <c r="A12"/>
  <c r="A40" i="16"/>
  <c r="A12" i="14"/>
  <c r="V103"/>
  <c r="V130"/>
  <c r="Q98" i="1"/>
  <c r="Q108"/>
  <c r="Q98" i="17"/>
  <c r="Q108"/>
  <c r="Q98" i="16"/>
  <c r="Q108"/>
  <c r="Q98" i="15"/>
  <c r="Q108"/>
  <c r="Q98" i="14"/>
  <c r="Q108"/>
  <c r="Q98" i="13"/>
  <c r="Q108"/>
  <c r="Q126" i="1"/>
  <c r="Q136"/>
  <c r="Q126" i="17"/>
  <c r="Q136"/>
  <c r="Q126" i="16"/>
  <c r="Q136"/>
  <c r="Q126" i="15"/>
  <c r="Q136"/>
  <c r="Q126" i="14"/>
  <c r="Q136"/>
  <c r="Q126" i="13"/>
  <c r="Q136"/>
  <c r="A20"/>
  <c r="A26" i="15"/>
  <c r="A54" i="17"/>
  <c r="A54" i="14"/>
  <c r="I42"/>
  <c r="Q206" i="1"/>
  <c r="Q206" i="17"/>
  <c r="Q206" i="16"/>
  <c r="Q208" s="1"/>
  <c r="Q206" i="15"/>
  <c r="Q206" i="14"/>
  <c r="Q208" s="1"/>
  <c r="Q206" i="13"/>
  <c r="V210" i="14"/>
  <c r="Q178" i="1"/>
  <c r="Q178" i="17"/>
  <c r="Q178" i="16"/>
  <c r="Q178" i="15"/>
  <c r="Q178" i="14"/>
  <c r="Q180" s="1"/>
  <c r="Q178" i="13"/>
  <c r="S12" i="20"/>
  <c r="V182" i="14"/>
  <c r="R12" i="20"/>
  <c r="S40"/>
  <c r="V126" i="14"/>
  <c r="Q122" i="1"/>
  <c r="Q122" i="17"/>
  <c r="Q122" i="16"/>
  <c r="Q122" i="15"/>
  <c r="Q122" i="14"/>
  <c r="W122" s="1"/>
  <c r="Q122" i="13"/>
  <c r="R180" i="20"/>
  <c r="R208"/>
  <c r="Q94" i="1"/>
  <c r="Q94" i="17"/>
  <c r="Q94" i="16"/>
  <c r="Q94" i="15"/>
  <c r="Q94" i="14"/>
  <c r="W94" s="1"/>
  <c r="Q94" i="13"/>
  <c r="V98" i="14"/>
  <c r="O150"/>
  <c r="Q150" s="1"/>
  <c r="T245"/>
  <c r="E81"/>
  <c r="Q42" i="1"/>
  <c r="Q38" i="16"/>
  <c r="Q38" i="15"/>
  <c r="Q38" i="14"/>
  <c r="Q66" s="1"/>
  <c r="Q42" i="13"/>
  <c r="V42" i="14"/>
  <c r="H67"/>
  <c r="Q42" i="17"/>
  <c r="Q14" i="13"/>
  <c r="Q10" i="1"/>
  <c r="Q10" i="17"/>
  <c r="Q10" i="16"/>
  <c r="Q10" i="15"/>
  <c r="Q14" i="14"/>
  <c r="Q70" s="1"/>
  <c r="V14"/>
  <c r="I21"/>
  <c r="E70"/>
  <c r="E69"/>
  <c r="Q70" i="24"/>
  <c r="V98"/>
  <c r="W114"/>
  <c r="U40" i="19"/>
  <c r="U51" s="1"/>
  <c r="I9" i="24"/>
  <c r="H66"/>
  <c r="I66" s="1"/>
  <c r="H67"/>
  <c r="E74"/>
  <c r="I74" s="1"/>
  <c r="I37"/>
  <c r="P51"/>
  <c r="P52" s="1"/>
  <c r="W49"/>
  <c r="P64"/>
  <c r="P68"/>
  <c r="F72"/>
  <c r="U72"/>
  <c r="T70"/>
  <c r="R103"/>
  <c r="V113"/>
  <c r="V116" s="1"/>
  <c r="S130"/>
  <c r="N154"/>
  <c r="U154"/>
  <c r="S181"/>
  <c r="S182" s="1"/>
  <c r="V191"/>
  <c r="V194" s="1"/>
  <c r="T222"/>
  <c r="V222" s="1"/>
  <c r="O223"/>
  <c r="Q223" s="1"/>
  <c r="W223" s="1"/>
  <c r="O231"/>
  <c r="Q231" s="1"/>
  <c r="W231" s="1"/>
  <c r="T231"/>
  <c r="V231" s="1"/>
  <c r="E80" i="14"/>
  <c r="U12" i="20"/>
  <c r="U40"/>
  <c r="U124"/>
  <c r="S180"/>
  <c r="S208"/>
  <c r="U26" i="24"/>
  <c r="E42"/>
  <c r="W41"/>
  <c r="D52"/>
  <c r="W48"/>
  <c r="D64"/>
  <c r="D68"/>
  <c r="N68"/>
  <c r="D72"/>
  <c r="N72"/>
  <c r="S72"/>
  <c r="P72"/>
  <c r="T74"/>
  <c r="V74" s="1"/>
  <c r="S104"/>
  <c r="W126"/>
  <c r="V128"/>
  <c r="O139"/>
  <c r="Q139" s="1"/>
  <c r="N146"/>
  <c r="Q194"/>
  <c r="W194" s="1"/>
  <c r="O206"/>
  <c r="P228"/>
  <c r="P233" s="1"/>
  <c r="P234" s="1"/>
  <c r="S228"/>
  <c r="O230"/>
  <c r="Q230" s="1"/>
  <c r="W230" s="1"/>
  <c r="Q38"/>
  <c r="Q46"/>
  <c r="U68"/>
  <c r="O75"/>
  <c r="N103"/>
  <c r="U103"/>
  <c r="P130"/>
  <c r="N129"/>
  <c r="P129"/>
  <c r="T139"/>
  <c r="O176"/>
  <c r="S207"/>
  <c r="S208" s="1"/>
  <c r="O222"/>
  <c r="Q222" s="1"/>
  <c r="W222" s="1"/>
  <c r="O164" i="14"/>
  <c r="W14" i="24"/>
  <c r="U181"/>
  <c r="U182" s="1"/>
  <c r="Q124"/>
  <c r="V90"/>
  <c r="V206"/>
  <c r="T12"/>
  <c r="O46"/>
  <c r="H16"/>
  <c r="O16"/>
  <c r="O20"/>
  <c r="Q73"/>
  <c r="W37"/>
  <c r="H42"/>
  <c r="H46"/>
  <c r="S51"/>
  <c r="S52" s="1"/>
  <c r="H50"/>
  <c r="I50" s="1"/>
  <c r="M51"/>
  <c r="M52" s="1"/>
  <c r="O62"/>
  <c r="S76"/>
  <c r="T90"/>
  <c r="R104"/>
  <c r="P103"/>
  <c r="O102"/>
  <c r="W101"/>
  <c r="U130"/>
  <c r="W119"/>
  <c r="N142"/>
  <c r="T148"/>
  <c r="V148" s="1"/>
  <c r="W148" s="1"/>
  <c r="V168"/>
  <c r="P181"/>
  <c r="P182" s="1"/>
  <c r="N181"/>
  <c r="N182" s="1"/>
  <c r="V180"/>
  <c r="M181"/>
  <c r="M182" s="1"/>
  <c r="V198"/>
  <c r="P207"/>
  <c r="P208" s="1"/>
  <c r="O218"/>
  <c r="Q218" s="1"/>
  <c r="W218" s="1"/>
  <c r="U228"/>
  <c r="T226"/>
  <c r="V226" s="1"/>
  <c r="T227"/>
  <c r="V227" s="1"/>
  <c r="E54" i="16"/>
  <c r="Q125" i="14"/>
  <c r="E12" i="24"/>
  <c r="O120"/>
  <c r="Q206"/>
  <c r="W206" s="1"/>
  <c r="E68"/>
  <c r="T16"/>
  <c r="D25"/>
  <c r="D26" s="1"/>
  <c r="N25"/>
  <c r="N26" s="1"/>
  <c r="S25"/>
  <c r="S26" s="1"/>
  <c r="H70"/>
  <c r="H72" s="1"/>
  <c r="H20"/>
  <c r="H75"/>
  <c r="H76" s="1"/>
  <c r="F25"/>
  <c r="F26" s="1"/>
  <c r="W36"/>
  <c r="W39"/>
  <c r="W44"/>
  <c r="R51"/>
  <c r="R52" s="1"/>
  <c r="F64"/>
  <c r="O61"/>
  <c r="G68"/>
  <c r="O66"/>
  <c r="M72"/>
  <c r="G76"/>
  <c r="Q90"/>
  <c r="O94"/>
  <c r="Q94"/>
  <c r="V102"/>
  <c r="V120"/>
  <c r="R129"/>
  <c r="O124"/>
  <c r="P142"/>
  <c r="S142"/>
  <c r="O144"/>
  <c r="Q144" s="1"/>
  <c r="O145"/>
  <c r="Q145" s="1"/>
  <c r="N150"/>
  <c r="U150"/>
  <c r="U155" s="1"/>
  <c r="M154"/>
  <c r="O168"/>
  <c r="O172"/>
  <c r="T180"/>
  <c r="O198"/>
  <c r="O202"/>
  <c r="S220"/>
  <c r="N224"/>
  <c r="N233" s="1"/>
  <c r="N234" s="1"/>
  <c r="U224"/>
  <c r="I47" i="14"/>
  <c r="P166"/>
  <c r="O12" i="1"/>
  <c r="O23" s="1"/>
  <c r="O12" i="16"/>
  <c r="O23" s="1"/>
  <c r="O12" i="15"/>
  <c r="O23" s="1"/>
  <c r="I13" i="14"/>
  <c r="V125"/>
  <c r="W118" i="24"/>
  <c r="O180"/>
  <c r="C26"/>
  <c r="M25"/>
  <c r="M26" s="1"/>
  <c r="R26"/>
  <c r="I18"/>
  <c r="V21"/>
  <c r="V24" s="1"/>
  <c r="Q74"/>
  <c r="E24"/>
  <c r="H38"/>
  <c r="I39"/>
  <c r="T42"/>
  <c r="U51"/>
  <c r="U52" s="1"/>
  <c r="G51"/>
  <c r="G52" s="1"/>
  <c r="T50"/>
  <c r="F51"/>
  <c r="F52" s="1"/>
  <c r="N64"/>
  <c r="S64"/>
  <c r="U64"/>
  <c r="F68"/>
  <c r="O65"/>
  <c r="G72"/>
  <c r="O70"/>
  <c r="O90"/>
  <c r="W88"/>
  <c r="N104"/>
  <c r="V91"/>
  <c r="V94" s="1"/>
  <c r="M103"/>
  <c r="S103"/>
  <c r="V121"/>
  <c r="V124" s="1"/>
  <c r="M130"/>
  <c r="O150"/>
  <c r="P150"/>
  <c r="O152"/>
  <c r="Q152" s="1"/>
  <c r="P154"/>
  <c r="T172"/>
  <c r="T176"/>
  <c r="R181"/>
  <c r="R182" s="1"/>
  <c r="Q178"/>
  <c r="W178" s="1"/>
  <c r="O194"/>
  <c r="T202"/>
  <c r="T206"/>
  <c r="T218"/>
  <c r="V218" s="1"/>
  <c r="T219"/>
  <c r="V219" s="1"/>
  <c r="O226"/>
  <c r="Q226" s="1"/>
  <c r="W226" s="1"/>
  <c r="S232"/>
  <c r="H65" i="14"/>
  <c r="T233"/>
  <c r="T235"/>
  <c r="V235" s="1"/>
  <c r="O26" i="15"/>
  <c r="O26" i="1"/>
  <c r="E54" i="13"/>
  <c r="H71" i="14"/>
  <c r="N152"/>
  <c r="N163" s="1"/>
  <c r="O248"/>
  <c r="Q248" s="1"/>
  <c r="E26" i="1"/>
  <c r="Q26" i="17"/>
  <c r="O96" i="1"/>
  <c r="O107" s="1"/>
  <c r="O96" i="16"/>
  <c r="O107" s="1"/>
  <c r="O96" i="14"/>
  <c r="O107" s="1"/>
  <c r="O124" i="1"/>
  <c r="O135" s="1"/>
  <c r="O66" i="14"/>
  <c r="O71"/>
  <c r="O74"/>
  <c r="M82"/>
  <c r="T157"/>
  <c r="N236"/>
  <c r="E54"/>
  <c r="O26"/>
  <c r="O54" i="13"/>
  <c r="O110" i="17"/>
  <c r="O110" i="15"/>
  <c r="O110" i="13"/>
  <c r="Q80" i="14"/>
  <c r="H73"/>
  <c r="H75"/>
  <c r="V41"/>
  <c r="T241"/>
  <c r="O180" i="17"/>
  <c r="O191" s="1"/>
  <c r="O180" i="13"/>
  <c r="O191" s="1"/>
  <c r="O208" i="15"/>
  <c r="H70" i="14"/>
  <c r="E71"/>
  <c r="I46"/>
  <c r="I41"/>
  <c r="O138" i="17"/>
  <c r="O180" i="15"/>
  <c r="O191" s="1"/>
  <c r="O208" i="17"/>
  <c r="O208" i="13"/>
  <c r="V185" i="14"/>
  <c r="Q71"/>
  <c r="O124" i="16"/>
  <c r="O135" s="1"/>
  <c r="O124" i="14"/>
  <c r="O135" s="1"/>
  <c r="O138"/>
  <c r="V17"/>
  <c r="R68"/>
  <c r="R79" s="1"/>
  <c r="T75"/>
  <c r="T151"/>
  <c r="T154"/>
  <c r="T155"/>
  <c r="T161"/>
  <c r="O233"/>
  <c r="Q233" s="1"/>
  <c r="O238"/>
  <c r="Q238" s="1"/>
  <c r="T243"/>
  <c r="O249"/>
  <c r="Q249" s="1"/>
  <c r="E26" i="16"/>
  <c r="E26" i="15"/>
  <c r="E27" s="1"/>
  <c r="E54" i="1"/>
  <c r="E40" i="16"/>
  <c r="E51" s="1"/>
  <c r="E40" i="15"/>
  <c r="E51" s="1"/>
  <c r="E54"/>
  <c r="Q21" i="1"/>
  <c r="Q26" s="1"/>
  <c r="O12" i="17"/>
  <c r="O23" s="1"/>
  <c r="O26" i="16"/>
  <c r="Q13" i="14"/>
  <c r="O26" i="13"/>
  <c r="O54" i="16"/>
  <c r="O54" i="14"/>
  <c r="O96" i="17"/>
  <c r="O107" s="1"/>
  <c r="O96" i="15"/>
  <c r="O107" s="1"/>
  <c r="O96" i="13"/>
  <c r="O107" s="1"/>
  <c r="O124" i="17"/>
  <c r="O135" s="1"/>
  <c r="O180" i="1"/>
  <c r="O191" s="1"/>
  <c r="O194" i="17"/>
  <c r="O180" i="16"/>
  <c r="O191" s="1"/>
  <c r="O194" i="15"/>
  <c r="O180" i="14"/>
  <c r="O191" s="1"/>
  <c r="O194" i="13"/>
  <c r="O208" i="1"/>
  <c r="O222" i="17"/>
  <c r="O208" i="16"/>
  <c r="O222" i="15"/>
  <c r="O208" i="14"/>
  <c r="O222" i="13"/>
  <c r="W46" i="14"/>
  <c r="E12" i="1"/>
  <c r="E23" s="1"/>
  <c r="E26" i="17"/>
  <c r="E26" i="13"/>
  <c r="E54" i="17"/>
  <c r="E56" s="1"/>
  <c r="O26"/>
  <c r="Q21" i="15"/>
  <c r="Q26" s="1"/>
  <c r="Q21" i="14"/>
  <c r="Q26" s="1"/>
  <c r="O54" i="1"/>
  <c r="Q54" i="17"/>
  <c r="O40" i="15"/>
  <c r="O51" s="1"/>
  <c r="Q54"/>
  <c r="Q81" i="14"/>
  <c r="Q49" i="13"/>
  <c r="Q54" s="1"/>
  <c r="Q93" i="1"/>
  <c r="Q97"/>
  <c r="Q100" s="1"/>
  <c r="Q101" i="17"/>
  <c r="Q105"/>
  <c r="Q93" i="16"/>
  <c r="Q97"/>
  <c r="Q100" s="1"/>
  <c r="Q101" i="15"/>
  <c r="Q104" s="1"/>
  <c r="Q105"/>
  <c r="Q93" i="14"/>
  <c r="Q97"/>
  <c r="Q100" s="1"/>
  <c r="Q101" i="13"/>
  <c r="Q104" s="1"/>
  <c r="Q105"/>
  <c r="Q121" i="1"/>
  <c r="Q125"/>
  <c r="Q129" i="17"/>
  <c r="Q133"/>
  <c r="Q121" i="16"/>
  <c r="Q125"/>
  <c r="Q128" s="1"/>
  <c r="O124" i="15"/>
  <c r="O135" s="1"/>
  <c r="Q121" i="14"/>
  <c r="W121" s="1"/>
  <c r="Q129" i="13"/>
  <c r="Q132" s="1"/>
  <c r="O194" i="1"/>
  <c r="O195" s="1"/>
  <c r="O194" i="16"/>
  <c r="O194" i="14"/>
  <c r="O222" i="1"/>
  <c r="O222" i="16"/>
  <c r="O222" i="14"/>
  <c r="T66"/>
  <c r="T74"/>
  <c r="T150"/>
  <c r="Q194" i="17"/>
  <c r="Q194" i="15"/>
  <c r="Q194" i="13"/>
  <c r="Q222" i="17"/>
  <c r="Q222" i="15"/>
  <c r="Q222" i="13"/>
  <c r="H74" i="14"/>
  <c r="I49"/>
  <c r="M68"/>
  <c r="M79" s="1"/>
  <c r="O67"/>
  <c r="O70"/>
  <c r="O149"/>
  <c r="S152"/>
  <c r="S163" s="1"/>
  <c r="P152"/>
  <c r="P163" s="1"/>
  <c r="O151"/>
  <c r="O154"/>
  <c r="O158"/>
  <c r="U236"/>
  <c r="T239"/>
  <c r="E12" i="16"/>
  <c r="E23" s="1"/>
  <c r="E12" i="15"/>
  <c r="E23" s="1"/>
  <c r="E26" i="14"/>
  <c r="O54" i="17"/>
  <c r="O40" i="16"/>
  <c r="O51" s="1"/>
  <c r="O54" i="15"/>
  <c r="O40" i="14"/>
  <c r="O51" s="1"/>
  <c r="O110" i="1"/>
  <c r="O110" i="16"/>
  <c r="O110" i="14"/>
  <c r="O138" i="1"/>
  <c r="O138" i="16"/>
  <c r="O124" i="13"/>
  <c r="O135" s="1"/>
  <c r="E12" i="17"/>
  <c r="E23" s="1"/>
  <c r="S68" i="14"/>
  <c r="S79" s="1"/>
  <c r="E40"/>
  <c r="E51" s="1"/>
  <c r="H66"/>
  <c r="E12"/>
  <c r="E23" s="1"/>
  <c r="D68"/>
  <c r="D79" s="1"/>
  <c r="V217"/>
  <c r="T237"/>
  <c r="T208"/>
  <c r="O242"/>
  <c r="Q242" s="1"/>
  <c r="O245"/>
  <c r="Q245" s="1"/>
  <c r="Q213" i="1"/>
  <c r="Q216" s="1"/>
  <c r="Q205" i="17"/>
  <c r="Q213" i="16"/>
  <c r="Q216" s="1"/>
  <c r="Q205" i="15"/>
  <c r="Q213" i="14"/>
  <c r="Q216" s="1"/>
  <c r="Q205" i="13"/>
  <c r="O243" i="14"/>
  <c r="Q243" s="1"/>
  <c r="Q217" i="1"/>
  <c r="Q222" s="1"/>
  <c r="Q209" i="17"/>
  <c r="Q212" s="1"/>
  <c r="Q217" i="16"/>
  <c r="Q222" s="1"/>
  <c r="Q209" i="15"/>
  <c r="Q212" s="1"/>
  <c r="Q217" i="14"/>
  <c r="Q222" s="1"/>
  <c r="Q209" i="13"/>
  <c r="Q212" s="1"/>
  <c r="P250" i="14"/>
  <c r="S236"/>
  <c r="V180"/>
  <c r="R236"/>
  <c r="P236"/>
  <c r="O235"/>
  <c r="Q235" s="1"/>
  <c r="O241"/>
  <c r="Q185" i="1"/>
  <c r="Q188" s="1"/>
  <c r="Q177" i="17"/>
  <c r="Q185" i="16"/>
  <c r="Q188" s="1"/>
  <c r="Q177" i="15"/>
  <c r="Q185" i="14"/>
  <c r="Q188" s="1"/>
  <c r="Q177" i="13"/>
  <c r="O239" i="14"/>
  <c r="Q239" s="1"/>
  <c r="N250"/>
  <c r="Q189" i="1"/>
  <c r="Q194" s="1"/>
  <c r="Q181" i="17"/>
  <c r="Q184" s="1"/>
  <c r="Q190" s="1"/>
  <c r="Q189" i="16"/>
  <c r="Q194" s="1"/>
  <c r="Q181" i="15"/>
  <c r="Q184" s="1"/>
  <c r="Q190" s="1"/>
  <c r="Q189" i="14"/>
  <c r="Q181" i="13"/>
  <c r="Q184" s="1"/>
  <c r="Q190" s="1"/>
  <c r="O234" i="14"/>
  <c r="Q234" s="1"/>
  <c r="O237"/>
  <c r="V133"/>
  <c r="T124"/>
  <c r="T135" s="1"/>
  <c r="Q129" i="1"/>
  <c r="Q121" i="17"/>
  <c r="Q129" i="16"/>
  <c r="Q132" s="1"/>
  <c r="Q121" i="15"/>
  <c r="O138"/>
  <c r="Q129" i="14"/>
  <c r="Q132" s="1"/>
  <c r="Q121" i="13"/>
  <c r="O138"/>
  <c r="O165" i="14"/>
  <c r="Q133" i="1"/>
  <c r="Q125" i="17"/>
  <c r="Q128" s="1"/>
  <c r="Q133" i="16"/>
  <c r="Q125" i="15"/>
  <c r="Q128" s="1"/>
  <c r="Q133" i="14"/>
  <c r="Q125" i="13"/>
  <c r="Q128" s="1"/>
  <c r="Q134" s="1"/>
  <c r="O155" i="14"/>
  <c r="O159"/>
  <c r="V105"/>
  <c r="T159"/>
  <c r="U152"/>
  <c r="U163" s="1"/>
  <c r="T96"/>
  <c r="T107" s="1"/>
  <c r="R152"/>
  <c r="R163" s="1"/>
  <c r="O153"/>
  <c r="O157"/>
  <c r="O161"/>
  <c r="N166"/>
  <c r="Q101" i="1"/>
  <c r="Q104" s="1"/>
  <c r="Q93" i="17"/>
  <c r="Q101" i="16"/>
  <c r="Q104" s="1"/>
  <c r="Q93" i="15"/>
  <c r="Q101" i="14"/>
  <c r="Q93" i="13"/>
  <c r="Q105" i="1"/>
  <c r="Q97" i="17"/>
  <c r="Q105" i="16"/>
  <c r="Q97" i="15"/>
  <c r="Q105" i="14"/>
  <c r="Q97" i="13"/>
  <c r="V49" i="14"/>
  <c r="T70"/>
  <c r="V40"/>
  <c r="Q40" i="1"/>
  <c r="O81" i="14"/>
  <c r="Q40" i="17"/>
  <c r="Q37" i="15"/>
  <c r="Q40" i="13"/>
  <c r="Q49" i="1"/>
  <c r="Q54" s="1"/>
  <c r="Q41" i="17"/>
  <c r="Q49" i="16"/>
  <c r="Q54" s="1"/>
  <c r="Q41" i="15"/>
  <c r="Q44" s="1"/>
  <c r="Q50" s="1"/>
  <c r="Q49" i="14"/>
  <c r="Q41" i="13"/>
  <c r="O75" i="14"/>
  <c r="O80"/>
  <c r="V21"/>
  <c r="T71"/>
  <c r="V13"/>
  <c r="U68"/>
  <c r="U79" s="1"/>
  <c r="T67"/>
  <c r="V12"/>
  <c r="Q26" i="13"/>
  <c r="N68" i="14"/>
  <c r="N79" s="1"/>
  <c r="P68"/>
  <c r="P79" s="1"/>
  <c r="N82"/>
  <c r="P82"/>
  <c r="Q17" i="1"/>
  <c r="Q20" s="1"/>
  <c r="Q9" i="17"/>
  <c r="Q17" i="16"/>
  <c r="Q20" s="1"/>
  <c r="Q9" i="15"/>
  <c r="Q17" i="14"/>
  <c r="Q20" s="1"/>
  <c r="Q12" i="13"/>
  <c r="Q13" i="17"/>
  <c r="Q16" s="1"/>
  <c r="Q21" i="16"/>
  <c r="Q26" s="1"/>
  <c r="Q13" i="15"/>
  <c r="Q16" s="1"/>
  <c r="Q13" i="13"/>
  <c r="Q9" i="1"/>
  <c r="Q17" i="17"/>
  <c r="Q20" s="1"/>
  <c r="Q9" i="16"/>
  <c r="Q17" i="15"/>
  <c r="Q20" s="1"/>
  <c r="Q12" i="14"/>
  <c r="Q17" i="13"/>
  <c r="Q20" s="1"/>
  <c r="H40" i="14"/>
  <c r="H51" s="1"/>
  <c r="I38"/>
  <c r="C68"/>
  <c r="C79" s="1"/>
  <c r="C82"/>
  <c r="F68"/>
  <c r="F79" s="1"/>
  <c r="G68"/>
  <c r="G79" s="1"/>
  <c r="D82"/>
  <c r="D83" s="1"/>
  <c r="W10"/>
  <c r="Q65"/>
  <c r="I10"/>
  <c r="E66"/>
  <c r="H69"/>
  <c r="I18"/>
  <c r="E74"/>
  <c r="I14"/>
  <c r="V96"/>
  <c r="V124"/>
  <c r="E67"/>
  <c r="I11"/>
  <c r="W18"/>
  <c r="Q74"/>
  <c r="I15"/>
  <c r="E73"/>
  <c r="I17"/>
  <c r="E75"/>
  <c r="I19"/>
  <c r="E65"/>
  <c r="I9"/>
  <c r="Q75"/>
  <c r="W11"/>
  <c r="H12"/>
  <c r="H23" s="1"/>
  <c r="O65"/>
  <c r="O69"/>
  <c r="O73"/>
  <c r="H77"/>
  <c r="O77"/>
  <c r="V97"/>
  <c r="V129"/>
  <c r="T149"/>
  <c r="T153"/>
  <c r="M166"/>
  <c r="V181"/>
  <c r="V189"/>
  <c r="V208"/>
  <c r="V213"/>
  <c r="M236"/>
  <c r="W182"/>
  <c r="W37"/>
  <c r="M152"/>
  <c r="M163" s="1"/>
  <c r="I37"/>
  <c r="T65"/>
  <c r="T69"/>
  <c r="T73"/>
  <c r="T77"/>
  <c r="T158"/>
  <c r="T234"/>
  <c r="V234" s="1"/>
  <c r="T238"/>
  <c r="T242"/>
  <c r="Q63" i="24"/>
  <c r="W11"/>
  <c r="M77"/>
  <c r="M78" s="1"/>
  <c r="W94"/>
  <c r="Q62"/>
  <c r="W10"/>
  <c r="Q71"/>
  <c r="W19"/>
  <c r="I12"/>
  <c r="E69"/>
  <c r="E20"/>
  <c r="I20" s="1"/>
  <c r="O98"/>
  <c r="Q95"/>
  <c r="Q102"/>
  <c r="W102" s="1"/>
  <c r="W99"/>
  <c r="M142"/>
  <c r="O140"/>
  <c r="Q140" s="1"/>
  <c r="O146"/>
  <c r="Q143"/>
  <c r="O217"/>
  <c r="M220"/>
  <c r="O221"/>
  <c r="M224"/>
  <c r="O225"/>
  <c r="M228"/>
  <c r="O229"/>
  <c r="M232"/>
  <c r="E61"/>
  <c r="Q9"/>
  <c r="E63"/>
  <c r="I63" s="1"/>
  <c r="I13"/>
  <c r="V13"/>
  <c r="V16" s="1"/>
  <c r="I14"/>
  <c r="I15"/>
  <c r="E16"/>
  <c r="P25"/>
  <c r="P26" s="1"/>
  <c r="Q17"/>
  <c r="W18"/>
  <c r="I21"/>
  <c r="W21"/>
  <c r="I75"/>
  <c r="H24"/>
  <c r="O24"/>
  <c r="V40"/>
  <c r="W40" s="1"/>
  <c r="I41"/>
  <c r="Q42"/>
  <c r="I44"/>
  <c r="V47"/>
  <c r="V50" s="1"/>
  <c r="W50" s="1"/>
  <c r="I48"/>
  <c r="H61"/>
  <c r="H64" s="1"/>
  <c r="H65"/>
  <c r="H68" s="1"/>
  <c r="C72"/>
  <c r="C77" s="1"/>
  <c r="C78" s="1"/>
  <c r="T71"/>
  <c r="V71" s="1"/>
  <c r="O73"/>
  <c r="O76" s="1"/>
  <c r="U104"/>
  <c r="W91"/>
  <c r="W92"/>
  <c r="U129"/>
  <c r="W121"/>
  <c r="W122"/>
  <c r="Q125"/>
  <c r="O141"/>
  <c r="Q141" s="1"/>
  <c r="W141" s="1"/>
  <c r="T143"/>
  <c r="M146"/>
  <c r="S150"/>
  <c r="Q165"/>
  <c r="V169"/>
  <c r="V172" s="1"/>
  <c r="V181" s="1"/>
  <c r="Q172"/>
  <c r="Q195"/>
  <c r="M207"/>
  <c r="M208" s="1"/>
  <c r="R207"/>
  <c r="R208" s="1"/>
  <c r="V199"/>
  <c r="V202" s="1"/>
  <c r="Q202"/>
  <c r="W202" s="1"/>
  <c r="R220"/>
  <c r="R224"/>
  <c r="R228"/>
  <c r="R232"/>
  <c r="E38"/>
  <c r="I38" s="1"/>
  <c r="I35"/>
  <c r="T38"/>
  <c r="V35"/>
  <c r="V38" s="1"/>
  <c r="R150"/>
  <c r="T147"/>
  <c r="I42"/>
  <c r="N52"/>
  <c r="O72"/>
  <c r="V129"/>
  <c r="T120"/>
  <c r="E46"/>
  <c r="E51" s="1"/>
  <c r="I43"/>
  <c r="T46"/>
  <c r="V43"/>
  <c r="R64"/>
  <c r="T61"/>
  <c r="R68"/>
  <c r="T65"/>
  <c r="R72"/>
  <c r="T69"/>
  <c r="R76"/>
  <c r="T73"/>
  <c r="O116"/>
  <c r="O130" s="1"/>
  <c r="Q113"/>
  <c r="Q120"/>
  <c r="W117"/>
  <c r="R154"/>
  <c r="T151"/>
  <c r="I67"/>
  <c r="I73"/>
  <c r="W23"/>
  <c r="Q24"/>
  <c r="W24" s="1"/>
  <c r="O42"/>
  <c r="I45"/>
  <c r="T63"/>
  <c r="V63" s="1"/>
  <c r="Q66"/>
  <c r="T67"/>
  <c r="V67" s="1"/>
  <c r="W67" s="1"/>
  <c r="P77"/>
  <c r="P78" s="1"/>
  <c r="T75"/>
  <c r="V75" s="1"/>
  <c r="W75" s="1"/>
  <c r="M104"/>
  <c r="W93"/>
  <c r="W123"/>
  <c r="V140"/>
  <c r="V145"/>
  <c r="W145" s="1"/>
  <c r="Q147"/>
  <c r="O151"/>
  <c r="T152"/>
  <c r="V152" s="1"/>
  <c r="W152" s="1"/>
  <c r="W179"/>
  <c r="W193"/>
  <c r="U208"/>
  <c r="T20"/>
  <c r="V17"/>
  <c r="V20" s="1"/>
  <c r="E71"/>
  <c r="I71" s="1"/>
  <c r="I19"/>
  <c r="T142"/>
  <c r="V139"/>
  <c r="W15"/>
  <c r="Q16"/>
  <c r="I36"/>
  <c r="O50"/>
  <c r="C52"/>
  <c r="E62"/>
  <c r="I62" s="1"/>
  <c r="V62"/>
  <c r="V66"/>
  <c r="E70"/>
  <c r="V70"/>
  <c r="W70" s="1"/>
  <c r="W87"/>
  <c r="P104"/>
  <c r="T98"/>
  <c r="W96"/>
  <c r="W97"/>
  <c r="T102"/>
  <c r="M129"/>
  <c r="T128"/>
  <c r="T130" s="1"/>
  <c r="W127"/>
  <c r="P146"/>
  <c r="V144"/>
  <c r="W144" s="1"/>
  <c r="M150"/>
  <c r="Q153"/>
  <c r="W153" s="1"/>
  <c r="T168"/>
  <c r="O181"/>
  <c r="O182" s="1"/>
  <c r="W173"/>
  <c r="T198"/>
  <c r="N207"/>
  <c r="N208" s="1"/>
  <c r="W203"/>
  <c r="T217"/>
  <c r="T221"/>
  <c r="T225"/>
  <c r="T229"/>
  <c r="V218" i="14" l="1"/>
  <c r="W218" s="1"/>
  <c r="V219"/>
  <c r="W219" s="1"/>
  <c r="T247"/>
  <c r="T246"/>
  <c r="O106" i="1"/>
  <c r="Q190"/>
  <c r="W190" s="1"/>
  <c r="Q190" i="16"/>
  <c r="Q191" i="14"/>
  <c r="Q190"/>
  <c r="T191"/>
  <c r="E50" i="13"/>
  <c r="I48" i="14"/>
  <c r="Q134" i="16"/>
  <c r="O50" i="13"/>
  <c r="O50" i="15"/>
  <c r="Q106" i="16"/>
  <c r="Q106" i="1"/>
  <c r="E51"/>
  <c r="I51" s="1"/>
  <c r="A79" i="14"/>
  <c r="Q50" i="16"/>
  <c r="I50" i="14"/>
  <c r="F78"/>
  <c r="A78" s="1"/>
  <c r="N78"/>
  <c r="O51" i="13"/>
  <c r="E51"/>
  <c r="Q50" i="14"/>
  <c r="E51" i="17"/>
  <c r="I51" i="14"/>
  <c r="P78"/>
  <c r="O50"/>
  <c r="O51" i="1"/>
  <c r="O22"/>
  <c r="T51" i="14"/>
  <c r="O51" i="17"/>
  <c r="Q22" i="15"/>
  <c r="O244" i="14"/>
  <c r="Q16"/>
  <c r="Q23" s="1"/>
  <c r="E23" i="13"/>
  <c r="A76" i="14"/>
  <c r="Q22" i="16"/>
  <c r="E22" i="15"/>
  <c r="O23" i="13"/>
  <c r="Q22" i="17"/>
  <c r="T22" i="14"/>
  <c r="E22" i="13"/>
  <c r="H22" i="14"/>
  <c r="I22" s="1"/>
  <c r="V188"/>
  <c r="Q22"/>
  <c r="Q22" i="1"/>
  <c r="M251" i="14"/>
  <c r="O23"/>
  <c r="W190" i="15"/>
  <c r="Q132" i="17"/>
  <c r="Q134" s="1"/>
  <c r="V104" i="14"/>
  <c r="O76"/>
  <c r="W102"/>
  <c r="W190"/>
  <c r="E76"/>
  <c r="O160"/>
  <c r="Q132" i="1"/>
  <c r="W191" i="14"/>
  <c r="T244"/>
  <c r="V132"/>
  <c r="W216" i="1"/>
  <c r="Q132" i="15"/>
  <c r="Q134" s="1"/>
  <c r="W48" i="1"/>
  <c r="W190" i="17"/>
  <c r="Q104" i="14"/>
  <c r="Q106" s="1"/>
  <c r="T160"/>
  <c r="Q104" i="17"/>
  <c r="T76" i="14"/>
  <c r="H76"/>
  <c r="I76" s="1"/>
  <c r="W215"/>
  <c r="V216"/>
  <c r="W47"/>
  <c r="V48"/>
  <c r="W19"/>
  <c r="V20"/>
  <c r="W20" s="1"/>
  <c r="W22" i="17"/>
  <c r="O72" i="14"/>
  <c r="Q44" i="17"/>
  <c r="Q50" s="1"/>
  <c r="Q128" i="14"/>
  <c r="Q134" s="1"/>
  <c r="M252"/>
  <c r="I22" i="17"/>
  <c r="V242" i="14"/>
  <c r="V74"/>
  <c r="W74" s="1"/>
  <c r="Q44" i="13"/>
  <c r="Q50" s="1"/>
  <c r="Q100"/>
  <c r="Q106" s="1"/>
  <c r="I16" i="17"/>
  <c r="O112"/>
  <c r="M168" i="14"/>
  <c r="O140" i="17"/>
  <c r="O56" i="14"/>
  <c r="E56"/>
  <c r="O56" i="16"/>
  <c r="E28" i="1"/>
  <c r="O140" i="15"/>
  <c r="O112"/>
  <c r="O139" i="1"/>
  <c r="O56"/>
  <c r="O56" i="17"/>
  <c r="O223" i="15"/>
  <c r="O195" i="13"/>
  <c r="O139" i="14"/>
  <c r="O111" i="1"/>
  <c r="P83" i="14"/>
  <c r="E56" i="15"/>
  <c r="O140" i="14"/>
  <c r="O196" i="17"/>
  <c r="O111" i="16"/>
  <c r="O28" i="14"/>
  <c r="O55" i="15"/>
  <c r="O223" i="13"/>
  <c r="O223" i="17"/>
  <c r="O195" i="16"/>
  <c r="E55"/>
  <c r="M167" i="14"/>
  <c r="O139" i="16"/>
  <c r="O55" i="14"/>
  <c r="E28" i="13"/>
  <c r="N83" i="14"/>
  <c r="E55" i="13"/>
  <c r="C83" i="14"/>
  <c r="D84"/>
  <c r="O112" i="16"/>
  <c r="O195" i="14"/>
  <c r="E55" i="15"/>
  <c r="N251" i="14"/>
  <c r="O55" i="13"/>
  <c r="O27" i="1"/>
  <c r="E56"/>
  <c r="M83" i="14"/>
  <c r="P168"/>
  <c r="P84"/>
  <c r="Q100" i="15"/>
  <c r="Q106" s="1"/>
  <c r="Q223"/>
  <c r="E28" i="16"/>
  <c r="O196"/>
  <c r="Q223" i="1"/>
  <c r="O139" i="17"/>
  <c r="O55" i="16"/>
  <c r="O223" i="14"/>
  <c r="O195" i="17"/>
  <c r="E55"/>
  <c r="N84" i="14"/>
  <c r="O156"/>
  <c r="O162" s="1"/>
  <c r="O240"/>
  <c r="O196" i="15"/>
  <c r="O224"/>
  <c r="O112" i="14"/>
  <c r="O28" i="1"/>
  <c r="C84" i="14"/>
  <c r="Q16" i="13"/>
  <c r="Q22" s="1"/>
  <c r="O140"/>
  <c r="O56" i="15"/>
  <c r="O224" i="14"/>
  <c r="O224" i="1"/>
  <c r="O112" i="13"/>
  <c r="O28" i="17"/>
  <c r="E56" i="16"/>
  <c r="O140"/>
  <c r="O224" i="17"/>
  <c r="N252" i="14"/>
  <c r="H72"/>
  <c r="O28" i="16"/>
  <c r="Q44" i="1"/>
  <c r="Q50" s="1"/>
  <c r="W50" s="1"/>
  <c r="O27" i="14"/>
  <c r="E27"/>
  <c r="P167"/>
  <c r="O56" i="13"/>
  <c r="E27" i="17"/>
  <c r="Q27"/>
  <c r="Q55" i="15"/>
  <c r="Q195" i="13"/>
  <c r="Q195" i="17"/>
  <c r="P252" i="14"/>
  <c r="E28"/>
  <c r="E28" i="17"/>
  <c r="E28" i="15"/>
  <c r="O28"/>
  <c r="Q27" i="1"/>
  <c r="Q223" i="16"/>
  <c r="Q195" i="1"/>
  <c r="O111" i="17"/>
  <c r="O195" i="15"/>
  <c r="O139"/>
  <c r="O27" i="17"/>
  <c r="O224" i="13"/>
  <c r="O140" i="1"/>
  <c r="O112"/>
  <c r="N168" i="14"/>
  <c r="Q224"/>
  <c r="V184"/>
  <c r="V212"/>
  <c r="O27" i="13"/>
  <c r="E56"/>
  <c r="P251" i="14"/>
  <c r="Q100" i="17"/>
  <c r="Q106" s="1"/>
  <c r="Q223" i="13"/>
  <c r="Q223" i="17"/>
  <c r="M84" i="14"/>
  <c r="Q128" i="1"/>
  <c r="Q134" s="1"/>
  <c r="W134" s="1"/>
  <c r="O196" i="14"/>
  <c r="O196" i="13"/>
  <c r="Q27" i="16"/>
  <c r="Q223" i="14"/>
  <c r="Q195" i="16"/>
  <c r="O111" i="15"/>
  <c r="E55" i="14"/>
  <c r="E27" i="1"/>
  <c r="O27" i="16"/>
  <c r="O223" i="1"/>
  <c r="O224" i="16"/>
  <c r="O196" i="1"/>
  <c r="T156" i="14"/>
  <c r="E72"/>
  <c r="E78" s="1"/>
  <c r="V128"/>
  <c r="E55" i="1"/>
  <c r="E27" i="13"/>
  <c r="Q27" i="15"/>
  <c r="Q195"/>
  <c r="Q55" i="16"/>
  <c r="O111" i="13"/>
  <c r="O55" i="1"/>
  <c r="O111" i="14"/>
  <c r="O223" i="16"/>
  <c r="O139" i="13"/>
  <c r="O55" i="17"/>
  <c r="N167" i="14"/>
  <c r="Q224" i="16"/>
  <c r="O27" i="15"/>
  <c r="E27" i="16"/>
  <c r="O28" i="13"/>
  <c r="V239" i="14"/>
  <c r="T240"/>
  <c r="W99"/>
  <c r="V100"/>
  <c r="W43"/>
  <c r="V44"/>
  <c r="V71"/>
  <c r="W71" s="1"/>
  <c r="T72"/>
  <c r="W15"/>
  <c r="V16"/>
  <c r="W184" i="15"/>
  <c r="W184" i="1"/>
  <c r="W16" i="17"/>
  <c r="W184"/>
  <c r="I23"/>
  <c r="A72" i="14"/>
  <c r="W184"/>
  <c r="W212" i="1"/>
  <c r="W210" i="14"/>
  <c r="W42"/>
  <c r="I44"/>
  <c r="I16"/>
  <c r="S40" i="19"/>
  <c r="R40"/>
  <c r="V233" i="14"/>
  <c r="V236" s="1"/>
  <c r="A56" i="16"/>
  <c r="A28" i="17"/>
  <c r="A28" i="16"/>
  <c r="V37" i="19"/>
  <c r="V245" i="14"/>
  <c r="W103"/>
  <c r="Q67"/>
  <c r="Q68" s="1"/>
  <c r="Q40" i="16"/>
  <c r="Q51" s="1"/>
  <c r="O68" i="24"/>
  <c r="V243" i="14"/>
  <c r="W131"/>
  <c r="V75"/>
  <c r="Q12" i="15"/>
  <c r="Q23" s="1"/>
  <c r="W130" i="14"/>
  <c r="W90" i="24"/>
  <c r="N77"/>
  <c r="W149"/>
  <c r="Q241" i="14"/>
  <c r="Q244" s="1"/>
  <c r="V104" i="24"/>
  <c r="U77"/>
  <c r="U78" s="1"/>
  <c r="S77"/>
  <c r="S78" s="1"/>
  <c r="V103"/>
  <c r="V207"/>
  <c r="V208" s="1"/>
  <c r="I75" i="14"/>
  <c r="Q124" i="1"/>
  <c r="Q96"/>
  <c r="Q107" s="1"/>
  <c r="E76" i="24"/>
  <c r="P155"/>
  <c r="U156"/>
  <c r="W38"/>
  <c r="S156"/>
  <c r="D77"/>
  <c r="D78" s="1"/>
  <c r="I24"/>
  <c r="Q180" i="15"/>
  <c r="Q191" s="1"/>
  <c r="W74" i="24"/>
  <c r="N78"/>
  <c r="V241" i="14"/>
  <c r="V67"/>
  <c r="Q110" i="13"/>
  <c r="Q138" i="16"/>
  <c r="Q110" i="14"/>
  <c r="Q110" i="1"/>
  <c r="V237" i="14"/>
  <c r="R156" i="24"/>
  <c r="I76"/>
  <c r="W124"/>
  <c r="U233"/>
  <c r="U234" s="1"/>
  <c r="V130"/>
  <c r="Q138" i="14"/>
  <c r="Q138" i="1"/>
  <c r="Q138" i="15"/>
  <c r="E82" i="14"/>
  <c r="I67"/>
  <c r="Q96" i="15"/>
  <c r="W98" i="14"/>
  <c r="Q12" i="16"/>
  <c r="Q23" s="1"/>
  <c r="Q180"/>
  <c r="Q191" s="1"/>
  <c r="A28" i="1"/>
  <c r="A28" i="15"/>
  <c r="W206" i="14"/>
  <c r="W14"/>
  <c r="A82"/>
  <c r="Q12" i="1"/>
  <c r="Q23" s="1"/>
  <c r="Q40" i="15"/>
  <c r="Q51" s="1"/>
  <c r="Q110" i="16"/>
  <c r="Q110" i="15"/>
  <c r="Q96" i="16"/>
  <c r="Q107" s="1"/>
  <c r="A56" i="1"/>
  <c r="A56" i="13"/>
  <c r="Q96" i="14"/>
  <c r="Q107" s="1"/>
  <c r="Q138" i="13"/>
  <c r="A28" i="14"/>
  <c r="A56" i="15"/>
  <c r="Q180" i="13"/>
  <c r="Q191" s="1"/>
  <c r="Q180" i="17"/>
  <c r="Q191" s="1"/>
  <c r="Q180" i="1"/>
  <c r="Q191" s="1"/>
  <c r="Q208" i="15"/>
  <c r="Q96" i="13"/>
  <c r="Q107" s="1"/>
  <c r="Q96" i="17"/>
  <c r="Q138"/>
  <c r="A28" i="13"/>
  <c r="Q237" i="14"/>
  <c r="Q240" s="1"/>
  <c r="V155"/>
  <c r="V158"/>
  <c r="Q157"/>
  <c r="Q151"/>
  <c r="V151"/>
  <c r="V157"/>
  <c r="I20"/>
  <c r="Q12" i="17"/>
  <c r="Q23" s="1"/>
  <c r="Q124" i="13"/>
  <c r="Q135" s="1"/>
  <c r="Q124" i="15"/>
  <c r="Q135" s="1"/>
  <c r="Q208" i="13"/>
  <c r="Q208" i="17"/>
  <c r="Q208" i="1"/>
  <c r="Q124" i="16"/>
  <c r="Q135" s="1"/>
  <c r="Q110" i="17"/>
  <c r="A56"/>
  <c r="Q155" i="14"/>
  <c r="Q154"/>
  <c r="Q149"/>
  <c r="V161"/>
  <c r="Q164"/>
  <c r="W181"/>
  <c r="Q165"/>
  <c r="A56"/>
  <c r="Q159"/>
  <c r="A68"/>
  <c r="V159"/>
  <c r="Q158"/>
  <c r="V238"/>
  <c r="V154"/>
  <c r="V70"/>
  <c r="I70"/>
  <c r="W178"/>
  <c r="O68"/>
  <c r="O79" s="1"/>
  <c r="Q124"/>
  <c r="Q135" s="1"/>
  <c r="V150"/>
  <c r="W150" s="1"/>
  <c r="Q124" i="17"/>
  <c r="Q135" s="1"/>
  <c r="W41" i="14"/>
  <c r="W38"/>
  <c r="W126"/>
  <c r="Q40"/>
  <c r="Q51" s="1"/>
  <c r="H68"/>
  <c r="H79" s="1"/>
  <c r="V66"/>
  <c r="V38" i="19"/>
  <c r="N155" i="24"/>
  <c r="G77"/>
  <c r="G78" s="1"/>
  <c r="I71" i="14"/>
  <c r="V142" i="24"/>
  <c r="S233"/>
  <c r="S234" s="1"/>
  <c r="T181"/>
  <c r="T182" s="1"/>
  <c r="F77"/>
  <c r="F78" s="1"/>
  <c r="O207"/>
  <c r="O208" s="1"/>
  <c r="X130" s="1"/>
  <c r="W62"/>
  <c r="O25"/>
  <c r="O26" s="1"/>
  <c r="W125" i="14"/>
  <c r="T25" i="24"/>
  <c r="T26" s="1"/>
  <c r="I46"/>
  <c r="R155"/>
  <c r="Q76"/>
  <c r="H77"/>
  <c r="H78" s="1"/>
  <c r="W35"/>
  <c r="V25"/>
  <c r="V26" s="1"/>
  <c r="O104"/>
  <c r="X104" s="1"/>
  <c r="O129"/>
  <c r="N156"/>
  <c r="Q180"/>
  <c r="W180" s="1"/>
  <c r="W13" i="14"/>
  <c r="T207" i="24"/>
  <c r="T208" s="1"/>
  <c r="Y130" s="1"/>
  <c r="V182"/>
  <c r="W140"/>
  <c r="W47"/>
  <c r="R233"/>
  <c r="R234" s="1"/>
  <c r="T103"/>
  <c r="I70"/>
  <c r="T51"/>
  <c r="T52" s="1"/>
  <c r="S155"/>
  <c r="H25"/>
  <c r="H26" s="1"/>
  <c r="O64"/>
  <c r="H51"/>
  <c r="H52" s="1"/>
  <c r="W208" i="14"/>
  <c r="O152"/>
  <c r="O163" s="1"/>
  <c r="I69"/>
  <c r="I74"/>
  <c r="I66"/>
  <c r="O250"/>
  <c r="W239"/>
  <c r="I12"/>
  <c r="O82"/>
  <c r="I40"/>
  <c r="W12"/>
  <c r="W17"/>
  <c r="Q69"/>
  <c r="Q72" s="1"/>
  <c r="O166"/>
  <c r="W242"/>
  <c r="W235"/>
  <c r="W234"/>
  <c r="W213"/>
  <c r="Q194"/>
  <c r="Q195" s="1"/>
  <c r="W189"/>
  <c r="O236"/>
  <c r="W129"/>
  <c r="Q161"/>
  <c r="W105"/>
  <c r="W101"/>
  <c r="Q153"/>
  <c r="Q77"/>
  <c r="Q82" s="1"/>
  <c r="Q54"/>
  <c r="Q55" s="1"/>
  <c r="W49"/>
  <c r="W21"/>
  <c r="W9"/>
  <c r="Q73"/>
  <c r="Q76" s="1"/>
  <c r="V69"/>
  <c r="V73"/>
  <c r="W209"/>
  <c r="T152"/>
  <c r="T163" s="1"/>
  <c r="V149"/>
  <c r="T68"/>
  <c r="T79" s="1"/>
  <c r="V65"/>
  <c r="W93"/>
  <c r="T236"/>
  <c r="W97"/>
  <c r="W217"/>
  <c r="W188"/>
  <c r="W185"/>
  <c r="V153"/>
  <c r="I65"/>
  <c r="E68"/>
  <c r="E79" s="1"/>
  <c r="W180"/>
  <c r="W177"/>
  <c r="W133"/>
  <c r="Q250"/>
  <c r="I73"/>
  <c r="Q236"/>
  <c r="V77"/>
  <c r="I77"/>
  <c r="W113" i="24"/>
  <c r="Q116"/>
  <c r="W16"/>
  <c r="Q61"/>
  <c r="Q12"/>
  <c r="W12" s="1"/>
  <c r="W9"/>
  <c r="Q98"/>
  <c r="W95"/>
  <c r="V225"/>
  <c r="V228" s="1"/>
  <c r="T228"/>
  <c r="Q150"/>
  <c r="T76"/>
  <c r="V73"/>
  <c r="V46"/>
  <c r="W46" s="1"/>
  <c r="W43"/>
  <c r="E52"/>
  <c r="W172"/>
  <c r="O232"/>
  <c r="Q229"/>
  <c r="O224"/>
  <c r="Q221"/>
  <c r="I69"/>
  <c r="E72"/>
  <c r="V229"/>
  <c r="V232" s="1"/>
  <c r="T232"/>
  <c r="O154"/>
  <c r="O155" s="1"/>
  <c r="Q151"/>
  <c r="Q198"/>
  <c r="W195"/>
  <c r="Q128"/>
  <c r="W128" s="1"/>
  <c r="W125"/>
  <c r="Q51"/>
  <c r="E25"/>
  <c r="I16"/>
  <c r="Q146"/>
  <c r="O142"/>
  <c r="W66"/>
  <c r="I65"/>
  <c r="O51"/>
  <c r="O52" s="1"/>
  <c r="T129"/>
  <c r="T104"/>
  <c r="M155"/>
  <c r="O77"/>
  <c r="P156"/>
  <c r="V42"/>
  <c r="W42" s="1"/>
  <c r="W13"/>
  <c r="O103"/>
  <c r="X103" s="1"/>
  <c r="M233"/>
  <c r="M234" s="1"/>
  <c r="W63"/>
  <c r="Q168"/>
  <c r="W168" s="1"/>
  <c r="W165"/>
  <c r="I61"/>
  <c r="E64"/>
  <c r="I64" s="1"/>
  <c r="O228"/>
  <c r="Q225"/>
  <c r="O220"/>
  <c r="Q217"/>
  <c r="M156"/>
  <c r="Q68"/>
  <c r="I68"/>
  <c r="Q142"/>
  <c r="W139"/>
  <c r="T64"/>
  <c r="V61"/>
  <c r="V64" s="1"/>
  <c r="V221"/>
  <c r="V224" s="1"/>
  <c r="T224"/>
  <c r="W120"/>
  <c r="T146"/>
  <c r="V143"/>
  <c r="V146" s="1"/>
  <c r="V217"/>
  <c r="V220" s="1"/>
  <c r="T220"/>
  <c r="V151"/>
  <c r="V154" s="1"/>
  <c r="T154"/>
  <c r="V69"/>
  <c r="V72" s="1"/>
  <c r="T72"/>
  <c r="V147"/>
  <c r="V150" s="1"/>
  <c r="T150"/>
  <c r="Q69"/>
  <c r="W17"/>
  <c r="Q20"/>
  <c r="W20" s="1"/>
  <c r="T68"/>
  <c r="V65"/>
  <c r="R77"/>
  <c r="R78" s="1"/>
  <c r="W71"/>
  <c r="T105" i="13"/>
  <c r="W245" i="14" l="1"/>
  <c r="V246"/>
  <c r="W246" s="1"/>
  <c r="V247"/>
  <c r="W247" s="1"/>
  <c r="V23"/>
  <c r="T162"/>
  <c r="I79"/>
  <c r="Q107" i="15"/>
  <c r="V190" i="14"/>
  <c r="H78"/>
  <c r="V191"/>
  <c r="T78"/>
  <c r="V106"/>
  <c r="V134"/>
  <c r="W134" s="1"/>
  <c r="V135"/>
  <c r="W135"/>
  <c r="Q107" i="17"/>
  <c r="Q135" i="1"/>
  <c r="W135" s="1"/>
  <c r="O78" i="14"/>
  <c r="V107"/>
  <c r="Q51" i="13"/>
  <c r="Q78" i="14"/>
  <c r="I78"/>
  <c r="Q27"/>
  <c r="Q28"/>
  <c r="Q51" i="17"/>
  <c r="Q79" i="14"/>
  <c r="V50"/>
  <c r="W50" s="1"/>
  <c r="V51"/>
  <c r="W51" s="1"/>
  <c r="Q51" i="1"/>
  <c r="W51" s="1"/>
  <c r="V160" i="14"/>
  <c r="Q55" i="13"/>
  <c r="Q23"/>
  <c r="V22" i="14"/>
  <c r="W22" s="1"/>
  <c r="W132" i="1"/>
  <c r="Q160" i="14"/>
  <c r="W132"/>
  <c r="W106" i="17"/>
  <c r="W106" i="14"/>
  <c r="W216"/>
  <c r="W243"/>
  <c r="V244"/>
  <c r="W48"/>
  <c r="W75"/>
  <c r="V76"/>
  <c r="Q56" i="17"/>
  <c r="W128" i="14"/>
  <c r="Q224" i="1"/>
  <c r="Q224" i="15"/>
  <c r="Q196" i="16"/>
  <c r="Q55" i="17"/>
  <c r="Q224" i="13"/>
  <c r="Q196"/>
  <c r="Q224" i="17"/>
  <c r="Q196"/>
  <c r="W191"/>
  <c r="Q196" i="1"/>
  <c r="W191"/>
  <c r="Q196" i="15"/>
  <c r="W191"/>
  <c r="Q56" i="13"/>
  <c r="Q139" i="14"/>
  <c r="Q140" i="17"/>
  <c r="W128" i="1"/>
  <c r="I23" i="14"/>
  <c r="W107" i="17"/>
  <c r="W100" i="15"/>
  <c r="W106"/>
  <c r="W100" i="14"/>
  <c r="W100" i="17"/>
  <c r="Q28" i="13"/>
  <c r="Q112" i="1"/>
  <c r="W107" i="15"/>
  <c r="W44" i="1"/>
  <c r="E84" i="14"/>
  <c r="Q139" i="16"/>
  <c r="Q252" i="14"/>
  <c r="O252"/>
  <c r="Q140"/>
  <c r="Q140" i="15"/>
  <c r="Q111" i="13"/>
  <c r="Q56" i="16"/>
  <c r="Q56" i="15"/>
  <c r="Q139"/>
  <c r="Q28" i="1"/>
  <c r="Q156" i="14"/>
  <c r="Q162" s="1"/>
  <c r="Q140" i="16"/>
  <c r="Q111" i="14"/>
  <c r="Q111" i="1"/>
  <c r="Q28" i="17"/>
  <c r="W23"/>
  <c r="Q83" i="14"/>
  <c r="Q112" i="16"/>
  <c r="Q28"/>
  <c r="Q28" i="15"/>
  <c r="Q111" i="16"/>
  <c r="Q139" i="13"/>
  <c r="O83" i="14"/>
  <c r="Q139" i="17"/>
  <c r="Q139" i="1"/>
  <c r="O168" i="14"/>
  <c r="Q56"/>
  <c r="O84"/>
  <c r="Q140" i="13"/>
  <c r="Q112"/>
  <c r="Q112" i="14"/>
  <c r="V72"/>
  <c r="Q55" i="1"/>
  <c r="Q27" i="13"/>
  <c r="O167" i="14"/>
  <c r="Q112" i="17"/>
  <c r="Q112" i="15"/>
  <c r="V240" i="14"/>
  <c r="Q84"/>
  <c r="Q111" i="17"/>
  <c r="O251" i="14"/>
  <c r="Q111" i="15"/>
  <c r="V156" i="14"/>
  <c r="V162" s="1"/>
  <c r="Q140" i="1"/>
  <c r="Q251" i="14"/>
  <c r="E83"/>
  <c r="Q196"/>
  <c r="Q56" i="1"/>
  <c r="W16" i="14"/>
  <c r="W212"/>
  <c r="W44"/>
  <c r="W70"/>
  <c r="I72"/>
  <c r="T40" i="19"/>
  <c r="A83" i="14"/>
  <c r="W233"/>
  <c r="I52" i="24"/>
  <c r="W67" i="14"/>
  <c r="W151"/>
  <c r="Q181" i="24"/>
  <c r="W181" s="1"/>
  <c r="W241" i="14"/>
  <c r="X129" i="24"/>
  <c r="Z130"/>
  <c r="Y104"/>
  <c r="Z104" s="1"/>
  <c r="O78"/>
  <c r="O156"/>
  <c r="Q152" i="14"/>
  <c r="Q163" s="1"/>
  <c r="W158"/>
  <c r="V39" i="19"/>
  <c r="A84" i="14"/>
  <c r="W237"/>
  <c r="W40"/>
  <c r="Y103" i="24"/>
  <c r="Z103" s="1"/>
  <c r="Y129"/>
  <c r="W124" i="14"/>
  <c r="W155"/>
  <c r="W161"/>
  <c r="W157"/>
  <c r="W159"/>
  <c r="W154"/>
  <c r="W238"/>
  <c r="W66"/>
  <c r="V68"/>
  <c r="T77" i="24"/>
  <c r="T78" s="1"/>
  <c r="T155"/>
  <c r="V51"/>
  <c r="V52" s="1"/>
  <c r="W143"/>
  <c r="V233"/>
  <c r="V234" s="1"/>
  <c r="I51"/>
  <c r="I68" i="14"/>
  <c r="Q166"/>
  <c r="W236"/>
  <c r="W153"/>
  <c r="W104"/>
  <c r="W73"/>
  <c r="W77"/>
  <c r="W69"/>
  <c r="V152"/>
  <c r="V163" s="1"/>
  <c r="W149"/>
  <c r="W96"/>
  <c r="W65"/>
  <c r="W221" i="24"/>
  <c r="Q224"/>
  <c r="I25"/>
  <c r="E26"/>
  <c r="I26" s="1"/>
  <c r="W116"/>
  <c r="Q130"/>
  <c r="W130" s="1"/>
  <c r="V68"/>
  <c r="W65"/>
  <c r="Q72"/>
  <c r="W72" s="1"/>
  <c r="W69"/>
  <c r="W217"/>
  <c r="Q220"/>
  <c r="W220" s="1"/>
  <c r="W151"/>
  <c r="Q154"/>
  <c r="W154" s="1"/>
  <c r="I72"/>
  <c r="E77"/>
  <c r="W229"/>
  <c r="Q232"/>
  <c r="W232" s="1"/>
  <c r="V76"/>
  <c r="W76" s="1"/>
  <c r="W73"/>
  <c r="W146"/>
  <c r="Q155"/>
  <c r="Q52"/>
  <c r="Q207"/>
  <c r="W198"/>
  <c r="W98"/>
  <c r="Q104"/>
  <c r="W104" s="1"/>
  <c r="Q103"/>
  <c r="W103" s="1"/>
  <c r="W150"/>
  <c r="V155"/>
  <c r="T233"/>
  <c r="T234" s="1"/>
  <c r="V156"/>
  <c r="Q129"/>
  <c r="W129" s="1"/>
  <c r="T156"/>
  <c r="O233"/>
  <c r="O234" s="1"/>
  <c r="X156" s="1"/>
  <c r="W147"/>
  <c r="Q25"/>
  <c r="W142"/>
  <c r="W225"/>
  <c r="Q228"/>
  <c r="W228" s="1"/>
  <c r="W61"/>
  <c r="Q64"/>
  <c r="W64" s="1"/>
  <c r="W163" i="14" l="1"/>
  <c r="V78"/>
  <c r="W78" s="1"/>
  <c r="W162"/>
  <c r="V79"/>
  <c r="W79" s="1"/>
  <c r="W160"/>
  <c r="W244"/>
  <c r="W76"/>
  <c r="V40" i="19"/>
  <c r="Q168" i="14"/>
  <c r="W107"/>
  <c r="Q167"/>
  <c r="W23"/>
  <c r="W156"/>
  <c r="W240"/>
  <c r="W72"/>
  <c r="Q182" i="24"/>
  <c r="W182" s="1"/>
  <c r="W51"/>
  <c r="Z129"/>
  <c r="Y155"/>
  <c r="W68" i="14"/>
  <c r="W155" i="24"/>
  <c r="Q77"/>
  <c r="Q78" s="1"/>
  <c r="V77"/>
  <c r="V78" s="1"/>
  <c r="W52"/>
  <c r="Y156"/>
  <c r="Z156" s="1"/>
  <c r="S96" i="20"/>
  <c r="R124"/>
  <c r="R96"/>
  <c r="S124"/>
  <c r="W152" i="14"/>
  <c r="Q208" i="24"/>
  <c r="W208" s="1"/>
  <c r="W207"/>
  <c r="W224"/>
  <c r="Q233"/>
  <c r="W25"/>
  <c r="Q26"/>
  <c r="W26" s="1"/>
  <c r="I77"/>
  <c r="E78"/>
  <c r="I78" s="1"/>
  <c r="W68"/>
  <c r="Q156"/>
  <c r="W156" s="1"/>
  <c r="X155"/>
  <c r="U18" i="19"/>
  <c r="U21"/>
  <c r="U19"/>
  <c r="U17"/>
  <c r="U15"/>
  <c r="U14"/>
  <c r="U13"/>
  <c r="U20" l="1"/>
  <c r="U16"/>
  <c r="W77" i="24"/>
  <c r="W78"/>
  <c r="Z155"/>
  <c r="W233"/>
  <c r="Q234"/>
  <c r="W234" s="1"/>
  <c r="F74" i="1"/>
  <c r="G74"/>
  <c r="U22" i="19" l="1"/>
  <c r="A74" i="1"/>
  <c r="S151" i="19"/>
  <c r="R234"/>
  <c r="R151"/>
  <c r="S235"/>
  <c r="S150"/>
  <c r="R235"/>
  <c r="R150"/>
  <c r="S234"/>
  <c r="S180"/>
  <c r="S124"/>
  <c r="R180"/>
  <c r="R96"/>
  <c r="U124"/>
  <c r="R124"/>
  <c r="S208"/>
  <c r="S96"/>
  <c r="R208"/>
  <c r="U14" i="20"/>
  <c r="T127" i="13"/>
  <c r="T15"/>
  <c r="T235" i="19" l="1"/>
  <c r="T151"/>
  <c r="T234"/>
  <c r="S152"/>
  <c r="R152"/>
  <c r="S236"/>
  <c r="R236"/>
  <c r="T150"/>
  <c r="U12"/>
  <c r="U23" s="1"/>
  <c r="S14" i="20"/>
  <c r="R14"/>
  <c r="G14"/>
  <c r="F14"/>
  <c r="A14" l="1"/>
  <c r="T152" i="19"/>
  <c r="G14"/>
  <c r="F14"/>
  <c r="S14"/>
  <c r="T236"/>
  <c r="S12"/>
  <c r="R12"/>
  <c r="R14"/>
  <c r="T14" i="20"/>
  <c r="H14" i="1"/>
  <c r="H14" i="13"/>
  <c r="H14" i="15"/>
  <c r="H14" i="16"/>
  <c r="H14" i="17"/>
  <c r="H14" i="20"/>
  <c r="H13" i="1"/>
  <c r="H13" i="13"/>
  <c r="H13" i="15"/>
  <c r="H13" i="16"/>
  <c r="H13" i="17"/>
  <c r="V11" i="19" l="1"/>
  <c r="A14"/>
  <c r="V14" i="20"/>
  <c r="H14" i="19"/>
  <c r="T14"/>
  <c r="V10"/>
  <c r="V9"/>
  <c r="T12"/>
  <c r="U77" i="16"/>
  <c r="U75"/>
  <c r="U74"/>
  <c r="U73"/>
  <c r="U71"/>
  <c r="U70"/>
  <c r="U69"/>
  <c r="U67"/>
  <c r="U66"/>
  <c r="U65"/>
  <c r="N14" i="20"/>
  <c r="M14"/>
  <c r="D14"/>
  <c r="C14"/>
  <c r="U76" i="16" l="1"/>
  <c r="U72"/>
  <c r="V14" i="19"/>
  <c r="V12"/>
  <c r="U68" i="16"/>
  <c r="N14" i="19"/>
  <c r="M14"/>
  <c r="D14"/>
  <c r="C14"/>
  <c r="U78" i="16" l="1"/>
  <c r="U79"/>
  <c r="M237" i="1"/>
  <c r="M237" i="13"/>
  <c r="M237" i="15"/>
  <c r="M237" i="16"/>
  <c r="M237" i="17"/>
  <c r="O14" i="20" l="1"/>
  <c r="E14"/>
  <c r="Q14" l="1"/>
  <c r="W14" s="1"/>
  <c r="I14"/>
  <c r="A38" i="19" l="1"/>
  <c r="A39"/>
  <c r="M12" i="20"/>
  <c r="C40" i="19"/>
  <c r="C40" i="20"/>
  <c r="F12" i="19"/>
  <c r="F12" i="20"/>
  <c r="M124"/>
  <c r="N208"/>
  <c r="D12" i="19"/>
  <c r="D12" i="20"/>
  <c r="G40" i="19"/>
  <c r="G40" i="20"/>
  <c r="P40"/>
  <c r="N96"/>
  <c r="M208"/>
  <c r="C12" i="19"/>
  <c r="C12" i="20"/>
  <c r="F40"/>
  <c r="P12"/>
  <c r="N40"/>
  <c r="M96"/>
  <c r="P124"/>
  <c r="N180"/>
  <c r="N12"/>
  <c r="D40" i="19"/>
  <c r="D40" i="20"/>
  <c r="G12" i="19"/>
  <c r="G12" i="20"/>
  <c r="M40"/>
  <c r="N124"/>
  <c r="M180"/>
  <c r="T209" i="16"/>
  <c r="T181"/>
  <c r="M208" i="19" l="1"/>
  <c r="N12"/>
  <c r="M124"/>
  <c r="N208"/>
  <c r="P12"/>
  <c r="F40"/>
  <c r="A37"/>
  <c r="A40" i="20"/>
  <c r="A12" i="19"/>
  <c r="A12" i="20"/>
  <c r="P40" i="19"/>
  <c r="N124"/>
  <c r="P124"/>
  <c r="M180"/>
  <c r="M40"/>
  <c r="N180"/>
  <c r="N40"/>
  <c r="N96"/>
  <c r="M12"/>
  <c r="M96"/>
  <c r="V181" i="16"/>
  <c r="V209"/>
  <c r="A40" i="19" l="1"/>
  <c r="U67" i="1"/>
  <c r="U66"/>
  <c r="U65"/>
  <c r="U67" i="13"/>
  <c r="U66"/>
  <c r="U65"/>
  <c r="U67" i="15"/>
  <c r="U66"/>
  <c r="U65"/>
  <c r="U67" i="17"/>
  <c r="U66"/>
  <c r="U65"/>
  <c r="U65" i="19" l="1"/>
  <c r="U67"/>
  <c r="U66"/>
  <c r="U68" i="13"/>
  <c r="U68" i="1"/>
  <c r="U68" i="15"/>
  <c r="U68" i="17"/>
  <c r="U68" i="19" l="1"/>
  <c r="S149" i="15"/>
  <c r="R149"/>
  <c r="S105" i="20" l="1"/>
  <c r="S103"/>
  <c r="S102"/>
  <c r="S101"/>
  <c r="S99"/>
  <c r="S98"/>
  <c r="S97"/>
  <c r="C65" i="1"/>
  <c r="C65" i="13"/>
  <c r="C65" i="15"/>
  <c r="C65" i="16"/>
  <c r="C65" i="17"/>
  <c r="U235" i="1"/>
  <c r="S235"/>
  <c r="R235"/>
  <c r="P235"/>
  <c r="N235"/>
  <c r="M235"/>
  <c r="U234"/>
  <c r="S234"/>
  <c r="R234"/>
  <c r="P234"/>
  <c r="N234"/>
  <c r="M234"/>
  <c r="U233"/>
  <c r="S233"/>
  <c r="R233"/>
  <c r="P233"/>
  <c r="N233"/>
  <c r="M233"/>
  <c r="P249"/>
  <c r="N249"/>
  <c r="M249"/>
  <c r="P248"/>
  <c r="N248"/>
  <c r="M248"/>
  <c r="U245"/>
  <c r="S245"/>
  <c r="R245"/>
  <c r="P245"/>
  <c r="N245"/>
  <c r="M245"/>
  <c r="U243"/>
  <c r="S243"/>
  <c r="R243"/>
  <c r="P243"/>
  <c r="N243"/>
  <c r="M243"/>
  <c r="U242"/>
  <c r="S242"/>
  <c r="R242"/>
  <c r="P242"/>
  <c r="N242"/>
  <c r="M242"/>
  <c r="U241"/>
  <c r="S241"/>
  <c r="R241"/>
  <c r="P241"/>
  <c r="N241"/>
  <c r="M241"/>
  <c r="U239"/>
  <c r="S239"/>
  <c r="R239"/>
  <c r="P239"/>
  <c r="N239"/>
  <c r="M239"/>
  <c r="U238"/>
  <c r="S238"/>
  <c r="R238"/>
  <c r="P238"/>
  <c r="N238"/>
  <c r="M238"/>
  <c r="U237"/>
  <c r="S237"/>
  <c r="R237"/>
  <c r="P237"/>
  <c r="N237"/>
  <c r="W207"/>
  <c r="W206"/>
  <c r="T217"/>
  <c r="T215"/>
  <c r="T214"/>
  <c r="T213"/>
  <c r="T211"/>
  <c r="T210"/>
  <c r="T209"/>
  <c r="W179"/>
  <c r="W178"/>
  <c r="T189"/>
  <c r="T187"/>
  <c r="T186"/>
  <c r="T185"/>
  <c r="T183"/>
  <c r="T182"/>
  <c r="T181"/>
  <c r="U151"/>
  <c r="S151"/>
  <c r="R151"/>
  <c r="P151"/>
  <c r="N151"/>
  <c r="M151"/>
  <c r="U150"/>
  <c r="S150"/>
  <c r="R150"/>
  <c r="P150"/>
  <c r="N150"/>
  <c r="M150"/>
  <c r="U149"/>
  <c r="S149"/>
  <c r="R149"/>
  <c r="P149"/>
  <c r="N149"/>
  <c r="M149"/>
  <c r="P165"/>
  <c r="N165"/>
  <c r="M165"/>
  <c r="P164"/>
  <c r="N164"/>
  <c r="M164"/>
  <c r="U161"/>
  <c r="S161"/>
  <c r="R161"/>
  <c r="P161"/>
  <c r="N161"/>
  <c r="M161"/>
  <c r="U159"/>
  <c r="S159"/>
  <c r="R159"/>
  <c r="P159"/>
  <c r="N159"/>
  <c r="M159"/>
  <c r="U158"/>
  <c r="S158"/>
  <c r="R158"/>
  <c r="P158"/>
  <c r="N158"/>
  <c r="M158"/>
  <c r="U157"/>
  <c r="S157"/>
  <c r="R157"/>
  <c r="P157"/>
  <c r="N157"/>
  <c r="M157"/>
  <c r="U155"/>
  <c r="S155"/>
  <c r="R155"/>
  <c r="P155"/>
  <c r="N155"/>
  <c r="M155"/>
  <c r="U154"/>
  <c r="S154"/>
  <c r="R154"/>
  <c r="P154"/>
  <c r="N154"/>
  <c r="M154"/>
  <c r="U153"/>
  <c r="S153"/>
  <c r="R153"/>
  <c r="P153"/>
  <c r="N153"/>
  <c r="M153"/>
  <c r="W123"/>
  <c r="T133"/>
  <c r="T131"/>
  <c r="T130"/>
  <c r="T129"/>
  <c r="T127"/>
  <c r="T126"/>
  <c r="T125"/>
  <c r="T105"/>
  <c r="T103"/>
  <c r="T102"/>
  <c r="T101"/>
  <c r="T99"/>
  <c r="T98"/>
  <c r="T97"/>
  <c r="S67"/>
  <c r="R67"/>
  <c r="P67"/>
  <c r="N67"/>
  <c r="M67"/>
  <c r="D67"/>
  <c r="C67"/>
  <c r="S66"/>
  <c r="R66"/>
  <c r="P66"/>
  <c r="N66"/>
  <c r="M66"/>
  <c r="D66"/>
  <c r="C66"/>
  <c r="S65"/>
  <c r="R65"/>
  <c r="P65"/>
  <c r="N65"/>
  <c r="M65"/>
  <c r="D65"/>
  <c r="P81"/>
  <c r="N81"/>
  <c r="M81"/>
  <c r="D81"/>
  <c r="C81"/>
  <c r="P80"/>
  <c r="N80"/>
  <c r="M80"/>
  <c r="D80"/>
  <c r="C80"/>
  <c r="U77"/>
  <c r="S77"/>
  <c r="R77"/>
  <c r="P77"/>
  <c r="N77"/>
  <c r="M77"/>
  <c r="G77"/>
  <c r="F77"/>
  <c r="D77"/>
  <c r="C77"/>
  <c r="U75"/>
  <c r="S75"/>
  <c r="R75"/>
  <c r="N75"/>
  <c r="M75"/>
  <c r="G75"/>
  <c r="F75"/>
  <c r="D75"/>
  <c r="C75"/>
  <c r="U74"/>
  <c r="S74"/>
  <c r="R74"/>
  <c r="P74"/>
  <c r="N74"/>
  <c r="M74"/>
  <c r="D74"/>
  <c r="C74"/>
  <c r="U73"/>
  <c r="S73"/>
  <c r="R73"/>
  <c r="P73"/>
  <c r="N73"/>
  <c r="M73"/>
  <c r="G73"/>
  <c r="F73"/>
  <c r="D73"/>
  <c r="C73"/>
  <c r="U71"/>
  <c r="S71"/>
  <c r="R71"/>
  <c r="P71"/>
  <c r="N71"/>
  <c r="M71"/>
  <c r="G71"/>
  <c r="F71"/>
  <c r="D71"/>
  <c r="C71"/>
  <c r="U70"/>
  <c r="S70"/>
  <c r="R70"/>
  <c r="P70"/>
  <c r="N70"/>
  <c r="M70"/>
  <c r="G70"/>
  <c r="F70"/>
  <c r="D70"/>
  <c r="C70"/>
  <c r="U69"/>
  <c r="S69"/>
  <c r="P69"/>
  <c r="N69"/>
  <c r="M69"/>
  <c r="G69"/>
  <c r="D69"/>
  <c r="C69"/>
  <c r="T49"/>
  <c r="H49"/>
  <c r="T47"/>
  <c r="H47"/>
  <c r="T46"/>
  <c r="H46"/>
  <c r="T43"/>
  <c r="H43"/>
  <c r="T42"/>
  <c r="H42"/>
  <c r="T41"/>
  <c r="H41"/>
  <c r="H11"/>
  <c r="H10"/>
  <c r="H9"/>
  <c r="T21"/>
  <c r="H21"/>
  <c r="T19"/>
  <c r="H19"/>
  <c r="T18"/>
  <c r="H18"/>
  <c r="T17"/>
  <c r="H17"/>
  <c r="T15"/>
  <c r="H15"/>
  <c r="H16" s="1"/>
  <c r="T14"/>
  <c r="T13"/>
  <c r="T219" l="1"/>
  <c r="T218"/>
  <c r="U246"/>
  <c r="U247"/>
  <c r="S247"/>
  <c r="S246"/>
  <c r="R246"/>
  <c r="R247"/>
  <c r="D76"/>
  <c r="N76"/>
  <c r="T132"/>
  <c r="N160"/>
  <c r="M244"/>
  <c r="P160"/>
  <c r="T48"/>
  <c r="N244"/>
  <c r="U160"/>
  <c r="H48"/>
  <c r="C76"/>
  <c r="M76"/>
  <c r="T104"/>
  <c r="M160"/>
  <c r="H20"/>
  <c r="H22" s="1"/>
  <c r="S244"/>
  <c r="S160"/>
  <c r="R244"/>
  <c r="R160"/>
  <c r="T188"/>
  <c r="P244"/>
  <c r="T20"/>
  <c r="U76"/>
  <c r="T216"/>
  <c r="U244"/>
  <c r="G76"/>
  <c r="S76"/>
  <c r="S104" i="20"/>
  <c r="F76" i="1"/>
  <c r="R76"/>
  <c r="P72"/>
  <c r="C72"/>
  <c r="C78" s="1"/>
  <c r="P156"/>
  <c r="P162" s="1"/>
  <c r="N240"/>
  <c r="M72"/>
  <c r="M78" s="1"/>
  <c r="N156"/>
  <c r="N162" s="1"/>
  <c r="D72"/>
  <c r="D78" s="1"/>
  <c r="T100"/>
  <c r="P240"/>
  <c r="M240"/>
  <c r="N72"/>
  <c r="N78" s="1"/>
  <c r="M156"/>
  <c r="M162" s="1"/>
  <c r="T44"/>
  <c r="T50" s="1"/>
  <c r="G72"/>
  <c r="R156"/>
  <c r="R162" s="1"/>
  <c r="H44"/>
  <c r="H50" s="1"/>
  <c r="U240"/>
  <c r="U72"/>
  <c r="U156"/>
  <c r="U162" s="1"/>
  <c r="S240"/>
  <c r="M250"/>
  <c r="T16"/>
  <c r="S72"/>
  <c r="S78" s="1"/>
  <c r="S156"/>
  <c r="R240"/>
  <c r="S100" i="20"/>
  <c r="V211" i="1"/>
  <c r="T212"/>
  <c r="V183"/>
  <c r="T184"/>
  <c r="T190" s="1"/>
  <c r="V127"/>
  <c r="T128"/>
  <c r="I16"/>
  <c r="V18"/>
  <c r="V46"/>
  <c r="V214"/>
  <c r="V186"/>
  <c r="S102" i="19"/>
  <c r="V43" i="1"/>
  <c r="V99"/>
  <c r="V15"/>
  <c r="A70"/>
  <c r="A73"/>
  <c r="A67"/>
  <c r="S99" i="19"/>
  <c r="A81" i="1"/>
  <c r="V130"/>
  <c r="V102"/>
  <c r="A77"/>
  <c r="A66"/>
  <c r="A71"/>
  <c r="A75"/>
  <c r="A65"/>
  <c r="V210"/>
  <c r="V182"/>
  <c r="M68"/>
  <c r="M79" s="1"/>
  <c r="S68"/>
  <c r="S79" s="1"/>
  <c r="P82"/>
  <c r="N236"/>
  <c r="V126"/>
  <c r="V98"/>
  <c r="V42"/>
  <c r="V14"/>
  <c r="P236"/>
  <c r="M82"/>
  <c r="N68"/>
  <c r="N79" s="1"/>
  <c r="N152"/>
  <c r="N163" s="1"/>
  <c r="U152"/>
  <c r="U163" s="1"/>
  <c r="N82"/>
  <c r="P68"/>
  <c r="M166"/>
  <c r="P152"/>
  <c r="H40"/>
  <c r="H12"/>
  <c r="H23" s="1"/>
  <c r="V213"/>
  <c r="V208"/>
  <c r="T208"/>
  <c r="U236"/>
  <c r="R236"/>
  <c r="V180"/>
  <c r="T180"/>
  <c r="T191" s="1"/>
  <c r="S236"/>
  <c r="N250"/>
  <c r="P250"/>
  <c r="M236"/>
  <c r="V129"/>
  <c r="R152"/>
  <c r="V124"/>
  <c r="T124"/>
  <c r="S152"/>
  <c r="S163" s="1"/>
  <c r="V96"/>
  <c r="T96"/>
  <c r="N166"/>
  <c r="P166"/>
  <c r="M152"/>
  <c r="V40"/>
  <c r="T40"/>
  <c r="T51" s="1"/>
  <c r="R68"/>
  <c r="V17"/>
  <c r="V12"/>
  <c r="T12"/>
  <c r="G68"/>
  <c r="G79" s="1"/>
  <c r="F68"/>
  <c r="C82"/>
  <c r="D68"/>
  <c r="D79" s="1"/>
  <c r="C68"/>
  <c r="C79" s="1"/>
  <c r="D82"/>
  <c r="V49"/>
  <c r="V217"/>
  <c r="V189"/>
  <c r="V133"/>
  <c r="V105"/>
  <c r="V21"/>
  <c r="S105" i="19"/>
  <c r="H73" i="1"/>
  <c r="H74"/>
  <c r="V47"/>
  <c r="V48" s="1"/>
  <c r="V19"/>
  <c r="V215"/>
  <c r="V187"/>
  <c r="V131"/>
  <c r="V103"/>
  <c r="S103" i="19"/>
  <c r="V101" i="1"/>
  <c r="S98" i="19"/>
  <c r="S101"/>
  <c r="V181" i="1"/>
  <c r="V125"/>
  <c r="V97"/>
  <c r="V41"/>
  <c r="V13"/>
  <c r="V209"/>
  <c r="S97" i="19"/>
  <c r="W122" i="1"/>
  <c r="W95"/>
  <c r="W10"/>
  <c r="O234"/>
  <c r="Q234" s="1"/>
  <c r="W234" s="1"/>
  <c r="O249"/>
  <c r="Q249" s="1"/>
  <c r="O233"/>
  <c r="O235"/>
  <c r="Q235" s="1"/>
  <c r="W235" s="1"/>
  <c r="Q73"/>
  <c r="T67"/>
  <c r="H70"/>
  <c r="E81"/>
  <c r="T154"/>
  <c r="T159"/>
  <c r="T149"/>
  <c r="T77"/>
  <c r="O154"/>
  <c r="I14"/>
  <c r="E80"/>
  <c r="O71"/>
  <c r="T158"/>
  <c r="E77"/>
  <c r="I43"/>
  <c r="W126"/>
  <c r="T241"/>
  <c r="W47"/>
  <c r="O69"/>
  <c r="W183"/>
  <c r="W187"/>
  <c r="W42"/>
  <c r="I21"/>
  <c r="H66"/>
  <c r="W130"/>
  <c r="W210"/>
  <c r="O239"/>
  <c r="Q239" s="1"/>
  <c r="T235"/>
  <c r="V235" s="1"/>
  <c r="W46"/>
  <c r="T71"/>
  <c r="T75"/>
  <c r="T66"/>
  <c r="O158"/>
  <c r="O164"/>
  <c r="O149"/>
  <c r="W186"/>
  <c r="T237"/>
  <c r="T243"/>
  <c r="T234"/>
  <c r="V234" s="1"/>
  <c r="W131"/>
  <c r="W211"/>
  <c r="H65"/>
  <c r="P75"/>
  <c r="P76" s="1"/>
  <c r="H67"/>
  <c r="T153"/>
  <c r="W214"/>
  <c r="W217"/>
  <c r="T239"/>
  <c r="T242"/>
  <c r="O243"/>
  <c r="Q243" s="1"/>
  <c r="O248"/>
  <c r="Q248" s="1"/>
  <c r="O75"/>
  <c r="O77"/>
  <c r="O238"/>
  <c r="Q238" s="1"/>
  <c r="I41"/>
  <c r="E69"/>
  <c r="H71"/>
  <c r="I46"/>
  <c r="O70"/>
  <c r="O81"/>
  <c r="O67"/>
  <c r="E71"/>
  <c r="I10"/>
  <c r="I42"/>
  <c r="F69"/>
  <c r="F72" s="1"/>
  <c r="T73"/>
  <c r="O80"/>
  <c r="T155"/>
  <c r="O151"/>
  <c r="V185"/>
  <c r="O241"/>
  <c r="Q66"/>
  <c r="Q74"/>
  <c r="E73"/>
  <c r="I17"/>
  <c r="I47"/>
  <c r="H75"/>
  <c r="E74"/>
  <c r="I18"/>
  <c r="O73"/>
  <c r="O153"/>
  <c r="W189"/>
  <c r="R69"/>
  <c r="R72" s="1"/>
  <c r="E75"/>
  <c r="I19"/>
  <c r="Q80"/>
  <c r="E67"/>
  <c r="I11"/>
  <c r="I49"/>
  <c r="T74"/>
  <c r="O66"/>
  <c r="Q70"/>
  <c r="O74"/>
  <c r="E66"/>
  <c r="Q67"/>
  <c r="T161"/>
  <c r="O242"/>
  <c r="Q242" s="1"/>
  <c r="I15"/>
  <c r="Q69"/>
  <c r="O161"/>
  <c r="T233"/>
  <c r="Q71"/>
  <c r="E65"/>
  <c r="I9"/>
  <c r="W133"/>
  <c r="W182"/>
  <c r="Q81"/>
  <c r="H77"/>
  <c r="W43"/>
  <c r="T65"/>
  <c r="W127"/>
  <c r="W215"/>
  <c r="E70"/>
  <c r="T70"/>
  <c r="O159"/>
  <c r="T150"/>
  <c r="T151"/>
  <c r="O237"/>
  <c r="T245"/>
  <c r="O65"/>
  <c r="O155"/>
  <c r="O157"/>
  <c r="T157"/>
  <c r="O165"/>
  <c r="O150"/>
  <c r="T238"/>
  <c r="O245"/>
  <c r="V218" l="1"/>
  <c r="V219"/>
  <c r="T247"/>
  <c r="T246"/>
  <c r="R163"/>
  <c r="T106"/>
  <c r="R78"/>
  <c r="T23"/>
  <c r="M163"/>
  <c r="H51"/>
  <c r="P163"/>
  <c r="S162"/>
  <c r="O160"/>
  <c r="F78"/>
  <c r="T107"/>
  <c r="T135"/>
  <c r="T22"/>
  <c r="G78"/>
  <c r="T134"/>
  <c r="A76"/>
  <c r="S106" i="20"/>
  <c r="S107"/>
  <c r="F79" i="1"/>
  <c r="A79" s="1"/>
  <c r="P78"/>
  <c r="U78"/>
  <c r="U79"/>
  <c r="R79"/>
  <c r="P79"/>
  <c r="H76"/>
  <c r="V104"/>
  <c r="V20"/>
  <c r="V132"/>
  <c r="T160"/>
  <c r="V216"/>
  <c r="O244"/>
  <c r="T244"/>
  <c r="V188"/>
  <c r="O76"/>
  <c r="T76"/>
  <c r="E76"/>
  <c r="S104" i="19"/>
  <c r="M252" i="1"/>
  <c r="W18"/>
  <c r="I22"/>
  <c r="O240"/>
  <c r="M168"/>
  <c r="P251"/>
  <c r="M83"/>
  <c r="P83"/>
  <c r="N251"/>
  <c r="M251"/>
  <c r="N83"/>
  <c r="M167"/>
  <c r="N167"/>
  <c r="T156"/>
  <c r="T162" s="1"/>
  <c r="P167"/>
  <c r="D83"/>
  <c r="C83"/>
  <c r="Q72"/>
  <c r="S100" i="19"/>
  <c r="V184" i="1"/>
  <c r="V190" s="1"/>
  <c r="V212"/>
  <c r="P84"/>
  <c r="N168"/>
  <c r="N252"/>
  <c r="M84"/>
  <c r="V44"/>
  <c r="V50" s="1"/>
  <c r="V128"/>
  <c r="V134" s="1"/>
  <c r="O156"/>
  <c r="O72"/>
  <c r="O78" s="1"/>
  <c r="D84"/>
  <c r="N84"/>
  <c r="V100"/>
  <c r="P168"/>
  <c r="P252"/>
  <c r="E72"/>
  <c r="E78" s="1"/>
  <c r="C84"/>
  <c r="V239"/>
  <c r="T240"/>
  <c r="W15"/>
  <c r="V16"/>
  <c r="V22" s="1"/>
  <c r="V71"/>
  <c r="W71" s="1"/>
  <c r="A72"/>
  <c r="W98"/>
  <c r="W14"/>
  <c r="V74"/>
  <c r="V242"/>
  <c r="W102"/>
  <c r="V241"/>
  <c r="W17"/>
  <c r="V67"/>
  <c r="W67" s="1"/>
  <c r="A68"/>
  <c r="A80"/>
  <c r="Q151"/>
  <c r="A69"/>
  <c r="Q165"/>
  <c r="Q158"/>
  <c r="Q164"/>
  <c r="V158"/>
  <c r="Q154"/>
  <c r="V151"/>
  <c r="Q155"/>
  <c r="Q159"/>
  <c r="V155"/>
  <c r="V238"/>
  <c r="V154"/>
  <c r="V70"/>
  <c r="V150"/>
  <c r="V66"/>
  <c r="W66" s="1"/>
  <c r="O250"/>
  <c r="O68"/>
  <c r="O166"/>
  <c r="O236"/>
  <c r="V233"/>
  <c r="T236"/>
  <c r="W101"/>
  <c r="V149"/>
  <c r="T152"/>
  <c r="O152"/>
  <c r="V73"/>
  <c r="V65"/>
  <c r="T68"/>
  <c r="O82"/>
  <c r="E82"/>
  <c r="H68"/>
  <c r="E68"/>
  <c r="W21"/>
  <c r="V245"/>
  <c r="V161"/>
  <c r="V77"/>
  <c r="Q241"/>
  <c r="Q244" s="1"/>
  <c r="W19"/>
  <c r="V75"/>
  <c r="V243"/>
  <c r="W103"/>
  <c r="V159"/>
  <c r="V157"/>
  <c r="W13"/>
  <c r="V153"/>
  <c r="V237"/>
  <c r="H69"/>
  <c r="H72" s="1"/>
  <c r="H78" s="1"/>
  <c r="W97"/>
  <c r="W41"/>
  <c r="I40"/>
  <c r="I12"/>
  <c r="I13"/>
  <c r="W94"/>
  <c r="W124"/>
  <c r="W205"/>
  <c r="W9"/>
  <c r="Q65"/>
  <c r="Q68" s="1"/>
  <c r="Q150"/>
  <c r="W180"/>
  <c r="W11"/>
  <c r="Q233"/>
  <c r="Q236" s="1"/>
  <c r="W208"/>
  <c r="I74"/>
  <c r="I70"/>
  <c r="W188"/>
  <c r="I66"/>
  <c r="W93"/>
  <c r="Q149"/>
  <c r="W239"/>
  <c r="W238"/>
  <c r="W185"/>
  <c r="W243"/>
  <c r="I67"/>
  <c r="W129"/>
  <c r="W181"/>
  <c r="W105"/>
  <c r="I65"/>
  <c r="I77"/>
  <c r="Q75"/>
  <c r="Q76" s="1"/>
  <c r="W209"/>
  <c r="W242"/>
  <c r="Q77"/>
  <c r="I71"/>
  <c r="I75"/>
  <c r="Q237"/>
  <c r="Q240" s="1"/>
  <c r="W49"/>
  <c r="Q245"/>
  <c r="Q250" s="1"/>
  <c r="Q157"/>
  <c r="W177"/>
  <c r="W121"/>
  <c r="W213"/>
  <c r="W125"/>
  <c r="T69"/>
  <c r="T72" s="1"/>
  <c r="I73"/>
  <c r="Q161"/>
  <c r="Q153"/>
  <c r="V247" l="1"/>
  <c r="V246"/>
  <c r="I76"/>
  <c r="E79"/>
  <c r="O163"/>
  <c r="V107"/>
  <c r="W107" s="1"/>
  <c r="O162"/>
  <c r="V191"/>
  <c r="T78"/>
  <c r="T163"/>
  <c r="O79"/>
  <c r="A78"/>
  <c r="V135"/>
  <c r="S106" i="19"/>
  <c r="S107"/>
  <c r="W100" i="1"/>
  <c r="V106"/>
  <c r="W106" s="1"/>
  <c r="Q79"/>
  <c r="Q78"/>
  <c r="V160"/>
  <c r="H79"/>
  <c r="T79"/>
  <c r="V51"/>
  <c r="I78"/>
  <c r="V23"/>
  <c r="W244"/>
  <c r="V76"/>
  <c r="Q160"/>
  <c r="V244"/>
  <c r="W160"/>
  <c r="W76"/>
  <c r="W74"/>
  <c r="O168"/>
  <c r="W22"/>
  <c r="Q156"/>
  <c r="O252"/>
  <c r="O251"/>
  <c r="O83"/>
  <c r="Q252"/>
  <c r="E84"/>
  <c r="V156"/>
  <c r="V240"/>
  <c r="A84"/>
  <c r="Q251"/>
  <c r="E83"/>
  <c r="O167"/>
  <c r="O84"/>
  <c r="I23"/>
  <c r="W16"/>
  <c r="W240"/>
  <c r="W70"/>
  <c r="I72"/>
  <c r="A83"/>
  <c r="V236"/>
  <c r="A82"/>
  <c r="W151"/>
  <c r="W159"/>
  <c r="W154"/>
  <c r="W155"/>
  <c r="W158"/>
  <c r="V68"/>
  <c r="V152"/>
  <c r="Q166"/>
  <c r="Q152"/>
  <c r="W73"/>
  <c r="Q82"/>
  <c r="Q83" s="1"/>
  <c r="W241"/>
  <c r="I20"/>
  <c r="W104"/>
  <c r="V69"/>
  <c r="V72" s="1"/>
  <c r="V78" s="1"/>
  <c r="I69"/>
  <c r="I68"/>
  <c r="W96"/>
  <c r="W12"/>
  <c r="W150"/>
  <c r="W233"/>
  <c r="W40"/>
  <c r="W236"/>
  <c r="W149"/>
  <c r="W75"/>
  <c r="W77"/>
  <c r="W245"/>
  <c r="W237"/>
  <c r="W65"/>
  <c r="W153"/>
  <c r="W161"/>
  <c r="W157"/>
  <c r="I79" l="1"/>
  <c r="Q162"/>
  <c r="Q163"/>
  <c r="V163"/>
  <c r="V162"/>
  <c r="W162" s="1"/>
  <c r="W78"/>
  <c r="V79"/>
  <c r="W79" s="1"/>
  <c r="W156"/>
  <c r="Q167"/>
  <c r="Q168"/>
  <c r="Q84"/>
  <c r="W23"/>
  <c r="W68"/>
  <c r="W152"/>
  <c r="W69"/>
  <c r="W163" l="1"/>
  <c r="W72"/>
  <c r="W20"/>
  <c r="W99"/>
  <c r="U217" i="20" l="1"/>
  <c r="U215"/>
  <c r="U214"/>
  <c r="U213"/>
  <c r="U211"/>
  <c r="U210"/>
  <c r="U209"/>
  <c r="S217"/>
  <c r="R217"/>
  <c r="S215"/>
  <c r="R215"/>
  <c r="S214"/>
  <c r="R214"/>
  <c r="S213"/>
  <c r="R213"/>
  <c r="S211"/>
  <c r="R211"/>
  <c r="S210"/>
  <c r="R210"/>
  <c r="S209"/>
  <c r="R209"/>
  <c r="P221"/>
  <c r="P221" i="19" s="1"/>
  <c r="P220" i="20"/>
  <c r="P220" i="19" s="1"/>
  <c r="P217" i="20"/>
  <c r="P215"/>
  <c r="P215" i="19" s="1"/>
  <c r="P214" i="20"/>
  <c r="P214" i="19" s="1"/>
  <c r="P213" i="20"/>
  <c r="P211"/>
  <c r="P211" i="19" s="1"/>
  <c r="P210" i="20"/>
  <c r="P210" i="19" s="1"/>
  <c r="P209" i="20"/>
  <c r="N221"/>
  <c r="N221" i="19" s="1"/>
  <c r="M221" i="20"/>
  <c r="M221" i="19" s="1"/>
  <c r="N220" i="20"/>
  <c r="N220" i="19" s="1"/>
  <c r="M220" i="20"/>
  <c r="M220" i="19" s="1"/>
  <c r="N217" i="20"/>
  <c r="M217"/>
  <c r="N215"/>
  <c r="N215" i="19" s="1"/>
  <c r="M215" i="20"/>
  <c r="M215" i="19" s="1"/>
  <c r="N214" i="20"/>
  <c r="N214" i="19" s="1"/>
  <c r="M214" i="20"/>
  <c r="M214" i="19" s="1"/>
  <c r="N213" i="20"/>
  <c r="M213"/>
  <c r="N211"/>
  <c r="M211"/>
  <c r="N210"/>
  <c r="M210"/>
  <c r="N209"/>
  <c r="M209"/>
  <c r="U189"/>
  <c r="U187"/>
  <c r="U186"/>
  <c r="U185"/>
  <c r="U183"/>
  <c r="U182"/>
  <c r="U181"/>
  <c r="S189"/>
  <c r="R189"/>
  <c r="S187"/>
  <c r="R187"/>
  <c r="S186"/>
  <c r="R186"/>
  <c r="S185"/>
  <c r="R185"/>
  <c r="S183"/>
  <c r="R183"/>
  <c r="S182"/>
  <c r="R182"/>
  <c r="S181"/>
  <c r="R181"/>
  <c r="P193"/>
  <c r="P193" i="19" s="1"/>
  <c r="P192" i="20"/>
  <c r="P192" i="19" s="1"/>
  <c r="P189" i="20"/>
  <c r="P187"/>
  <c r="P187" i="19" s="1"/>
  <c r="P186" i="20"/>
  <c r="P186" i="19" s="1"/>
  <c r="P185" i="20"/>
  <c r="P183"/>
  <c r="P182"/>
  <c r="P182" i="19" s="1"/>
  <c r="P181" i="20"/>
  <c r="N193"/>
  <c r="N193" i="19" s="1"/>
  <c r="M193" i="20"/>
  <c r="M193" i="19" s="1"/>
  <c r="N192" i="20"/>
  <c r="N192" i="19" s="1"/>
  <c r="M192" i="20"/>
  <c r="M192" i="19" s="1"/>
  <c r="N189" i="20"/>
  <c r="M189"/>
  <c r="N187"/>
  <c r="N187" i="19" s="1"/>
  <c r="M187" i="20"/>
  <c r="M187" i="19" s="1"/>
  <c r="N186" i="20"/>
  <c r="N186" i="19" s="1"/>
  <c r="M186" i="20"/>
  <c r="M186" i="19" s="1"/>
  <c r="N185" i="20"/>
  <c r="N188" s="1"/>
  <c r="M185"/>
  <c r="N183"/>
  <c r="M183"/>
  <c r="N182"/>
  <c r="M182"/>
  <c r="N181"/>
  <c r="M181"/>
  <c r="U133"/>
  <c r="U131"/>
  <c r="U130"/>
  <c r="U129"/>
  <c r="U127"/>
  <c r="U126"/>
  <c r="U125"/>
  <c r="S133"/>
  <c r="R133"/>
  <c r="S131"/>
  <c r="R131"/>
  <c r="S130"/>
  <c r="R130"/>
  <c r="S129"/>
  <c r="R129"/>
  <c r="S127"/>
  <c r="R127"/>
  <c r="S126"/>
  <c r="R126"/>
  <c r="S125"/>
  <c r="R125"/>
  <c r="P137"/>
  <c r="P137" i="19" s="1"/>
  <c r="P136" i="20"/>
  <c r="P136" i="19" s="1"/>
  <c r="P133" i="20"/>
  <c r="P131"/>
  <c r="P131" i="19" s="1"/>
  <c r="P130" i="20"/>
  <c r="P130" i="19" s="1"/>
  <c r="P129" i="20"/>
  <c r="P127"/>
  <c r="P126"/>
  <c r="P125"/>
  <c r="N137"/>
  <c r="N137" i="19" s="1"/>
  <c r="M137" i="20"/>
  <c r="M137" i="19" s="1"/>
  <c r="N136" i="20"/>
  <c r="N136" i="19" s="1"/>
  <c r="M136" i="20"/>
  <c r="M136" i="19" s="1"/>
  <c r="N133" i="20"/>
  <c r="M133"/>
  <c r="N131"/>
  <c r="N131" i="19" s="1"/>
  <c r="M131" i="20"/>
  <c r="M131" i="19" s="1"/>
  <c r="N130" i="20"/>
  <c r="N130" i="19" s="1"/>
  <c r="M130" i="20"/>
  <c r="M130" i="19" s="1"/>
  <c r="N129" i="20"/>
  <c r="M129"/>
  <c r="N127"/>
  <c r="M127"/>
  <c r="N126"/>
  <c r="M126"/>
  <c r="N125"/>
  <c r="M125"/>
  <c r="U105"/>
  <c r="U103"/>
  <c r="U102"/>
  <c r="U101"/>
  <c r="U99"/>
  <c r="U98"/>
  <c r="U97"/>
  <c r="R105"/>
  <c r="R103"/>
  <c r="R102"/>
  <c r="R101"/>
  <c r="R99"/>
  <c r="R98"/>
  <c r="R97"/>
  <c r="P109"/>
  <c r="P109" i="19" s="1"/>
  <c r="P108" i="20"/>
  <c r="P108" i="19" s="1"/>
  <c r="P105" i="20"/>
  <c r="P103"/>
  <c r="P103" i="19" s="1"/>
  <c r="P102" i="20"/>
  <c r="P102" i="19" s="1"/>
  <c r="P101" i="20"/>
  <c r="P99"/>
  <c r="P98"/>
  <c r="P98" i="19" s="1"/>
  <c r="P97" i="20"/>
  <c r="N109"/>
  <c r="N109" i="19" s="1"/>
  <c r="M109" i="20"/>
  <c r="M109" i="19" s="1"/>
  <c r="N108" i="20"/>
  <c r="N108" i="19" s="1"/>
  <c r="M108" i="20"/>
  <c r="M108" i="19" s="1"/>
  <c r="N105" i="20"/>
  <c r="M105"/>
  <c r="N103"/>
  <c r="N103" i="19" s="1"/>
  <c r="M103" i="20"/>
  <c r="M103" i="19" s="1"/>
  <c r="N102" i="20"/>
  <c r="N102" i="19" s="1"/>
  <c r="M102" i="20"/>
  <c r="M102" i="19" s="1"/>
  <c r="N101" i="20"/>
  <c r="M101"/>
  <c r="M104" s="1"/>
  <c r="N99"/>
  <c r="M99"/>
  <c r="N98"/>
  <c r="M98"/>
  <c r="N97"/>
  <c r="M97"/>
  <c r="U49"/>
  <c r="U47"/>
  <c r="U46"/>
  <c r="U43"/>
  <c r="U42"/>
  <c r="U41"/>
  <c r="S49"/>
  <c r="R49"/>
  <c r="S47"/>
  <c r="R47"/>
  <c r="S46"/>
  <c r="R46"/>
  <c r="S43"/>
  <c r="R43"/>
  <c r="S42"/>
  <c r="R42"/>
  <c r="S41"/>
  <c r="R41"/>
  <c r="P53"/>
  <c r="P53" i="19" s="1"/>
  <c r="P52" i="20"/>
  <c r="P52" i="19" s="1"/>
  <c r="P49" i="20"/>
  <c r="P47"/>
  <c r="P47" i="19" s="1"/>
  <c r="P46" i="20"/>
  <c r="P43"/>
  <c r="P42"/>
  <c r="P41"/>
  <c r="N53"/>
  <c r="N53" i="19" s="1"/>
  <c r="M53" i="20"/>
  <c r="M53" i="19" s="1"/>
  <c r="N52" i="20"/>
  <c r="N52" i="19" s="1"/>
  <c r="M52" i="20"/>
  <c r="M52" i="19" s="1"/>
  <c r="N49" i="20"/>
  <c r="M49"/>
  <c r="N47"/>
  <c r="N47" i="19" s="1"/>
  <c r="M47" i="20"/>
  <c r="M47" i="19" s="1"/>
  <c r="N46" i="20"/>
  <c r="M46"/>
  <c r="N43"/>
  <c r="M43"/>
  <c r="N42"/>
  <c r="M42"/>
  <c r="N41"/>
  <c r="M41"/>
  <c r="U21"/>
  <c r="U19"/>
  <c r="U18"/>
  <c r="U17"/>
  <c r="U15"/>
  <c r="U13"/>
  <c r="S21"/>
  <c r="R21"/>
  <c r="S19"/>
  <c r="R19"/>
  <c r="S18"/>
  <c r="R18"/>
  <c r="S17"/>
  <c r="R17"/>
  <c r="S15"/>
  <c r="R15"/>
  <c r="S13"/>
  <c r="R13"/>
  <c r="P25"/>
  <c r="P25" i="19" s="1"/>
  <c r="P24" i="20"/>
  <c r="P21"/>
  <c r="P19"/>
  <c r="P19" i="19" s="1"/>
  <c r="P18" i="20"/>
  <c r="P18" i="19" s="1"/>
  <c r="P17" i="20"/>
  <c r="P15" i="19"/>
  <c r="P13" i="20"/>
  <c r="P16" s="1"/>
  <c r="N25"/>
  <c r="N25" i="19" s="1"/>
  <c r="M25" i="20"/>
  <c r="M25" i="19" s="1"/>
  <c r="N24" i="20"/>
  <c r="M24"/>
  <c r="N21"/>
  <c r="M21"/>
  <c r="N19"/>
  <c r="N19" i="19" s="1"/>
  <c r="M19" i="20"/>
  <c r="M19" i="19" s="1"/>
  <c r="N18" i="20"/>
  <c r="N18" i="19" s="1"/>
  <c r="M18" i="20"/>
  <c r="M18" i="19" s="1"/>
  <c r="N17" i="20"/>
  <c r="M17"/>
  <c r="N15"/>
  <c r="M15"/>
  <c r="N13"/>
  <c r="M13"/>
  <c r="G49"/>
  <c r="F49"/>
  <c r="G47"/>
  <c r="F47"/>
  <c r="G46"/>
  <c r="F46"/>
  <c r="G43"/>
  <c r="F43"/>
  <c r="G42"/>
  <c r="F42"/>
  <c r="G41"/>
  <c r="F41"/>
  <c r="D53"/>
  <c r="D53" i="19" s="1"/>
  <c r="C53" i="20"/>
  <c r="C53" i="19" s="1"/>
  <c r="D52" i="20"/>
  <c r="D52" i="19" s="1"/>
  <c r="C52" i="20"/>
  <c r="C52" i="19" s="1"/>
  <c r="D49" i="20"/>
  <c r="C49"/>
  <c r="D47"/>
  <c r="D47" i="19" s="1"/>
  <c r="C47" i="20"/>
  <c r="C47" i="19" s="1"/>
  <c r="D46" i="20"/>
  <c r="C46"/>
  <c r="D43"/>
  <c r="C43"/>
  <c r="D42"/>
  <c r="C42"/>
  <c r="D41"/>
  <c r="C41"/>
  <c r="G21"/>
  <c r="F21"/>
  <c r="G19"/>
  <c r="F19"/>
  <c r="G18"/>
  <c r="F18"/>
  <c r="G17"/>
  <c r="F17"/>
  <c r="G15"/>
  <c r="F15"/>
  <c r="G13"/>
  <c r="F13"/>
  <c r="D25"/>
  <c r="D25" i="19" s="1"/>
  <c r="C25" i="20"/>
  <c r="C25" i="19" s="1"/>
  <c r="D24" i="20"/>
  <c r="C24"/>
  <c r="D21"/>
  <c r="C21"/>
  <c r="D19"/>
  <c r="D19" i="19" s="1"/>
  <c r="C19" i="20"/>
  <c r="C19" i="19" s="1"/>
  <c r="D18" i="20"/>
  <c r="D18" i="19" s="1"/>
  <c r="C18" i="20"/>
  <c r="C18" i="19" s="1"/>
  <c r="D17" i="20"/>
  <c r="C17"/>
  <c r="D15"/>
  <c r="C15"/>
  <c r="D13"/>
  <c r="C13"/>
  <c r="N104" l="1"/>
  <c r="M132"/>
  <c r="M216"/>
  <c r="P132"/>
  <c r="P216"/>
  <c r="D20"/>
  <c r="F48"/>
  <c r="N132"/>
  <c r="P188"/>
  <c r="N216"/>
  <c r="C46" i="19"/>
  <c r="C48" s="1"/>
  <c r="C48" i="20"/>
  <c r="M46" i="19"/>
  <c r="M48" s="1"/>
  <c r="M48" i="20"/>
  <c r="P20"/>
  <c r="P22" s="1"/>
  <c r="R132"/>
  <c r="R216"/>
  <c r="G20"/>
  <c r="G48"/>
  <c r="N20"/>
  <c r="S20"/>
  <c r="S48"/>
  <c r="P104"/>
  <c r="U104"/>
  <c r="S188"/>
  <c r="U188"/>
  <c r="F20"/>
  <c r="R20"/>
  <c r="U20"/>
  <c r="R48"/>
  <c r="U48"/>
  <c r="R104"/>
  <c r="R188"/>
  <c r="D46" i="19"/>
  <c r="D48" s="1"/>
  <c r="D48" i="20"/>
  <c r="N46" i="19"/>
  <c r="N48" s="1"/>
  <c r="N48" i="20"/>
  <c r="P46" i="19"/>
  <c r="P48" s="1"/>
  <c r="P48" i="20"/>
  <c r="S132"/>
  <c r="U132"/>
  <c r="S216"/>
  <c r="U216"/>
  <c r="N128"/>
  <c r="C16"/>
  <c r="P183" i="19"/>
  <c r="P239" s="1"/>
  <c r="P128" i="20"/>
  <c r="P212"/>
  <c r="P218" s="1"/>
  <c r="P184"/>
  <c r="P190" s="1"/>
  <c r="U100"/>
  <c r="P99" i="19"/>
  <c r="C20" i="20"/>
  <c r="C44"/>
  <c r="M16"/>
  <c r="G16"/>
  <c r="S16"/>
  <c r="N212"/>
  <c r="M44"/>
  <c r="P44"/>
  <c r="M100"/>
  <c r="M212"/>
  <c r="U128"/>
  <c r="F16"/>
  <c r="R16"/>
  <c r="U44"/>
  <c r="P100"/>
  <c r="P106" s="1"/>
  <c r="R184"/>
  <c r="U184"/>
  <c r="U190" s="1"/>
  <c r="D16"/>
  <c r="D44"/>
  <c r="G44"/>
  <c r="N16"/>
  <c r="U16"/>
  <c r="N44"/>
  <c r="S44"/>
  <c r="N100"/>
  <c r="R100"/>
  <c r="M128"/>
  <c r="S128"/>
  <c r="S212"/>
  <c r="S218" s="1"/>
  <c r="F44"/>
  <c r="R44"/>
  <c r="R128"/>
  <c r="N184"/>
  <c r="R212"/>
  <c r="R219" s="1"/>
  <c r="U212"/>
  <c r="U218" s="1"/>
  <c r="M184"/>
  <c r="S184"/>
  <c r="C24" i="19"/>
  <c r="C80" s="1"/>
  <c r="M24"/>
  <c r="M80" s="1"/>
  <c r="P24"/>
  <c r="P80" s="1"/>
  <c r="D24"/>
  <c r="N24"/>
  <c r="N80" s="1"/>
  <c r="S49"/>
  <c r="M188" i="20"/>
  <c r="M20"/>
  <c r="S47" i="19"/>
  <c r="S18"/>
  <c r="S46"/>
  <c r="G46"/>
  <c r="U214"/>
  <c r="S214"/>
  <c r="U186"/>
  <c r="S186"/>
  <c r="U130"/>
  <c r="S130"/>
  <c r="U102"/>
  <c r="N211"/>
  <c r="M211"/>
  <c r="N183"/>
  <c r="M183"/>
  <c r="N127"/>
  <c r="M127"/>
  <c r="P127"/>
  <c r="N99"/>
  <c r="M99"/>
  <c r="C43"/>
  <c r="M43"/>
  <c r="P43"/>
  <c r="P71" s="1"/>
  <c r="D43"/>
  <c r="N43"/>
  <c r="C15"/>
  <c r="D15"/>
  <c r="N15"/>
  <c r="M15"/>
  <c r="U211"/>
  <c r="S211"/>
  <c r="U183"/>
  <c r="S183"/>
  <c r="U127"/>
  <c r="S127"/>
  <c r="U99"/>
  <c r="S43"/>
  <c r="S15"/>
  <c r="G43"/>
  <c r="G15"/>
  <c r="A17" i="20"/>
  <c r="A19"/>
  <c r="A24"/>
  <c r="A42"/>
  <c r="A47"/>
  <c r="A52"/>
  <c r="A18"/>
  <c r="A25"/>
  <c r="A41"/>
  <c r="A49"/>
  <c r="A53"/>
  <c r="A21"/>
  <c r="A13"/>
  <c r="R211" i="19"/>
  <c r="R214"/>
  <c r="R41"/>
  <c r="R43"/>
  <c r="R46"/>
  <c r="R49"/>
  <c r="R102"/>
  <c r="R15"/>
  <c r="R18"/>
  <c r="R127"/>
  <c r="R130"/>
  <c r="R183"/>
  <c r="R186"/>
  <c r="F15"/>
  <c r="A15" i="20"/>
  <c r="F43" i="19"/>
  <c r="A43" i="20"/>
  <c r="F46" i="19"/>
  <c r="A46" i="20"/>
  <c r="R47" i="19"/>
  <c r="R48" s="1"/>
  <c r="R99"/>
  <c r="U182"/>
  <c r="U98"/>
  <c r="U210"/>
  <c r="S210"/>
  <c r="N210"/>
  <c r="R210"/>
  <c r="M210"/>
  <c r="N182"/>
  <c r="R182"/>
  <c r="M182"/>
  <c r="S182"/>
  <c r="S126"/>
  <c r="R126"/>
  <c r="M126"/>
  <c r="N126"/>
  <c r="P126"/>
  <c r="P154" s="1"/>
  <c r="U126"/>
  <c r="S42"/>
  <c r="R42"/>
  <c r="S41"/>
  <c r="N110" i="20"/>
  <c r="P208"/>
  <c r="M138"/>
  <c r="N138"/>
  <c r="D26"/>
  <c r="M54"/>
  <c r="P54"/>
  <c r="P96"/>
  <c r="P107" s="1"/>
  <c r="N26"/>
  <c r="N54"/>
  <c r="P180"/>
  <c r="P191" s="1"/>
  <c r="M110"/>
  <c r="M194"/>
  <c r="N222"/>
  <c r="C21" i="19"/>
  <c r="C26" i="20"/>
  <c r="V93" i="19"/>
  <c r="U96" i="20"/>
  <c r="U107" s="1"/>
  <c r="U208"/>
  <c r="U219" s="1"/>
  <c r="M26"/>
  <c r="G17" i="19"/>
  <c r="D54" i="20"/>
  <c r="P26"/>
  <c r="P110"/>
  <c r="P138"/>
  <c r="P194"/>
  <c r="M222"/>
  <c r="C17" i="19"/>
  <c r="C20" s="1"/>
  <c r="F17"/>
  <c r="U180" i="20"/>
  <c r="C54"/>
  <c r="N194"/>
  <c r="P222"/>
  <c r="D49" i="19"/>
  <c r="D54" s="1"/>
  <c r="D21"/>
  <c r="N21"/>
  <c r="N49"/>
  <c r="N54" s="1"/>
  <c r="N133"/>
  <c r="N138" s="1"/>
  <c r="N217"/>
  <c r="N222" s="1"/>
  <c r="M21"/>
  <c r="M49"/>
  <c r="M54" s="1"/>
  <c r="P49"/>
  <c r="P54" s="1"/>
  <c r="P105"/>
  <c r="P110" s="1"/>
  <c r="M133"/>
  <c r="M138" s="1"/>
  <c r="P133"/>
  <c r="P138" s="1"/>
  <c r="P189"/>
  <c r="P194" s="1"/>
  <c r="M217"/>
  <c r="M222" s="1"/>
  <c r="N105"/>
  <c r="N110" s="1"/>
  <c r="N189"/>
  <c r="N194" s="1"/>
  <c r="P21"/>
  <c r="C49"/>
  <c r="C54" s="1"/>
  <c r="M105"/>
  <c r="M110" s="1"/>
  <c r="M189"/>
  <c r="M194" s="1"/>
  <c r="P217"/>
  <c r="P222" s="1"/>
  <c r="U217"/>
  <c r="U189"/>
  <c r="R189"/>
  <c r="S189"/>
  <c r="R217"/>
  <c r="S217"/>
  <c r="U133"/>
  <c r="S133"/>
  <c r="R133"/>
  <c r="U105"/>
  <c r="R105"/>
  <c r="S21"/>
  <c r="R21"/>
  <c r="G49"/>
  <c r="F49"/>
  <c r="G21"/>
  <c r="F21"/>
  <c r="M17"/>
  <c r="M20" s="1"/>
  <c r="N101"/>
  <c r="N104" s="1"/>
  <c r="P101"/>
  <c r="P104" s="1"/>
  <c r="P129"/>
  <c r="P132" s="1"/>
  <c r="N185"/>
  <c r="N188" s="1"/>
  <c r="P185"/>
  <c r="P188" s="1"/>
  <c r="P17"/>
  <c r="P20" s="1"/>
  <c r="M101"/>
  <c r="M104" s="1"/>
  <c r="M185"/>
  <c r="M188" s="1"/>
  <c r="N129"/>
  <c r="N132" s="1"/>
  <c r="N213"/>
  <c r="N216" s="1"/>
  <c r="P213"/>
  <c r="P216" s="1"/>
  <c r="D17"/>
  <c r="D20" s="1"/>
  <c r="N17"/>
  <c r="N20" s="1"/>
  <c r="M129"/>
  <c r="M132" s="1"/>
  <c r="M213"/>
  <c r="M216" s="1"/>
  <c r="U215"/>
  <c r="S215"/>
  <c r="R215"/>
  <c r="U187"/>
  <c r="S187"/>
  <c r="R187"/>
  <c r="U131"/>
  <c r="S131"/>
  <c r="R131"/>
  <c r="U103"/>
  <c r="R103"/>
  <c r="S19"/>
  <c r="R19"/>
  <c r="G47"/>
  <c r="G48" s="1"/>
  <c r="F47"/>
  <c r="G19"/>
  <c r="F19"/>
  <c r="G18"/>
  <c r="F18"/>
  <c r="N98"/>
  <c r="R98"/>
  <c r="M98"/>
  <c r="U101"/>
  <c r="U129"/>
  <c r="R129"/>
  <c r="S129"/>
  <c r="R101"/>
  <c r="S17"/>
  <c r="R17"/>
  <c r="S13"/>
  <c r="R13"/>
  <c r="F70" i="20"/>
  <c r="F42" i="19"/>
  <c r="G70" i="20"/>
  <c r="G42" i="19"/>
  <c r="V95"/>
  <c r="H13" i="20"/>
  <c r="S213" i="19"/>
  <c r="U213"/>
  <c r="R213"/>
  <c r="R185"/>
  <c r="S185"/>
  <c r="U185"/>
  <c r="D13"/>
  <c r="D41"/>
  <c r="M42"/>
  <c r="M70" i="20"/>
  <c r="P41" i="19"/>
  <c r="U70" i="20"/>
  <c r="D42" i="19"/>
  <c r="D70" i="20"/>
  <c r="G41" i="19"/>
  <c r="N41"/>
  <c r="R70" i="20"/>
  <c r="N125" i="19"/>
  <c r="N128" s="1"/>
  <c r="N209"/>
  <c r="U209"/>
  <c r="C42"/>
  <c r="C70" i="20"/>
  <c r="F41" i="19"/>
  <c r="M41"/>
  <c r="M125"/>
  <c r="M209"/>
  <c r="P209"/>
  <c r="P212" s="1"/>
  <c r="P218" s="1"/>
  <c r="N13"/>
  <c r="N42"/>
  <c r="N70" i="20"/>
  <c r="P42" i="19"/>
  <c r="P70" i="20"/>
  <c r="N97" i="19"/>
  <c r="U97"/>
  <c r="N181"/>
  <c r="U181"/>
  <c r="G13"/>
  <c r="C13"/>
  <c r="F13"/>
  <c r="C41"/>
  <c r="M13"/>
  <c r="P13"/>
  <c r="P16" s="1"/>
  <c r="S70" i="20"/>
  <c r="M97" i="19"/>
  <c r="P97"/>
  <c r="P125"/>
  <c r="M181"/>
  <c r="M237" i="20"/>
  <c r="P181" i="19"/>
  <c r="R209"/>
  <c r="S209"/>
  <c r="S181"/>
  <c r="R181"/>
  <c r="U125"/>
  <c r="S125"/>
  <c r="R125"/>
  <c r="R97"/>
  <c r="O11"/>
  <c r="O19"/>
  <c r="Q19" s="1"/>
  <c r="O95"/>
  <c r="O103"/>
  <c r="O108"/>
  <c r="O123"/>
  <c r="O131"/>
  <c r="O136"/>
  <c r="O179"/>
  <c r="O187"/>
  <c r="Q187" s="1"/>
  <c r="O207"/>
  <c r="O215"/>
  <c r="Q215" s="1"/>
  <c r="O220"/>
  <c r="Q220" s="1"/>
  <c r="U67" i="20"/>
  <c r="U65"/>
  <c r="U66"/>
  <c r="O10" i="19"/>
  <c r="O18"/>
  <c r="Q18" s="1"/>
  <c r="O25"/>
  <c r="Q25" s="1"/>
  <c r="O38"/>
  <c r="O53"/>
  <c r="Q53" s="1"/>
  <c r="O94"/>
  <c r="O102"/>
  <c r="O109"/>
  <c r="O206"/>
  <c r="O214"/>
  <c r="Q214" s="1"/>
  <c r="O221"/>
  <c r="Q221" s="1"/>
  <c r="O192"/>
  <c r="O178"/>
  <c r="O186"/>
  <c r="Q186" s="1"/>
  <c r="O193"/>
  <c r="Q193" s="1"/>
  <c r="O137"/>
  <c r="O122"/>
  <c r="O130"/>
  <c r="O39"/>
  <c r="O47"/>
  <c r="Q47" s="1"/>
  <c r="O52"/>
  <c r="Q52" s="1"/>
  <c r="C65" i="20"/>
  <c r="P249"/>
  <c r="N249"/>
  <c r="M249"/>
  <c r="P248"/>
  <c r="N248"/>
  <c r="M248"/>
  <c r="U245"/>
  <c r="S245"/>
  <c r="R245"/>
  <c r="P245"/>
  <c r="N245"/>
  <c r="M245"/>
  <c r="U243"/>
  <c r="S243"/>
  <c r="R243"/>
  <c r="P243"/>
  <c r="N243"/>
  <c r="M243"/>
  <c r="U242"/>
  <c r="S242"/>
  <c r="R242"/>
  <c r="P242"/>
  <c r="N242"/>
  <c r="M242"/>
  <c r="U241"/>
  <c r="S241"/>
  <c r="R241"/>
  <c r="P241"/>
  <c r="N241"/>
  <c r="M241"/>
  <c r="U239"/>
  <c r="S239"/>
  <c r="R239"/>
  <c r="P239"/>
  <c r="N239"/>
  <c r="M239"/>
  <c r="U238"/>
  <c r="S238"/>
  <c r="R238"/>
  <c r="P238"/>
  <c r="N238"/>
  <c r="M238"/>
  <c r="U237"/>
  <c r="S237"/>
  <c r="R237"/>
  <c r="P237"/>
  <c r="N237"/>
  <c r="U235"/>
  <c r="S235"/>
  <c r="R235"/>
  <c r="P235"/>
  <c r="N235"/>
  <c r="M235"/>
  <c r="U234"/>
  <c r="S234"/>
  <c r="R234"/>
  <c r="P234"/>
  <c r="N234"/>
  <c r="M234"/>
  <c r="U233"/>
  <c r="S233"/>
  <c r="R233"/>
  <c r="P233"/>
  <c r="N233"/>
  <c r="M233"/>
  <c r="O221"/>
  <c r="Q221" s="1"/>
  <c r="O220"/>
  <c r="Q220" s="1"/>
  <c r="T217"/>
  <c r="O217"/>
  <c r="T215"/>
  <c r="O215"/>
  <c r="Q215" s="1"/>
  <c r="T214"/>
  <c r="O214"/>
  <c r="T213"/>
  <c r="O213"/>
  <c r="T211"/>
  <c r="O211"/>
  <c r="T210"/>
  <c r="O210"/>
  <c r="Q210" s="1"/>
  <c r="T209"/>
  <c r="O209"/>
  <c r="O207"/>
  <c r="O206"/>
  <c r="O205"/>
  <c r="O193"/>
  <c r="Q193" s="1"/>
  <c r="O192"/>
  <c r="Q192" s="1"/>
  <c r="T189"/>
  <c r="O189"/>
  <c r="T187"/>
  <c r="O187"/>
  <c r="Q187" s="1"/>
  <c r="T186"/>
  <c r="O186"/>
  <c r="Q186" s="1"/>
  <c r="T185"/>
  <c r="O185"/>
  <c r="T183"/>
  <c r="O183"/>
  <c r="T182"/>
  <c r="O182"/>
  <c r="Q182" s="1"/>
  <c r="T181"/>
  <c r="O181"/>
  <c r="O179"/>
  <c r="O178"/>
  <c r="O177"/>
  <c r="P165"/>
  <c r="N165"/>
  <c r="M165"/>
  <c r="P164"/>
  <c r="N164"/>
  <c r="M164"/>
  <c r="U161"/>
  <c r="S161"/>
  <c r="R161"/>
  <c r="P161"/>
  <c r="N161"/>
  <c r="M161"/>
  <c r="U159"/>
  <c r="S159"/>
  <c r="R159"/>
  <c r="P159"/>
  <c r="N159"/>
  <c r="M159"/>
  <c r="U158"/>
  <c r="S158"/>
  <c r="R158"/>
  <c r="P158"/>
  <c r="N158"/>
  <c r="M158"/>
  <c r="U157"/>
  <c r="S157"/>
  <c r="R157"/>
  <c r="P157"/>
  <c r="N157"/>
  <c r="M157"/>
  <c r="U155"/>
  <c r="S155"/>
  <c r="R155"/>
  <c r="P155"/>
  <c r="N155"/>
  <c r="M155"/>
  <c r="U154"/>
  <c r="S154"/>
  <c r="R154"/>
  <c r="P154"/>
  <c r="N154"/>
  <c r="M154"/>
  <c r="U153"/>
  <c r="S153"/>
  <c r="R153"/>
  <c r="P153"/>
  <c r="N153"/>
  <c r="M153"/>
  <c r="U151"/>
  <c r="S151"/>
  <c r="R151"/>
  <c r="P151"/>
  <c r="N151"/>
  <c r="M151"/>
  <c r="U150"/>
  <c r="S150"/>
  <c r="R150"/>
  <c r="P150"/>
  <c r="N150"/>
  <c r="M150"/>
  <c r="U149"/>
  <c r="S149"/>
  <c r="R149"/>
  <c r="P149"/>
  <c r="N149"/>
  <c r="M149"/>
  <c r="O137"/>
  <c r="O136"/>
  <c r="T133"/>
  <c r="O133"/>
  <c r="T131"/>
  <c r="O131"/>
  <c r="T130"/>
  <c r="O130"/>
  <c r="T129"/>
  <c r="O129"/>
  <c r="T127"/>
  <c r="O127"/>
  <c r="Q127" s="1"/>
  <c r="T126"/>
  <c r="O126"/>
  <c r="T125"/>
  <c r="O125"/>
  <c r="O123"/>
  <c r="O122"/>
  <c r="O121"/>
  <c r="O109"/>
  <c r="O108"/>
  <c r="T105"/>
  <c r="O105"/>
  <c r="T103"/>
  <c r="O103"/>
  <c r="T102"/>
  <c r="O102"/>
  <c r="T101"/>
  <c r="O101"/>
  <c r="T99"/>
  <c r="O99"/>
  <c r="T98"/>
  <c r="O98"/>
  <c r="T97"/>
  <c r="O97"/>
  <c r="O95"/>
  <c r="O94"/>
  <c r="O93"/>
  <c r="P81"/>
  <c r="N81"/>
  <c r="M81"/>
  <c r="D81"/>
  <c r="C81"/>
  <c r="P80"/>
  <c r="N80"/>
  <c r="M80"/>
  <c r="D80"/>
  <c r="C80"/>
  <c r="U77"/>
  <c r="S77"/>
  <c r="R77"/>
  <c r="P77"/>
  <c r="N77"/>
  <c r="M77"/>
  <c r="G77"/>
  <c r="F77"/>
  <c r="D77"/>
  <c r="C77"/>
  <c r="U75"/>
  <c r="S75"/>
  <c r="R75"/>
  <c r="P75"/>
  <c r="N75"/>
  <c r="M75"/>
  <c r="G75"/>
  <c r="F75"/>
  <c r="D75"/>
  <c r="C75"/>
  <c r="U74"/>
  <c r="S74"/>
  <c r="R74"/>
  <c r="P74"/>
  <c r="N74"/>
  <c r="M74"/>
  <c r="G74"/>
  <c r="F74"/>
  <c r="D74"/>
  <c r="C74"/>
  <c r="U73"/>
  <c r="S73"/>
  <c r="R73"/>
  <c r="P73"/>
  <c r="N73"/>
  <c r="M73"/>
  <c r="G73"/>
  <c r="F73"/>
  <c r="D73"/>
  <c r="C73"/>
  <c r="U71"/>
  <c r="S71"/>
  <c r="R71"/>
  <c r="P71"/>
  <c r="N71"/>
  <c r="M71"/>
  <c r="G71"/>
  <c r="F71"/>
  <c r="D71"/>
  <c r="C71"/>
  <c r="U69"/>
  <c r="S69"/>
  <c r="R69"/>
  <c r="P69"/>
  <c r="N69"/>
  <c r="M69"/>
  <c r="G69"/>
  <c r="F69"/>
  <c r="D69"/>
  <c r="C69"/>
  <c r="S67"/>
  <c r="R67"/>
  <c r="P67"/>
  <c r="N67"/>
  <c r="M67"/>
  <c r="G67"/>
  <c r="F67"/>
  <c r="D67"/>
  <c r="C67"/>
  <c r="S66"/>
  <c r="R66"/>
  <c r="P66"/>
  <c r="N66"/>
  <c r="M66"/>
  <c r="G66"/>
  <c r="F66"/>
  <c r="D66"/>
  <c r="C66"/>
  <c r="S65"/>
  <c r="R65"/>
  <c r="P65"/>
  <c r="N65"/>
  <c r="M65"/>
  <c r="G65"/>
  <c r="F65"/>
  <c r="D65"/>
  <c r="O53"/>
  <c r="Q53" s="1"/>
  <c r="E53"/>
  <c r="O52"/>
  <c r="Q52" s="1"/>
  <c r="E52"/>
  <c r="T49"/>
  <c r="O49"/>
  <c r="H49"/>
  <c r="E49"/>
  <c r="T47"/>
  <c r="O47"/>
  <c r="Q47" s="1"/>
  <c r="H47"/>
  <c r="E47"/>
  <c r="T46"/>
  <c r="O46"/>
  <c r="H46"/>
  <c r="E46"/>
  <c r="E48" s="1"/>
  <c r="T43"/>
  <c r="O43"/>
  <c r="Q43" s="1"/>
  <c r="H43"/>
  <c r="E43"/>
  <c r="T42"/>
  <c r="O42"/>
  <c r="H42"/>
  <c r="E42"/>
  <c r="T41"/>
  <c r="O41"/>
  <c r="O44" s="1"/>
  <c r="H41"/>
  <c r="E41"/>
  <c r="O39"/>
  <c r="O38"/>
  <c r="O37"/>
  <c r="H40"/>
  <c r="E40"/>
  <c r="O25"/>
  <c r="Q25" s="1"/>
  <c r="E25"/>
  <c r="O24"/>
  <c r="E24"/>
  <c r="T21"/>
  <c r="O21"/>
  <c r="H21"/>
  <c r="E21"/>
  <c r="T19"/>
  <c r="O19"/>
  <c r="Q19" s="1"/>
  <c r="H19"/>
  <c r="E19"/>
  <c r="T18"/>
  <c r="O18"/>
  <c r="Q18" s="1"/>
  <c r="H18"/>
  <c r="E18"/>
  <c r="T17"/>
  <c r="O17"/>
  <c r="O20" s="1"/>
  <c r="H17"/>
  <c r="E17"/>
  <c r="E20" s="1"/>
  <c r="T15"/>
  <c r="O15"/>
  <c r="H15"/>
  <c r="E15"/>
  <c r="T13"/>
  <c r="O13"/>
  <c r="O16" s="1"/>
  <c r="O22" s="1"/>
  <c r="E13"/>
  <c r="O11"/>
  <c r="O10"/>
  <c r="O9"/>
  <c r="E12"/>
  <c r="P249" i="19"/>
  <c r="N249"/>
  <c r="M249"/>
  <c r="P248"/>
  <c r="N248"/>
  <c r="M248"/>
  <c r="P243"/>
  <c r="N243"/>
  <c r="M243"/>
  <c r="P242"/>
  <c r="N242"/>
  <c r="M242"/>
  <c r="P238"/>
  <c r="N235"/>
  <c r="M235"/>
  <c r="N234"/>
  <c r="M234"/>
  <c r="N233"/>
  <c r="P165"/>
  <c r="N165"/>
  <c r="M165"/>
  <c r="P164"/>
  <c r="N164"/>
  <c r="M164"/>
  <c r="P159"/>
  <c r="N159"/>
  <c r="M159"/>
  <c r="P158"/>
  <c r="N158"/>
  <c r="M158"/>
  <c r="N151"/>
  <c r="M151"/>
  <c r="N150"/>
  <c r="M150"/>
  <c r="P81"/>
  <c r="N81"/>
  <c r="M81"/>
  <c r="D81"/>
  <c r="C81"/>
  <c r="P75"/>
  <c r="N75"/>
  <c r="M75"/>
  <c r="D75"/>
  <c r="C75"/>
  <c r="N74"/>
  <c r="C74"/>
  <c r="P67"/>
  <c r="N67"/>
  <c r="M67"/>
  <c r="G67"/>
  <c r="F67"/>
  <c r="D67"/>
  <c r="C67"/>
  <c r="P66"/>
  <c r="N66"/>
  <c r="M66"/>
  <c r="D66"/>
  <c r="C66"/>
  <c r="P65"/>
  <c r="E53"/>
  <c r="E52"/>
  <c r="E47"/>
  <c r="H39"/>
  <c r="E39"/>
  <c r="E38"/>
  <c r="E37"/>
  <c r="E25"/>
  <c r="E19"/>
  <c r="E18"/>
  <c r="P249" i="13"/>
  <c r="N249"/>
  <c r="M249"/>
  <c r="P248"/>
  <c r="N248"/>
  <c r="M248"/>
  <c r="U245"/>
  <c r="S245"/>
  <c r="R245"/>
  <c r="P245"/>
  <c r="N245"/>
  <c r="M245"/>
  <c r="U243"/>
  <c r="S243"/>
  <c r="R243"/>
  <c r="P243"/>
  <c r="N243"/>
  <c r="M243"/>
  <c r="U242"/>
  <c r="S242"/>
  <c r="R242"/>
  <c r="P242"/>
  <c r="N242"/>
  <c r="M242"/>
  <c r="U241"/>
  <c r="S241"/>
  <c r="R241"/>
  <c r="P241"/>
  <c r="P244" s="1"/>
  <c r="N241"/>
  <c r="M241"/>
  <c r="U239"/>
  <c r="S239"/>
  <c r="R239"/>
  <c r="P239"/>
  <c r="N239"/>
  <c r="M239"/>
  <c r="U238"/>
  <c r="S238"/>
  <c r="R238"/>
  <c r="P238"/>
  <c r="N238"/>
  <c r="M238"/>
  <c r="U237"/>
  <c r="S237"/>
  <c r="R237"/>
  <c r="P237"/>
  <c r="N237"/>
  <c r="U235"/>
  <c r="S235"/>
  <c r="R235"/>
  <c r="P235"/>
  <c r="N235"/>
  <c r="M235"/>
  <c r="U234"/>
  <c r="S234"/>
  <c r="R234"/>
  <c r="P234"/>
  <c r="N234"/>
  <c r="M234"/>
  <c r="U233"/>
  <c r="S233"/>
  <c r="R233"/>
  <c r="P233"/>
  <c r="N233"/>
  <c r="M233"/>
  <c r="T217"/>
  <c r="T215"/>
  <c r="T214"/>
  <c r="T213"/>
  <c r="T211"/>
  <c r="T210"/>
  <c r="T209"/>
  <c r="T189"/>
  <c r="T187"/>
  <c r="T186"/>
  <c r="T185"/>
  <c r="T183"/>
  <c r="T182"/>
  <c r="T181"/>
  <c r="P249" i="15"/>
  <c r="N249"/>
  <c r="M249"/>
  <c r="P248"/>
  <c r="N248"/>
  <c r="M248"/>
  <c r="U245"/>
  <c r="S245"/>
  <c r="R245"/>
  <c r="P245"/>
  <c r="N245"/>
  <c r="M245"/>
  <c r="U243"/>
  <c r="S243"/>
  <c r="R243"/>
  <c r="P243"/>
  <c r="N243"/>
  <c r="M243"/>
  <c r="U242"/>
  <c r="S242"/>
  <c r="R242"/>
  <c r="P242"/>
  <c r="N242"/>
  <c r="M242"/>
  <c r="U241"/>
  <c r="S241"/>
  <c r="R241"/>
  <c r="P241"/>
  <c r="N241"/>
  <c r="M241"/>
  <c r="U239"/>
  <c r="S239"/>
  <c r="R239"/>
  <c r="P239"/>
  <c r="N239"/>
  <c r="M239"/>
  <c r="U238"/>
  <c r="S238"/>
  <c r="R238"/>
  <c r="P238"/>
  <c r="N238"/>
  <c r="M238"/>
  <c r="U237"/>
  <c r="S237"/>
  <c r="R237"/>
  <c r="P237"/>
  <c r="N237"/>
  <c r="U235"/>
  <c r="S235"/>
  <c r="R235"/>
  <c r="P235"/>
  <c r="N235"/>
  <c r="M235"/>
  <c r="U234"/>
  <c r="S234"/>
  <c r="R234"/>
  <c r="P234"/>
  <c r="N234"/>
  <c r="M234"/>
  <c r="U233"/>
  <c r="S233"/>
  <c r="R233"/>
  <c r="P233"/>
  <c r="N233"/>
  <c r="M233"/>
  <c r="T217"/>
  <c r="T215"/>
  <c r="T214"/>
  <c r="T213"/>
  <c r="T211"/>
  <c r="T209"/>
  <c r="T189"/>
  <c r="W189"/>
  <c r="T187"/>
  <c r="W187"/>
  <c r="T186"/>
  <c r="W186"/>
  <c r="T185"/>
  <c r="T183"/>
  <c r="W183"/>
  <c r="T182"/>
  <c r="W181"/>
  <c r="W179"/>
  <c r="W178"/>
  <c r="P249" i="16"/>
  <c r="N249"/>
  <c r="M249"/>
  <c r="P248"/>
  <c r="N248"/>
  <c r="M248"/>
  <c r="U245"/>
  <c r="S245"/>
  <c r="R245"/>
  <c r="P245"/>
  <c r="N245"/>
  <c r="M245"/>
  <c r="U243"/>
  <c r="S243"/>
  <c r="R243"/>
  <c r="P243"/>
  <c r="N243"/>
  <c r="M243"/>
  <c r="U242"/>
  <c r="S242"/>
  <c r="R242"/>
  <c r="P242"/>
  <c r="N242"/>
  <c r="M242"/>
  <c r="U241"/>
  <c r="S241"/>
  <c r="R241"/>
  <c r="P241"/>
  <c r="P244" s="1"/>
  <c r="N241"/>
  <c r="M241"/>
  <c r="U239"/>
  <c r="S239"/>
  <c r="R239"/>
  <c r="P239"/>
  <c r="N239"/>
  <c r="M239"/>
  <c r="U238"/>
  <c r="S238"/>
  <c r="R238"/>
  <c r="P238"/>
  <c r="N238"/>
  <c r="M238"/>
  <c r="U237"/>
  <c r="S237"/>
  <c r="R237"/>
  <c r="P237"/>
  <c r="N237"/>
  <c r="U235"/>
  <c r="S235"/>
  <c r="R235"/>
  <c r="P235"/>
  <c r="N235"/>
  <c r="M235"/>
  <c r="U234"/>
  <c r="S234"/>
  <c r="R234"/>
  <c r="P234"/>
  <c r="N234"/>
  <c r="M234"/>
  <c r="U233"/>
  <c r="S233"/>
  <c r="R233"/>
  <c r="P233"/>
  <c r="N233"/>
  <c r="M233"/>
  <c r="T217"/>
  <c r="T215"/>
  <c r="T214"/>
  <c r="T213"/>
  <c r="T211"/>
  <c r="T210"/>
  <c r="T189"/>
  <c r="T187"/>
  <c r="W187"/>
  <c r="T186"/>
  <c r="W186"/>
  <c r="T185"/>
  <c r="T183"/>
  <c r="T182"/>
  <c r="W179"/>
  <c r="W178"/>
  <c r="P249" i="17"/>
  <c r="N249"/>
  <c r="M249"/>
  <c r="P248"/>
  <c r="N248"/>
  <c r="M248"/>
  <c r="U245"/>
  <c r="S245"/>
  <c r="R245"/>
  <c r="P245"/>
  <c r="N245"/>
  <c r="M245"/>
  <c r="U243"/>
  <c r="S243"/>
  <c r="R243"/>
  <c r="P243"/>
  <c r="N243"/>
  <c r="M243"/>
  <c r="U242"/>
  <c r="S242"/>
  <c r="R242"/>
  <c r="P242"/>
  <c r="N242"/>
  <c r="M242"/>
  <c r="U241"/>
  <c r="S241"/>
  <c r="R241"/>
  <c r="P241"/>
  <c r="P244" s="1"/>
  <c r="N241"/>
  <c r="M241"/>
  <c r="U239"/>
  <c r="S239"/>
  <c r="R239"/>
  <c r="P239"/>
  <c r="N239"/>
  <c r="M239"/>
  <c r="U238"/>
  <c r="S238"/>
  <c r="R238"/>
  <c r="P238"/>
  <c r="N238"/>
  <c r="M238"/>
  <c r="U237"/>
  <c r="S237"/>
  <c r="R237"/>
  <c r="P237"/>
  <c r="N237"/>
  <c r="U235"/>
  <c r="S235"/>
  <c r="R235"/>
  <c r="P235"/>
  <c r="N235"/>
  <c r="M235"/>
  <c r="U234"/>
  <c r="S234"/>
  <c r="R234"/>
  <c r="P234"/>
  <c r="N234"/>
  <c r="M234"/>
  <c r="U233"/>
  <c r="S233"/>
  <c r="R233"/>
  <c r="P233"/>
  <c r="N233"/>
  <c r="M233"/>
  <c r="T217"/>
  <c r="T215"/>
  <c r="T214"/>
  <c r="T213"/>
  <c r="T211"/>
  <c r="T210"/>
  <c r="T209"/>
  <c r="W207"/>
  <c r="W206"/>
  <c r="T189"/>
  <c r="T187"/>
  <c r="W187"/>
  <c r="T186"/>
  <c r="W186"/>
  <c r="T185"/>
  <c r="T183"/>
  <c r="W183"/>
  <c r="T182"/>
  <c r="W182"/>
  <c r="T181"/>
  <c r="W179"/>
  <c r="W178"/>
  <c r="R218" i="20" l="1"/>
  <c r="U191"/>
  <c r="M218"/>
  <c r="M219"/>
  <c r="N218"/>
  <c r="N219"/>
  <c r="S219"/>
  <c r="P219"/>
  <c r="T219" i="17"/>
  <c r="T218"/>
  <c r="U247"/>
  <c r="U246"/>
  <c r="S247"/>
  <c r="S246"/>
  <c r="R247"/>
  <c r="R246"/>
  <c r="T218" i="16"/>
  <c r="T219"/>
  <c r="U246"/>
  <c r="U247"/>
  <c r="S247"/>
  <c r="S246"/>
  <c r="R246"/>
  <c r="R247"/>
  <c r="T219" i="13"/>
  <c r="T218"/>
  <c r="U247"/>
  <c r="U246"/>
  <c r="S247"/>
  <c r="S246"/>
  <c r="R247"/>
  <c r="R246"/>
  <c r="T219" i="15"/>
  <c r="T218"/>
  <c r="U247"/>
  <c r="U246"/>
  <c r="S246"/>
  <c r="S247"/>
  <c r="R247"/>
  <c r="R246"/>
  <c r="U106" i="20"/>
  <c r="M190"/>
  <c r="M191"/>
  <c r="R190"/>
  <c r="R191"/>
  <c r="S190"/>
  <c r="S191"/>
  <c r="N190"/>
  <c r="N191"/>
  <c r="M134"/>
  <c r="M135"/>
  <c r="U134"/>
  <c r="U135"/>
  <c r="R134"/>
  <c r="R135"/>
  <c r="S134"/>
  <c r="S135"/>
  <c r="P134"/>
  <c r="P135"/>
  <c r="N134" i="19"/>
  <c r="N135"/>
  <c r="N134" i="20"/>
  <c r="N135"/>
  <c r="P76"/>
  <c r="P244"/>
  <c r="R106"/>
  <c r="R107"/>
  <c r="N106"/>
  <c r="N107"/>
  <c r="M106"/>
  <c r="M107"/>
  <c r="R50"/>
  <c r="R51"/>
  <c r="N50"/>
  <c r="N51"/>
  <c r="D50"/>
  <c r="D51"/>
  <c r="M50"/>
  <c r="M51"/>
  <c r="S50"/>
  <c r="S51"/>
  <c r="G50"/>
  <c r="G51"/>
  <c r="P50"/>
  <c r="P51"/>
  <c r="F50"/>
  <c r="F51"/>
  <c r="A51" s="1"/>
  <c r="U50"/>
  <c r="U51"/>
  <c r="C50"/>
  <c r="C51"/>
  <c r="P23"/>
  <c r="D22"/>
  <c r="D23"/>
  <c r="P22" i="19"/>
  <c r="P23"/>
  <c r="N22" i="20"/>
  <c r="N23"/>
  <c r="R22"/>
  <c r="R23"/>
  <c r="S22"/>
  <c r="S23"/>
  <c r="O46" i="19"/>
  <c r="Q46" s="1"/>
  <c r="M22" i="20"/>
  <c r="M23"/>
  <c r="M74" i="19"/>
  <c r="U22" i="20"/>
  <c r="U23"/>
  <c r="C22"/>
  <c r="C23"/>
  <c r="F22"/>
  <c r="F23"/>
  <c r="G22"/>
  <c r="G23"/>
  <c r="M244" i="15"/>
  <c r="A48" i="20"/>
  <c r="F48" i="19"/>
  <c r="A48" s="1"/>
  <c r="C28" i="20"/>
  <c r="T216" i="17"/>
  <c r="N244"/>
  <c r="N244" i="16"/>
  <c r="P244" i="15"/>
  <c r="T216" i="13"/>
  <c r="N244"/>
  <c r="R244" i="15"/>
  <c r="R244" i="17"/>
  <c r="R244" i="16"/>
  <c r="S244" i="15"/>
  <c r="R244" i="13"/>
  <c r="E46" i="19"/>
  <c r="E48" s="1"/>
  <c r="T216" i="16"/>
  <c r="U244"/>
  <c r="U244" i="13"/>
  <c r="D74" i="19"/>
  <c r="O104" i="20"/>
  <c r="T188" i="15"/>
  <c r="T188" i="17"/>
  <c r="M244"/>
  <c r="S244"/>
  <c r="T188" i="16"/>
  <c r="M244"/>
  <c r="S244"/>
  <c r="T216" i="15"/>
  <c r="N244"/>
  <c r="U244"/>
  <c r="T188" i="13"/>
  <c r="M244"/>
  <c r="S244"/>
  <c r="P74" i="19"/>
  <c r="D76" i="20"/>
  <c r="N76"/>
  <c r="P160"/>
  <c r="O216"/>
  <c r="N244"/>
  <c r="G20" i="19"/>
  <c r="S132"/>
  <c r="Q46" i="20"/>
  <c r="Q48" s="1"/>
  <c r="O48"/>
  <c r="O50" s="1"/>
  <c r="T20"/>
  <c r="C76"/>
  <c r="M76"/>
  <c r="S76"/>
  <c r="T132"/>
  <c r="N160"/>
  <c r="U160"/>
  <c r="O188"/>
  <c r="M244"/>
  <c r="S244"/>
  <c r="F20" i="19"/>
  <c r="R20"/>
  <c r="R132"/>
  <c r="S188"/>
  <c r="S48"/>
  <c r="H48" i="20"/>
  <c r="I48" s="1"/>
  <c r="G76"/>
  <c r="R76"/>
  <c r="T104"/>
  <c r="O132"/>
  <c r="M160"/>
  <c r="S160"/>
  <c r="R244"/>
  <c r="U104" i="19"/>
  <c r="R188"/>
  <c r="S216"/>
  <c r="H20" i="20"/>
  <c r="F76"/>
  <c r="R160"/>
  <c r="T216"/>
  <c r="R104" i="19"/>
  <c r="U132"/>
  <c r="R216"/>
  <c r="T48" i="20"/>
  <c r="U76"/>
  <c r="T188"/>
  <c r="U244"/>
  <c r="S20" i="19"/>
  <c r="U188"/>
  <c r="U216"/>
  <c r="U244" i="17"/>
  <c r="V214" i="15"/>
  <c r="E26" i="20"/>
  <c r="M212" i="19"/>
  <c r="P155"/>
  <c r="P240" i="17"/>
  <c r="M240"/>
  <c r="P240" i="16"/>
  <c r="M240"/>
  <c r="P240" i="13"/>
  <c r="M240"/>
  <c r="P184" i="19"/>
  <c r="P190" s="1"/>
  <c r="P100"/>
  <c r="P106" s="1"/>
  <c r="M16"/>
  <c r="M128"/>
  <c r="N184"/>
  <c r="T212" i="17"/>
  <c r="T184"/>
  <c r="T190" s="1"/>
  <c r="N240"/>
  <c r="U240"/>
  <c r="N240" i="16"/>
  <c r="P240" i="15"/>
  <c r="M240"/>
  <c r="N240" i="13"/>
  <c r="P72" i="20"/>
  <c r="P128" i="19"/>
  <c r="C16"/>
  <c r="P223"/>
  <c r="P156" i="20"/>
  <c r="P162" s="1"/>
  <c r="N240"/>
  <c r="N246" s="1"/>
  <c r="N100" i="19"/>
  <c r="Q183" i="20"/>
  <c r="E16"/>
  <c r="E22" s="1"/>
  <c r="N156"/>
  <c r="N162" s="1"/>
  <c r="M250"/>
  <c r="M224"/>
  <c r="N140"/>
  <c r="P195"/>
  <c r="M55"/>
  <c r="Q15"/>
  <c r="Q71" s="1"/>
  <c r="H16"/>
  <c r="O184"/>
  <c r="O190" s="1"/>
  <c r="U72"/>
  <c r="O212"/>
  <c r="O218" s="1"/>
  <c r="P223"/>
  <c r="N223"/>
  <c r="M223"/>
  <c r="N139"/>
  <c r="C56"/>
  <c r="U240" i="13"/>
  <c r="S72" i="20"/>
  <c r="T128"/>
  <c r="R184" i="19"/>
  <c r="R128"/>
  <c r="G16"/>
  <c r="U184"/>
  <c r="U190" s="1"/>
  <c r="P139" i="20"/>
  <c r="P28"/>
  <c r="M111"/>
  <c r="M184" i="19"/>
  <c r="D16"/>
  <c r="P55" i="20"/>
  <c r="M27"/>
  <c r="M195"/>
  <c r="M196"/>
  <c r="N195"/>
  <c r="N196"/>
  <c r="U156"/>
  <c r="M56"/>
  <c r="R240" i="17"/>
  <c r="R240" i="16"/>
  <c r="S240" i="15"/>
  <c r="M250"/>
  <c r="T184" i="13"/>
  <c r="T190" s="1"/>
  <c r="R240"/>
  <c r="T16" i="20"/>
  <c r="C72"/>
  <c r="C78" s="1"/>
  <c r="M72"/>
  <c r="F72"/>
  <c r="O100"/>
  <c r="R156"/>
  <c r="R162" s="1"/>
  <c r="T212"/>
  <c r="T218" s="1"/>
  <c r="P240"/>
  <c r="P246" s="1"/>
  <c r="M240"/>
  <c r="M246" s="1"/>
  <c r="M100" i="19"/>
  <c r="C44"/>
  <c r="N16"/>
  <c r="M44"/>
  <c r="N44"/>
  <c r="D44"/>
  <c r="R44"/>
  <c r="R212"/>
  <c r="R218" s="1"/>
  <c r="S16"/>
  <c r="U128"/>
  <c r="U212"/>
  <c r="U218" s="1"/>
  <c r="P140" i="20"/>
  <c r="M112"/>
  <c r="P56"/>
  <c r="M28"/>
  <c r="C55"/>
  <c r="P111"/>
  <c r="N224"/>
  <c r="C27"/>
  <c r="P112"/>
  <c r="N111"/>
  <c r="N112"/>
  <c r="N27"/>
  <c r="N28"/>
  <c r="U240" i="16"/>
  <c r="E44" i="20"/>
  <c r="E50" s="1"/>
  <c r="R16" i="19"/>
  <c r="R240" i="15"/>
  <c r="H44" i="20"/>
  <c r="H50" s="1"/>
  <c r="T184"/>
  <c r="U240"/>
  <c r="U246" s="1"/>
  <c r="R100" i="19"/>
  <c r="F44"/>
  <c r="G44"/>
  <c r="S128"/>
  <c r="S212"/>
  <c r="S218" s="1"/>
  <c r="P27" i="20"/>
  <c r="N139" i="19"/>
  <c r="N140"/>
  <c r="P196" i="20"/>
  <c r="P224"/>
  <c r="D27"/>
  <c r="D28"/>
  <c r="M139"/>
  <c r="M140"/>
  <c r="N55"/>
  <c r="N56"/>
  <c r="D55"/>
  <c r="D56"/>
  <c r="S240"/>
  <c r="S246" s="1"/>
  <c r="U100" i="19"/>
  <c r="U106" s="1"/>
  <c r="S240" i="17"/>
  <c r="M250"/>
  <c r="S240" i="16"/>
  <c r="M250"/>
  <c r="N240" i="15"/>
  <c r="U240"/>
  <c r="T212" i="13"/>
  <c r="S240"/>
  <c r="M250"/>
  <c r="T44" i="20"/>
  <c r="T50" s="1"/>
  <c r="D72"/>
  <c r="D78" s="1"/>
  <c r="N72"/>
  <c r="N78" s="1"/>
  <c r="G72"/>
  <c r="R72"/>
  <c r="R78" s="1"/>
  <c r="T100"/>
  <c r="T106" s="1"/>
  <c r="O128"/>
  <c r="O134" s="1"/>
  <c r="M156"/>
  <c r="S156"/>
  <c r="S162" s="1"/>
  <c r="R240"/>
  <c r="R246" s="1"/>
  <c r="N212" i="19"/>
  <c r="P44"/>
  <c r="F16"/>
  <c r="S44"/>
  <c r="S184"/>
  <c r="V211" i="16"/>
  <c r="T212"/>
  <c r="V183"/>
  <c r="T184"/>
  <c r="T190" s="1"/>
  <c r="V211" i="15"/>
  <c r="W211" s="1"/>
  <c r="T212"/>
  <c r="V183"/>
  <c r="T184"/>
  <c r="T190" s="1"/>
  <c r="O24" i="19"/>
  <c r="Q24" s="1"/>
  <c r="Q80" s="1"/>
  <c r="A44" i="20"/>
  <c r="A16"/>
  <c r="N26" i="19"/>
  <c r="C26"/>
  <c r="S153"/>
  <c r="M26"/>
  <c r="Q211" i="20"/>
  <c r="P26" i="19"/>
  <c r="P28" s="1"/>
  <c r="A41"/>
  <c r="Q192"/>
  <c r="D80"/>
  <c r="E24"/>
  <c r="E80" s="1"/>
  <c r="D26"/>
  <c r="Q24" i="20"/>
  <c r="Q80" s="1"/>
  <c r="N155" i="19"/>
  <c r="O26" i="20"/>
  <c r="O27" s="1"/>
  <c r="T127" i="19"/>
  <c r="D71"/>
  <c r="E43"/>
  <c r="V186" i="15"/>
  <c r="S159" i="19"/>
  <c r="T130"/>
  <c r="M71"/>
  <c r="O43"/>
  <c r="Q43" s="1"/>
  <c r="P235"/>
  <c r="O99"/>
  <c r="C71"/>
  <c r="N71"/>
  <c r="O127"/>
  <c r="Q127" s="1"/>
  <c r="S242"/>
  <c r="O183"/>
  <c r="O211"/>
  <c r="O15"/>
  <c r="E15"/>
  <c r="M155"/>
  <c r="U158"/>
  <c r="U242"/>
  <c r="S158"/>
  <c r="V214" i="16"/>
  <c r="T186" i="19"/>
  <c r="V186" i="16"/>
  <c r="A46" i="19"/>
  <c r="U235"/>
  <c r="E54" i="20"/>
  <c r="P151" i="19"/>
  <c r="N239"/>
  <c r="M239"/>
  <c r="V207" i="20"/>
  <c r="Q207" i="19"/>
  <c r="Q207" i="20"/>
  <c r="V207" i="19"/>
  <c r="T15"/>
  <c r="V179" i="20"/>
  <c r="V179" i="19"/>
  <c r="Q179" i="20"/>
  <c r="Q179" i="19"/>
  <c r="V123"/>
  <c r="Q123"/>
  <c r="U151"/>
  <c r="Q95"/>
  <c r="V123" i="20"/>
  <c r="Q123"/>
  <c r="Q39"/>
  <c r="Q39" i="19"/>
  <c r="H43"/>
  <c r="V39" i="20"/>
  <c r="G71" i="19"/>
  <c r="G73"/>
  <c r="T41"/>
  <c r="V11" i="20"/>
  <c r="Q11" i="19"/>
  <c r="Q11" i="20"/>
  <c r="P161" i="19"/>
  <c r="P166" s="1"/>
  <c r="N245"/>
  <c r="N250" s="1"/>
  <c r="F71"/>
  <c r="E21"/>
  <c r="C77"/>
  <c r="C82" s="1"/>
  <c r="N241"/>
  <c r="N244" s="1"/>
  <c r="P234"/>
  <c r="N238"/>
  <c r="P180"/>
  <c r="P191" s="1"/>
  <c r="H17"/>
  <c r="M238"/>
  <c r="H15"/>
  <c r="H46"/>
  <c r="P77"/>
  <c r="P82" s="1"/>
  <c r="H21"/>
  <c r="E49"/>
  <c r="E54" s="1"/>
  <c r="M73"/>
  <c r="M76" s="1"/>
  <c r="D77"/>
  <c r="P245"/>
  <c r="P250" s="1"/>
  <c r="T211"/>
  <c r="O182"/>
  <c r="Q182" s="1"/>
  <c r="U239"/>
  <c r="U155"/>
  <c r="V211" i="13"/>
  <c r="V211" i="20"/>
  <c r="S239" i="19"/>
  <c r="T183"/>
  <c r="V183" i="13"/>
  <c r="V183" i="20"/>
  <c r="S155" i="19"/>
  <c r="V127" i="20"/>
  <c r="V43"/>
  <c r="V15"/>
  <c r="A43" i="19"/>
  <c r="A15"/>
  <c r="U238"/>
  <c r="O210"/>
  <c r="Q210" s="1"/>
  <c r="T18"/>
  <c r="U234"/>
  <c r="V234" s="1"/>
  <c r="M245"/>
  <c r="M250" s="1"/>
  <c r="T214"/>
  <c r="A47"/>
  <c r="A21"/>
  <c r="A54" i="20"/>
  <c r="R155" i="19"/>
  <c r="A24"/>
  <c r="A67" i="20"/>
  <c r="A42" i="19"/>
  <c r="A18"/>
  <c r="A19"/>
  <c r="A49"/>
  <c r="A25"/>
  <c r="A20" i="20"/>
  <c r="T99" i="19"/>
  <c r="A69" i="20"/>
  <c r="A73"/>
  <c r="A75"/>
  <c r="A80"/>
  <c r="U154" i="19"/>
  <c r="U208"/>
  <c r="U219" s="1"/>
  <c r="T102"/>
  <c r="V99" i="20"/>
  <c r="Q108" i="19"/>
  <c r="T46"/>
  <c r="A67"/>
  <c r="A65" i="20"/>
  <c r="A52" i="19"/>
  <c r="U180"/>
  <c r="U191" s="1"/>
  <c r="A17"/>
  <c r="A26" i="20"/>
  <c r="T47" i="19"/>
  <c r="R158"/>
  <c r="Q99" i="20"/>
  <c r="Q102"/>
  <c r="Q109"/>
  <c r="Q130"/>
  <c r="Q137"/>
  <c r="Q130" i="19"/>
  <c r="A13"/>
  <c r="R242"/>
  <c r="A70" i="20"/>
  <c r="V95"/>
  <c r="Q102" i="19"/>
  <c r="Q131"/>
  <c r="T49"/>
  <c r="T43"/>
  <c r="A53"/>
  <c r="Q95" i="20"/>
  <c r="Q98"/>
  <c r="Q103"/>
  <c r="Q108"/>
  <c r="Q126"/>
  <c r="Q131"/>
  <c r="Q136"/>
  <c r="Q137" i="19"/>
  <c r="Q109"/>
  <c r="Q136"/>
  <c r="Q103"/>
  <c r="R239"/>
  <c r="A66" i="20"/>
  <c r="A71"/>
  <c r="A74"/>
  <c r="A77"/>
  <c r="A81"/>
  <c r="V182"/>
  <c r="W182" s="1"/>
  <c r="T210" i="19"/>
  <c r="V210" s="1"/>
  <c r="V210" i="20"/>
  <c r="W210" s="1"/>
  <c r="V126"/>
  <c r="V42"/>
  <c r="R238" i="19"/>
  <c r="T182"/>
  <c r="V182" s="1"/>
  <c r="S238"/>
  <c r="V210" i="13"/>
  <c r="T126" i="19"/>
  <c r="V126" s="1"/>
  <c r="V210" i="17"/>
  <c r="P208" i="19"/>
  <c r="P219" s="1"/>
  <c r="V206" i="20"/>
  <c r="Q206"/>
  <c r="Q206" i="19"/>
  <c r="V206"/>
  <c r="V182" i="13"/>
  <c r="V182" i="17"/>
  <c r="V182" i="15"/>
  <c r="O54" i="20"/>
  <c r="M157" i="19"/>
  <c r="M160" s="1"/>
  <c r="O49"/>
  <c r="O54" s="1"/>
  <c r="V178" i="20"/>
  <c r="Q178"/>
  <c r="V178" i="19"/>
  <c r="G70"/>
  <c r="O126"/>
  <c r="P96"/>
  <c r="P107" s="1"/>
  <c r="U159"/>
  <c r="R243"/>
  <c r="Q122" i="20"/>
  <c r="S154" i="19"/>
  <c r="S245"/>
  <c r="Q122"/>
  <c r="V122" i="20"/>
  <c r="V122" i="19"/>
  <c r="P250" i="20"/>
  <c r="M154" i="19"/>
  <c r="R241"/>
  <c r="P150"/>
  <c r="O217"/>
  <c r="O222" s="1"/>
  <c r="T96"/>
  <c r="R154"/>
  <c r="T42"/>
  <c r="V94" i="20"/>
  <c r="V38"/>
  <c r="H70"/>
  <c r="F70" i="19"/>
  <c r="Q38" i="20"/>
  <c r="E70"/>
  <c r="M70" i="19"/>
  <c r="R159"/>
  <c r="Q10" i="20"/>
  <c r="V10"/>
  <c r="S241" i="19"/>
  <c r="U161"/>
  <c r="P236" i="13"/>
  <c r="N250"/>
  <c r="R157" i="19"/>
  <c r="U157"/>
  <c r="U243"/>
  <c r="U245"/>
  <c r="U96"/>
  <c r="U107" s="1"/>
  <c r="U150"/>
  <c r="V150" s="1"/>
  <c r="R161"/>
  <c r="S243"/>
  <c r="R245"/>
  <c r="U241"/>
  <c r="S161"/>
  <c r="S157"/>
  <c r="T237" i="20"/>
  <c r="S237" i="19"/>
  <c r="R237"/>
  <c r="U237"/>
  <c r="R153"/>
  <c r="U153"/>
  <c r="N77"/>
  <c r="N82" s="1"/>
  <c r="N161"/>
  <c r="N166" s="1"/>
  <c r="O21"/>
  <c r="F73"/>
  <c r="M77"/>
  <c r="M82" s="1"/>
  <c r="M161"/>
  <c r="M166" s="1"/>
  <c r="O105"/>
  <c r="O133"/>
  <c r="Q133" s="1"/>
  <c r="P73"/>
  <c r="P76" s="1"/>
  <c r="O189"/>
  <c r="O194" s="1"/>
  <c r="S236" i="17"/>
  <c r="M236"/>
  <c r="M82" i="20"/>
  <c r="P250" i="17"/>
  <c r="P236" i="16"/>
  <c r="N250"/>
  <c r="C82" i="20"/>
  <c r="O110"/>
  <c r="O138"/>
  <c r="P152"/>
  <c r="P163" s="1"/>
  <c r="M166"/>
  <c r="O194"/>
  <c r="O222"/>
  <c r="P236"/>
  <c r="P247" s="1"/>
  <c r="N250"/>
  <c r="R236" i="15"/>
  <c r="P250"/>
  <c r="N152" i="20"/>
  <c r="N163" s="1"/>
  <c r="U152"/>
  <c r="U163" s="1"/>
  <c r="N236"/>
  <c r="N247" s="1"/>
  <c r="N250" i="17"/>
  <c r="P236" i="15"/>
  <c r="N250"/>
  <c r="R236" i="13"/>
  <c r="P236" i="17"/>
  <c r="S236" i="16"/>
  <c r="D82" i="20"/>
  <c r="N82"/>
  <c r="N236" i="17"/>
  <c r="U236" i="13"/>
  <c r="R236" i="16"/>
  <c r="P250"/>
  <c r="S236" i="15"/>
  <c r="S236" i="13"/>
  <c r="S68" i="20"/>
  <c r="S79" s="1"/>
  <c r="P250" i="13"/>
  <c r="O40" i="20"/>
  <c r="O51" s="1"/>
  <c r="P82"/>
  <c r="O124"/>
  <c r="O135" s="1"/>
  <c r="M152"/>
  <c r="M163" s="1"/>
  <c r="P166"/>
  <c r="D68"/>
  <c r="D79" s="1"/>
  <c r="P68" i="19"/>
  <c r="N68" i="20"/>
  <c r="N79" s="1"/>
  <c r="O12"/>
  <c r="O23" s="1"/>
  <c r="G68"/>
  <c r="G79" s="1"/>
  <c r="R236" i="17"/>
  <c r="H12" i="20"/>
  <c r="H23" s="1"/>
  <c r="S152"/>
  <c r="S163" s="1"/>
  <c r="R68"/>
  <c r="R79" s="1"/>
  <c r="R236"/>
  <c r="R247" s="1"/>
  <c r="V205"/>
  <c r="T208"/>
  <c r="T219" s="1"/>
  <c r="S236"/>
  <c r="S247" s="1"/>
  <c r="V177"/>
  <c r="T180"/>
  <c r="T191" s="1"/>
  <c r="U68"/>
  <c r="U79" s="1"/>
  <c r="V217" i="17"/>
  <c r="V213" i="15"/>
  <c r="V213" i="16"/>
  <c r="U236" i="15"/>
  <c r="U236" i="17"/>
  <c r="U236" i="16"/>
  <c r="V208"/>
  <c r="T208"/>
  <c r="V208" i="17"/>
  <c r="T208"/>
  <c r="V208" i="15"/>
  <c r="T208"/>
  <c r="V208" i="13"/>
  <c r="T208"/>
  <c r="V189" i="17"/>
  <c r="V185" i="16"/>
  <c r="V185" i="15"/>
  <c r="V181" i="17"/>
  <c r="U236" i="20"/>
  <c r="U247" s="1"/>
  <c r="V180" i="17"/>
  <c r="T180"/>
  <c r="T191" s="1"/>
  <c r="V180" i="13"/>
  <c r="T180"/>
  <c r="T191" s="1"/>
  <c r="V180" i="15"/>
  <c r="T180"/>
  <c r="T191" s="1"/>
  <c r="V180" i="16"/>
  <c r="T180"/>
  <c r="T191" s="1"/>
  <c r="N236"/>
  <c r="M236" i="15"/>
  <c r="M236" i="16"/>
  <c r="N236" i="13"/>
  <c r="O180" i="20"/>
  <c r="O191" s="1"/>
  <c r="M236" i="13"/>
  <c r="N236" i="15"/>
  <c r="O96" i="20"/>
  <c r="O107" s="1"/>
  <c r="O208"/>
  <c r="O219" s="1"/>
  <c r="M236"/>
  <c r="M247" s="1"/>
  <c r="G75" i="19"/>
  <c r="F68" i="20"/>
  <c r="F79" s="1"/>
  <c r="P68"/>
  <c r="P79" s="1"/>
  <c r="R152"/>
  <c r="R163" s="1"/>
  <c r="N166"/>
  <c r="C68"/>
  <c r="C79" s="1"/>
  <c r="V9"/>
  <c r="T12"/>
  <c r="T23" s="1"/>
  <c r="V37"/>
  <c r="T40"/>
  <c r="T51" s="1"/>
  <c r="V93"/>
  <c r="T96"/>
  <c r="T107" s="1"/>
  <c r="V121"/>
  <c r="T124"/>
  <c r="T135" s="1"/>
  <c r="N236" i="19"/>
  <c r="M68" i="20"/>
  <c r="M79" s="1"/>
  <c r="V205" i="19"/>
  <c r="T208"/>
  <c r="V121"/>
  <c r="T124"/>
  <c r="V177"/>
  <c r="T180"/>
  <c r="E40"/>
  <c r="Q105" i="20"/>
  <c r="Q133"/>
  <c r="Q189"/>
  <c r="Q194" s="1"/>
  <c r="O185" i="19"/>
  <c r="O188" s="1"/>
  <c r="T189"/>
  <c r="H19"/>
  <c r="C73"/>
  <c r="C76" s="1"/>
  <c r="N73"/>
  <c r="N76" s="1"/>
  <c r="N157"/>
  <c r="N160" s="1"/>
  <c r="M241"/>
  <c r="M244" s="1"/>
  <c r="O17"/>
  <c r="O20" s="1"/>
  <c r="O129"/>
  <c r="O132" s="1"/>
  <c r="P241"/>
  <c r="P244" s="1"/>
  <c r="P157"/>
  <c r="P160" s="1"/>
  <c r="O101"/>
  <c r="O104" s="1"/>
  <c r="G77"/>
  <c r="T133"/>
  <c r="H18"/>
  <c r="T217"/>
  <c r="T21"/>
  <c r="H49"/>
  <c r="V217" i="16"/>
  <c r="V189"/>
  <c r="F77" i="19"/>
  <c r="V217" i="15"/>
  <c r="V189"/>
  <c r="V189" i="13"/>
  <c r="V189" i="20"/>
  <c r="V217" i="13"/>
  <c r="V217" i="20"/>
  <c r="V133"/>
  <c r="T105" i="19"/>
  <c r="V105" i="20"/>
  <c r="V49"/>
  <c r="T215" i="19"/>
  <c r="O213"/>
  <c r="O216" s="1"/>
  <c r="Q17" i="20"/>
  <c r="Q20" s="1"/>
  <c r="Q101"/>
  <c r="Q129"/>
  <c r="Q213"/>
  <c r="Q185"/>
  <c r="Q188" s="1"/>
  <c r="V215" i="17"/>
  <c r="V187"/>
  <c r="V215" i="15"/>
  <c r="V187"/>
  <c r="V188" s="1"/>
  <c r="T187" i="19"/>
  <c r="V215" i="16"/>
  <c r="V187"/>
  <c r="V188" s="1"/>
  <c r="T131" i="19"/>
  <c r="T19"/>
  <c r="F75"/>
  <c r="H47"/>
  <c r="H48" s="1"/>
  <c r="V215" i="20"/>
  <c r="V215" i="13"/>
  <c r="V187" i="20"/>
  <c r="V187" i="13"/>
  <c r="V131" i="20"/>
  <c r="V103"/>
  <c r="T103" i="19"/>
  <c r="V47" i="20"/>
  <c r="V19"/>
  <c r="T13" i="19"/>
  <c r="O98"/>
  <c r="T17"/>
  <c r="G74"/>
  <c r="V214" i="17"/>
  <c r="V186"/>
  <c r="F74" i="19"/>
  <c r="V214" i="13"/>
  <c r="V214" i="20"/>
  <c r="V186"/>
  <c r="V186" i="13"/>
  <c r="V130" i="20"/>
  <c r="V102"/>
  <c r="V46"/>
  <c r="V18"/>
  <c r="N154" i="19"/>
  <c r="Q94" i="20"/>
  <c r="V94" i="19"/>
  <c r="V98" i="20"/>
  <c r="T98" i="19"/>
  <c r="V213" i="17"/>
  <c r="V185"/>
  <c r="V213" i="20"/>
  <c r="V213" i="13"/>
  <c r="V185"/>
  <c r="W185" s="1"/>
  <c r="T129" i="19"/>
  <c r="V129" i="20"/>
  <c r="V101"/>
  <c r="T101" i="19"/>
  <c r="V17" i="20"/>
  <c r="V181"/>
  <c r="N153" i="19"/>
  <c r="V181" i="15"/>
  <c r="V181" i="13"/>
  <c r="T213" i="19"/>
  <c r="V211" i="17"/>
  <c r="W211" s="1"/>
  <c r="V183"/>
  <c r="E42" i="19"/>
  <c r="D69"/>
  <c r="V125" i="20"/>
  <c r="G69" i="19"/>
  <c r="M153"/>
  <c r="V97" i="20"/>
  <c r="N237" i="19"/>
  <c r="C69"/>
  <c r="E41"/>
  <c r="M69"/>
  <c r="V41" i="20"/>
  <c r="N69" i="19"/>
  <c r="F69"/>
  <c r="P69"/>
  <c r="P153"/>
  <c r="P237"/>
  <c r="P240" s="1"/>
  <c r="P246" s="1"/>
  <c r="E13"/>
  <c r="V13" i="20"/>
  <c r="O42" i="19"/>
  <c r="Q42" s="1"/>
  <c r="T185"/>
  <c r="H42"/>
  <c r="V182" i="16"/>
  <c r="V209" i="15"/>
  <c r="V210" i="16"/>
  <c r="H13" i="19"/>
  <c r="V209" i="17"/>
  <c r="V209" i="13"/>
  <c r="V21" i="20"/>
  <c r="V209"/>
  <c r="V210" i="15"/>
  <c r="O209" i="19"/>
  <c r="O181"/>
  <c r="O125"/>
  <c r="H69" i="20"/>
  <c r="O41" i="19"/>
  <c r="Q42" i="20"/>
  <c r="Q70" s="1"/>
  <c r="O70"/>
  <c r="T97" i="19"/>
  <c r="M237"/>
  <c r="H41"/>
  <c r="O13"/>
  <c r="O97"/>
  <c r="C70"/>
  <c r="E71" i="20"/>
  <c r="Q181"/>
  <c r="Q209"/>
  <c r="Q212" s="1"/>
  <c r="T70"/>
  <c r="N70" i="19"/>
  <c r="D70"/>
  <c r="T181"/>
  <c r="E14"/>
  <c r="T125"/>
  <c r="T209"/>
  <c r="O14"/>
  <c r="Q178"/>
  <c r="Q94"/>
  <c r="Q38"/>
  <c r="Q10"/>
  <c r="Q125" i="20"/>
  <c r="Q97"/>
  <c r="P233" i="19"/>
  <c r="D65"/>
  <c r="D68" s="1"/>
  <c r="O205"/>
  <c r="O208" s="1"/>
  <c r="O177"/>
  <c r="O180" s="1"/>
  <c r="O121"/>
  <c r="O93"/>
  <c r="O37"/>
  <c r="O9"/>
  <c r="O12" s="1"/>
  <c r="M149"/>
  <c r="W207" i="16"/>
  <c r="W207" i="15"/>
  <c r="H37" i="19"/>
  <c r="N65"/>
  <c r="N68" s="1"/>
  <c r="E12"/>
  <c r="S233"/>
  <c r="M65"/>
  <c r="M68" s="1"/>
  <c r="E17"/>
  <c r="E20" s="1"/>
  <c r="R149"/>
  <c r="N149"/>
  <c r="P149"/>
  <c r="H38"/>
  <c r="D73"/>
  <c r="G66"/>
  <c r="F66"/>
  <c r="W206" i="13"/>
  <c r="M233" i="19"/>
  <c r="M236" s="1"/>
  <c r="Q37" i="20"/>
  <c r="S149" i="19"/>
  <c r="U149"/>
  <c r="W206" i="16"/>
  <c r="U233" i="19"/>
  <c r="R233"/>
  <c r="H12"/>
  <c r="G65"/>
  <c r="F65"/>
  <c r="Q177" i="20"/>
  <c r="Q93"/>
  <c r="C65" i="19"/>
  <c r="C68" s="1"/>
  <c r="Q9" i="20"/>
  <c r="Q121"/>
  <c r="Q205"/>
  <c r="H73"/>
  <c r="H75"/>
  <c r="E67"/>
  <c r="I46"/>
  <c r="T235" i="13"/>
  <c r="V235" s="1"/>
  <c r="O248"/>
  <c r="Q248" s="1"/>
  <c r="O233" i="17"/>
  <c r="O234" i="16"/>
  <c r="Q234" s="1"/>
  <c r="O234" i="15"/>
  <c r="Q234" s="1"/>
  <c r="O239"/>
  <c r="Q239" s="1"/>
  <c r="E80" i="20"/>
  <c r="T66"/>
  <c r="T239"/>
  <c r="O80"/>
  <c r="O235" i="15"/>
  <c r="Q235" s="1"/>
  <c r="T242" i="13"/>
  <c r="T235" i="17"/>
  <c r="V235" s="1"/>
  <c r="T238"/>
  <c r="T243"/>
  <c r="T234" i="16"/>
  <c r="V234" s="1"/>
  <c r="T235" i="15"/>
  <c r="V235" s="1"/>
  <c r="T241"/>
  <c r="T243"/>
  <c r="I47" i="20"/>
  <c r="H65"/>
  <c r="H66"/>
  <c r="I17"/>
  <c r="T150"/>
  <c r="T153"/>
  <c r="T158"/>
  <c r="O235" i="17"/>
  <c r="Q235" s="1"/>
  <c r="T235" i="16"/>
  <c r="V235" s="1"/>
  <c r="T238"/>
  <c r="T243"/>
  <c r="T239"/>
  <c r="T237" i="15"/>
  <c r="T242"/>
  <c r="T243" i="13"/>
  <c r="O243" i="19"/>
  <c r="Q243" s="1"/>
  <c r="O248"/>
  <c r="Q248" s="1"/>
  <c r="I39" i="20"/>
  <c r="T73"/>
  <c r="T75"/>
  <c r="O242"/>
  <c r="Q242" s="1"/>
  <c r="T237" i="17"/>
  <c r="T239"/>
  <c r="T242"/>
  <c r="O233" i="15"/>
  <c r="T239" i="13"/>
  <c r="O249" i="19"/>
  <c r="Q249" s="1"/>
  <c r="I15" i="20"/>
  <c r="H77"/>
  <c r="O235"/>
  <c r="T245" i="16"/>
  <c r="H67" i="19"/>
  <c r="O75"/>
  <c r="O165"/>
  <c r="H67" i="20"/>
  <c r="Q21"/>
  <c r="Q26" s="1"/>
  <c r="T69"/>
  <c r="T71"/>
  <c r="T77"/>
  <c r="O165"/>
  <c r="T243"/>
  <c r="O238" i="17"/>
  <c r="Q238" s="1"/>
  <c r="T245"/>
  <c r="T237" i="16"/>
  <c r="T242"/>
  <c r="T239" i="15"/>
  <c r="T234" i="13"/>
  <c r="V234" s="1"/>
  <c r="O235" i="19"/>
  <c r="H71" i="20"/>
  <c r="H74"/>
  <c r="T238" i="13"/>
  <c r="O242"/>
  <c r="Q242" s="1"/>
  <c r="I39" i="19"/>
  <c r="O67"/>
  <c r="O74"/>
  <c r="O151"/>
  <c r="I42" i="20"/>
  <c r="I43"/>
  <c r="T154"/>
  <c r="T159"/>
  <c r="O241"/>
  <c r="O242" i="19"/>
  <c r="Q242" s="1"/>
  <c r="O234"/>
  <c r="O159"/>
  <c r="O81"/>
  <c r="Q81"/>
  <c r="O66"/>
  <c r="O80"/>
  <c r="E81"/>
  <c r="I10"/>
  <c r="I11"/>
  <c r="T235" i="20"/>
  <c r="T238"/>
  <c r="O249"/>
  <c r="Q249" s="1"/>
  <c r="T242"/>
  <c r="V185"/>
  <c r="T234"/>
  <c r="O238"/>
  <c r="Q238" s="1"/>
  <c r="T155"/>
  <c r="T157"/>
  <c r="T161"/>
  <c r="T151"/>
  <c r="T149"/>
  <c r="T67"/>
  <c r="Q41"/>
  <c r="O66"/>
  <c r="O81"/>
  <c r="T74"/>
  <c r="T65"/>
  <c r="O67"/>
  <c r="O74"/>
  <c r="I38"/>
  <c r="E74"/>
  <c r="I37"/>
  <c r="I19"/>
  <c r="I11"/>
  <c r="I9"/>
  <c r="O248"/>
  <c r="Q248" s="1"/>
  <c r="O245"/>
  <c r="O243"/>
  <c r="Q243" s="1"/>
  <c r="Q214"/>
  <c r="O239"/>
  <c r="Q239" s="1"/>
  <c r="O233"/>
  <c r="O234"/>
  <c r="O237"/>
  <c r="O161"/>
  <c r="O157"/>
  <c r="O159"/>
  <c r="O153"/>
  <c r="O151"/>
  <c r="O155"/>
  <c r="O149"/>
  <c r="Q49"/>
  <c r="Q54" s="1"/>
  <c r="O75"/>
  <c r="O71"/>
  <c r="Q13"/>
  <c r="E65"/>
  <c r="E66"/>
  <c r="E73"/>
  <c r="I18"/>
  <c r="E75"/>
  <c r="I10"/>
  <c r="Q74"/>
  <c r="Q75"/>
  <c r="Q81"/>
  <c r="Q217"/>
  <c r="Q222" s="1"/>
  <c r="E69"/>
  <c r="E77"/>
  <c r="E81"/>
  <c r="O65"/>
  <c r="O69"/>
  <c r="O73"/>
  <c r="O77"/>
  <c r="O150"/>
  <c r="O154"/>
  <c r="O158"/>
  <c r="O164"/>
  <c r="T233"/>
  <c r="T241"/>
  <c r="T245"/>
  <c r="I13"/>
  <c r="I21"/>
  <c r="I41"/>
  <c r="I49"/>
  <c r="Q75" i="19"/>
  <c r="E66"/>
  <c r="E67"/>
  <c r="E75"/>
  <c r="O150"/>
  <c r="O158"/>
  <c r="O164"/>
  <c r="O235" i="13"/>
  <c r="Q235" s="1"/>
  <c r="O233"/>
  <c r="O234"/>
  <c r="Q234" s="1"/>
  <c r="O243" i="15"/>
  <c r="Q243" s="1"/>
  <c r="O243" i="16"/>
  <c r="Q243" s="1"/>
  <c r="W209"/>
  <c r="O249" i="17"/>
  <c r="Q249" s="1"/>
  <c r="O248" i="15"/>
  <c r="Q248" s="1"/>
  <c r="O249"/>
  <c r="Q249" s="1"/>
  <c r="O241" i="17"/>
  <c r="O248"/>
  <c r="Q248" s="1"/>
  <c r="O245" i="15"/>
  <c r="O242" i="16"/>
  <c r="Q242" s="1"/>
  <c r="W214" i="15"/>
  <c r="O238" i="13"/>
  <c r="Q238" s="1"/>
  <c r="O239"/>
  <c r="Q239" s="1"/>
  <c r="O239" i="17"/>
  <c r="Q239" s="1"/>
  <c r="O237" i="16"/>
  <c r="O249" i="13"/>
  <c r="Q249" s="1"/>
  <c r="W189" i="16"/>
  <c r="O245"/>
  <c r="O245" i="13"/>
  <c r="O242" i="15"/>
  <c r="Q242" s="1"/>
  <c r="O243" i="17"/>
  <c r="Q243" s="1"/>
  <c r="W188" i="15"/>
  <c r="O243" i="13"/>
  <c r="Q243" s="1"/>
  <c r="O241"/>
  <c r="W182" i="15"/>
  <c r="O238"/>
  <c r="Q238" s="1"/>
  <c r="O237" i="13"/>
  <c r="W188" i="17"/>
  <c r="W185"/>
  <c r="T233" i="16"/>
  <c r="O234" i="17"/>
  <c r="Q234" s="1"/>
  <c r="W234" s="1"/>
  <c r="T234"/>
  <c r="V234" s="1"/>
  <c r="O237"/>
  <c r="O242"/>
  <c r="Q242" s="1"/>
  <c r="O245"/>
  <c r="W189"/>
  <c r="O233" i="16"/>
  <c r="O238"/>
  <c r="Q238" s="1"/>
  <c r="O235"/>
  <c r="Q235" s="1"/>
  <c r="T233" i="17"/>
  <c r="T241"/>
  <c r="O239" i="16"/>
  <c r="Q239" s="1"/>
  <c r="O241"/>
  <c r="T241"/>
  <c r="O248"/>
  <c r="Q248" s="1"/>
  <c r="O249"/>
  <c r="Q249" s="1"/>
  <c r="W206" i="15"/>
  <c r="O237"/>
  <c r="T245"/>
  <c r="T238"/>
  <c r="T233"/>
  <c r="T234"/>
  <c r="V234" s="1"/>
  <c r="O241"/>
  <c r="W177" i="13"/>
  <c r="T233"/>
  <c r="T237"/>
  <c r="T241"/>
  <c r="T245"/>
  <c r="R219" i="19" l="1"/>
  <c r="M218"/>
  <c r="M219"/>
  <c r="S219"/>
  <c r="N218"/>
  <c r="N219"/>
  <c r="Q218" i="20"/>
  <c r="T134"/>
  <c r="W217" i="17"/>
  <c r="V218"/>
  <c r="W218" s="1"/>
  <c r="V219"/>
  <c r="W219" s="1"/>
  <c r="T246"/>
  <c r="T247"/>
  <c r="W217" i="16"/>
  <c r="V219"/>
  <c r="W219" s="1"/>
  <c r="V218"/>
  <c r="W218" s="1"/>
  <c r="T247"/>
  <c r="T246"/>
  <c r="V219" i="13"/>
  <c r="W219" s="1"/>
  <c r="V218"/>
  <c r="W218" s="1"/>
  <c r="T246"/>
  <c r="T247"/>
  <c r="V219" i="15"/>
  <c r="W219" s="1"/>
  <c r="V218"/>
  <c r="W218" s="1"/>
  <c r="T247"/>
  <c r="T246"/>
  <c r="T190" i="20"/>
  <c r="R190" i="19"/>
  <c r="R191"/>
  <c r="N196"/>
  <c r="N190"/>
  <c r="N191"/>
  <c r="S190"/>
  <c r="S191"/>
  <c r="M190"/>
  <c r="M191"/>
  <c r="A79" i="20"/>
  <c r="M162"/>
  <c r="G78"/>
  <c r="O106"/>
  <c r="U162"/>
  <c r="P78"/>
  <c r="S134" i="19"/>
  <c r="S135"/>
  <c r="M134"/>
  <c r="M135"/>
  <c r="U134"/>
  <c r="U135"/>
  <c r="P134"/>
  <c r="P135"/>
  <c r="R134"/>
  <c r="R135"/>
  <c r="U78" i="20"/>
  <c r="O48" i="19"/>
  <c r="O240" i="15"/>
  <c r="Q48" i="19"/>
  <c r="Q74"/>
  <c r="F78" i="20"/>
  <c r="A50"/>
  <c r="N106" i="19"/>
  <c r="N107"/>
  <c r="M106"/>
  <c r="M107"/>
  <c r="R106"/>
  <c r="R107"/>
  <c r="S50"/>
  <c r="S51"/>
  <c r="D50"/>
  <c r="D51"/>
  <c r="C50"/>
  <c r="C51"/>
  <c r="M78" i="20"/>
  <c r="S78"/>
  <c r="H22"/>
  <c r="I22" s="1"/>
  <c r="F50" i="19"/>
  <c r="F51"/>
  <c r="R50"/>
  <c r="R51"/>
  <c r="P50"/>
  <c r="P51"/>
  <c r="G50"/>
  <c r="G51"/>
  <c r="M50"/>
  <c r="M51"/>
  <c r="I50" i="20"/>
  <c r="H51"/>
  <c r="N50" i="19"/>
  <c r="N51"/>
  <c r="E51" i="20"/>
  <c r="D22" i="19"/>
  <c r="D23"/>
  <c r="G22"/>
  <c r="G23"/>
  <c r="Q44" i="20"/>
  <c r="Q50" s="1"/>
  <c r="T22"/>
  <c r="F22" i="19"/>
  <c r="F23"/>
  <c r="R22"/>
  <c r="R23"/>
  <c r="S22"/>
  <c r="S23"/>
  <c r="C22"/>
  <c r="C23"/>
  <c r="E23" i="20"/>
  <c r="N22" i="19"/>
  <c r="N23"/>
  <c r="M22"/>
  <c r="M23"/>
  <c r="O244" i="17"/>
  <c r="D76" i="19"/>
  <c r="U244"/>
  <c r="T48"/>
  <c r="T244" i="13"/>
  <c r="O212" i="19"/>
  <c r="O218" s="1"/>
  <c r="Q104" i="20"/>
  <c r="U160" i="19"/>
  <c r="O244" i="16"/>
  <c r="E44" i="19"/>
  <c r="E50" s="1"/>
  <c r="Q132" i="20"/>
  <c r="C28" i="19"/>
  <c r="O244" i="15"/>
  <c r="V188" i="13"/>
  <c r="V216" i="15"/>
  <c r="W216" s="1"/>
  <c r="O244" i="13"/>
  <c r="T244" i="16"/>
  <c r="T244" i="17"/>
  <c r="V188"/>
  <c r="E74" i="19"/>
  <c r="H76" i="20"/>
  <c r="V216" i="13"/>
  <c r="W216" s="1"/>
  <c r="R160" i="19"/>
  <c r="A76" i="20"/>
  <c r="V104"/>
  <c r="E76"/>
  <c r="O160"/>
  <c r="T104" i="19"/>
  <c r="V188" i="20"/>
  <c r="F76" i="19"/>
  <c r="T216"/>
  <c r="R244"/>
  <c r="O76" i="20"/>
  <c r="T160"/>
  <c r="T76"/>
  <c r="V48"/>
  <c r="W48" s="1"/>
  <c r="Q216"/>
  <c r="Q223" s="1"/>
  <c r="G76" i="19"/>
  <c r="S244"/>
  <c r="T188"/>
  <c r="S160"/>
  <c r="O244" i="20"/>
  <c r="T244"/>
  <c r="V132"/>
  <c r="V216"/>
  <c r="T132" i="19"/>
  <c r="T244" i="15"/>
  <c r="W215" i="17"/>
  <c r="V216"/>
  <c r="W215" i="16"/>
  <c r="V216"/>
  <c r="W19" i="20"/>
  <c r="V20"/>
  <c r="V19" i="19"/>
  <c r="W19" s="1"/>
  <c r="T20"/>
  <c r="I48"/>
  <c r="I19"/>
  <c r="H20"/>
  <c r="P195"/>
  <c r="M252" i="16"/>
  <c r="M224" i="19"/>
  <c r="N252" i="20"/>
  <c r="P111" i="19"/>
  <c r="W214" i="16"/>
  <c r="W214" i="17"/>
  <c r="W214" i="13"/>
  <c r="W186"/>
  <c r="V130" i="19"/>
  <c r="W130" s="1"/>
  <c r="O240" i="17"/>
  <c r="M252" i="13"/>
  <c r="M252" i="15"/>
  <c r="M140" i="19"/>
  <c r="N111"/>
  <c r="Q16" i="20"/>
  <c r="Q22" s="1"/>
  <c r="M252" i="17"/>
  <c r="M28" i="19"/>
  <c r="N112"/>
  <c r="M223"/>
  <c r="E28" i="20"/>
  <c r="M139" i="19"/>
  <c r="V212" i="17"/>
  <c r="W212" s="1"/>
  <c r="P156" i="19"/>
  <c r="P162" s="1"/>
  <c r="N195"/>
  <c r="M251" i="15"/>
  <c r="P139" i="19"/>
  <c r="M72"/>
  <c r="M78" s="1"/>
  <c r="P140"/>
  <c r="A23" i="20"/>
  <c r="W213" i="16"/>
  <c r="Q184" i="20"/>
  <c r="Q190" s="1"/>
  <c r="M196" i="19"/>
  <c r="Q183"/>
  <c r="O184"/>
  <c r="O190" s="1"/>
  <c r="M156"/>
  <c r="M162" s="1"/>
  <c r="M252" i="20"/>
  <c r="N156" i="19"/>
  <c r="N162" s="1"/>
  <c r="P251"/>
  <c r="O224" i="20"/>
  <c r="A22"/>
  <c r="Q99" i="19"/>
  <c r="M240"/>
  <c r="M246" s="1"/>
  <c r="N240"/>
  <c r="N246" s="1"/>
  <c r="E56" i="20"/>
  <c r="M195" i="19"/>
  <c r="Q15"/>
  <c r="Q71" s="1"/>
  <c r="O44"/>
  <c r="O50" s="1"/>
  <c r="H72" i="20"/>
  <c r="Q100"/>
  <c r="O128" i="19"/>
  <c r="O134" s="1"/>
  <c r="N252" i="15"/>
  <c r="M251" i="16"/>
  <c r="I44" i="20"/>
  <c r="O112"/>
  <c r="E72"/>
  <c r="N252" i="13"/>
  <c r="T240" i="17"/>
  <c r="Q128" i="20"/>
  <c r="O140"/>
  <c r="D28" i="19"/>
  <c r="N84" i="20"/>
  <c r="C84"/>
  <c r="T72"/>
  <c r="T78" s="1"/>
  <c r="O100" i="19"/>
  <c r="O106" s="1"/>
  <c r="N252" i="16"/>
  <c r="M251" i="17"/>
  <c r="O56" i="20"/>
  <c r="O28"/>
  <c r="O72"/>
  <c r="T156"/>
  <c r="O16" i="19"/>
  <c r="O22" s="1"/>
  <c r="N251" i="16"/>
  <c r="M251" i="13"/>
  <c r="N167" i="20"/>
  <c r="P251" i="17"/>
  <c r="O240" i="13"/>
  <c r="O240" i="20"/>
  <c r="D84"/>
  <c r="T44" i="19"/>
  <c r="P83" i="20"/>
  <c r="O195"/>
  <c r="P251" i="13"/>
  <c r="O55" i="20"/>
  <c r="N72" i="19"/>
  <c r="N78" s="1"/>
  <c r="P167" i="20"/>
  <c r="P251" i="15"/>
  <c r="O223" i="20"/>
  <c r="N251" i="17"/>
  <c r="N251" i="13"/>
  <c r="N251" i="20"/>
  <c r="P251" i="16"/>
  <c r="D83" i="20"/>
  <c r="M55" i="19"/>
  <c r="M56"/>
  <c r="M251" i="20"/>
  <c r="O111"/>
  <c r="T240"/>
  <c r="T246" s="1"/>
  <c r="E16" i="19"/>
  <c r="E22" s="1"/>
  <c r="V184" i="17"/>
  <c r="V190" s="1"/>
  <c r="M168" i="20"/>
  <c r="N168"/>
  <c r="U240" i="19"/>
  <c r="V184" i="15"/>
  <c r="V190" s="1"/>
  <c r="V212"/>
  <c r="W212" s="1"/>
  <c r="M27" i="19"/>
  <c r="P84" i="20"/>
  <c r="P168"/>
  <c r="N223" i="19"/>
  <c r="N224"/>
  <c r="O139" i="20"/>
  <c r="N83"/>
  <c r="N251" i="15"/>
  <c r="N55" i="19"/>
  <c r="N56"/>
  <c r="M111"/>
  <c r="M112"/>
  <c r="C83" i="20"/>
  <c r="O240" i="16"/>
  <c r="D72" i="19"/>
  <c r="V100" i="20"/>
  <c r="V106" s="1"/>
  <c r="S156" i="19"/>
  <c r="S240"/>
  <c r="S246" s="1"/>
  <c r="U156"/>
  <c r="H16"/>
  <c r="H22" s="1"/>
  <c r="H44"/>
  <c r="H50" s="1"/>
  <c r="E27" i="20"/>
  <c r="O196"/>
  <c r="P252" i="17"/>
  <c r="P252" i="15"/>
  <c r="P252" i="20"/>
  <c r="P196" i="19"/>
  <c r="P55"/>
  <c r="P56"/>
  <c r="M167" i="20"/>
  <c r="E55"/>
  <c r="D55" i="19"/>
  <c r="D56"/>
  <c r="C55"/>
  <c r="C56"/>
  <c r="O156" i="20"/>
  <c r="O162" s="1"/>
  <c r="N252" i="17"/>
  <c r="R240" i="19"/>
  <c r="R247" s="1"/>
  <c r="R156"/>
  <c r="T184"/>
  <c r="T190" s="1"/>
  <c r="T212"/>
  <c r="T218" s="1"/>
  <c r="T16"/>
  <c r="D27"/>
  <c r="C27"/>
  <c r="M83" i="20"/>
  <c r="P27" i="19"/>
  <c r="M84" i="20"/>
  <c r="P252" i="16"/>
  <c r="P252" i="13"/>
  <c r="P112" i="19"/>
  <c r="P224"/>
  <c r="N27"/>
  <c r="N28"/>
  <c r="T240" i="13"/>
  <c r="C72" i="19"/>
  <c r="C78" s="1"/>
  <c r="T100"/>
  <c r="T106" s="1"/>
  <c r="V212" i="20"/>
  <c r="V218" s="1"/>
  <c r="W218" s="1"/>
  <c r="G72" i="19"/>
  <c r="P251" i="20"/>
  <c r="W211" i="16"/>
  <c r="V212"/>
  <c r="W183"/>
  <c r="V184"/>
  <c r="V190" s="1"/>
  <c r="V239"/>
  <c r="W239" s="1"/>
  <c r="T240"/>
  <c r="V239" i="15"/>
  <c r="T240"/>
  <c r="W211" i="13"/>
  <c r="V212"/>
  <c r="W212" s="1"/>
  <c r="W183"/>
  <c r="V184"/>
  <c r="W183" i="20"/>
  <c r="V184"/>
  <c r="V190" s="1"/>
  <c r="V127" i="19"/>
  <c r="T128"/>
  <c r="W127" i="20"/>
  <c r="V128"/>
  <c r="V134" s="1"/>
  <c r="W43"/>
  <c r="V44"/>
  <c r="W15"/>
  <c r="V16"/>
  <c r="V22" s="1"/>
  <c r="A71" i="19"/>
  <c r="F72"/>
  <c r="Q66" i="20"/>
  <c r="O26" i="19"/>
  <c r="V238" i="15"/>
  <c r="W238" s="1"/>
  <c r="W210" i="17"/>
  <c r="V238"/>
  <c r="W238" s="1"/>
  <c r="W210" i="13"/>
  <c r="W182"/>
  <c r="V238"/>
  <c r="W238" s="1"/>
  <c r="A16" i="19"/>
  <c r="A44"/>
  <c r="V235"/>
  <c r="I16" i="20"/>
  <c r="W209" i="17"/>
  <c r="D82" i="19"/>
  <c r="W211" i="20"/>
  <c r="Q211" i="19"/>
  <c r="V211"/>
  <c r="V41"/>
  <c r="E26"/>
  <c r="W182" i="16"/>
  <c r="W210"/>
  <c r="A27" i="20"/>
  <c r="A55"/>
  <c r="O155" i="19"/>
  <c r="Q155" s="1"/>
  <c r="O96"/>
  <c r="O107" s="1"/>
  <c r="O124"/>
  <c r="O135" s="1"/>
  <c r="W235" i="17"/>
  <c r="W189" i="13"/>
  <c r="V217" i="19"/>
  <c r="V49"/>
  <c r="A56" i="20"/>
  <c r="W11"/>
  <c r="O71" i="19"/>
  <c r="Q49"/>
  <c r="W179" i="20"/>
  <c r="W123" i="19"/>
  <c r="E71"/>
  <c r="W215" i="20"/>
  <c r="W215" i="13"/>
  <c r="V215" i="19"/>
  <c r="V187"/>
  <c r="W187" i="13"/>
  <c r="V47" i="19"/>
  <c r="W179"/>
  <c r="O245"/>
  <c r="O250" s="1"/>
  <c r="P236"/>
  <c r="P247" s="1"/>
  <c r="A28" i="20"/>
  <c r="O238" i="19"/>
  <c r="Q238" s="1"/>
  <c r="W207"/>
  <c r="Q138"/>
  <c r="V241" i="16"/>
  <c r="W18" i="20"/>
  <c r="W46"/>
  <c r="W186"/>
  <c r="V214" i="19"/>
  <c r="V186"/>
  <c r="V242" i="16"/>
  <c r="V102" i="19"/>
  <c r="V46"/>
  <c r="V18"/>
  <c r="I46"/>
  <c r="O161"/>
  <c r="Q161" s="1"/>
  <c r="O154"/>
  <c r="W207" i="20"/>
  <c r="H73" i="19"/>
  <c r="Q235" i="20"/>
  <c r="Q67"/>
  <c r="W95" i="19"/>
  <c r="O239"/>
  <c r="Q239" s="1"/>
  <c r="A81"/>
  <c r="Q235"/>
  <c r="Q67"/>
  <c r="W123" i="20"/>
  <c r="V235"/>
  <c r="I43" i="19"/>
  <c r="A73"/>
  <c r="V15"/>
  <c r="Q151"/>
  <c r="T155"/>
  <c r="V151"/>
  <c r="W206"/>
  <c r="O77"/>
  <c r="O82" s="1"/>
  <c r="W130" i="20"/>
  <c r="W182" i="19"/>
  <c r="Q124" i="20"/>
  <c r="W102"/>
  <c r="W210" i="19"/>
  <c r="V67" i="20"/>
  <c r="I21" i="19"/>
  <c r="W39"/>
  <c r="H71"/>
  <c r="Q208" i="20"/>
  <c r="Q219" s="1"/>
  <c r="E77" i="19"/>
  <c r="E82" s="1"/>
  <c r="W131" i="20"/>
  <c r="W206"/>
  <c r="W95"/>
  <c r="I15" i="19"/>
  <c r="Q110" i="20"/>
  <c r="T238" i="19"/>
  <c r="H74"/>
  <c r="V183"/>
  <c r="V239" i="13"/>
  <c r="V239" i="20"/>
  <c r="V99" i="19"/>
  <c r="V43"/>
  <c r="V71" i="20"/>
  <c r="W126"/>
  <c r="Q217" i="19"/>
  <c r="Q222" s="1"/>
  <c r="W103" i="20"/>
  <c r="Q138"/>
  <c r="A26" i="19"/>
  <c r="U236"/>
  <c r="U247" s="1"/>
  <c r="V208" i="20"/>
  <c r="V124"/>
  <c r="A70" i="19"/>
  <c r="T239"/>
  <c r="A65"/>
  <c r="A66"/>
  <c r="O138"/>
  <c r="O139" s="1"/>
  <c r="V124"/>
  <c r="V208"/>
  <c r="V96" i="20"/>
  <c r="A82"/>
  <c r="A77" i="19"/>
  <c r="A74"/>
  <c r="Q151" i="20"/>
  <c r="V242" i="15"/>
  <c r="V241"/>
  <c r="W209"/>
  <c r="Q164" i="20"/>
  <c r="Q155"/>
  <c r="Q165" i="19"/>
  <c r="Q98"/>
  <c r="U152"/>
  <c r="T158"/>
  <c r="A75"/>
  <c r="V180"/>
  <c r="A20"/>
  <c r="Q159" i="20"/>
  <c r="V151"/>
  <c r="V155"/>
  <c r="Q165"/>
  <c r="A69" i="19"/>
  <c r="A68" i="20"/>
  <c r="O110" i="19"/>
  <c r="T153"/>
  <c r="Q126"/>
  <c r="W126" s="1"/>
  <c r="T242"/>
  <c r="Q159"/>
  <c r="V131"/>
  <c r="T159"/>
  <c r="A54"/>
  <c r="Q158"/>
  <c r="Q154" i="20"/>
  <c r="Q164" i="19"/>
  <c r="Q158" i="20"/>
  <c r="A80" i="19"/>
  <c r="W98" i="20"/>
  <c r="V238"/>
  <c r="W238" s="1"/>
  <c r="V154"/>
  <c r="V70"/>
  <c r="V238" i="16"/>
  <c r="V98" i="19"/>
  <c r="V42"/>
  <c r="W42" s="1"/>
  <c r="H70"/>
  <c r="Q234" i="20"/>
  <c r="V234"/>
  <c r="V180"/>
  <c r="Q234" i="19"/>
  <c r="N152"/>
  <c r="N163" s="1"/>
  <c r="W210" i="15"/>
  <c r="M152" i="19"/>
  <c r="M163" s="1"/>
  <c r="T243"/>
  <c r="W178" i="20"/>
  <c r="Q17" i="19"/>
  <c r="Q20" s="1"/>
  <c r="T245"/>
  <c r="Q180" i="20"/>
  <c r="Q191" s="1"/>
  <c r="P152" i="19"/>
  <c r="V40" i="20"/>
  <c r="T154" i="19"/>
  <c r="V150" i="20"/>
  <c r="Q150"/>
  <c r="W38"/>
  <c r="O73" i="19"/>
  <c r="O76" s="1"/>
  <c r="I18"/>
  <c r="T241"/>
  <c r="V96"/>
  <c r="W94" i="20"/>
  <c r="V66"/>
  <c r="T237" i="19"/>
  <c r="Q73" i="20"/>
  <c r="Q76" s="1"/>
  <c r="Q12"/>
  <c r="Q189" i="19"/>
  <c r="Q194" s="1"/>
  <c r="O70"/>
  <c r="V12" i="20"/>
  <c r="Q40"/>
  <c r="Q51" s="1"/>
  <c r="Q105" i="19"/>
  <c r="Q110" s="1"/>
  <c r="W10" i="20"/>
  <c r="Q21" i="19"/>
  <c r="Q26" s="1"/>
  <c r="W38"/>
  <c r="T157"/>
  <c r="T161"/>
  <c r="W189" i="20"/>
  <c r="O241" i="19"/>
  <c r="O244" s="1"/>
  <c r="W129" i="20"/>
  <c r="O157" i="19"/>
  <c r="O160" s="1"/>
  <c r="Q101"/>
  <c r="Q104" s="1"/>
  <c r="I47"/>
  <c r="Q185"/>
  <c r="Q188" s="1"/>
  <c r="H75"/>
  <c r="E82" i="20"/>
  <c r="Q129" i="19"/>
  <c r="Q132" s="1"/>
  <c r="O250" i="15"/>
  <c r="W105" i="20"/>
  <c r="O236" i="16"/>
  <c r="O236" i="13"/>
  <c r="O82" i="20"/>
  <c r="O250" i="17"/>
  <c r="E68" i="20"/>
  <c r="F68" i="19"/>
  <c r="V233" i="20"/>
  <c r="T236"/>
  <c r="T247" s="1"/>
  <c r="V65"/>
  <c r="T68"/>
  <c r="T79" s="1"/>
  <c r="V245" i="17"/>
  <c r="W181" i="13"/>
  <c r="V233"/>
  <c r="T236"/>
  <c r="V233" i="17"/>
  <c r="T236"/>
  <c r="V233" i="15"/>
  <c r="T236"/>
  <c r="V233" i="16"/>
  <c r="T236"/>
  <c r="Q233" i="15"/>
  <c r="Q236" s="1"/>
  <c r="O236"/>
  <c r="O250" i="13"/>
  <c r="O236" i="17"/>
  <c r="O250" i="16"/>
  <c r="O152" i="20"/>
  <c r="H68"/>
  <c r="O166"/>
  <c r="O236"/>
  <c r="O247" s="1"/>
  <c r="O250"/>
  <c r="Q96"/>
  <c r="V149"/>
  <c r="T152"/>
  <c r="O68"/>
  <c r="I37" i="19"/>
  <c r="H40"/>
  <c r="V21"/>
  <c r="G68"/>
  <c r="Q37"/>
  <c r="O40"/>
  <c r="V17"/>
  <c r="H77"/>
  <c r="V189"/>
  <c r="V13"/>
  <c r="V133"/>
  <c r="Q161" i="20"/>
  <c r="Q245" i="16"/>
  <c r="Q250" s="1"/>
  <c r="Q245" i="15"/>
  <c r="Q250" s="1"/>
  <c r="Q245" i="20"/>
  <c r="Q250" s="1"/>
  <c r="Q213" i="19"/>
  <c r="Q216" s="1"/>
  <c r="W17" i="20"/>
  <c r="I49" i="19"/>
  <c r="W215" i="15"/>
  <c r="V245" i="16"/>
  <c r="V245" i="15"/>
  <c r="V245" i="13"/>
  <c r="V245" i="20"/>
  <c r="V161"/>
  <c r="V105" i="19"/>
  <c r="V77" i="20"/>
  <c r="Q241" i="17"/>
  <c r="Q244" s="1"/>
  <c r="Q157" i="20"/>
  <c r="Q241"/>
  <c r="Q244" s="1"/>
  <c r="E73" i="19"/>
  <c r="Q241" i="13"/>
  <c r="Q244" s="1"/>
  <c r="V243" i="17"/>
  <c r="V243" i="15"/>
  <c r="V244" s="1"/>
  <c r="W47" i="20"/>
  <c r="W187"/>
  <c r="V243" i="16"/>
  <c r="V243" i="13"/>
  <c r="V243" i="20"/>
  <c r="V103" i="19"/>
  <c r="V159" i="20"/>
  <c r="V75"/>
  <c r="W42"/>
  <c r="V242" i="17"/>
  <c r="V242" i="20"/>
  <c r="V242" i="13"/>
  <c r="V158" i="20"/>
  <c r="V74"/>
  <c r="V241" i="17"/>
  <c r="V241" i="20"/>
  <c r="V241" i="13"/>
  <c r="V185" i="19"/>
  <c r="V129"/>
  <c r="V101"/>
  <c r="V157" i="20"/>
  <c r="V73"/>
  <c r="I42" i="19"/>
  <c r="V213"/>
  <c r="V239" i="17"/>
  <c r="W239" s="1"/>
  <c r="Q181" i="19"/>
  <c r="O153"/>
  <c r="O237"/>
  <c r="V153" i="20"/>
  <c r="E69" i="19"/>
  <c r="O69"/>
  <c r="I13"/>
  <c r="Q13"/>
  <c r="I17"/>
  <c r="Q209"/>
  <c r="Q125"/>
  <c r="V237" i="20"/>
  <c r="V237" i="16"/>
  <c r="V237" i="17"/>
  <c r="V237" i="13"/>
  <c r="V69" i="20"/>
  <c r="V125" i="19"/>
  <c r="V209"/>
  <c r="V181"/>
  <c r="V237" i="15"/>
  <c r="V97" i="19"/>
  <c r="Q41"/>
  <c r="Q44" s="1"/>
  <c r="H69"/>
  <c r="Q97"/>
  <c r="P70"/>
  <c r="P72" s="1"/>
  <c r="P78" s="1"/>
  <c r="I41"/>
  <c r="Q237" i="13"/>
  <c r="Q240" s="1"/>
  <c r="Q237" i="20"/>
  <c r="Q240" s="1"/>
  <c r="Q237" i="16"/>
  <c r="Q240" s="1"/>
  <c r="Q14" i="19"/>
  <c r="I14"/>
  <c r="E70"/>
  <c r="W10"/>
  <c r="Q66"/>
  <c r="W125" i="20"/>
  <c r="I73"/>
  <c r="I12"/>
  <c r="I40"/>
  <c r="W178" i="13"/>
  <c r="Q153" i="20"/>
  <c r="W177"/>
  <c r="T233" i="19"/>
  <c r="W207" i="13"/>
  <c r="Q205" i="19"/>
  <c r="Q208" s="1"/>
  <c r="W179" i="13"/>
  <c r="Q177" i="19"/>
  <c r="Q180" s="1"/>
  <c r="Q121"/>
  <c r="Q124" s="1"/>
  <c r="Q93"/>
  <c r="Q9"/>
  <c r="Q12" s="1"/>
  <c r="Q65" i="20"/>
  <c r="E65" i="19"/>
  <c r="E68" s="1"/>
  <c r="W39" i="20"/>
  <c r="O149" i="19"/>
  <c r="W11"/>
  <c r="W235" i="13"/>
  <c r="O65" i="19"/>
  <c r="O68" s="1"/>
  <c r="W208" i="16"/>
  <c r="W180" i="17"/>
  <c r="W180" i="15"/>
  <c r="W208" i="17"/>
  <c r="W180" i="16"/>
  <c r="W208" i="13"/>
  <c r="W235" i="16"/>
  <c r="W235" i="15"/>
  <c r="I77" i="20"/>
  <c r="I75"/>
  <c r="Q150" i="19"/>
  <c r="O233"/>
  <c r="O236" s="1"/>
  <c r="H66"/>
  <c r="T149"/>
  <c r="I38"/>
  <c r="W122"/>
  <c r="W234" i="15"/>
  <c r="W94" i="19"/>
  <c r="W234" i="13"/>
  <c r="W122" i="20"/>
  <c r="I66"/>
  <c r="I69"/>
  <c r="Q233" i="13"/>
  <c r="Q236" s="1"/>
  <c r="Q233" i="17"/>
  <c r="Q236" s="1"/>
  <c r="W205" i="13"/>
  <c r="I67" i="20"/>
  <c r="W205" i="15"/>
  <c r="W93" i="20"/>
  <c r="W234" i="16"/>
  <c r="I9" i="19"/>
  <c r="H65"/>
  <c r="I65" i="20"/>
  <c r="Q149"/>
  <c r="Q233"/>
  <c r="W205"/>
  <c r="W209"/>
  <c r="W181"/>
  <c r="W37"/>
  <c r="I74"/>
  <c r="W213" i="15"/>
  <c r="I67" i="19"/>
  <c r="W121" i="20"/>
  <c r="I71"/>
  <c r="W97"/>
  <c r="W214"/>
  <c r="W21"/>
  <c r="W185"/>
  <c r="W133"/>
  <c r="W101"/>
  <c r="W41"/>
  <c r="Q77"/>
  <c r="W9"/>
  <c r="Q69"/>
  <c r="Q72" s="1"/>
  <c r="W217"/>
  <c r="W213"/>
  <c r="W13"/>
  <c r="W49"/>
  <c r="W185" i="15"/>
  <c r="W217"/>
  <c r="Q245" i="13"/>
  <c r="Q250" s="1"/>
  <c r="W181" i="16"/>
  <c r="W177" i="15"/>
  <c r="W185" i="16"/>
  <c r="Q245" i="17"/>
  <c r="Q250" s="1"/>
  <c r="Q237"/>
  <c r="Q240" s="1"/>
  <c r="W217" i="13"/>
  <c r="Q241" i="16"/>
  <c r="Q244" s="1"/>
  <c r="W205"/>
  <c r="W177" i="17"/>
  <c r="W213"/>
  <c r="W209" i="13"/>
  <c r="W177" i="16"/>
  <c r="Q233"/>
  <c r="Q236" s="1"/>
  <c r="W181" i="17"/>
  <c r="W213" i="13"/>
  <c r="Q241" i="15"/>
  <c r="Q244" s="1"/>
  <c r="Q237"/>
  <c r="Q240" s="1"/>
  <c r="W205" i="17"/>
  <c r="E56" i="19" l="1"/>
  <c r="E55"/>
  <c r="T134"/>
  <c r="D78"/>
  <c r="O246" i="20"/>
  <c r="Q106"/>
  <c r="R246" i="19"/>
  <c r="Q246" i="20"/>
  <c r="U246" i="19"/>
  <c r="V219" i="20"/>
  <c r="W219" s="1"/>
  <c r="Q23"/>
  <c r="G78" i="19"/>
  <c r="T162" i="20"/>
  <c r="T219" i="19"/>
  <c r="P163"/>
  <c r="S247"/>
  <c r="O219"/>
  <c r="T163" i="20"/>
  <c r="M247" i="19"/>
  <c r="N247"/>
  <c r="V247" i="17"/>
  <c r="W247" s="1"/>
  <c r="V246"/>
  <c r="W246" s="1"/>
  <c r="V246" i="16"/>
  <c r="W246" s="1"/>
  <c r="V247"/>
  <c r="W247" s="1"/>
  <c r="V247" i="13"/>
  <c r="W247" s="1"/>
  <c r="V246"/>
  <c r="W246" s="1"/>
  <c r="V247" i="15"/>
  <c r="W247" s="1"/>
  <c r="V246"/>
  <c r="W246" s="1"/>
  <c r="Q50" i="19"/>
  <c r="V135" i="20"/>
  <c r="Q135"/>
  <c r="V190" i="13"/>
  <c r="W190" s="1"/>
  <c r="O163" i="20"/>
  <c r="V51"/>
  <c r="W51" s="1"/>
  <c r="V191"/>
  <c r="U163" i="19"/>
  <c r="U162"/>
  <c r="Q134" i="20"/>
  <c r="V191" i="16"/>
  <c r="W191" s="1"/>
  <c r="I51" i="20"/>
  <c r="V191" i="15"/>
  <c r="V191" i="13"/>
  <c r="A78" i="20"/>
  <c r="V191" i="17"/>
  <c r="O191" i="19"/>
  <c r="T191"/>
  <c r="R162"/>
  <c r="R163"/>
  <c r="W134" i="20"/>
  <c r="T107" i="19"/>
  <c r="T135"/>
  <c r="S162"/>
  <c r="S163"/>
  <c r="Q78" i="20"/>
  <c r="O79"/>
  <c r="V23"/>
  <c r="Q107"/>
  <c r="V107"/>
  <c r="F79" i="19"/>
  <c r="E76"/>
  <c r="O51"/>
  <c r="G79"/>
  <c r="H76"/>
  <c r="F78"/>
  <c r="A78" s="1"/>
  <c r="V50" i="20"/>
  <c r="W50" s="1"/>
  <c r="A50" i="19"/>
  <c r="H51"/>
  <c r="E78" i="20"/>
  <c r="H78"/>
  <c r="T50" i="19"/>
  <c r="T51"/>
  <c r="H79" i="20"/>
  <c r="E79"/>
  <c r="O78"/>
  <c r="A76" i="19"/>
  <c r="E51"/>
  <c r="P79"/>
  <c r="D79"/>
  <c r="I50"/>
  <c r="M79"/>
  <c r="A51"/>
  <c r="N79"/>
  <c r="W132" i="20"/>
  <c r="C79" i="19"/>
  <c r="O223"/>
  <c r="O224"/>
  <c r="W216" i="20"/>
  <c r="Q55"/>
  <c r="I76"/>
  <c r="H23" i="19"/>
  <c r="T22"/>
  <c r="T23"/>
  <c r="E23"/>
  <c r="O23"/>
  <c r="V244" i="13"/>
  <c r="W244" s="1"/>
  <c r="W106" i="20"/>
  <c r="W190" i="16"/>
  <c r="T244" i="19"/>
  <c r="W191" i="13"/>
  <c r="V104" i="19"/>
  <c r="Q160" i="20"/>
  <c r="V48" i="19"/>
  <c r="W48" s="1"/>
  <c r="M83"/>
  <c r="M84"/>
  <c r="V160" i="20"/>
  <c r="V132" i="19"/>
  <c r="W132" s="1"/>
  <c r="V188"/>
  <c r="V20"/>
  <c r="V244" i="20"/>
  <c r="W244" s="1"/>
  <c r="T160" i="19"/>
  <c r="W244" i="15"/>
  <c r="V216" i="19"/>
  <c r="W216" s="1"/>
  <c r="W216" i="17"/>
  <c r="W243"/>
  <c r="V244"/>
  <c r="W216" i="16"/>
  <c r="W243"/>
  <c r="V244"/>
  <c r="W75" i="20"/>
  <c r="V76"/>
  <c r="I76" i="19"/>
  <c r="P167"/>
  <c r="Q196" i="20"/>
  <c r="Q27"/>
  <c r="O196" i="19"/>
  <c r="Q224" i="20"/>
  <c r="W242" i="16"/>
  <c r="W242" i="17"/>
  <c r="W242" i="13"/>
  <c r="W102" i="19"/>
  <c r="I74"/>
  <c r="N252"/>
  <c r="N251"/>
  <c r="M251"/>
  <c r="Q184"/>
  <c r="Q190" s="1"/>
  <c r="N167"/>
  <c r="Q195" i="20"/>
  <c r="W212" i="16"/>
  <c r="N168" i="19"/>
  <c r="M168"/>
  <c r="I23" i="20"/>
  <c r="M252" i="19"/>
  <c r="W184" i="16"/>
  <c r="W184" i="13"/>
  <c r="O195" i="19"/>
  <c r="W190" i="20"/>
  <c r="M167" i="19"/>
  <c r="A23"/>
  <c r="O55"/>
  <c r="N84"/>
  <c r="A22"/>
  <c r="Q128"/>
  <c r="Q134" s="1"/>
  <c r="Q212"/>
  <c r="Q218" s="1"/>
  <c r="O111"/>
  <c r="A83" i="20"/>
  <c r="Q100" i="19"/>
  <c r="Q106" s="1"/>
  <c r="O240"/>
  <c r="O246" s="1"/>
  <c r="O27"/>
  <c r="Q156" i="20"/>
  <c r="N83" i="19"/>
  <c r="Q252" i="16"/>
  <c r="O252"/>
  <c r="O72" i="19"/>
  <c r="O78" s="1"/>
  <c r="Q112" i="20"/>
  <c r="O84"/>
  <c r="V240" i="17"/>
  <c r="O252" i="15"/>
  <c r="O56" i="19"/>
  <c r="Q56" i="20"/>
  <c r="V156"/>
  <c r="T240" i="19"/>
  <c r="T246" s="1"/>
  <c r="V44"/>
  <c r="V16"/>
  <c r="E83" i="20"/>
  <c r="O83"/>
  <c r="O28" i="19"/>
  <c r="Q28" i="20"/>
  <c r="O251" i="15"/>
  <c r="Q111" i="20"/>
  <c r="Q139"/>
  <c r="O251" i="17"/>
  <c r="O251" i="20"/>
  <c r="O251" i="13"/>
  <c r="P83" i="19"/>
  <c r="P84"/>
  <c r="D83"/>
  <c r="Q251" i="20"/>
  <c r="P168" i="19"/>
  <c r="O167" i="20"/>
  <c r="O251" i="16"/>
  <c r="H72" i="19"/>
  <c r="H78" s="1"/>
  <c r="Q252" i="13"/>
  <c r="Q16" i="19"/>
  <c r="Q22" s="1"/>
  <c r="O252" i="17"/>
  <c r="E84" i="20"/>
  <c r="O252" i="13"/>
  <c r="V240"/>
  <c r="Q140" i="20"/>
  <c r="O140" i="19"/>
  <c r="V128"/>
  <c r="V134" s="1"/>
  <c r="Q251" i="16"/>
  <c r="P252" i="19"/>
  <c r="C83"/>
  <c r="Q252" i="17"/>
  <c r="E72" i="19"/>
  <c r="E78" s="1"/>
  <c r="Q252" i="15"/>
  <c r="V240" i="20"/>
  <c r="V212" i="19"/>
  <c r="V219" s="1"/>
  <c r="C84"/>
  <c r="Q251" i="15"/>
  <c r="Q251" i="17"/>
  <c r="Q251" i="13"/>
  <c r="O156" i="19"/>
  <c r="O162" s="1"/>
  <c r="O252" i="20"/>
  <c r="O168"/>
  <c r="V100" i="19"/>
  <c r="V184"/>
  <c r="O112"/>
  <c r="V240" i="15"/>
  <c r="V240" i="16"/>
  <c r="D84" i="19"/>
  <c r="W239" i="15"/>
  <c r="W127" i="19"/>
  <c r="V155"/>
  <c r="T156"/>
  <c r="W71" i="20"/>
  <c r="V72"/>
  <c r="V78" s="1"/>
  <c r="W78" s="1"/>
  <c r="I16" i="19"/>
  <c r="E27"/>
  <c r="E28"/>
  <c r="W238" i="16"/>
  <c r="A72" i="20"/>
  <c r="W184"/>
  <c r="V238" i="19"/>
  <c r="W238" s="1"/>
  <c r="W100" i="20"/>
  <c r="I44" i="19"/>
  <c r="W16" i="20"/>
  <c r="V153" i="19"/>
  <c r="W211"/>
  <c r="A27"/>
  <c r="A55"/>
  <c r="O152"/>
  <c r="V236" i="16"/>
  <c r="V236" i="15"/>
  <c r="V236" i="17"/>
  <c r="V236" i="13"/>
  <c r="W49" i="19"/>
  <c r="V245"/>
  <c r="I71"/>
  <c r="Q68" i="20"/>
  <c r="Q79" s="1"/>
  <c r="Q54" i="19"/>
  <c r="Q55" s="1"/>
  <c r="I77"/>
  <c r="W217"/>
  <c r="O166"/>
  <c r="A28"/>
  <c r="W235" i="20"/>
  <c r="Q154" i="19"/>
  <c r="W242" i="15"/>
  <c r="W215" i="19"/>
  <c r="V243"/>
  <c r="W187"/>
  <c r="W131"/>
  <c r="V159"/>
  <c r="W47"/>
  <c r="Q245"/>
  <c r="Q250" s="1"/>
  <c r="W67" i="20"/>
  <c r="V236" i="19"/>
  <c r="W74" i="20"/>
  <c r="W242"/>
  <c r="W214" i="19"/>
  <c r="V242"/>
  <c r="W186"/>
  <c r="W46"/>
  <c r="W18"/>
  <c r="V241"/>
  <c r="W235"/>
  <c r="W15"/>
  <c r="W151"/>
  <c r="W150" i="20"/>
  <c r="W154"/>
  <c r="W151"/>
  <c r="W158"/>
  <c r="W98" i="19"/>
  <c r="W159" i="20"/>
  <c r="W155"/>
  <c r="Q166"/>
  <c r="A56" i="19"/>
  <c r="W183"/>
  <c r="W239" i="13"/>
  <c r="W239" i="20"/>
  <c r="V239" i="19"/>
  <c r="W43"/>
  <c r="Q236" i="20"/>
  <c r="Q247" s="1"/>
  <c r="Q73" i="19"/>
  <c r="Q76" s="1"/>
  <c r="Q241"/>
  <c r="Q244" s="1"/>
  <c r="Q77"/>
  <c r="Q82" s="1"/>
  <c r="Q166"/>
  <c r="A84" i="20"/>
  <c r="W189" i="19"/>
  <c r="V236" i="20"/>
  <c r="W234"/>
  <c r="V157" i="19"/>
  <c r="A68"/>
  <c r="W21"/>
  <c r="Q152" i="20"/>
  <c r="Q163" s="1"/>
  <c r="I70" i="19"/>
  <c r="W41"/>
  <c r="V161"/>
  <c r="V158"/>
  <c r="V152"/>
  <c r="A82"/>
  <c r="V154"/>
  <c r="W234"/>
  <c r="V152" i="20"/>
  <c r="W150" i="19"/>
  <c r="V237"/>
  <c r="I66"/>
  <c r="V68" i="20"/>
  <c r="Q157" i="19"/>
  <c r="Q160" s="1"/>
  <c r="W17"/>
  <c r="Q40"/>
  <c r="Q51" s="1"/>
  <c r="W37"/>
  <c r="I75"/>
  <c r="W133"/>
  <c r="Q82" i="20"/>
  <c r="Q83" s="1"/>
  <c r="W73"/>
  <c r="W161"/>
  <c r="V149" i="19"/>
  <c r="Q96"/>
  <c r="Q107" s="1"/>
  <c r="H68"/>
  <c r="W185"/>
  <c r="W129"/>
  <c r="W105"/>
  <c r="W245" i="16"/>
  <c r="I73" i="19"/>
  <c r="W243" i="15"/>
  <c r="W157" i="20"/>
  <c r="W241" i="17"/>
  <c r="W243" i="20"/>
  <c r="W243" i="13"/>
  <c r="W103" i="19"/>
  <c r="W101"/>
  <c r="W181"/>
  <c r="Q153"/>
  <c r="W213"/>
  <c r="W237" i="16"/>
  <c r="W237" i="13"/>
  <c r="Q237" i="19"/>
  <c r="Q240" s="1"/>
  <c r="W97"/>
  <c r="W209"/>
  <c r="V233"/>
  <c r="Q69"/>
  <c r="W99" i="20"/>
  <c r="W99" i="19"/>
  <c r="I69"/>
  <c r="W125"/>
  <c r="W13"/>
  <c r="Q70"/>
  <c r="W153" i="20"/>
  <c r="W69"/>
  <c r="I70"/>
  <c r="W40"/>
  <c r="W12"/>
  <c r="W121" i="19"/>
  <c r="Q65"/>
  <c r="Q68" s="1"/>
  <c r="W177"/>
  <c r="W180" i="13"/>
  <c r="Q149" i="19"/>
  <c r="Q152" s="1"/>
  <c r="W96" i="20"/>
  <c r="W233" i="15"/>
  <c r="W208" i="20"/>
  <c r="W178" i="19"/>
  <c r="W180" i="20"/>
  <c r="I12" i="19"/>
  <c r="W124" i="20"/>
  <c r="W233" i="13"/>
  <c r="I40" i="19"/>
  <c r="W208" i="15"/>
  <c r="W233" i="20"/>
  <c r="W205" i="19"/>
  <c r="W93"/>
  <c r="I68" i="20"/>
  <c r="W208" i="19"/>
  <c r="Q233"/>
  <c r="Q236" s="1"/>
  <c r="W180"/>
  <c r="W66" i="20"/>
  <c r="I65" i="19"/>
  <c r="W233" i="17"/>
  <c r="W9" i="19"/>
  <c r="W245" i="20"/>
  <c r="W149"/>
  <c r="W237"/>
  <c r="W77"/>
  <c r="W245" i="15"/>
  <c r="W65" i="20"/>
  <c r="W241"/>
  <c r="W245" i="13"/>
  <c r="W237" i="17"/>
  <c r="W241" i="13"/>
  <c r="W237" i="15"/>
  <c r="W241"/>
  <c r="W241" i="16"/>
  <c r="W188"/>
  <c r="W245" i="17"/>
  <c r="W233" i="16"/>
  <c r="H79" i="19" l="1"/>
  <c r="V79" i="20"/>
  <c r="V163"/>
  <c r="W135"/>
  <c r="V246"/>
  <c r="W246" s="1"/>
  <c r="Q162"/>
  <c r="Q247" i="19"/>
  <c r="Q246"/>
  <c r="V247" i="20"/>
  <c r="W247" s="1"/>
  <c r="T247" i="19"/>
  <c r="V218"/>
  <c r="W218" s="1"/>
  <c r="Q219"/>
  <c r="W219" s="1"/>
  <c r="O247"/>
  <c r="V191"/>
  <c r="O163"/>
  <c r="A79"/>
  <c r="V106"/>
  <c r="V162" i="20"/>
  <c r="W162" s="1"/>
  <c r="Q191" i="19"/>
  <c r="V190"/>
  <c r="W190" s="1"/>
  <c r="T162"/>
  <c r="T163"/>
  <c r="V135"/>
  <c r="W163" i="20"/>
  <c r="I78"/>
  <c r="Q135" i="19"/>
  <c r="W134"/>
  <c r="I51"/>
  <c r="V107"/>
  <c r="I79" i="20"/>
  <c r="W79"/>
  <c r="O79" i="19"/>
  <c r="I78"/>
  <c r="E79"/>
  <c r="V50"/>
  <c r="W50" s="1"/>
  <c r="V51"/>
  <c r="W51" s="1"/>
  <c r="V22"/>
  <c r="V23"/>
  <c r="Q23"/>
  <c r="W160" i="20"/>
  <c r="V244" i="19"/>
  <c r="W244" i="17"/>
  <c r="W244" i="16"/>
  <c r="W22" i="20"/>
  <c r="W159" i="19"/>
  <c r="V160"/>
  <c r="W76" i="20"/>
  <c r="Q252"/>
  <c r="O83" i="19"/>
  <c r="Q139"/>
  <c r="Q195"/>
  <c r="Q196"/>
  <c r="O252"/>
  <c r="I23"/>
  <c r="Q140"/>
  <c r="Q111"/>
  <c r="O251"/>
  <c r="Q224"/>
  <c r="I22"/>
  <c r="Q223"/>
  <c r="O84"/>
  <c r="E84"/>
  <c r="W107" i="20"/>
  <c r="W184" i="19"/>
  <c r="W128"/>
  <c r="Q112"/>
  <c r="W191" i="20"/>
  <c r="Q84"/>
  <c r="Q167"/>
  <c r="O168" i="19"/>
  <c r="W212"/>
  <c r="Q251"/>
  <c r="E83"/>
  <c r="Q252"/>
  <c r="Q72"/>
  <c r="Q78" s="1"/>
  <c r="Q156"/>
  <c r="Q162" s="1"/>
  <c r="Q168" i="20"/>
  <c r="V240" i="19"/>
  <c r="V247" s="1"/>
  <c r="W247" s="1"/>
  <c r="O167"/>
  <c r="Q27"/>
  <c r="V156"/>
  <c r="W236" i="17"/>
  <c r="Q56" i="19"/>
  <c r="W16"/>
  <c r="Q28"/>
  <c r="W23" i="20"/>
  <c r="W155" i="19"/>
  <c r="W240" i="13"/>
  <c r="W240" i="17"/>
  <c r="W240" i="16"/>
  <c r="W240" i="15"/>
  <c r="W100" i="19"/>
  <c r="W240" i="20"/>
  <c r="W212"/>
  <c r="W128"/>
  <c r="I72"/>
  <c r="I72" i="19"/>
  <c r="A72"/>
  <c r="W44"/>
  <c r="W44" i="20"/>
  <c r="A83" i="19"/>
  <c r="W161"/>
  <c r="W245"/>
  <c r="W243"/>
  <c r="W242"/>
  <c r="W158"/>
  <c r="A84"/>
  <c r="W239"/>
  <c r="W241"/>
  <c r="W152"/>
  <c r="W40"/>
  <c r="W153"/>
  <c r="W154"/>
  <c r="W237"/>
  <c r="W157"/>
  <c r="W236"/>
  <c r="W96"/>
  <c r="I20" i="20"/>
  <c r="W188"/>
  <c r="W188" i="13"/>
  <c r="W124" i="19"/>
  <c r="W70" i="20"/>
  <c r="W152"/>
  <c r="W14" i="19"/>
  <c r="W236" i="15"/>
  <c r="W149" i="19"/>
  <c r="W236" i="13"/>
  <c r="W236" i="16"/>
  <c r="W236" i="20"/>
  <c r="W68"/>
  <c r="I68" i="19"/>
  <c r="W233"/>
  <c r="W12"/>
  <c r="V162" l="1"/>
  <c r="I79"/>
  <c r="V246"/>
  <c r="W246" s="1"/>
  <c r="Q163"/>
  <c r="W162"/>
  <c r="W135"/>
  <c r="V163"/>
  <c r="Q79"/>
  <c r="W191"/>
  <c r="W244"/>
  <c r="W160"/>
  <c r="W107"/>
  <c r="W23"/>
  <c r="Q168"/>
  <c r="W106"/>
  <c r="W22"/>
  <c r="Q84"/>
  <c r="Q83"/>
  <c r="Q167"/>
  <c r="W240"/>
  <c r="W156"/>
  <c r="W156" i="20"/>
  <c r="W72"/>
  <c r="W188" i="19"/>
  <c r="W104"/>
  <c r="W104" i="20"/>
  <c r="W20"/>
  <c r="I20" i="19"/>
  <c r="S77" i="13"/>
  <c r="R77"/>
  <c r="S75"/>
  <c r="R75"/>
  <c r="S74"/>
  <c r="R74"/>
  <c r="S73"/>
  <c r="R73"/>
  <c r="S71"/>
  <c r="R71"/>
  <c r="S70"/>
  <c r="R70"/>
  <c r="S69"/>
  <c r="R69"/>
  <c r="S77" i="15"/>
  <c r="R77"/>
  <c r="S75"/>
  <c r="R75"/>
  <c r="S74"/>
  <c r="R74"/>
  <c r="S73"/>
  <c r="R73"/>
  <c r="S71"/>
  <c r="R71"/>
  <c r="S70"/>
  <c r="R70"/>
  <c r="S69"/>
  <c r="R69"/>
  <c r="S77" i="16"/>
  <c r="R77"/>
  <c r="S75"/>
  <c r="R75"/>
  <c r="S74"/>
  <c r="R74"/>
  <c r="S73"/>
  <c r="R73"/>
  <c r="S71"/>
  <c r="R71"/>
  <c r="S70"/>
  <c r="R70"/>
  <c r="S69"/>
  <c r="R69"/>
  <c r="S77" i="17"/>
  <c r="R77"/>
  <c r="S75"/>
  <c r="R75"/>
  <c r="S74"/>
  <c r="R74"/>
  <c r="S73"/>
  <c r="R73"/>
  <c r="S71"/>
  <c r="R71"/>
  <c r="S70"/>
  <c r="R70"/>
  <c r="S69"/>
  <c r="R69"/>
  <c r="S67" i="13"/>
  <c r="R67"/>
  <c r="S66"/>
  <c r="R66"/>
  <c r="S65"/>
  <c r="R65"/>
  <c r="S67" i="15"/>
  <c r="R67"/>
  <c r="S66"/>
  <c r="R66"/>
  <c r="S65"/>
  <c r="R65"/>
  <c r="S67" i="16"/>
  <c r="R67"/>
  <c r="S66"/>
  <c r="R66"/>
  <c r="S65"/>
  <c r="R65"/>
  <c r="S67" i="17"/>
  <c r="R67"/>
  <c r="S66"/>
  <c r="R66"/>
  <c r="S65"/>
  <c r="R65"/>
  <c r="P81" i="13"/>
  <c r="P80"/>
  <c r="P77"/>
  <c r="P75"/>
  <c r="P74"/>
  <c r="P73"/>
  <c r="P71"/>
  <c r="P70"/>
  <c r="P69"/>
  <c r="P67"/>
  <c r="P66"/>
  <c r="P65"/>
  <c r="P81" i="15"/>
  <c r="P80"/>
  <c r="P77"/>
  <c r="P75"/>
  <c r="P74"/>
  <c r="P73"/>
  <c r="P71"/>
  <c r="P70"/>
  <c r="P69"/>
  <c r="P67"/>
  <c r="P66"/>
  <c r="P65"/>
  <c r="P81" i="16"/>
  <c r="P80"/>
  <c r="P77"/>
  <c r="P75"/>
  <c r="P74"/>
  <c r="P73"/>
  <c r="P71"/>
  <c r="P70"/>
  <c r="P69"/>
  <c r="P67"/>
  <c r="P66"/>
  <c r="P65"/>
  <c r="P81" i="17"/>
  <c r="P80"/>
  <c r="P77"/>
  <c r="P75"/>
  <c r="P74"/>
  <c r="P73"/>
  <c r="P71"/>
  <c r="P70"/>
  <c r="P69"/>
  <c r="P67"/>
  <c r="P66"/>
  <c r="P65"/>
  <c r="N81" i="13"/>
  <c r="M81"/>
  <c r="N80"/>
  <c r="M80"/>
  <c r="N77"/>
  <c r="M77"/>
  <c r="N75"/>
  <c r="M75"/>
  <c r="N74"/>
  <c r="M74"/>
  <c r="N73"/>
  <c r="M73"/>
  <c r="N71"/>
  <c r="M71"/>
  <c r="N70"/>
  <c r="M70"/>
  <c r="N69"/>
  <c r="M69"/>
  <c r="N67"/>
  <c r="M67"/>
  <c r="N66"/>
  <c r="M66"/>
  <c r="N81" i="15"/>
  <c r="M81"/>
  <c r="N80"/>
  <c r="M80"/>
  <c r="N77"/>
  <c r="M77"/>
  <c r="N75"/>
  <c r="M75"/>
  <c r="N74"/>
  <c r="M74"/>
  <c r="N73"/>
  <c r="M73"/>
  <c r="N71"/>
  <c r="M71"/>
  <c r="N70"/>
  <c r="M70"/>
  <c r="N69"/>
  <c r="M69"/>
  <c r="N67"/>
  <c r="M67"/>
  <c r="N66"/>
  <c r="M66"/>
  <c r="N81" i="16"/>
  <c r="M81"/>
  <c r="N80"/>
  <c r="M80"/>
  <c r="N77"/>
  <c r="M77"/>
  <c r="N75"/>
  <c r="M75"/>
  <c r="N74"/>
  <c r="M74"/>
  <c r="N73"/>
  <c r="M73"/>
  <c r="N71"/>
  <c r="M71"/>
  <c r="N70"/>
  <c r="M70"/>
  <c r="N69"/>
  <c r="M69"/>
  <c r="N67"/>
  <c r="M67"/>
  <c r="N66"/>
  <c r="M66"/>
  <c r="N81" i="17"/>
  <c r="M81"/>
  <c r="N80"/>
  <c r="M80"/>
  <c r="N77"/>
  <c r="M77"/>
  <c r="N75"/>
  <c r="M75"/>
  <c r="N74"/>
  <c r="M74"/>
  <c r="N73"/>
  <c r="M73"/>
  <c r="N71"/>
  <c r="M71"/>
  <c r="N70"/>
  <c r="M70"/>
  <c r="N69"/>
  <c r="M69"/>
  <c r="N67"/>
  <c r="M67"/>
  <c r="N66"/>
  <c r="M66"/>
  <c r="N65" i="13"/>
  <c r="N65" i="15"/>
  <c r="N65" i="16"/>
  <c r="N65" i="17"/>
  <c r="M65" i="13"/>
  <c r="M65" i="15"/>
  <c r="M65" i="16"/>
  <c r="M65" i="17"/>
  <c r="N151" i="13"/>
  <c r="N150"/>
  <c r="N151" i="15"/>
  <c r="N150"/>
  <c r="N151" i="16"/>
  <c r="N150"/>
  <c r="N151" i="17"/>
  <c r="N150"/>
  <c r="N149" i="13"/>
  <c r="N149" i="15"/>
  <c r="N149" i="16"/>
  <c r="N149" i="17"/>
  <c r="M151" i="13"/>
  <c r="M150"/>
  <c r="M151" i="15"/>
  <c r="M150"/>
  <c r="M151" i="16"/>
  <c r="M150"/>
  <c r="M151" i="17"/>
  <c r="M150"/>
  <c r="M149" i="13"/>
  <c r="M149" i="15"/>
  <c r="M149" i="16"/>
  <c r="M149" i="17"/>
  <c r="M153"/>
  <c r="N153"/>
  <c r="M154"/>
  <c r="N154"/>
  <c r="M155"/>
  <c r="N155"/>
  <c r="M153" i="16"/>
  <c r="N153"/>
  <c r="M154"/>
  <c r="N154"/>
  <c r="M155"/>
  <c r="N155"/>
  <c r="M153" i="15"/>
  <c r="N153"/>
  <c r="M154"/>
  <c r="N154"/>
  <c r="M155"/>
  <c r="N155"/>
  <c r="M153" i="13"/>
  <c r="N153"/>
  <c r="M154"/>
  <c r="N154"/>
  <c r="M155"/>
  <c r="N155"/>
  <c r="M157" i="17"/>
  <c r="N157"/>
  <c r="M158"/>
  <c r="N158"/>
  <c r="M159"/>
  <c r="N159"/>
  <c r="M157" i="16"/>
  <c r="N157"/>
  <c r="M158"/>
  <c r="N158"/>
  <c r="M159"/>
  <c r="N159"/>
  <c r="M157" i="15"/>
  <c r="N157"/>
  <c r="M158"/>
  <c r="N158"/>
  <c r="M159"/>
  <c r="N159"/>
  <c r="M157" i="13"/>
  <c r="N157"/>
  <c r="M158"/>
  <c r="N158"/>
  <c r="M159"/>
  <c r="N159"/>
  <c r="M161" i="17"/>
  <c r="N161"/>
  <c r="M164"/>
  <c r="N164"/>
  <c r="M165"/>
  <c r="N165"/>
  <c r="M161" i="16"/>
  <c r="N161"/>
  <c r="M164"/>
  <c r="N164"/>
  <c r="M165"/>
  <c r="N165"/>
  <c r="M161" i="15"/>
  <c r="N161"/>
  <c r="M164"/>
  <c r="N164"/>
  <c r="M165"/>
  <c r="N165"/>
  <c r="M161" i="13"/>
  <c r="N161"/>
  <c r="M164"/>
  <c r="N164"/>
  <c r="M165"/>
  <c r="N165"/>
  <c r="P149" i="17"/>
  <c r="P150"/>
  <c r="P151"/>
  <c r="P149" i="16"/>
  <c r="P150"/>
  <c r="P151"/>
  <c r="P149" i="15"/>
  <c r="P150"/>
  <c r="P151"/>
  <c r="P149" i="13"/>
  <c r="P150"/>
  <c r="P151"/>
  <c r="P153" i="17"/>
  <c r="P154"/>
  <c r="P155"/>
  <c r="P153" i="16"/>
  <c r="P154"/>
  <c r="P155"/>
  <c r="P153" i="15"/>
  <c r="P154"/>
  <c r="P155"/>
  <c r="P153" i="13"/>
  <c r="P154"/>
  <c r="P155"/>
  <c r="W163" i="19" l="1"/>
  <c r="N76" i="16"/>
  <c r="N76" i="13"/>
  <c r="N160" i="15"/>
  <c r="N160" i="17"/>
  <c r="M160" i="15"/>
  <c r="M160" i="17"/>
  <c r="N76"/>
  <c r="N76" i="15"/>
  <c r="M160" i="13"/>
  <c r="M160" i="16"/>
  <c r="N160" i="13"/>
  <c r="N160" i="16"/>
  <c r="M76"/>
  <c r="M76" i="13"/>
  <c r="R76"/>
  <c r="S76" i="17"/>
  <c r="S76" i="15"/>
  <c r="M76" i="17"/>
  <c r="M76" i="15"/>
  <c r="P76" i="17"/>
  <c r="P76" i="16"/>
  <c r="P76" i="15"/>
  <c r="P76" i="13"/>
  <c r="R76" i="17"/>
  <c r="R76" i="15"/>
  <c r="S76" i="13"/>
  <c r="R76" i="16"/>
  <c r="S76"/>
  <c r="N72"/>
  <c r="N72" i="13"/>
  <c r="M72"/>
  <c r="P156"/>
  <c r="M72" i="16"/>
  <c r="P156" i="15"/>
  <c r="M156" i="13"/>
  <c r="M156" i="16"/>
  <c r="N72" i="17"/>
  <c r="N72" i="15"/>
  <c r="S72" i="17"/>
  <c r="S78" s="1"/>
  <c r="S72" i="15"/>
  <c r="P156" i="16"/>
  <c r="N156" i="13"/>
  <c r="N162" s="1"/>
  <c r="N156" i="16"/>
  <c r="N162" s="1"/>
  <c r="M72" i="17"/>
  <c r="M72" i="15"/>
  <c r="R72" i="17"/>
  <c r="R72" i="15"/>
  <c r="P156" i="17"/>
  <c r="M156" i="15"/>
  <c r="M156" i="17"/>
  <c r="P72"/>
  <c r="P78" s="1"/>
  <c r="P72" i="16"/>
  <c r="P72" i="15"/>
  <c r="P78" s="1"/>
  <c r="P72" i="13"/>
  <c r="P78" s="1"/>
  <c r="S72" i="16"/>
  <c r="S78" s="1"/>
  <c r="S72" i="13"/>
  <c r="N156" i="15"/>
  <c r="N156" i="17"/>
  <c r="N162" s="1"/>
  <c r="R72" i="16"/>
  <c r="R72" i="13"/>
  <c r="S70" i="19"/>
  <c r="R70"/>
  <c r="S65"/>
  <c r="S67"/>
  <c r="S69"/>
  <c r="S71"/>
  <c r="S74"/>
  <c r="S77"/>
  <c r="R65"/>
  <c r="R67"/>
  <c r="R69"/>
  <c r="R71"/>
  <c r="R74"/>
  <c r="R77"/>
  <c r="S66"/>
  <c r="S73"/>
  <c r="S75"/>
  <c r="R66"/>
  <c r="R73"/>
  <c r="R75"/>
  <c r="M152" i="16"/>
  <c r="N152"/>
  <c r="N163" s="1"/>
  <c r="N68"/>
  <c r="N82" i="17"/>
  <c r="N82" i="15"/>
  <c r="M68" i="17"/>
  <c r="M82"/>
  <c r="M68" i="16"/>
  <c r="M82" i="15"/>
  <c r="P82" i="17"/>
  <c r="P82" i="16"/>
  <c r="P82" i="15"/>
  <c r="P82" i="13"/>
  <c r="P68" i="15"/>
  <c r="M152" i="13"/>
  <c r="N152"/>
  <c r="N163" s="1"/>
  <c r="M68"/>
  <c r="M79" s="1"/>
  <c r="N68"/>
  <c r="N79" s="1"/>
  <c r="S68" i="16"/>
  <c r="S79" s="1"/>
  <c r="S68" i="13"/>
  <c r="S79" s="1"/>
  <c r="M68" i="15"/>
  <c r="N68"/>
  <c r="N79" s="1"/>
  <c r="R68" i="16"/>
  <c r="R79" s="1"/>
  <c r="R68" i="13"/>
  <c r="M152" i="15"/>
  <c r="N152"/>
  <c r="N163" s="1"/>
  <c r="M152" i="17"/>
  <c r="M163" s="1"/>
  <c r="N152"/>
  <c r="N163" s="1"/>
  <c r="P152"/>
  <c r="P152" i="13"/>
  <c r="N166" i="15"/>
  <c r="N166" i="17"/>
  <c r="P152" i="15"/>
  <c r="M166" i="13"/>
  <c r="M166" i="16"/>
  <c r="P152"/>
  <c r="N166" i="13"/>
  <c r="N166" i="16"/>
  <c r="M166" i="15"/>
  <c r="M166" i="17"/>
  <c r="S68"/>
  <c r="S79" s="1"/>
  <c r="R68"/>
  <c r="R79" s="1"/>
  <c r="R68" i="15"/>
  <c r="N68" i="17"/>
  <c r="N79" s="1"/>
  <c r="P68" i="13"/>
  <c r="P79" s="1"/>
  <c r="S68" i="15"/>
  <c r="M82" i="16"/>
  <c r="M82" i="13"/>
  <c r="P68" i="16"/>
  <c r="P68" i="17"/>
  <c r="P79" s="1"/>
  <c r="N82" i="16"/>
  <c r="N82" i="13"/>
  <c r="N162" i="15" l="1"/>
  <c r="R79" i="13"/>
  <c r="R79" i="15"/>
  <c r="M163" i="13"/>
  <c r="N79" i="16"/>
  <c r="P79"/>
  <c r="M163" i="15"/>
  <c r="M163" i="16"/>
  <c r="M162" i="15"/>
  <c r="M78" i="16"/>
  <c r="S79" i="15"/>
  <c r="M162" i="13"/>
  <c r="M162" i="16"/>
  <c r="M162" i="17"/>
  <c r="M79" i="15"/>
  <c r="R78" i="16"/>
  <c r="R78" i="15"/>
  <c r="M78"/>
  <c r="N78" i="17"/>
  <c r="P79" i="15"/>
  <c r="M79" i="17"/>
  <c r="R78"/>
  <c r="N78" i="15"/>
  <c r="N78" i="13"/>
  <c r="M78"/>
  <c r="M79" i="16"/>
  <c r="S78" i="13"/>
  <c r="M78" i="17"/>
  <c r="R78" i="13"/>
  <c r="P78" i="16"/>
  <c r="S78" i="15"/>
  <c r="N78" i="16"/>
  <c r="R76" i="19"/>
  <c r="S76"/>
  <c r="N168" i="13"/>
  <c r="N84" i="17"/>
  <c r="N84" i="15"/>
  <c r="R72" i="19"/>
  <c r="M168" i="13"/>
  <c r="N83" i="16"/>
  <c r="N83" i="13"/>
  <c r="M83" i="16"/>
  <c r="M83" i="13"/>
  <c r="P84" i="16"/>
  <c r="P84" i="13"/>
  <c r="P84" i="17"/>
  <c r="P84" i="15"/>
  <c r="M167"/>
  <c r="N167" i="13"/>
  <c r="N83" i="15"/>
  <c r="N168"/>
  <c r="N84" i="13"/>
  <c r="M84" i="17"/>
  <c r="N168" i="16"/>
  <c r="P83" i="15"/>
  <c r="M84"/>
  <c r="M167" i="17"/>
  <c r="N167" i="16"/>
  <c r="M167" i="13"/>
  <c r="M168" i="17"/>
  <c r="N84" i="16"/>
  <c r="P83" i="13"/>
  <c r="N167" i="15"/>
  <c r="M83" i="17"/>
  <c r="M167" i="16"/>
  <c r="M84"/>
  <c r="P83" i="17"/>
  <c r="M84" i="13"/>
  <c r="N167" i="17"/>
  <c r="N83"/>
  <c r="N168"/>
  <c r="M168" i="15"/>
  <c r="M168" i="16"/>
  <c r="S72" i="19"/>
  <c r="S78" s="1"/>
  <c r="P83" i="16"/>
  <c r="M83" i="15"/>
  <c r="T66" i="19"/>
  <c r="V66" s="1"/>
  <c r="W66" s="1"/>
  <c r="T75"/>
  <c r="T70"/>
  <c r="T74"/>
  <c r="T65"/>
  <c r="V65" s="1"/>
  <c r="T73"/>
  <c r="T69"/>
  <c r="T77"/>
  <c r="T67"/>
  <c r="R68"/>
  <c r="T71"/>
  <c r="S68"/>
  <c r="S79" s="1"/>
  <c r="U77" i="13"/>
  <c r="U75"/>
  <c r="U74"/>
  <c r="U73"/>
  <c r="U71"/>
  <c r="U70"/>
  <c r="U69"/>
  <c r="U77" i="15"/>
  <c r="U75"/>
  <c r="U74"/>
  <c r="U73"/>
  <c r="U71"/>
  <c r="U70"/>
  <c r="U69"/>
  <c r="U77" i="17"/>
  <c r="U75"/>
  <c r="U74"/>
  <c r="U73"/>
  <c r="U71"/>
  <c r="U70"/>
  <c r="U69"/>
  <c r="T13" i="13"/>
  <c r="T13" i="15"/>
  <c r="T13" i="16"/>
  <c r="T13" i="17"/>
  <c r="R79" i="19" l="1"/>
  <c r="R78"/>
  <c r="U76" i="13"/>
  <c r="U76" i="15"/>
  <c r="U76" i="17"/>
  <c r="T76" i="19"/>
  <c r="U72" i="13"/>
  <c r="T72" i="19"/>
  <c r="U72" i="15"/>
  <c r="U72" i="17"/>
  <c r="W65" i="19"/>
  <c r="V67"/>
  <c r="U70"/>
  <c r="U71"/>
  <c r="U75"/>
  <c r="U69"/>
  <c r="U74"/>
  <c r="U73"/>
  <c r="T68"/>
  <c r="U77"/>
  <c r="W20"/>
  <c r="V13" i="17"/>
  <c r="V13" i="15"/>
  <c r="V13" i="16"/>
  <c r="V13" i="13"/>
  <c r="T78" i="19" l="1"/>
  <c r="U78" i="15"/>
  <c r="U79"/>
  <c r="U78" i="13"/>
  <c r="U79"/>
  <c r="T79" i="19"/>
  <c r="U78" i="17"/>
  <c r="U79"/>
  <c r="U76" i="19"/>
  <c r="U72"/>
  <c r="V69"/>
  <c r="V77"/>
  <c r="W77" s="1"/>
  <c r="V75"/>
  <c r="V74"/>
  <c r="V73"/>
  <c r="W73" s="1"/>
  <c r="W67"/>
  <c r="V71"/>
  <c r="V68"/>
  <c r="V70"/>
  <c r="U78" l="1"/>
  <c r="U79"/>
  <c r="W75"/>
  <c r="V76"/>
  <c r="W71"/>
  <c r="V72"/>
  <c r="V78" s="1"/>
  <c r="W78" s="1"/>
  <c r="W69"/>
  <c r="W68"/>
  <c r="W74"/>
  <c r="W70"/>
  <c r="P165" i="17"/>
  <c r="P164"/>
  <c r="U161"/>
  <c r="S161"/>
  <c r="R161"/>
  <c r="P161"/>
  <c r="U159"/>
  <c r="S159"/>
  <c r="R159"/>
  <c r="P159"/>
  <c r="U158"/>
  <c r="P158"/>
  <c r="U157"/>
  <c r="S157"/>
  <c r="R157"/>
  <c r="P157"/>
  <c r="O157"/>
  <c r="U155"/>
  <c r="S155"/>
  <c r="R155"/>
  <c r="O155"/>
  <c r="U154"/>
  <c r="S154"/>
  <c r="R154"/>
  <c r="O154"/>
  <c r="U153"/>
  <c r="U156" s="1"/>
  <c r="S153"/>
  <c r="S156" s="1"/>
  <c r="R153"/>
  <c r="R156" s="1"/>
  <c r="U151"/>
  <c r="S151"/>
  <c r="R151"/>
  <c r="U150"/>
  <c r="S150"/>
  <c r="R150"/>
  <c r="U149"/>
  <c r="S149"/>
  <c r="R149"/>
  <c r="O149"/>
  <c r="T133"/>
  <c r="T131"/>
  <c r="T130"/>
  <c r="T129"/>
  <c r="T127"/>
  <c r="T126"/>
  <c r="T125"/>
  <c r="T105"/>
  <c r="T103"/>
  <c r="W103"/>
  <c r="T102"/>
  <c r="W102"/>
  <c r="T101"/>
  <c r="T99"/>
  <c r="W99"/>
  <c r="T98"/>
  <c r="W98"/>
  <c r="T97"/>
  <c r="W95"/>
  <c r="T77"/>
  <c r="G77"/>
  <c r="F77"/>
  <c r="T75"/>
  <c r="G75"/>
  <c r="F75"/>
  <c r="T74"/>
  <c r="G74"/>
  <c r="F74"/>
  <c r="T73"/>
  <c r="G73"/>
  <c r="F73"/>
  <c r="T71"/>
  <c r="G71"/>
  <c r="F71"/>
  <c r="T70"/>
  <c r="G70"/>
  <c r="F70"/>
  <c r="T69"/>
  <c r="G69"/>
  <c r="F69"/>
  <c r="O67"/>
  <c r="D67"/>
  <c r="C67"/>
  <c r="D66"/>
  <c r="C66"/>
  <c r="O65"/>
  <c r="D65"/>
  <c r="T49"/>
  <c r="H49"/>
  <c r="T47"/>
  <c r="H47"/>
  <c r="T46"/>
  <c r="H46"/>
  <c r="T43"/>
  <c r="H43"/>
  <c r="T42"/>
  <c r="H42"/>
  <c r="T41"/>
  <c r="H41"/>
  <c r="T21"/>
  <c r="H21"/>
  <c r="T19"/>
  <c r="H19"/>
  <c r="T18"/>
  <c r="H18"/>
  <c r="T17"/>
  <c r="H17"/>
  <c r="T15"/>
  <c r="H15"/>
  <c r="H16" s="1"/>
  <c r="T14"/>
  <c r="P165" i="15"/>
  <c r="P164"/>
  <c r="P161"/>
  <c r="P159"/>
  <c r="O159"/>
  <c r="P158"/>
  <c r="P157"/>
  <c r="U155"/>
  <c r="S155"/>
  <c r="R155"/>
  <c r="U154"/>
  <c r="S154"/>
  <c r="R154"/>
  <c r="U153"/>
  <c r="S153"/>
  <c r="R153"/>
  <c r="O153"/>
  <c r="U151"/>
  <c r="S151"/>
  <c r="R151"/>
  <c r="O151"/>
  <c r="U150"/>
  <c r="S150"/>
  <c r="R150"/>
  <c r="U149"/>
  <c r="T133"/>
  <c r="T131"/>
  <c r="T130"/>
  <c r="T129"/>
  <c r="T127"/>
  <c r="T126"/>
  <c r="T125"/>
  <c r="V123"/>
  <c r="T105"/>
  <c r="T103"/>
  <c r="W103"/>
  <c r="T102"/>
  <c r="W102"/>
  <c r="T101"/>
  <c r="W99"/>
  <c r="T98"/>
  <c r="W98"/>
  <c r="T97"/>
  <c r="V95"/>
  <c r="W95"/>
  <c r="V94"/>
  <c r="T77"/>
  <c r="G77"/>
  <c r="F77"/>
  <c r="T75"/>
  <c r="G75"/>
  <c r="F75"/>
  <c r="T74"/>
  <c r="G74"/>
  <c r="F74"/>
  <c r="T73"/>
  <c r="G73"/>
  <c r="F73"/>
  <c r="T71"/>
  <c r="G71"/>
  <c r="F71"/>
  <c r="T70"/>
  <c r="G70"/>
  <c r="F70"/>
  <c r="T69"/>
  <c r="G69"/>
  <c r="F69"/>
  <c r="D67"/>
  <c r="C67"/>
  <c r="D66"/>
  <c r="C66"/>
  <c r="O65"/>
  <c r="D65"/>
  <c r="T49"/>
  <c r="H49"/>
  <c r="T47"/>
  <c r="H47"/>
  <c r="T46"/>
  <c r="H46"/>
  <c r="T43"/>
  <c r="H43"/>
  <c r="T42"/>
  <c r="H42"/>
  <c r="T41"/>
  <c r="H41"/>
  <c r="T21"/>
  <c r="H21"/>
  <c r="T19"/>
  <c r="H19"/>
  <c r="T18"/>
  <c r="H18"/>
  <c r="T17"/>
  <c r="H17"/>
  <c r="T15"/>
  <c r="H15"/>
  <c r="H16" s="1"/>
  <c r="T14"/>
  <c r="P165" i="13"/>
  <c r="P164"/>
  <c r="U161"/>
  <c r="S161"/>
  <c r="R161"/>
  <c r="P161"/>
  <c r="U159"/>
  <c r="S159"/>
  <c r="R159"/>
  <c r="P159"/>
  <c r="U158"/>
  <c r="S158"/>
  <c r="R158"/>
  <c r="P158"/>
  <c r="O158"/>
  <c r="U157"/>
  <c r="S157"/>
  <c r="R157"/>
  <c r="P157"/>
  <c r="U155"/>
  <c r="S155"/>
  <c r="R155"/>
  <c r="O155"/>
  <c r="U154"/>
  <c r="S154"/>
  <c r="R154"/>
  <c r="U153"/>
  <c r="S153"/>
  <c r="R153"/>
  <c r="U151"/>
  <c r="S151"/>
  <c r="R151"/>
  <c r="U150"/>
  <c r="S150"/>
  <c r="R150"/>
  <c r="O150"/>
  <c r="U149"/>
  <c r="S149"/>
  <c r="R149"/>
  <c r="T133"/>
  <c r="T131"/>
  <c r="T130"/>
  <c r="T129"/>
  <c r="V127"/>
  <c r="T126"/>
  <c r="T125"/>
  <c r="V105"/>
  <c r="T103"/>
  <c r="T102"/>
  <c r="T101"/>
  <c r="T99"/>
  <c r="T98"/>
  <c r="T97"/>
  <c r="T77"/>
  <c r="G77"/>
  <c r="F77"/>
  <c r="T75"/>
  <c r="G75"/>
  <c r="F75"/>
  <c r="T74"/>
  <c r="G74"/>
  <c r="F74"/>
  <c r="T73"/>
  <c r="G73"/>
  <c r="F73"/>
  <c r="T71"/>
  <c r="G71"/>
  <c r="F71"/>
  <c r="T70"/>
  <c r="G70"/>
  <c r="F70"/>
  <c r="T69"/>
  <c r="G69"/>
  <c r="F69"/>
  <c r="D67"/>
  <c r="C67"/>
  <c r="D66"/>
  <c r="C66"/>
  <c r="D65"/>
  <c r="T49"/>
  <c r="H49"/>
  <c r="T47"/>
  <c r="H47"/>
  <c r="T46"/>
  <c r="H46"/>
  <c r="T43"/>
  <c r="H43"/>
  <c r="T42"/>
  <c r="H42"/>
  <c r="T41"/>
  <c r="H41"/>
  <c r="T21"/>
  <c r="H21"/>
  <c r="T19"/>
  <c r="H19"/>
  <c r="T18"/>
  <c r="H18"/>
  <c r="T17"/>
  <c r="H17"/>
  <c r="V15"/>
  <c r="H15"/>
  <c r="H16" s="1"/>
  <c r="T14"/>
  <c r="T16" s="1"/>
  <c r="H49" i="16"/>
  <c r="H47"/>
  <c r="H46"/>
  <c r="H43"/>
  <c r="H42"/>
  <c r="H41"/>
  <c r="T49"/>
  <c r="T47"/>
  <c r="T46"/>
  <c r="T43"/>
  <c r="T42"/>
  <c r="T41"/>
  <c r="T105"/>
  <c r="T103"/>
  <c r="T102"/>
  <c r="T101"/>
  <c r="T99"/>
  <c r="T98"/>
  <c r="T97"/>
  <c r="T133"/>
  <c r="T131"/>
  <c r="T130"/>
  <c r="T129"/>
  <c r="T127"/>
  <c r="T126"/>
  <c r="T125"/>
  <c r="P165"/>
  <c r="P164"/>
  <c r="U161"/>
  <c r="S161"/>
  <c r="R161"/>
  <c r="P161"/>
  <c r="U159"/>
  <c r="S159"/>
  <c r="R159"/>
  <c r="P159"/>
  <c r="U158"/>
  <c r="S158"/>
  <c r="R158"/>
  <c r="P158"/>
  <c r="U157"/>
  <c r="S157"/>
  <c r="R157"/>
  <c r="P157"/>
  <c r="P160" s="1"/>
  <c r="U155"/>
  <c r="S155"/>
  <c r="R155"/>
  <c r="U154"/>
  <c r="S154"/>
  <c r="R154"/>
  <c r="U153"/>
  <c r="S153"/>
  <c r="R153"/>
  <c r="U151"/>
  <c r="S151"/>
  <c r="R151"/>
  <c r="U150"/>
  <c r="S150"/>
  <c r="R150"/>
  <c r="U149"/>
  <c r="S149"/>
  <c r="R149"/>
  <c r="T77"/>
  <c r="T75"/>
  <c r="T74"/>
  <c r="T73"/>
  <c r="T71"/>
  <c r="T70"/>
  <c r="P163" l="1"/>
  <c r="P162"/>
  <c r="H48" i="13"/>
  <c r="I48" s="1"/>
  <c r="V79" i="19"/>
  <c r="W79" s="1"/>
  <c r="T48" i="17"/>
  <c r="P160"/>
  <c r="T48" i="15"/>
  <c r="T48" i="13"/>
  <c r="T132" i="16"/>
  <c r="R160" i="13"/>
  <c r="P160" i="15"/>
  <c r="P160" i="13"/>
  <c r="U160" i="17"/>
  <c r="U162" s="1"/>
  <c r="T20" i="15"/>
  <c r="F76"/>
  <c r="T20" i="17"/>
  <c r="S160"/>
  <c r="S162" s="1"/>
  <c r="R160" i="16"/>
  <c r="H20" i="15"/>
  <c r="H22" s="1"/>
  <c r="H48"/>
  <c r="I48" s="1"/>
  <c r="T104"/>
  <c r="T132"/>
  <c r="H20" i="17"/>
  <c r="H22" s="1"/>
  <c r="H48"/>
  <c r="I48" s="1"/>
  <c r="T104"/>
  <c r="R160"/>
  <c r="R162" s="1"/>
  <c r="H20" i="13"/>
  <c r="H22" s="1"/>
  <c r="U160" i="16"/>
  <c r="T132" i="13"/>
  <c r="U160"/>
  <c r="S160" i="16"/>
  <c r="T104"/>
  <c r="T48"/>
  <c r="H48"/>
  <c r="I48" s="1"/>
  <c r="T20" i="13"/>
  <c r="T22" s="1"/>
  <c r="T104"/>
  <c r="S160"/>
  <c r="T132" i="17"/>
  <c r="T76" i="13"/>
  <c r="T76" i="17"/>
  <c r="G76" i="13"/>
  <c r="T76" i="15"/>
  <c r="G76" i="17"/>
  <c r="F76" i="13"/>
  <c r="G76" i="15"/>
  <c r="F76" i="17"/>
  <c r="T76" i="16"/>
  <c r="W76" i="19"/>
  <c r="V46" i="15"/>
  <c r="V74"/>
  <c r="V18"/>
  <c r="T72" i="13"/>
  <c r="T16" i="15"/>
  <c r="T100"/>
  <c r="R156" i="16"/>
  <c r="H44" i="13"/>
  <c r="G72"/>
  <c r="S156"/>
  <c r="S162" s="1"/>
  <c r="T128" i="17"/>
  <c r="U156" i="15"/>
  <c r="U162" s="1"/>
  <c r="T16" i="17"/>
  <c r="T44"/>
  <c r="T72"/>
  <c r="T78" s="1"/>
  <c r="U156" i="16"/>
  <c r="U162" s="1"/>
  <c r="T100"/>
  <c r="T100" i="13"/>
  <c r="H44" i="15"/>
  <c r="H50" s="1"/>
  <c r="I50" s="1"/>
  <c r="F72"/>
  <c r="R156"/>
  <c r="R162" s="1"/>
  <c r="F72" i="17"/>
  <c r="T100"/>
  <c r="T44" i="13"/>
  <c r="V43"/>
  <c r="T128"/>
  <c r="S156" i="16"/>
  <c r="U156" i="13"/>
  <c r="U162" s="1"/>
  <c r="T44" i="16"/>
  <c r="H44"/>
  <c r="F72" i="13"/>
  <c r="R156"/>
  <c r="R162" s="1"/>
  <c r="T44" i="15"/>
  <c r="T50" s="1"/>
  <c r="G72"/>
  <c r="S156"/>
  <c r="S162" s="1"/>
  <c r="H44" i="17"/>
  <c r="G72"/>
  <c r="G78" s="1"/>
  <c r="V127" i="16"/>
  <c r="T128"/>
  <c r="V71"/>
  <c r="V127" i="15"/>
  <c r="T128"/>
  <c r="V71"/>
  <c r="T72"/>
  <c r="T78" s="1"/>
  <c r="I16"/>
  <c r="I16" i="13"/>
  <c r="W72" i="19"/>
  <c r="V70" i="15"/>
  <c r="V70" i="17"/>
  <c r="V70" i="13"/>
  <c r="V46" i="16"/>
  <c r="V74"/>
  <c r="V99"/>
  <c r="V15" i="15"/>
  <c r="V99"/>
  <c r="V43"/>
  <c r="V43" i="16"/>
  <c r="V99" i="17"/>
  <c r="V43"/>
  <c r="V71"/>
  <c r="V15"/>
  <c r="V99" i="13"/>
  <c r="V71"/>
  <c r="A74"/>
  <c r="A81"/>
  <c r="A70" i="15"/>
  <c r="A75"/>
  <c r="A71" i="17"/>
  <c r="A77"/>
  <c r="A70" i="13"/>
  <c r="A75"/>
  <c r="A71" i="15"/>
  <c r="A77"/>
  <c r="A73" i="17"/>
  <c r="A80"/>
  <c r="V130" i="16"/>
  <c r="Q155" i="13"/>
  <c r="A69" i="15"/>
  <c r="A71" i="13"/>
  <c r="A77"/>
  <c r="A73" i="15"/>
  <c r="A73" i="13"/>
  <c r="A80"/>
  <c r="A74" i="15"/>
  <c r="A81"/>
  <c r="A70" i="17"/>
  <c r="A75"/>
  <c r="A69" i="13"/>
  <c r="Q151" i="15"/>
  <c r="V130"/>
  <c r="Q154" i="17"/>
  <c r="Q155"/>
  <c r="V102" i="16"/>
  <c r="V102" i="15"/>
  <c r="A69" i="17"/>
  <c r="A80" i="15"/>
  <c r="A74" i="17"/>
  <c r="A81"/>
  <c r="V70" i="16"/>
  <c r="S152" i="15"/>
  <c r="S163" s="1"/>
  <c r="R152"/>
  <c r="R163" s="1"/>
  <c r="V126" i="16"/>
  <c r="V126" i="13"/>
  <c r="V126" i="15"/>
  <c r="V98" i="16"/>
  <c r="V98" i="15"/>
  <c r="V98" i="13"/>
  <c r="V98" i="17"/>
  <c r="V42" i="16"/>
  <c r="V42" i="13"/>
  <c r="V42" i="15"/>
  <c r="V42" i="17"/>
  <c r="P166" i="16"/>
  <c r="P166" i="17"/>
  <c r="R152" i="16"/>
  <c r="R163" s="1"/>
  <c r="P166" i="13"/>
  <c r="S152"/>
  <c r="S163" s="1"/>
  <c r="S152" i="16"/>
  <c r="S163" s="1"/>
  <c r="C68" i="13"/>
  <c r="U152" i="16"/>
  <c r="U163" s="1"/>
  <c r="R152" i="13"/>
  <c r="R163" s="1"/>
  <c r="C68" i="17"/>
  <c r="S152"/>
  <c r="S163" s="1"/>
  <c r="R152"/>
  <c r="R163" s="1"/>
  <c r="V133"/>
  <c r="V129" i="16"/>
  <c r="V129" i="15"/>
  <c r="T124" i="16"/>
  <c r="T135" s="1"/>
  <c r="V121" i="15"/>
  <c r="T124"/>
  <c r="T135" s="1"/>
  <c r="T124" i="13"/>
  <c r="T135" s="1"/>
  <c r="T124" i="17"/>
  <c r="T135" s="1"/>
  <c r="P166" i="15"/>
  <c r="V105" i="17"/>
  <c r="V101" i="16"/>
  <c r="V101" i="15"/>
  <c r="U152" i="17"/>
  <c r="U163" s="1"/>
  <c r="U152" i="13"/>
  <c r="U163" s="1"/>
  <c r="U152" i="15"/>
  <c r="U163" s="1"/>
  <c r="T96" i="16"/>
  <c r="V93" i="15"/>
  <c r="V96" s="1"/>
  <c r="T96"/>
  <c r="T96" i="17"/>
  <c r="T96" i="13"/>
  <c r="V49" i="17"/>
  <c r="V21"/>
  <c r="V77"/>
  <c r="V73" i="16"/>
  <c r="V73" i="15"/>
  <c r="V17"/>
  <c r="C68"/>
  <c r="D68" i="17"/>
  <c r="D68" i="15"/>
  <c r="D68" i="13"/>
  <c r="V133" i="15"/>
  <c r="V133" i="16"/>
  <c r="V105"/>
  <c r="V49"/>
  <c r="V77"/>
  <c r="V105" i="15"/>
  <c r="V49"/>
  <c r="V21"/>
  <c r="V77"/>
  <c r="V133" i="13"/>
  <c r="V49"/>
  <c r="V21"/>
  <c r="V77"/>
  <c r="V131" i="17"/>
  <c r="V103"/>
  <c r="V47"/>
  <c r="V75"/>
  <c r="V19"/>
  <c r="V131" i="15"/>
  <c r="V103"/>
  <c r="V47"/>
  <c r="V48" s="1"/>
  <c r="V19"/>
  <c r="V75"/>
  <c r="V131" i="16"/>
  <c r="V132" s="1"/>
  <c r="V103"/>
  <c r="V47"/>
  <c r="V75"/>
  <c r="V131" i="13"/>
  <c r="V103"/>
  <c r="V47"/>
  <c r="V19"/>
  <c r="V75"/>
  <c r="V130" i="17"/>
  <c r="V102"/>
  <c r="V46"/>
  <c r="V74"/>
  <c r="V18"/>
  <c r="V130" i="13"/>
  <c r="V102"/>
  <c r="V46"/>
  <c r="V18"/>
  <c r="V74"/>
  <c r="V129" i="17"/>
  <c r="V101"/>
  <c r="V17"/>
  <c r="V73"/>
  <c r="V129" i="13"/>
  <c r="V101"/>
  <c r="V73"/>
  <c r="V17"/>
  <c r="I17"/>
  <c r="V125" i="16"/>
  <c r="V125" i="13"/>
  <c r="V97" i="16"/>
  <c r="V97" i="13"/>
  <c r="V97" i="17"/>
  <c r="V97" i="15"/>
  <c r="V69" i="17"/>
  <c r="V69" i="15"/>
  <c r="V41" i="16"/>
  <c r="V41" i="13"/>
  <c r="V41" i="15"/>
  <c r="V41" i="17"/>
  <c r="I15" i="13"/>
  <c r="V14"/>
  <c r="V16" s="1"/>
  <c r="V14" i="15"/>
  <c r="V14" i="17"/>
  <c r="V125" i="15"/>
  <c r="V126" i="17"/>
  <c r="V69" i="13"/>
  <c r="V122" i="15"/>
  <c r="V125" i="17"/>
  <c r="V127"/>
  <c r="H69" i="15"/>
  <c r="H69" i="17"/>
  <c r="H69" i="13"/>
  <c r="T69" i="16"/>
  <c r="T72" s="1"/>
  <c r="T78" s="1"/>
  <c r="I13" i="13"/>
  <c r="W123"/>
  <c r="W95"/>
  <c r="W94" i="15"/>
  <c r="Q150" i="13"/>
  <c r="W94" i="17"/>
  <c r="W123"/>
  <c r="W39"/>
  <c r="W123" i="16"/>
  <c r="W95"/>
  <c r="W123" i="15"/>
  <c r="I9" i="17"/>
  <c r="Q159" i="15"/>
  <c r="W159" s="1"/>
  <c r="H77"/>
  <c r="H71"/>
  <c r="H77" i="17"/>
  <c r="T155" i="13"/>
  <c r="H74" i="17"/>
  <c r="H74" i="15"/>
  <c r="T155"/>
  <c r="Q66"/>
  <c r="T149"/>
  <c r="T149" i="17"/>
  <c r="E66" i="15"/>
  <c r="Q67" i="17"/>
  <c r="Q67" i="16"/>
  <c r="T153" i="13"/>
  <c r="T161"/>
  <c r="Q67" i="15"/>
  <c r="E67" i="17"/>
  <c r="T157"/>
  <c r="I37" i="13"/>
  <c r="W127"/>
  <c r="T151" i="17"/>
  <c r="T159"/>
  <c r="Q66" i="16"/>
  <c r="W105" i="15"/>
  <c r="Q66" i="17"/>
  <c r="I37"/>
  <c r="W105"/>
  <c r="Q66" i="13"/>
  <c r="Q67"/>
  <c r="E67"/>
  <c r="Q158"/>
  <c r="Q157" i="17"/>
  <c r="Q153" i="15"/>
  <c r="Q149" i="17"/>
  <c r="I11"/>
  <c r="T66"/>
  <c r="H37" i="15"/>
  <c r="H77" i="13"/>
  <c r="I14"/>
  <c r="H74"/>
  <c r="H75"/>
  <c r="T66"/>
  <c r="T149"/>
  <c r="E67" i="15"/>
  <c r="O165"/>
  <c r="I10" i="17"/>
  <c r="H75"/>
  <c r="O164" i="13"/>
  <c r="O151"/>
  <c r="O154"/>
  <c r="O66"/>
  <c r="T67"/>
  <c r="T151"/>
  <c r="T157"/>
  <c r="T159"/>
  <c r="T66" i="15"/>
  <c r="T151"/>
  <c r="O155"/>
  <c r="O66" i="17"/>
  <c r="O151"/>
  <c r="Q151" s="1"/>
  <c r="T153"/>
  <c r="T155"/>
  <c r="O159"/>
  <c r="T161"/>
  <c r="T65" i="15"/>
  <c r="O66"/>
  <c r="T153"/>
  <c r="I15" i="17"/>
  <c r="H73"/>
  <c r="E65" i="13"/>
  <c r="O159"/>
  <c r="H73" i="15"/>
  <c r="O149"/>
  <c r="O157"/>
  <c r="O150" i="17"/>
  <c r="O153"/>
  <c r="O156" s="1"/>
  <c r="O158"/>
  <c r="O161"/>
  <c r="H71" i="13"/>
  <c r="O165"/>
  <c r="H75" i="15"/>
  <c r="O67"/>
  <c r="O150"/>
  <c r="O154"/>
  <c r="O158"/>
  <c r="O164"/>
  <c r="E66" i="17"/>
  <c r="H71"/>
  <c r="I19"/>
  <c r="T67"/>
  <c r="O165"/>
  <c r="A66"/>
  <c r="T65"/>
  <c r="O149" i="13"/>
  <c r="O153"/>
  <c r="O157"/>
  <c r="O161"/>
  <c r="H11" i="15"/>
  <c r="I19"/>
  <c r="T67"/>
  <c r="H73" i="13"/>
  <c r="O67"/>
  <c r="O161" i="15"/>
  <c r="O164" i="17"/>
  <c r="T65" i="13"/>
  <c r="H12" i="17"/>
  <c r="I14"/>
  <c r="I18"/>
  <c r="H40"/>
  <c r="E65"/>
  <c r="H70"/>
  <c r="T150"/>
  <c r="T154"/>
  <c r="T158"/>
  <c r="H9" i="15"/>
  <c r="I14"/>
  <c r="I18"/>
  <c r="H39"/>
  <c r="H38"/>
  <c r="E65"/>
  <c r="H70"/>
  <c r="H10"/>
  <c r="I15"/>
  <c r="T150"/>
  <c r="T154"/>
  <c r="W15" i="13"/>
  <c r="A65"/>
  <c r="E66"/>
  <c r="H40"/>
  <c r="H51" s="1"/>
  <c r="I51" s="1"/>
  <c r="H70"/>
  <c r="O65"/>
  <c r="T150"/>
  <c r="T154"/>
  <c r="T158"/>
  <c r="H40" i="16"/>
  <c r="T161"/>
  <c r="O157"/>
  <c r="O165"/>
  <c r="T159"/>
  <c r="T158"/>
  <c r="T157"/>
  <c r="T150"/>
  <c r="O158"/>
  <c r="O150"/>
  <c r="T154"/>
  <c r="O155"/>
  <c r="O164"/>
  <c r="O161"/>
  <c r="T151"/>
  <c r="T153"/>
  <c r="O154"/>
  <c r="O159"/>
  <c r="O153"/>
  <c r="T155"/>
  <c r="O151"/>
  <c r="T65"/>
  <c r="T66"/>
  <c r="O149"/>
  <c r="T67"/>
  <c r="T149"/>
  <c r="S162" l="1"/>
  <c r="F78" i="15"/>
  <c r="O160" i="13"/>
  <c r="G78" i="15"/>
  <c r="H50" i="16"/>
  <c r="I50" s="1"/>
  <c r="T134" i="13"/>
  <c r="T106" i="17"/>
  <c r="R162" i="16"/>
  <c r="P163" i="17"/>
  <c r="P162"/>
  <c r="T22"/>
  <c r="G78" i="13"/>
  <c r="P162" i="15"/>
  <c r="P163"/>
  <c r="T134"/>
  <c r="T134" i="17"/>
  <c r="P162" i="13"/>
  <c r="P163"/>
  <c r="T134" i="16"/>
  <c r="H51"/>
  <c r="I51" s="1"/>
  <c r="O160" i="17"/>
  <c r="O162" s="1"/>
  <c r="T107" i="13"/>
  <c r="T107" i="16"/>
  <c r="T106" i="13"/>
  <c r="T50" i="17"/>
  <c r="T106" i="15"/>
  <c r="T107"/>
  <c r="F78" i="13"/>
  <c r="T50"/>
  <c r="A78" i="15"/>
  <c r="H50" i="13"/>
  <c r="I50" s="1"/>
  <c r="T78"/>
  <c r="H51" i="17"/>
  <c r="I51" s="1"/>
  <c r="H23"/>
  <c r="T107"/>
  <c r="H50"/>
  <c r="I50" s="1"/>
  <c r="T106" i="16"/>
  <c r="T22" i="15"/>
  <c r="T50" i="16"/>
  <c r="F78" i="17"/>
  <c r="A78" s="1"/>
  <c r="I22" i="13"/>
  <c r="A76"/>
  <c r="V48" i="17"/>
  <c r="W48" s="1"/>
  <c r="V104" i="15"/>
  <c r="A76"/>
  <c r="O160"/>
  <c r="T160" i="13"/>
  <c r="V48"/>
  <c r="W48" s="1"/>
  <c r="V48" i="16"/>
  <c r="W48" s="1"/>
  <c r="V20" i="15"/>
  <c r="V20" i="17"/>
  <c r="V132"/>
  <c r="W132" s="1"/>
  <c r="T160"/>
  <c r="O160" i="16"/>
  <c r="V76" i="15"/>
  <c r="V132"/>
  <c r="W132" s="1"/>
  <c r="V104" i="17"/>
  <c r="H76" i="13"/>
  <c r="V76"/>
  <c r="V132"/>
  <c r="W132" s="1"/>
  <c r="T160" i="16"/>
  <c r="V128" i="13"/>
  <c r="V104"/>
  <c r="V104" i="16"/>
  <c r="A76" i="17"/>
  <c r="H76" i="15"/>
  <c r="V76" i="17"/>
  <c r="H76"/>
  <c r="V76" i="16"/>
  <c r="W48" i="15"/>
  <c r="W132" i="16"/>
  <c r="W19" i="13"/>
  <c r="V20"/>
  <c r="V22" s="1"/>
  <c r="W130" i="16"/>
  <c r="W130" i="15"/>
  <c r="I22"/>
  <c r="W102" i="13"/>
  <c r="O156"/>
  <c r="O156" i="15"/>
  <c r="O162" s="1"/>
  <c r="V44" i="17"/>
  <c r="V44" i="13"/>
  <c r="V128" i="17"/>
  <c r="H72" i="13"/>
  <c r="H78" s="1"/>
  <c r="V100" i="17"/>
  <c r="V100" i="16"/>
  <c r="V106" s="1"/>
  <c r="P168"/>
  <c r="P167"/>
  <c r="T156"/>
  <c r="H72" i="17"/>
  <c r="V16"/>
  <c r="V22" s="1"/>
  <c r="V72" i="13"/>
  <c r="V44" i="15"/>
  <c r="V50" s="1"/>
  <c r="W50" s="1"/>
  <c r="P168"/>
  <c r="P167"/>
  <c r="P167" i="13"/>
  <c r="P168"/>
  <c r="V44" i="16"/>
  <c r="V50" s="1"/>
  <c r="W50" s="1"/>
  <c r="T156" i="17"/>
  <c r="T162" s="1"/>
  <c r="T156" i="13"/>
  <c r="V100"/>
  <c r="V16" i="15"/>
  <c r="P167" i="17"/>
  <c r="P168"/>
  <c r="T156" i="15"/>
  <c r="T162" s="1"/>
  <c r="V128" i="16"/>
  <c r="V134" s="1"/>
  <c r="W134" s="1"/>
  <c r="O156"/>
  <c r="O162" s="1"/>
  <c r="H72" i="15"/>
  <c r="W127" i="16"/>
  <c r="V72" i="17"/>
  <c r="V78" s="1"/>
  <c r="V100" i="15"/>
  <c r="V72"/>
  <c r="V128"/>
  <c r="W127"/>
  <c r="A72"/>
  <c r="W126"/>
  <c r="I44"/>
  <c r="W98" i="16"/>
  <c r="I44"/>
  <c r="I44" i="17"/>
  <c r="A72"/>
  <c r="W126" i="13"/>
  <c r="W98"/>
  <c r="I44"/>
  <c r="A72"/>
  <c r="W131" i="17"/>
  <c r="W103" i="13"/>
  <c r="W18"/>
  <c r="W130" i="17"/>
  <c r="W102" i="16"/>
  <c r="V67" i="15"/>
  <c r="W67" s="1"/>
  <c r="V67" i="17"/>
  <c r="W67" s="1"/>
  <c r="V67" i="16"/>
  <c r="W67" s="1"/>
  <c r="V67" i="13"/>
  <c r="W127" i="17"/>
  <c r="A65" i="15"/>
  <c r="A82" i="13"/>
  <c r="A67" i="15"/>
  <c r="A67" i="17"/>
  <c r="A82" i="15"/>
  <c r="A82" i="17"/>
  <c r="A65"/>
  <c r="A67" i="13"/>
  <c r="V155" i="16"/>
  <c r="Q154"/>
  <c r="Q159"/>
  <c r="Q155"/>
  <c r="Q165"/>
  <c r="Q164" i="17"/>
  <c r="Q151" i="13"/>
  <c r="V151" i="16"/>
  <c r="Q158"/>
  <c r="V154" i="15"/>
  <c r="Q158"/>
  <c r="W158" s="1"/>
  <c r="Q159" i="17"/>
  <c r="V151" i="15"/>
  <c r="V151" i="13"/>
  <c r="Q154"/>
  <c r="V155" i="15"/>
  <c r="A66"/>
  <c r="Q164"/>
  <c r="Q158" i="17"/>
  <c r="Q155" i="15"/>
  <c r="V158" i="16"/>
  <c r="Q165" i="17"/>
  <c r="Q165" i="13"/>
  <c r="Q164"/>
  <c r="V151" i="17"/>
  <c r="W151" s="1"/>
  <c r="A66" i="13"/>
  <c r="Q164" i="16"/>
  <c r="V154" i="13"/>
  <c r="Q151" i="16"/>
  <c r="Q154" i="15"/>
  <c r="Q159" i="13"/>
  <c r="Q165" i="15"/>
  <c r="V154" i="16"/>
  <c r="V150" i="15"/>
  <c r="W126" i="17"/>
  <c r="W126" i="16"/>
  <c r="V66" i="13"/>
  <c r="V66" i="16"/>
  <c r="W66" s="1"/>
  <c r="O68" i="17"/>
  <c r="V66" i="15"/>
  <c r="W66" s="1"/>
  <c r="V66" i="17"/>
  <c r="W66" s="1"/>
  <c r="I10" i="15"/>
  <c r="O166"/>
  <c r="E68" i="17"/>
  <c r="O166" i="13"/>
  <c r="O152" i="15"/>
  <c r="O163" s="1"/>
  <c r="F68" i="17"/>
  <c r="F79" s="1"/>
  <c r="O152" i="13"/>
  <c r="O163" s="1"/>
  <c r="O152" i="17"/>
  <c r="O163" s="1"/>
  <c r="O68" i="13"/>
  <c r="H12" i="15"/>
  <c r="H23" s="1"/>
  <c r="F68" i="13"/>
  <c r="F79" s="1"/>
  <c r="V124"/>
  <c r="V135" s="1"/>
  <c r="W135" s="1"/>
  <c r="V124" i="16"/>
  <c r="V135" s="1"/>
  <c r="W135" s="1"/>
  <c r="V124" i="17"/>
  <c r="V135" s="1"/>
  <c r="W135" s="1"/>
  <c r="V124" i="15"/>
  <c r="V135" s="1"/>
  <c r="W135" s="1"/>
  <c r="O152" i="16"/>
  <c r="O163" s="1"/>
  <c r="V161" i="17"/>
  <c r="V157" i="16"/>
  <c r="V149"/>
  <c r="T152"/>
  <c r="T163" s="1"/>
  <c r="V149" i="13"/>
  <c r="T152"/>
  <c r="T163" s="1"/>
  <c r="V149" i="17"/>
  <c r="T152"/>
  <c r="T163" s="1"/>
  <c r="V96"/>
  <c r="V107" s="1"/>
  <c r="V96" i="16"/>
  <c r="V107" s="1"/>
  <c r="V96" i="13"/>
  <c r="V149" i="15"/>
  <c r="T152"/>
  <c r="T163" s="1"/>
  <c r="O166" i="16"/>
  <c r="O166" i="17"/>
  <c r="V40"/>
  <c r="T40"/>
  <c r="T51" s="1"/>
  <c r="V40" i="16"/>
  <c r="T40"/>
  <c r="T51" s="1"/>
  <c r="V40" i="13"/>
  <c r="T40"/>
  <c r="T51" s="1"/>
  <c r="V40" i="15"/>
  <c r="T40"/>
  <c r="T51" s="1"/>
  <c r="O68"/>
  <c r="V12"/>
  <c r="V23" s="1"/>
  <c r="T12"/>
  <c r="T23" s="1"/>
  <c r="T12" i="13"/>
  <c r="T23" s="1"/>
  <c r="V65"/>
  <c r="T68"/>
  <c r="T79" s="1"/>
  <c r="V65" i="15"/>
  <c r="T68"/>
  <c r="T79" s="1"/>
  <c r="V65" i="16"/>
  <c r="T68"/>
  <c r="T79" s="1"/>
  <c r="V65" i="17"/>
  <c r="T68"/>
  <c r="T79" s="1"/>
  <c r="V12"/>
  <c r="V23" s="1"/>
  <c r="T12"/>
  <c r="T23" s="1"/>
  <c r="G68" i="13"/>
  <c r="G79" s="1"/>
  <c r="H40" i="15"/>
  <c r="H51" s="1"/>
  <c r="I51" s="1"/>
  <c r="H12" i="13"/>
  <c r="H23" s="1"/>
  <c r="G68" i="15"/>
  <c r="G79" s="1"/>
  <c r="F68"/>
  <c r="F79" s="1"/>
  <c r="G68" i="17"/>
  <c r="G79" s="1"/>
  <c r="E68" i="15"/>
  <c r="E68" i="13"/>
  <c r="I21" i="15"/>
  <c r="I21" i="17"/>
  <c r="W103" i="16"/>
  <c r="W131" i="15"/>
  <c r="V161" i="16"/>
  <c r="V161" i="13"/>
  <c r="I17" i="17"/>
  <c r="I17" i="15"/>
  <c r="V159" i="17"/>
  <c r="W131" i="16"/>
  <c r="V159"/>
  <c r="W131" i="13"/>
  <c r="V159"/>
  <c r="V158" i="17"/>
  <c r="W130" i="13"/>
  <c r="V158"/>
  <c r="I12" i="17"/>
  <c r="V157"/>
  <c r="V157" i="13"/>
  <c r="V153" i="17"/>
  <c r="V153" i="13"/>
  <c r="V153" i="15"/>
  <c r="V153" i="16"/>
  <c r="I13" i="17"/>
  <c r="V150" i="16"/>
  <c r="V154" i="17"/>
  <c r="V155"/>
  <c r="V69" i="16"/>
  <c r="V72" s="1"/>
  <c r="V150" i="13"/>
  <c r="W11"/>
  <c r="V150" i="17"/>
  <c r="V155" i="13"/>
  <c r="W39"/>
  <c r="I13" i="15"/>
  <c r="W105" i="13"/>
  <c r="I11"/>
  <c r="I39"/>
  <c r="W94"/>
  <c r="W122"/>
  <c r="W122" i="15"/>
  <c r="W122" i="17"/>
  <c r="W122" i="16"/>
  <c r="W94"/>
  <c r="Q150" i="15"/>
  <c r="Q150" i="17"/>
  <c r="Q150" i="16"/>
  <c r="W11" i="17"/>
  <c r="I39"/>
  <c r="I39" i="16"/>
  <c r="I39" i="15"/>
  <c r="I11"/>
  <c r="W10" i="17"/>
  <c r="I38" i="16"/>
  <c r="W10" i="15"/>
  <c r="I38" i="13"/>
  <c r="I10"/>
  <c r="W93" i="15"/>
  <c r="W93" i="16"/>
  <c r="W93" i="17"/>
  <c r="W93" i="13"/>
  <c r="I38" i="15"/>
  <c r="I37"/>
  <c r="I9"/>
  <c r="I9" i="13"/>
  <c r="I37" i="16"/>
  <c r="W105"/>
  <c r="H66" i="17"/>
  <c r="I38"/>
  <c r="W21" i="15"/>
  <c r="W21" i="17"/>
  <c r="W15" i="15"/>
  <c r="W19" i="17"/>
  <c r="W125"/>
  <c r="W97"/>
  <c r="W101" i="16"/>
  <c r="W121" i="17"/>
  <c r="W19" i="15"/>
  <c r="W133"/>
  <c r="Q65"/>
  <c r="Q68" s="1"/>
  <c r="W121" i="16"/>
  <c r="W133"/>
  <c r="W104" i="17"/>
  <c r="W101"/>
  <c r="Q65" i="16"/>
  <c r="Q68" s="1"/>
  <c r="W18" i="15"/>
  <c r="W18" i="17"/>
  <c r="W15"/>
  <c r="Q65"/>
  <c r="Q68" s="1"/>
  <c r="W9"/>
  <c r="W97" i="16"/>
  <c r="W129" i="17"/>
  <c r="W121" i="15"/>
  <c r="W14"/>
  <c r="W14" i="17"/>
  <c r="W133"/>
  <c r="W125" i="15"/>
  <c r="W97"/>
  <c r="W129" i="16"/>
  <c r="W125"/>
  <c r="W129" i="15"/>
  <c r="W101"/>
  <c r="W104"/>
  <c r="W121" i="13"/>
  <c r="Q65"/>
  <c r="Q68" s="1"/>
  <c r="W101"/>
  <c r="W97"/>
  <c r="W133"/>
  <c r="W129"/>
  <c r="W125"/>
  <c r="Q161" i="15"/>
  <c r="Q161" i="13"/>
  <c r="Q161" i="17"/>
  <c r="Q161" i="16"/>
  <c r="Q157" i="13"/>
  <c r="Q157" i="16"/>
  <c r="Q157" i="15"/>
  <c r="Q153" i="13"/>
  <c r="Q153" i="17"/>
  <c r="Q156" s="1"/>
  <c r="Q153" i="16"/>
  <c r="Q149"/>
  <c r="Q149" i="13"/>
  <c r="Q149" i="15"/>
  <c r="H67" i="13"/>
  <c r="W14"/>
  <c r="H67" i="15"/>
  <c r="H67" i="17"/>
  <c r="H65"/>
  <c r="H66" i="15"/>
  <c r="H65"/>
  <c r="H65" i="13"/>
  <c r="H66"/>
  <c r="V22" i="15" l="1"/>
  <c r="O162" i="13"/>
  <c r="V50" i="17"/>
  <c r="W50" s="1"/>
  <c r="T162" i="13"/>
  <c r="V106" i="15"/>
  <c r="H78"/>
  <c r="T162" i="16"/>
  <c r="W128" i="13"/>
  <c r="V134"/>
  <c r="W134" s="1"/>
  <c r="A78"/>
  <c r="W128" i="15"/>
  <c r="V134"/>
  <c r="W134" s="1"/>
  <c r="W128" i="17"/>
  <c r="V134"/>
  <c r="W134" s="1"/>
  <c r="V78" i="16"/>
  <c r="A79" i="15"/>
  <c r="V107" i="13"/>
  <c r="W107" s="1"/>
  <c r="Q160" i="17"/>
  <c r="Q162" s="1"/>
  <c r="V51" i="16"/>
  <c r="W51" s="1"/>
  <c r="V160"/>
  <c r="V51" i="13"/>
  <c r="W51" s="1"/>
  <c r="V51" i="17"/>
  <c r="W51" s="1"/>
  <c r="V106" i="13"/>
  <c r="W106" s="1"/>
  <c r="V78"/>
  <c r="V50"/>
  <c r="W50" s="1"/>
  <c r="V107" i="15"/>
  <c r="Q160" i="16"/>
  <c r="W160" s="1"/>
  <c r="V51" i="15"/>
  <c r="W51" s="1"/>
  <c r="H78" i="17"/>
  <c r="V106"/>
  <c r="Q160" i="15"/>
  <c r="W160" s="1"/>
  <c r="V78"/>
  <c r="A79" i="13"/>
  <c r="A79" i="17"/>
  <c r="V160" i="13"/>
  <c r="V160" i="17"/>
  <c r="W160" s="1"/>
  <c r="Q160" i="13"/>
  <c r="W107" i="16"/>
  <c r="W158" i="13"/>
  <c r="W100" i="16"/>
  <c r="W106"/>
  <c r="W100" i="13"/>
  <c r="Q156"/>
  <c r="O168" i="15"/>
  <c r="Q156" i="16"/>
  <c r="Q162" s="1"/>
  <c r="O168" i="13"/>
  <c r="Q156" i="15"/>
  <c r="O167" i="13"/>
  <c r="O168" i="17"/>
  <c r="O167" i="15"/>
  <c r="O167" i="16"/>
  <c r="V156" i="13"/>
  <c r="V162" s="1"/>
  <c r="V156" i="17"/>
  <c r="O168" i="16"/>
  <c r="V156" i="15"/>
  <c r="V162" s="1"/>
  <c r="V156" i="16"/>
  <c r="W128"/>
  <c r="O167" i="17"/>
  <c r="W16" i="13"/>
  <c r="W44"/>
  <c r="W44" i="17"/>
  <c r="W44" i="16"/>
  <c r="W44" i="15"/>
  <c r="W16"/>
  <c r="W154" i="17"/>
  <c r="A83" i="15"/>
  <c r="I23" i="13"/>
  <c r="A83"/>
  <c r="A83" i="17"/>
  <c r="Q166"/>
  <c r="Q152" i="13"/>
  <c r="Q163" s="1"/>
  <c r="W158" i="17"/>
  <c r="W151" i="16"/>
  <c r="W154" i="13"/>
  <c r="W155" i="16"/>
  <c r="W151" i="13"/>
  <c r="W158" i="16"/>
  <c r="W155" i="15"/>
  <c r="W154"/>
  <c r="W155" i="17"/>
  <c r="W155" i="13"/>
  <c r="W159" i="17"/>
  <c r="W159" i="13"/>
  <c r="Q166"/>
  <c r="Q166" i="16"/>
  <c r="W154"/>
  <c r="Q152" i="15"/>
  <c r="V152"/>
  <c r="V68" i="16"/>
  <c r="V79" s="1"/>
  <c r="V68" i="13"/>
  <c r="V79" s="1"/>
  <c r="A68"/>
  <c r="A68" i="15"/>
  <c r="A68" i="17"/>
  <c r="Q152"/>
  <c r="Q163" s="1"/>
  <c r="V68"/>
  <c r="V79" s="1"/>
  <c r="V68" i="15"/>
  <c r="V79" s="1"/>
  <c r="I66"/>
  <c r="Q152" i="16"/>
  <c r="Q163" s="1"/>
  <c r="W124" i="17"/>
  <c r="W157" i="15"/>
  <c r="Q166"/>
  <c r="W161"/>
  <c r="H68" i="13"/>
  <c r="H79" s="1"/>
  <c r="V152" i="17"/>
  <c r="V163" s="1"/>
  <c r="V152" i="16"/>
  <c r="V152" i="13"/>
  <c r="V12"/>
  <c r="V23" s="1"/>
  <c r="H68" i="17"/>
  <c r="H79" s="1"/>
  <c r="H68" i="15"/>
  <c r="H79" s="1"/>
  <c r="W159" i="16"/>
  <c r="W104"/>
  <c r="W104" i="13"/>
  <c r="W124"/>
  <c r="I12"/>
  <c r="I40"/>
  <c r="I67"/>
  <c r="W67"/>
  <c r="W96"/>
  <c r="W96" i="16"/>
  <c r="W150"/>
  <c r="W124"/>
  <c r="W96" i="15"/>
  <c r="W124"/>
  <c r="W96" i="17"/>
  <c r="W150" i="15"/>
  <c r="W150" i="17"/>
  <c r="I40" i="15"/>
  <c r="I12"/>
  <c r="I40" i="16"/>
  <c r="I67" i="17"/>
  <c r="W39" i="16"/>
  <c r="W151" i="15"/>
  <c r="W39"/>
  <c r="W11"/>
  <c r="I67"/>
  <c r="W38" i="17"/>
  <c r="I66"/>
  <c r="W38" i="16"/>
  <c r="W150" i="13"/>
  <c r="W38"/>
  <c r="W10"/>
  <c r="W66"/>
  <c r="I66"/>
  <c r="W153" i="15"/>
  <c r="W38"/>
  <c r="I65" i="17"/>
  <c r="I65" i="15"/>
  <c r="I65" i="13"/>
  <c r="W149" i="17"/>
  <c r="W37"/>
  <c r="W37" i="16"/>
  <c r="W9" i="15"/>
  <c r="W37"/>
  <c r="W157" i="17"/>
  <c r="W37" i="13"/>
  <c r="W65" i="17"/>
  <c r="W65" i="15"/>
  <c r="W65" i="13"/>
  <c r="W65" i="16"/>
  <c r="W9" i="13"/>
  <c r="W161" i="16"/>
  <c r="W161" i="17"/>
  <c r="W161" i="13"/>
  <c r="W157" i="16"/>
  <c r="W157" i="13"/>
  <c r="W153" i="17"/>
  <c r="W153" i="16"/>
  <c r="W153" i="13"/>
  <c r="W149" i="16"/>
  <c r="W149" i="15"/>
  <c r="W149" i="13"/>
  <c r="W13" i="15"/>
  <c r="W17"/>
  <c r="W17" i="17"/>
  <c r="W20"/>
  <c r="W13"/>
  <c r="W21" i="13"/>
  <c r="W17"/>
  <c r="Q163" i="15" l="1"/>
  <c r="Q162" i="13"/>
  <c r="W162" s="1"/>
  <c r="V163" i="16"/>
  <c r="W163" s="1"/>
  <c r="V162" i="17"/>
  <c r="W162" s="1"/>
  <c r="Q162" i="15"/>
  <c r="V163" i="13"/>
  <c r="V163" i="15"/>
  <c r="W156" i="16"/>
  <c r="V162"/>
  <c r="W162" s="1"/>
  <c r="W163" i="13"/>
  <c r="W163" i="15"/>
  <c r="W162"/>
  <c r="W163" i="17"/>
  <c r="W160" i="13"/>
  <c r="W22"/>
  <c r="W22" i="15"/>
  <c r="W156" i="13"/>
  <c r="Q168" i="17"/>
  <c r="W156" i="15"/>
  <c r="Q168"/>
  <c r="Q167" i="17"/>
  <c r="Q167" i="15"/>
  <c r="Q167" i="13"/>
  <c r="Q167" i="16"/>
  <c r="I23" i="15"/>
  <c r="Q168" i="16"/>
  <c r="Q168" i="13"/>
  <c r="W156" i="17"/>
  <c r="W23" i="15"/>
  <c r="W23" i="13"/>
  <c r="A84"/>
  <c r="A84" i="15"/>
  <c r="A84" i="17"/>
  <c r="I20" i="15"/>
  <c r="W20" i="13"/>
  <c r="W20" i="15"/>
  <c r="W99" i="16"/>
  <c r="W68" i="15"/>
  <c r="W68" i="16"/>
  <c r="W152"/>
  <c r="W152" i="17"/>
  <c r="I68" i="15"/>
  <c r="W40"/>
  <c r="W40" i="16"/>
  <c r="W152" i="13"/>
  <c r="W68"/>
  <c r="W40"/>
  <c r="W152" i="15"/>
  <c r="W12" i="17"/>
  <c r="W12" i="13"/>
  <c r="W12" i="15"/>
  <c r="I68" i="13"/>
  <c r="I20" i="17" l="1"/>
  <c r="W99" i="13"/>
  <c r="G77" i="16"/>
  <c r="F77"/>
  <c r="G75"/>
  <c r="F75"/>
  <c r="G74"/>
  <c r="F74"/>
  <c r="G73"/>
  <c r="F73"/>
  <c r="G71"/>
  <c r="F71"/>
  <c r="G70"/>
  <c r="F70"/>
  <c r="G69"/>
  <c r="F69"/>
  <c r="D67"/>
  <c r="C67"/>
  <c r="D66"/>
  <c r="C66"/>
  <c r="D65"/>
  <c r="T21"/>
  <c r="H21"/>
  <c r="T19"/>
  <c r="H19"/>
  <c r="T18"/>
  <c r="H18"/>
  <c r="T17"/>
  <c r="H17"/>
  <c r="T15"/>
  <c r="H15"/>
  <c r="H16" s="1"/>
  <c r="T14"/>
  <c r="H70"/>
  <c r="I19" i="13"/>
  <c r="T20" i="16" l="1"/>
  <c r="H20"/>
  <c r="H22" s="1"/>
  <c r="G76"/>
  <c r="F76"/>
  <c r="T16"/>
  <c r="G72"/>
  <c r="G78" s="1"/>
  <c r="F72"/>
  <c r="I16"/>
  <c r="V18"/>
  <c r="H74"/>
  <c r="V15"/>
  <c r="A70"/>
  <c r="A75"/>
  <c r="A69"/>
  <c r="A71"/>
  <c r="A74"/>
  <c r="A77"/>
  <c r="A81"/>
  <c r="A80"/>
  <c r="A73"/>
  <c r="C68"/>
  <c r="V17"/>
  <c r="H73"/>
  <c r="D68"/>
  <c r="V21"/>
  <c r="H77"/>
  <c r="V19"/>
  <c r="H75"/>
  <c r="H76" s="1"/>
  <c r="H71"/>
  <c r="V14"/>
  <c r="H69"/>
  <c r="E66"/>
  <c r="E67"/>
  <c r="D81" i="17"/>
  <c r="D81" i="15"/>
  <c r="D81" i="13"/>
  <c r="D80" i="15"/>
  <c r="D80" i="13"/>
  <c r="D80" i="17"/>
  <c r="D80" i="16"/>
  <c r="D74" i="15"/>
  <c r="D74" i="13"/>
  <c r="D74" i="17"/>
  <c r="I46" i="16"/>
  <c r="D73" i="17"/>
  <c r="D73" i="15"/>
  <c r="D73" i="13"/>
  <c r="D73" i="16"/>
  <c r="D71" i="15"/>
  <c r="D71" i="13"/>
  <c r="D71" i="17"/>
  <c r="I43" i="16"/>
  <c r="D70" i="15"/>
  <c r="D70" i="13"/>
  <c r="D70" i="16"/>
  <c r="D70" i="17"/>
  <c r="C70" i="16"/>
  <c r="C75"/>
  <c r="C69"/>
  <c r="O65"/>
  <c r="O66"/>
  <c r="O67"/>
  <c r="I15"/>
  <c r="E65"/>
  <c r="D69"/>
  <c r="D71"/>
  <c r="D74"/>
  <c r="A65"/>
  <c r="D81"/>
  <c r="I18"/>
  <c r="I19"/>
  <c r="C73"/>
  <c r="C77"/>
  <c r="I14"/>
  <c r="F78" l="1"/>
  <c r="A78" s="1"/>
  <c r="T22"/>
  <c r="A76"/>
  <c r="V20"/>
  <c r="I22"/>
  <c r="D72"/>
  <c r="V16"/>
  <c r="H72"/>
  <c r="H78" s="1"/>
  <c r="A72"/>
  <c r="A66"/>
  <c r="A82"/>
  <c r="A67"/>
  <c r="E68"/>
  <c r="F68"/>
  <c r="F79" s="1"/>
  <c r="V12"/>
  <c r="T12"/>
  <c r="T23" s="1"/>
  <c r="O68"/>
  <c r="G68"/>
  <c r="G79" s="1"/>
  <c r="H12"/>
  <c r="H23" s="1"/>
  <c r="I21" i="13"/>
  <c r="I17" i="16"/>
  <c r="I18" i="13"/>
  <c r="I13" i="16"/>
  <c r="I11"/>
  <c r="I10"/>
  <c r="I9"/>
  <c r="I21"/>
  <c r="W14"/>
  <c r="W18"/>
  <c r="W19"/>
  <c r="W21"/>
  <c r="W15"/>
  <c r="O73"/>
  <c r="O80" i="15"/>
  <c r="O80" i="13"/>
  <c r="O80" i="17"/>
  <c r="O80" i="16"/>
  <c r="O77"/>
  <c r="O75" i="15"/>
  <c r="O75" i="17"/>
  <c r="W47" i="16"/>
  <c r="O75" i="13"/>
  <c r="O74" i="16"/>
  <c r="O74" i="17"/>
  <c r="W46" i="16"/>
  <c r="O74" i="15"/>
  <c r="O74" i="13"/>
  <c r="O71" i="16"/>
  <c r="O71" i="17"/>
  <c r="O71" i="15"/>
  <c r="W43" i="16"/>
  <c r="O71" i="13"/>
  <c r="O70" i="15"/>
  <c r="O70" i="13"/>
  <c r="W42" i="16"/>
  <c r="Q70" i="17"/>
  <c r="O70"/>
  <c r="O69" i="16"/>
  <c r="C81"/>
  <c r="C81" i="13"/>
  <c r="C81" i="17"/>
  <c r="C81" i="15"/>
  <c r="C80" i="16"/>
  <c r="C80" i="15"/>
  <c r="C80" i="13"/>
  <c r="C80" i="17"/>
  <c r="D77"/>
  <c r="D82" s="1"/>
  <c r="D77" i="15"/>
  <c r="D82" s="1"/>
  <c r="D77" i="13"/>
  <c r="D82" s="1"/>
  <c r="D77" i="16"/>
  <c r="D82" s="1"/>
  <c r="I49" i="15"/>
  <c r="C77"/>
  <c r="C77" i="13"/>
  <c r="C77" i="17"/>
  <c r="C74" i="16"/>
  <c r="C76" s="1"/>
  <c r="C74" i="17"/>
  <c r="C74" i="13"/>
  <c r="C74" i="15"/>
  <c r="C73"/>
  <c r="C73" i="13"/>
  <c r="C73" i="17"/>
  <c r="C71" i="16"/>
  <c r="C72" s="1"/>
  <c r="C71" i="17"/>
  <c r="C71" i="13"/>
  <c r="C71" i="15"/>
  <c r="C70" i="17"/>
  <c r="C70" i="15"/>
  <c r="C70" i="13"/>
  <c r="D75" i="16"/>
  <c r="D76" s="1"/>
  <c r="D75" i="13"/>
  <c r="D76" s="1"/>
  <c r="D75" i="17"/>
  <c r="D76" s="1"/>
  <c r="D75" i="15"/>
  <c r="D76" s="1"/>
  <c r="I47" i="13"/>
  <c r="C75"/>
  <c r="I47" i="16"/>
  <c r="C75" i="17"/>
  <c r="I47"/>
  <c r="C75" i="15"/>
  <c r="I47"/>
  <c r="D69"/>
  <c r="D72" s="1"/>
  <c r="D69" i="13"/>
  <c r="D72" s="1"/>
  <c r="D69" i="17"/>
  <c r="D72" s="1"/>
  <c r="C69" i="13"/>
  <c r="C69" i="17"/>
  <c r="C69" i="15"/>
  <c r="O75" i="16"/>
  <c r="O70"/>
  <c r="O81"/>
  <c r="H66"/>
  <c r="H67"/>
  <c r="E71"/>
  <c r="I71" s="1"/>
  <c r="E80"/>
  <c r="E74"/>
  <c r="I74" s="1"/>
  <c r="H65"/>
  <c r="C78" l="1"/>
  <c r="V23"/>
  <c r="D79"/>
  <c r="D78" i="17"/>
  <c r="D79"/>
  <c r="A79" i="16"/>
  <c r="C79"/>
  <c r="D78" i="15"/>
  <c r="D79"/>
  <c r="D78" i="13"/>
  <c r="D79"/>
  <c r="D78" i="16"/>
  <c r="V22"/>
  <c r="W22" s="1"/>
  <c r="C76" i="13"/>
  <c r="C76" i="17"/>
  <c r="C76" i="15"/>
  <c r="O76" i="16"/>
  <c r="C72" i="13"/>
  <c r="D84" i="16"/>
  <c r="D83" i="13"/>
  <c r="D84"/>
  <c r="I23" i="16"/>
  <c r="C72" i="15"/>
  <c r="D83" i="16"/>
  <c r="D83" i="17"/>
  <c r="D84"/>
  <c r="O72" i="16"/>
  <c r="O78" s="1"/>
  <c r="D83" i="15"/>
  <c r="D84"/>
  <c r="C72" i="17"/>
  <c r="W16" i="16"/>
  <c r="A83"/>
  <c r="C82"/>
  <c r="C83" s="1"/>
  <c r="A68"/>
  <c r="W70" i="17"/>
  <c r="O82" i="16"/>
  <c r="C82" i="13"/>
  <c r="H68" i="16"/>
  <c r="H79" s="1"/>
  <c r="C82" i="17"/>
  <c r="C82" i="15"/>
  <c r="I49" i="13"/>
  <c r="I49" i="16"/>
  <c r="I49" i="17"/>
  <c r="I41" i="15"/>
  <c r="I41" i="13"/>
  <c r="I41" i="17"/>
  <c r="I12" i="16"/>
  <c r="W11"/>
  <c r="I67"/>
  <c r="W10"/>
  <c r="I66"/>
  <c r="I65"/>
  <c r="W9"/>
  <c r="W46" i="15"/>
  <c r="Q74"/>
  <c r="W74" s="1"/>
  <c r="Q81" i="17"/>
  <c r="W47"/>
  <c r="Q75"/>
  <c r="W75" s="1"/>
  <c r="Q80"/>
  <c r="Q80" i="15"/>
  <c r="Q71" i="16"/>
  <c r="Q80"/>
  <c r="Q74"/>
  <c r="W74" s="1"/>
  <c r="Q70"/>
  <c r="W42" i="15"/>
  <c r="Q70"/>
  <c r="W43"/>
  <c r="Q71"/>
  <c r="Q81"/>
  <c r="W43" i="17"/>
  <c r="Q71"/>
  <c r="W46"/>
  <c r="Q74"/>
  <c r="W74" s="1"/>
  <c r="W47" i="15"/>
  <c r="Q75"/>
  <c r="W75" s="1"/>
  <c r="Q81" i="16"/>
  <c r="Q75"/>
  <c r="W75" s="1"/>
  <c r="W49" i="13"/>
  <c r="Q77"/>
  <c r="Q80"/>
  <c r="W47"/>
  <c r="Q75"/>
  <c r="W75" s="1"/>
  <c r="W46"/>
  <c r="Q74"/>
  <c r="W74" s="1"/>
  <c r="W42"/>
  <c r="Q70"/>
  <c r="W43"/>
  <c r="Q71"/>
  <c r="Q77" i="16"/>
  <c r="Q77" i="17"/>
  <c r="Q77" i="15"/>
  <c r="Q73" i="16"/>
  <c r="Q73" i="17"/>
  <c r="Q73" i="15"/>
  <c r="Q76" s="1"/>
  <c r="Q69"/>
  <c r="Q69" i="16"/>
  <c r="W42" i="17"/>
  <c r="E80" i="15"/>
  <c r="E81" i="17"/>
  <c r="E81" i="15"/>
  <c r="E81" i="16"/>
  <c r="E80" i="17"/>
  <c r="E73" i="16"/>
  <c r="E73" i="15"/>
  <c r="E74"/>
  <c r="I74" s="1"/>
  <c r="I46"/>
  <c r="E73" i="17"/>
  <c r="E74"/>
  <c r="I74" s="1"/>
  <c r="I46"/>
  <c r="E71"/>
  <c r="I43"/>
  <c r="E70" i="15"/>
  <c r="I42"/>
  <c r="E70" i="17"/>
  <c r="I42"/>
  <c r="E69" i="16"/>
  <c r="I41"/>
  <c r="E71" i="15"/>
  <c r="I43"/>
  <c r="E70" i="16"/>
  <c r="I42"/>
  <c r="O73" i="15"/>
  <c r="O76" s="1"/>
  <c r="W13" i="16"/>
  <c r="W17"/>
  <c r="O81" i="17"/>
  <c r="O81" i="15"/>
  <c r="Q73" i="13"/>
  <c r="Q69"/>
  <c r="W13"/>
  <c r="E81"/>
  <c r="E80"/>
  <c r="E74"/>
  <c r="I74" s="1"/>
  <c r="I46"/>
  <c r="E73"/>
  <c r="E71"/>
  <c r="I43"/>
  <c r="E70"/>
  <c r="I42"/>
  <c r="I20"/>
  <c r="O81"/>
  <c r="Q81"/>
  <c r="O73"/>
  <c r="O76" s="1"/>
  <c r="O73" i="17"/>
  <c r="O76" s="1"/>
  <c r="O77" i="13"/>
  <c r="O77" i="17"/>
  <c r="O77" i="15"/>
  <c r="O69"/>
  <c r="O72" s="1"/>
  <c r="O69" i="13"/>
  <c r="O72" s="1"/>
  <c r="O69" i="17"/>
  <c r="O72" s="1"/>
  <c r="E77" i="16"/>
  <c r="E77" i="17"/>
  <c r="E77" i="15"/>
  <c r="E77" i="13"/>
  <c r="E75" i="16"/>
  <c r="I75" s="1"/>
  <c r="E75" i="15"/>
  <c r="I75" s="1"/>
  <c r="E75" i="13"/>
  <c r="I75" s="1"/>
  <c r="E75" i="17"/>
  <c r="I75" s="1"/>
  <c r="E69" i="13"/>
  <c r="E69" i="15"/>
  <c r="E69" i="17"/>
  <c r="O78" i="15" l="1"/>
  <c r="O79"/>
  <c r="C78" i="13"/>
  <c r="C79"/>
  <c r="O78"/>
  <c r="O79"/>
  <c r="O78" i="17"/>
  <c r="O79"/>
  <c r="C78" i="15"/>
  <c r="C79"/>
  <c r="O79" i="16"/>
  <c r="C78" i="17"/>
  <c r="C79"/>
  <c r="Q76" i="16"/>
  <c r="W76" s="1"/>
  <c r="E76" i="13"/>
  <c r="I76" s="1"/>
  <c r="W76" i="15"/>
  <c r="E76" i="17"/>
  <c r="E76" i="16"/>
  <c r="Q76" i="13"/>
  <c r="E76" i="15"/>
  <c r="Q76" i="17"/>
  <c r="E72"/>
  <c r="W23" i="16"/>
  <c r="Q72"/>
  <c r="C84" i="13"/>
  <c r="C84" i="16"/>
  <c r="E72" i="13"/>
  <c r="E72" i="15"/>
  <c r="O84" i="16"/>
  <c r="C83" i="13"/>
  <c r="C83" i="17"/>
  <c r="C84"/>
  <c r="Q72" i="13"/>
  <c r="Q72" i="15"/>
  <c r="C83"/>
  <c r="C84"/>
  <c r="O83" i="16"/>
  <c r="E72"/>
  <c r="O82" i="17"/>
  <c r="O84" s="1"/>
  <c r="O82" i="15"/>
  <c r="O84" s="1"/>
  <c r="I71"/>
  <c r="I71" i="17"/>
  <c r="W71"/>
  <c r="W71" i="15"/>
  <c r="I71" i="13"/>
  <c r="W71" i="16"/>
  <c r="W71" i="13"/>
  <c r="A84" i="16"/>
  <c r="I70"/>
  <c r="I70" i="15"/>
  <c r="W70"/>
  <c r="I70" i="13"/>
  <c r="I70" i="17"/>
  <c r="W70" i="13"/>
  <c r="W70" i="16"/>
  <c r="E82" i="15"/>
  <c r="O82" i="13"/>
  <c r="O84" s="1"/>
  <c r="E82" i="16"/>
  <c r="Q82" i="17"/>
  <c r="E82"/>
  <c r="Q82" i="15"/>
  <c r="Q82" i="13"/>
  <c r="Q82" i="16"/>
  <c r="E82" i="13"/>
  <c r="W77" i="15"/>
  <c r="I77" i="13"/>
  <c r="I77" i="17"/>
  <c r="I77" i="16"/>
  <c r="W77"/>
  <c r="I77" i="15"/>
  <c r="W77" i="17"/>
  <c r="W77" i="13"/>
  <c r="I73" i="17"/>
  <c r="I73" i="16"/>
  <c r="I73" i="15"/>
  <c r="I73" i="13"/>
  <c r="W20" i="16"/>
  <c r="I69"/>
  <c r="I69" i="15"/>
  <c r="I69" i="17"/>
  <c r="I69" i="13"/>
  <c r="I68" i="16"/>
  <c r="W12"/>
  <c r="W41" i="17"/>
  <c r="Q69"/>
  <c r="Q72" s="1"/>
  <c r="W49" i="15"/>
  <c r="W49" i="16"/>
  <c r="W49" i="17"/>
  <c r="W41" i="16"/>
  <c r="W41" i="15"/>
  <c r="W69" i="16"/>
  <c r="W73" i="15"/>
  <c r="W73" i="17"/>
  <c r="W69" i="15"/>
  <c r="W73" i="16"/>
  <c r="W41" i="13"/>
  <c r="W73"/>
  <c r="W69"/>
  <c r="Q78" i="17" l="1"/>
  <c r="W78" s="1"/>
  <c r="Q79"/>
  <c r="W79" s="1"/>
  <c r="Q78" i="15"/>
  <c r="W78" s="1"/>
  <c r="Q79"/>
  <c r="W79" s="1"/>
  <c r="E78"/>
  <c r="I78" s="1"/>
  <c r="E79"/>
  <c r="I79" s="1"/>
  <c r="Q78" i="16"/>
  <c r="W78" s="1"/>
  <c r="Q79"/>
  <c r="W79" s="1"/>
  <c r="E78"/>
  <c r="I78" s="1"/>
  <c r="E79"/>
  <c r="I79" s="1"/>
  <c r="E78" i="17"/>
  <c r="I78" s="1"/>
  <c r="E79"/>
  <c r="I79" s="1"/>
  <c r="Q78" i="13"/>
  <c r="W78" s="1"/>
  <c r="Q79"/>
  <c r="W79" s="1"/>
  <c r="E78"/>
  <c r="I78" s="1"/>
  <c r="E79"/>
  <c r="I79" s="1"/>
  <c r="W76" i="17"/>
  <c r="I76"/>
  <c r="I76" i="16"/>
  <c r="W76" i="13"/>
  <c r="I76" i="15"/>
  <c r="E84" i="17"/>
  <c r="I72"/>
  <c r="W72" i="16"/>
  <c r="E84" i="13"/>
  <c r="I72"/>
  <c r="I72" i="16"/>
  <c r="W72" i="13"/>
  <c r="W72" i="15"/>
  <c r="I72"/>
  <c r="Q84" i="16"/>
  <c r="E83" i="15"/>
  <c r="O83"/>
  <c r="Q83" i="16"/>
  <c r="E83" i="17"/>
  <c r="O83" i="13"/>
  <c r="E83" i="16"/>
  <c r="E84"/>
  <c r="Q83" i="15"/>
  <c r="Q84"/>
  <c r="O83" i="17"/>
  <c r="E84" i="15"/>
  <c r="E83" i="13"/>
  <c r="Q83" i="17"/>
  <c r="Q84"/>
  <c r="Q83" i="13"/>
  <c r="Q84"/>
  <c r="W72" i="17"/>
  <c r="I40"/>
  <c r="I20" i="16"/>
  <c r="W69" i="17"/>
  <c r="I68"/>
  <c r="W40"/>
  <c r="W68"/>
</calcChain>
</file>

<file path=xl/sharedStrings.xml><?xml version="1.0" encoding="utf-8"?>
<sst xmlns="http://schemas.openxmlformats.org/spreadsheetml/2006/main" count="4035" uniqueCount="68">
  <si>
    <t>Table 1</t>
  </si>
  <si>
    <t>Table 4</t>
  </si>
  <si>
    <t>(%)</t>
  </si>
  <si>
    <t>MONTH</t>
  </si>
  <si>
    <t>Change</t>
  </si>
  <si>
    <t>Arrival</t>
  </si>
  <si>
    <t>Departure</t>
  </si>
  <si>
    <t>Total</t>
  </si>
  <si>
    <t>DisEmb.</t>
  </si>
  <si>
    <t>Emb.</t>
  </si>
  <si>
    <t>OCT.</t>
  </si>
  <si>
    <t>NOV.</t>
  </si>
  <si>
    <t>DEC.</t>
  </si>
  <si>
    <t>JAN.</t>
  </si>
  <si>
    <t>FEB.</t>
  </si>
  <si>
    <t>MAR.</t>
  </si>
  <si>
    <t>APR.</t>
  </si>
  <si>
    <t>MAY</t>
  </si>
  <si>
    <t>JUN.</t>
  </si>
  <si>
    <t>APR.- JUN.</t>
  </si>
  <si>
    <t xml:space="preserve">JUL. </t>
  </si>
  <si>
    <t>JUL.</t>
  </si>
  <si>
    <t>AUG.</t>
  </si>
  <si>
    <t>SEP.</t>
  </si>
  <si>
    <t>JUL. - SEP.</t>
  </si>
  <si>
    <t>Table 2</t>
  </si>
  <si>
    <t>Table 5</t>
  </si>
  <si>
    <t>Table 3</t>
  </si>
  <si>
    <t>Table 6</t>
  </si>
  <si>
    <t xml:space="preserve"> </t>
  </si>
  <si>
    <t xml:space="preserve"> LCC TOTAL AIRCRAFT MOVEMENT</t>
  </si>
  <si>
    <t>Disemb.+Emb.</t>
  </si>
  <si>
    <t>Transit</t>
  </si>
  <si>
    <t>Table 7</t>
  </si>
  <si>
    <t>Unit : Tonne</t>
  </si>
  <si>
    <t>Inbound</t>
  </si>
  <si>
    <t>Outbound</t>
  </si>
  <si>
    <t>In.+Out.</t>
  </si>
  <si>
    <t>OCT.-DEC.</t>
  </si>
  <si>
    <t>APR. - JUN.</t>
  </si>
  <si>
    <t>JUL.- SEP.</t>
  </si>
  <si>
    <t>Table 8</t>
  </si>
  <si>
    <t>Table 9</t>
  </si>
  <si>
    <t>LCC INTERNATIONAL FREIGHT</t>
  </si>
  <si>
    <t>LCC DOMESTIC FREIGHT</t>
  </si>
  <si>
    <t>LCC TOTAL FREIGHT</t>
  </si>
  <si>
    <t>LCC INTERNATIONAL AIRCRAFT MOVEMENT</t>
  </si>
  <si>
    <t>LCC DOMESTIC AIRCRAFT MOVEMENT</t>
  </si>
  <si>
    <t>LCC INTERNATIONAL PASSENGER</t>
  </si>
  <si>
    <t>LCC DOMESTIC PASSENGER</t>
  </si>
  <si>
    <t>LCC TOTAL PASSENGER</t>
  </si>
  <si>
    <t>LCC INTERNATIONAL MAIL</t>
  </si>
  <si>
    <t>LCC DOMESTIC MAIL</t>
  </si>
  <si>
    <t>LCC TOTAL MAIL</t>
  </si>
  <si>
    <t>Table 10</t>
  </si>
  <si>
    <t>Table 11</t>
  </si>
  <si>
    <t>Table 12</t>
  </si>
  <si>
    <t>OCT.- DEC.</t>
  </si>
  <si>
    <t>FY 2013</t>
  </si>
  <si>
    <t>FY 2014</t>
  </si>
  <si>
    <t>Source : Air Transport Information and Slot Coordination Division, AOT.</t>
  </si>
  <si>
    <t>JAN.- MAR.</t>
  </si>
  <si>
    <t>JAN.- SEP.</t>
  </si>
  <si>
    <t>FY 2015</t>
  </si>
  <si>
    <t>TOTAL</t>
  </si>
  <si>
    <t>FY 2016</t>
  </si>
  <si>
    <t>JAN.- JUL.</t>
  </si>
  <si>
    <t>OCT.- JUL.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</si>
</sst>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#,##0_)"/>
    <numFmt numFmtId="188" formatCode="#,##0.00_ ;\-#,##0.00\ "/>
    <numFmt numFmtId="189" formatCode="_-* #,##0_-;\-* #,##0_-;_-* &quot;-&quot;??_-;_-@_-"/>
  </numFmts>
  <fonts count="36">
    <font>
      <sz val="16"/>
      <color theme="1"/>
      <name val="Angsana New"/>
      <family val="2"/>
      <charset val="222"/>
    </font>
    <font>
      <sz val="16"/>
      <color theme="1"/>
      <name val="Angsana New"/>
      <family val="2"/>
      <charset val="222"/>
    </font>
    <font>
      <sz val="16"/>
      <color theme="0"/>
      <name val="Angsana New"/>
      <family val="2"/>
      <charset val="222"/>
    </font>
    <font>
      <sz val="10"/>
      <name val="Times New Roman"/>
      <family val="1"/>
      <charset val="22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0"/>
      <color theme="6" tint="-0.499984740745262"/>
      <name val="Arial"/>
      <family val="2"/>
    </font>
    <font>
      <b/>
      <sz val="10"/>
      <color theme="6" tint="-0.499984740745262"/>
      <name val="Arial"/>
      <family val="2"/>
    </font>
    <font>
      <b/>
      <u/>
      <sz val="10"/>
      <color theme="5" tint="-0.499984740745262"/>
      <name val="Arial"/>
      <family val="2"/>
    </font>
    <font>
      <b/>
      <sz val="10"/>
      <color theme="5" tint="-0.499984740745262"/>
      <name val="Arial"/>
      <family val="2"/>
    </font>
    <font>
      <b/>
      <u/>
      <sz val="10"/>
      <color theme="8" tint="-0.499984740745262"/>
      <name val="Arial"/>
      <family val="2"/>
    </font>
    <font>
      <b/>
      <sz val="10"/>
      <color theme="8" tint="-0.499984740745262"/>
      <name val="Arial"/>
      <family val="2"/>
    </font>
    <font>
      <b/>
      <sz val="8"/>
      <color theme="6" tint="-0.499984740745262"/>
      <name val="Arial"/>
      <family val="2"/>
    </font>
    <font>
      <sz val="8"/>
      <color theme="6" tint="-0.499984740745262"/>
      <name val="Arial"/>
      <family val="2"/>
    </font>
    <font>
      <sz val="10"/>
      <color theme="6" tint="-0.499984740745262"/>
      <name val="Arial"/>
      <family val="2"/>
    </font>
    <font>
      <sz val="10"/>
      <color theme="5" tint="-0.499984740745262"/>
      <name val="Arial"/>
      <family val="2"/>
    </font>
    <font>
      <b/>
      <sz val="8"/>
      <color theme="5" tint="-0.499984740745262"/>
      <name val="Arial"/>
      <family val="2"/>
    </font>
    <font>
      <sz val="8"/>
      <color theme="5" tint="-0.499984740745262"/>
      <name val="Arial"/>
      <family val="2"/>
    </font>
    <font>
      <sz val="10"/>
      <color theme="8" tint="-0.499984740745262"/>
      <name val="Arial"/>
      <family val="2"/>
    </font>
    <font>
      <sz val="8"/>
      <color theme="8" tint="-0.499984740745262"/>
      <name val="Arial"/>
      <family val="2"/>
    </font>
    <font>
      <b/>
      <sz val="10"/>
      <color indexed="21" tint="-0.499984740745262"/>
      <name val="Arial"/>
      <family val="2"/>
    </font>
    <font>
      <b/>
      <sz val="10"/>
      <color indexed="21"/>
      <name val="Arial"/>
      <family val="2"/>
    </font>
    <font>
      <b/>
      <sz val="10"/>
      <color indexed="57" tint="-0.499984740745262"/>
      <name val="Arial"/>
      <family val="2"/>
    </font>
    <font>
      <b/>
      <sz val="10"/>
      <color indexed="57"/>
      <name val="Arial"/>
      <family val="2"/>
    </font>
    <font>
      <b/>
      <sz val="10"/>
      <color indexed="16" tint="-0.499984740745262"/>
      <name val="Arial"/>
      <family val="2"/>
    </font>
    <font>
      <b/>
      <sz val="10"/>
      <color indexed="16"/>
      <name val="Arial"/>
      <family val="2"/>
    </font>
    <font>
      <b/>
      <u/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b/>
      <sz val="8"/>
      <color theme="4" tint="-0.499984740745262"/>
      <name val="Arial"/>
      <family val="2"/>
    </font>
    <font>
      <sz val="8"/>
      <color theme="4" tint="-0.499984740745262"/>
      <name val="Arial"/>
      <family val="2"/>
    </font>
    <font>
      <sz val="10"/>
      <color theme="3"/>
      <name val="Arial"/>
      <family val="2"/>
    </font>
    <font>
      <sz val="10"/>
      <color rgb="FFFF0000"/>
      <name val="Times New Roman"/>
      <family val="1"/>
      <charset val="222"/>
    </font>
    <font>
      <b/>
      <sz val="10"/>
      <color rgb="FF008080"/>
      <name val="Arial"/>
      <family val="2"/>
    </font>
    <font>
      <b/>
      <sz val="10"/>
      <color rgb="FF339966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</cellStyleXfs>
  <cellXfs count="540">
    <xf numFmtId="0" fontId="0" fillId="0" borderId="0" xfId="0"/>
    <xf numFmtId="0" fontId="3" fillId="0" borderId="0" xfId="0" applyFont="1"/>
    <xf numFmtId="43" fontId="3" fillId="0" borderId="0" xfId="1" applyFont="1"/>
    <xf numFmtId="43" fontId="3" fillId="0" borderId="0" xfId="1" applyNumberFormat="1" applyFont="1"/>
    <xf numFmtId="0" fontId="4" fillId="0" borderId="0" xfId="0" applyFont="1"/>
    <xf numFmtId="0" fontId="5" fillId="0" borderId="0" xfId="0" applyFont="1"/>
    <xf numFmtId="43" fontId="4" fillId="0" borderId="0" xfId="1" applyFont="1"/>
    <xf numFmtId="187" fontId="4" fillId="0" borderId="0" xfId="0" applyNumberFormat="1" applyFont="1"/>
    <xf numFmtId="189" fontId="4" fillId="0" borderId="0" xfId="0" applyNumberFormat="1" applyFont="1"/>
    <xf numFmtId="10" fontId="4" fillId="0" borderId="0" xfId="2" applyNumberFormat="1" applyFont="1"/>
    <xf numFmtId="37" fontId="4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8" fillId="0" borderId="7" xfId="0" applyFont="1" applyBorder="1" applyAlignment="1">
      <alignment horizontal="center"/>
    </xf>
    <xf numFmtId="43" fontId="8" fillId="0" borderId="3" xfId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8" xfId="0" applyFont="1" applyBorder="1"/>
    <xf numFmtId="0" fontId="8" fillId="0" borderId="0" xfId="0" applyFont="1" applyBorder="1"/>
    <xf numFmtId="0" fontId="8" fillId="6" borderId="14" xfId="4" applyFont="1" applyFill="1" applyBorder="1"/>
    <xf numFmtId="0" fontId="8" fillId="10" borderId="15" xfId="4" applyFont="1" applyFill="1" applyBorder="1"/>
    <xf numFmtId="0" fontId="8" fillId="6" borderId="7" xfId="4" applyFont="1" applyFill="1" applyBorder="1"/>
    <xf numFmtId="0" fontId="8" fillId="0" borderId="30" xfId="0" applyFont="1" applyBorder="1"/>
    <xf numFmtId="0" fontId="8" fillId="6" borderId="15" xfId="4" applyFont="1" applyFill="1" applyBorder="1"/>
    <xf numFmtId="43" fontId="8" fillId="0" borderId="15" xfId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8" fillId="6" borderId="16" xfId="4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43" fontId="8" fillId="0" borderId="6" xfId="1" applyFont="1" applyBorder="1"/>
    <xf numFmtId="0" fontId="14" fillId="0" borderId="1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6" borderId="14" xfId="4" applyFont="1" applyFill="1" applyBorder="1" applyAlignment="1">
      <alignment horizontal="center"/>
    </xf>
    <xf numFmtId="0" fontId="15" fillId="10" borderId="15" xfId="4" applyFont="1" applyFill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5" fillId="6" borderId="15" xfId="4" applyFont="1" applyFill="1" applyBorder="1" applyAlignment="1">
      <alignment horizontal="center"/>
    </xf>
    <xf numFmtId="43" fontId="15" fillId="0" borderId="3" xfId="1" applyFont="1" applyBorder="1"/>
    <xf numFmtId="189" fontId="15" fillId="0" borderId="19" xfId="1" applyNumberFormat="1" applyFont="1" applyBorder="1"/>
    <xf numFmtId="189" fontId="15" fillId="0" borderId="0" xfId="1" applyNumberFormat="1" applyFont="1" applyBorder="1"/>
    <xf numFmtId="189" fontId="15" fillId="10" borderId="15" xfId="4" applyNumberFormat="1" applyFont="1" applyFill="1" applyBorder="1"/>
    <xf numFmtId="189" fontId="15" fillId="0" borderId="30" xfId="1" applyNumberFormat="1" applyFont="1" applyBorder="1"/>
    <xf numFmtId="188" fontId="15" fillId="0" borderId="15" xfId="1" applyNumberFormat="1" applyFont="1" applyBorder="1"/>
    <xf numFmtId="0" fontId="8" fillId="7" borderId="21" xfId="3" applyFont="1" applyFill="1" applyBorder="1" applyAlignment="1">
      <alignment horizontal="center"/>
    </xf>
    <xf numFmtId="189" fontId="15" fillId="7" borderId="22" xfId="3" applyNumberFormat="1" applyFont="1" applyFill="1" applyBorder="1"/>
    <xf numFmtId="189" fontId="15" fillId="7" borderId="12" xfId="3" applyNumberFormat="1" applyFont="1" applyFill="1" applyBorder="1"/>
    <xf numFmtId="189" fontId="15" fillId="7" borderId="13" xfId="3" applyNumberFormat="1" applyFont="1" applyFill="1" applyBorder="1"/>
    <xf numFmtId="189" fontId="15" fillId="7" borderId="23" xfId="3" applyNumberFormat="1" applyFont="1" applyFill="1" applyBorder="1"/>
    <xf numFmtId="188" fontId="15" fillId="7" borderId="13" xfId="3" applyNumberFormat="1" applyFont="1" applyFill="1" applyBorder="1"/>
    <xf numFmtId="37" fontId="8" fillId="7" borderId="25" xfId="3" applyNumberFormat="1" applyFont="1" applyFill="1" applyBorder="1" applyAlignment="1" applyProtection="1">
      <alignment horizontal="center" vertical="center"/>
    </xf>
    <xf numFmtId="189" fontId="15" fillId="7" borderId="26" xfId="3" applyNumberFormat="1" applyFont="1" applyFill="1" applyBorder="1" applyAlignment="1" applyProtection="1">
      <alignment vertical="center"/>
    </xf>
    <xf numFmtId="189" fontId="15" fillId="7" borderId="32" xfId="3" applyNumberFormat="1" applyFont="1" applyFill="1" applyBorder="1" applyAlignment="1" applyProtection="1">
      <alignment vertical="center"/>
    </xf>
    <xf numFmtId="188" fontId="15" fillId="7" borderId="28" xfId="3" applyNumberFormat="1" applyFont="1" applyFill="1" applyBorder="1" applyAlignment="1" applyProtection="1">
      <alignment vertical="center"/>
    </xf>
    <xf numFmtId="0" fontId="8" fillId="0" borderId="0" xfId="0" applyFont="1"/>
    <xf numFmtId="0" fontId="15" fillId="0" borderId="0" xfId="0" applyFont="1"/>
    <xf numFmtId="43" fontId="15" fillId="0" borderId="0" xfId="1" applyFont="1"/>
    <xf numFmtId="0" fontId="8" fillId="0" borderId="0" xfId="0" applyFont="1" applyAlignment="1">
      <alignment horizontal="left"/>
    </xf>
    <xf numFmtId="0" fontId="10" fillId="0" borderId="0" xfId="0" applyFont="1"/>
    <xf numFmtId="0" fontId="16" fillId="0" borderId="0" xfId="0" applyFont="1"/>
    <xf numFmtId="43" fontId="16" fillId="0" borderId="0" xfId="1" applyFont="1" applyAlignment="1">
      <alignment horizontal="right"/>
    </xf>
    <xf numFmtId="0" fontId="10" fillId="0" borderId="7" xfId="0" applyFont="1" applyBorder="1" applyAlignment="1">
      <alignment horizontal="center"/>
    </xf>
    <xf numFmtId="43" fontId="10" fillId="0" borderId="3" xfId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8" xfId="0" applyFont="1" applyBorder="1"/>
    <xf numFmtId="0" fontId="10" fillId="0" borderId="0" xfId="0" applyFont="1" applyBorder="1"/>
    <xf numFmtId="0" fontId="10" fillId="11" borderId="7" xfId="8" applyFont="1" applyFill="1" applyBorder="1"/>
    <xf numFmtId="0" fontId="10" fillId="0" borderId="7" xfId="0" applyFont="1" applyBorder="1"/>
    <xf numFmtId="43" fontId="10" fillId="0" borderId="15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0" fillId="11" borderId="16" xfId="8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43" fontId="10" fillId="0" borderId="6" xfId="1" applyFont="1" applyBorder="1"/>
    <xf numFmtId="0" fontId="18" fillId="0" borderId="1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6" fillId="11" borderId="14" xfId="8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43" fontId="16" fillId="0" borderId="7" xfId="1" applyFont="1" applyBorder="1"/>
    <xf numFmtId="189" fontId="16" fillId="0" borderId="19" xfId="1" applyNumberFormat="1" applyFont="1" applyBorder="1"/>
    <xf numFmtId="189" fontId="16" fillId="0" borderId="0" xfId="1" applyNumberFormat="1" applyFont="1" applyBorder="1"/>
    <xf numFmtId="189" fontId="16" fillId="0" borderId="14" xfId="1" applyNumberFormat="1" applyFont="1" applyBorder="1"/>
    <xf numFmtId="188" fontId="16" fillId="0" borderId="14" xfId="1" applyNumberFormat="1" applyFont="1" applyBorder="1"/>
    <xf numFmtId="0" fontId="10" fillId="12" borderId="21" xfId="7" applyFont="1" applyFill="1" applyBorder="1" applyAlignment="1">
      <alignment horizontal="center"/>
    </xf>
    <xf numFmtId="189" fontId="16" fillId="12" borderId="22" xfId="7" applyNumberFormat="1" applyFont="1" applyFill="1" applyBorder="1"/>
    <xf numFmtId="189" fontId="16" fillId="12" borderId="23" xfId="7" applyNumberFormat="1" applyFont="1" applyFill="1" applyBorder="1"/>
    <xf numFmtId="188" fontId="16" fillId="12" borderId="21" xfId="7" applyNumberFormat="1" applyFont="1" applyFill="1" applyBorder="1"/>
    <xf numFmtId="189" fontId="16" fillId="0" borderId="16" xfId="1" applyNumberFormat="1" applyFont="1" applyBorder="1"/>
    <xf numFmtId="37" fontId="10" fillId="12" borderId="25" xfId="7" applyNumberFormat="1" applyFont="1" applyFill="1" applyBorder="1" applyAlignment="1" applyProtection="1">
      <alignment horizontal="center" vertical="center"/>
    </xf>
    <xf numFmtId="189" fontId="16" fillId="12" borderId="26" xfId="7" applyNumberFormat="1" applyFont="1" applyFill="1" applyBorder="1" applyAlignment="1" applyProtection="1">
      <alignment vertical="center"/>
    </xf>
    <xf numFmtId="189" fontId="16" fillId="12" borderId="25" xfId="7" applyNumberFormat="1" applyFont="1" applyFill="1" applyBorder="1" applyAlignment="1" applyProtection="1">
      <alignment vertical="center"/>
    </xf>
    <xf numFmtId="188" fontId="16" fillId="12" borderId="28" xfId="7" applyNumberFormat="1" applyFont="1" applyFill="1" applyBorder="1" applyAlignment="1" applyProtection="1">
      <alignment vertical="center"/>
    </xf>
    <xf numFmtId="189" fontId="16" fillId="0" borderId="7" xfId="1" applyNumberFormat="1" applyFont="1" applyBorder="1"/>
    <xf numFmtId="0" fontId="10" fillId="0" borderId="0" xfId="0" applyFont="1" applyAlignment="1">
      <alignment horizontal="left"/>
    </xf>
    <xf numFmtId="0" fontId="10" fillId="0" borderId="1" xfId="0" applyFont="1" applyBorder="1"/>
    <xf numFmtId="0" fontId="17" fillId="0" borderId="4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43" fontId="16" fillId="0" borderId="3" xfId="1" applyFont="1" applyBorder="1"/>
    <xf numFmtId="189" fontId="16" fillId="0" borderId="24" xfId="1" applyNumberFormat="1" applyFont="1" applyBorder="1"/>
    <xf numFmtId="188" fontId="16" fillId="0" borderId="15" xfId="1" applyNumberFormat="1" applyFont="1" applyBorder="1"/>
    <xf numFmtId="189" fontId="16" fillId="12" borderId="11" xfId="7" applyNumberFormat="1" applyFont="1" applyFill="1" applyBorder="1"/>
    <xf numFmtId="188" fontId="16" fillId="12" borderId="13" xfId="7" applyNumberFormat="1" applyFont="1" applyFill="1" applyBorder="1"/>
    <xf numFmtId="189" fontId="16" fillId="0" borderId="4" xfId="1" applyNumberFormat="1" applyFont="1" applyBorder="1"/>
    <xf numFmtId="189" fontId="16" fillId="0" borderId="1" xfId="1" applyNumberFormat="1" applyFont="1" applyBorder="1"/>
    <xf numFmtId="0" fontId="10" fillId="11" borderId="15" xfId="8" applyFont="1" applyFill="1" applyBorder="1"/>
    <xf numFmtId="0" fontId="10" fillId="11" borderId="6" xfId="8" applyFont="1" applyFill="1" applyBorder="1" applyAlignment="1">
      <alignment horizontal="center"/>
    </xf>
    <xf numFmtId="0" fontId="16" fillId="11" borderId="15" xfId="8" applyFont="1" applyFill="1" applyBorder="1" applyAlignment="1">
      <alignment horizontal="center"/>
    </xf>
    <xf numFmtId="0" fontId="12" fillId="0" borderId="0" xfId="0" applyFont="1"/>
    <xf numFmtId="0" fontId="19" fillId="0" borderId="0" xfId="0" applyFont="1"/>
    <xf numFmtId="43" fontId="19" fillId="0" borderId="0" xfId="1" applyFont="1"/>
    <xf numFmtId="0" fontId="12" fillId="0" borderId="7" xfId="0" applyFont="1" applyBorder="1" applyAlignment="1">
      <alignment horizontal="center"/>
    </xf>
    <xf numFmtId="43" fontId="12" fillId="0" borderId="3" xfId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8" xfId="0" applyFont="1" applyBorder="1"/>
    <xf numFmtId="0" fontId="12" fillId="0" borderId="10" xfId="0" applyFont="1" applyBorder="1"/>
    <xf numFmtId="0" fontId="12" fillId="13" borderId="3" xfId="6" applyFont="1" applyFill="1" applyBorder="1"/>
    <xf numFmtId="43" fontId="12" fillId="0" borderId="15" xfId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43" fontId="12" fillId="0" borderId="6" xfId="1" applyFont="1" applyBorder="1"/>
    <xf numFmtId="0" fontId="19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9" fillId="13" borderId="15" xfId="6" applyFont="1" applyFill="1" applyBorder="1" applyAlignment="1">
      <alignment horizontal="center"/>
    </xf>
    <xf numFmtId="43" fontId="19" fillId="0" borderId="15" xfId="1" applyFont="1" applyBorder="1"/>
    <xf numFmtId="189" fontId="19" fillId="0" borderId="19" xfId="1" applyNumberFormat="1" applyFont="1" applyBorder="1"/>
    <xf numFmtId="189" fontId="19" fillId="0" borderId="31" xfId="1" applyNumberFormat="1" applyFont="1" applyBorder="1"/>
    <xf numFmtId="189" fontId="19" fillId="0" borderId="20" xfId="1" applyNumberFormat="1" applyFont="1" applyBorder="1"/>
    <xf numFmtId="188" fontId="19" fillId="0" borderId="14" xfId="1" applyNumberFormat="1" applyFont="1" applyBorder="1"/>
    <xf numFmtId="189" fontId="19" fillId="0" borderId="17" xfId="1" applyNumberFormat="1" applyFont="1" applyBorder="1"/>
    <xf numFmtId="189" fontId="19" fillId="0" borderId="35" xfId="1" applyNumberFormat="1" applyFont="1" applyBorder="1"/>
    <xf numFmtId="189" fontId="19" fillId="0" borderId="18" xfId="1" applyNumberFormat="1" applyFont="1" applyBorder="1"/>
    <xf numFmtId="0" fontId="12" fillId="14" borderId="21" xfId="5" applyFont="1" applyFill="1" applyBorder="1" applyAlignment="1">
      <alignment horizontal="center"/>
    </xf>
    <xf numFmtId="189" fontId="19" fillId="14" borderId="22" xfId="1" applyNumberFormat="1" applyFont="1" applyFill="1" applyBorder="1"/>
    <xf numFmtId="189" fontId="19" fillId="14" borderId="12" xfId="1" applyNumberFormat="1" applyFont="1" applyFill="1" applyBorder="1"/>
    <xf numFmtId="189" fontId="19" fillId="14" borderId="23" xfId="1" applyNumberFormat="1" applyFont="1" applyFill="1" applyBorder="1"/>
    <xf numFmtId="188" fontId="19" fillId="14" borderId="21" xfId="5" applyNumberFormat="1" applyFont="1" applyFill="1" applyBorder="1"/>
    <xf numFmtId="188" fontId="19" fillId="14" borderId="21" xfId="6" applyNumberFormat="1" applyFont="1" applyFill="1" applyBorder="1"/>
    <xf numFmtId="189" fontId="19" fillId="0" borderId="19" xfId="1" applyNumberFormat="1" applyFont="1" applyFill="1" applyBorder="1"/>
    <xf numFmtId="189" fontId="19" fillId="0" borderId="24" xfId="1" applyNumberFormat="1" applyFont="1" applyFill="1" applyBorder="1"/>
    <xf numFmtId="189" fontId="19" fillId="0" borderId="20" xfId="1" applyNumberFormat="1" applyFont="1" applyFill="1" applyBorder="1"/>
    <xf numFmtId="37" fontId="12" fillId="14" borderId="25" xfId="5" applyNumberFormat="1" applyFont="1" applyFill="1" applyBorder="1" applyAlignment="1" applyProtection="1">
      <alignment horizontal="center" vertical="center"/>
    </xf>
    <xf numFmtId="189" fontId="19" fillId="14" borderId="26" xfId="1" applyNumberFormat="1" applyFont="1" applyFill="1" applyBorder="1" applyAlignment="1" applyProtection="1">
      <alignment vertical="center"/>
    </xf>
    <xf numFmtId="189" fontId="19" fillId="14" borderId="36" xfId="1" applyNumberFormat="1" applyFont="1" applyFill="1" applyBorder="1" applyAlignment="1" applyProtection="1">
      <alignment vertical="center"/>
    </xf>
    <xf numFmtId="189" fontId="19" fillId="14" borderId="13" xfId="1" applyNumberFormat="1" applyFont="1" applyFill="1" applyBorder="1"/>
    <xf numFmtId="189" fontId="19" fillId="0" borderId="0" xfId="1" applyNumberFormat="1" applyFont="1" applyBorder="1"/>
    <xf numFmtId="189" fontId="19" fillId="0" borderId="15" xfId="1" applyNumberFormat="1" applyFont="1" applyBorder="1"/>
    <xf numFmtId="188" fontId="19" fillId="0" borderId="16" xfId="1" applyNumberFormat="1" applyFont="1" applyBorder="1"/>
    <xf numFmtId="0" fontId="12" fillId="0" borderId="0" xfId="0" applyFont="1" applyAlignment="1">
      <alignment horizontal="left"/>
    </xf>
    <xf numFmtId="189" fontId="19" fillId="14" borderId="27" xfId="1" applyNumberFormat="1" applyFont="1" applyFill="1" applyBorder="1" applyAlignment="1" applyProtection="1">
      <alignment vertical="center"/>
    </xf>
    <xf numFmtId="189" fontId="15" fillId="10" borderId="0" xfId="4" applyNumberFormat="1" applyFont="1" applyFill="1" applyBorder="1"/>
    <xf numFmtId="0" fontId="15" fillId="10" borderId="0" xfId="4" applyFont="1" applyFill="1" applyBorder="1" applyAlignment="1">
      <alignment horizontal="center"/>
    </xf>
    <xf numFmtId="0" fontId="16" fillId="11" borderId="0" xfId="8" applyFont="1" applyFill="1" applyBorder="1" applyAlignment="1">
      <alignment horizontal="center"/>
    </xf>
    <xf numFmtId="189" fontId="8" fillId="6" borderId="14" xfId="4" applyNumberFormat="1" applyFont="1" applyFill="1" applyBorder="1"/>
    <xf numFmtId="189" fontId="8" fillId="7" borderId="21" xfId="3" applyNumberFormat="1" applyFont="1" applyFill="1" applyBorder="1"/>
    <xf numFmtId="189" fontId="8" fillId="7" borderId="34" xfId="3" applyNumberFormat="1" applyFont="1" applyFill="1" applyBorder="1" applyAlignment="1" applyProtection="1">
      <alignment vertical="center"/>
    </xf>
    <xf numFmtId="189" fontId="8" fillId="6" borderId="15" xfId="4" applyNumberFormat="1" applyFont="1" applyFill="1" applyBorder="1"/>
    <xf numFmtId="189" fontId="8" fillId="7" borderId="13" xfId="3" applyNumberFormat="1" applyFont="1" applyFill="1" applyBorder="1"/>
    <xf numFmtId="189" fontId="12" fillId="13" borderId="14" xfId="1" applyNumberFormat="1" applyFont="1" applyFill="1" applyBorder="1"/>
    <xf numFmtId="189" fontId="12" fillId="14" borderId="21" xfId="1" applyNumberFormat="1" applyFont="1" applyFill="1" applyBorder="1"/>
    <xf numFmtId="189" fontId="12" fillId="13" borderId="16" xfId="1" applyNumberFormat="1" applyFont="1" applyFill="1" applyBorder="1"/>
    <xf numFmtId="0" fontId="12" fillId="13" borderId="15" xfId="6" applyFont="1" applyFill="1" applyBorder="1" applyAlignment="1">
      <alignment horizontal="center"/>
    </xf>
    <xf numFmtId="189" fontId="12" fillId="13" borderId="0" xfId="1" applyNumberFormat="1" applyFont="1" applyFill="1" applyBorder="1"/>
    <xf numFmtId="189" fontId="12" fillId="14" borderId="11" xfId="1" applyNumberFormat="1" applyFont="1" applyFill="1" applyBorder="1"/>
    <xf numFmtId="189" fontId="12" fillId="14" borderId="13" xfId="1" applyNumberFormat="1" applyFont="1" applyFill="1" applyBorder="1"/>
    <xf numFmtId="189" fontId="12" fillId="13" borderId="29" xfId="1" applyNumberFormat="1" applyFont="1" applyFill="1" applyBorder="1"/>
    <xf numFmtId="189" fontId="12" fillId="14" borderId="22" xfId="1" applyNumberFormat="1" applyFont="1" applyFill="1" applyBorder="1"/>
    <xf numFmtId="189" fontId="21" fillId="13" borderId="14" xfId="1" applyNumberFormat="1" applyFont="1" applyFill="1" applyBorder="1"/>
    <xf numFmtId="189" fontId="21" fillId="14" borderId="21" xfId="1" applyNumberFormat="1" applyFont="1" applyFill="1" applyBorder="1"/>
    <xf numFmtId="189" fontId="21" fillId="14" borderId="34" xfId="1" applyNumberFormat="1" applyFont="1" applyFill="1" applyBorder="1" applyAlignment="1" applyProtection="1">
      <alignment vertical="center"/>
    </xf>
    <xf numFmtId="189" fontId="21" fillId="13" borderId="7" xfId="1" applyNumberFormat="1" applyFont="1" applyFill="1" applyBorder="1"/>
    <xf numFmtId="189" fontId="21" fillId="13" borderId="16" xfId="1" applyNumberFormat="1" applyFont="1" applyFill="1" applyBorder="1"/>
    <xf numFmtId="0" fontId="21" fillId="13" borderId="15" xfId="6" applyFont="1" applyFill="1" applyBorder="1" applyAlignment="1">
      <alignment horizontal="center"/>
    </xf>
    <xf numFmtId="189" fontId="21" fillId="13" borderId="0" xfId="1" applyNumberFormat="1" applyFont="1" applyFill="1" applyBorder="1"/>
    <xf numFmtId="189" fontId="21" fillId="14" borderId="11" xfId="1" applyNumberFormat="1" applyFont="1" applyFill="1" applyBorder="1"/>
    <xf numFmtId="189" fontId="21" fillId="14" borderId="13" xfId="1" applyNumberFormat="1" applyFont="1" applyFill="1" applyBorder="1"/>
    <xf numFmtId="189" fontId="21" fillId="13" borderId="29" xfId="1" applyNumberFormat="1" applyFont="1" applyFill="1" applyBorder="1"/>
    <xf numFmtId="189" fontId="21" fillId="14" borderId="22" xfId="1" applyNumberFormat="1" applyFont="1" applyFill="1" applyBorder="1"/>
    <xf numFmtId="189" fontId="22" fillId="13" borderId="14" xfId="1" applyNumberFormat="1" applyFont="1" applyFill="1" applyBorder="1"/>
    <xf numFmtId="189" fontId="22" fillId="14" borderId="21" xfId="1" applyNumberFormat="1" applyFont="1" applyFill="1" applyBorder="1"/>
    <xf numFmtId="189" fontId="22" fillId="14" borderId="34" xfId="1" applyNumberFormat="1" applyFont="1" applyFill="1" applyBorder="1" applyAlignment="1" applyProtection="1">
      <alignment vertical="center"/>
    </xf>
    <xf numFmtId="189" fontId="22" fillId="13" borderId="7" xfId="1" applyNumberFormat="1" applyFont="1" applyFill="1" applyBorder="1"/>
    <xf numFmtId="189" fontId="22" fillId="13" borderId="16" xfId="1" applyNumberFormat="1" applyFont="1" applyFill="1" applyBorder="1"/>
    <xf numFmtId="0" fontId="22" fillId="13" borderId="15" xfId="6" applyFont="1" applyFill="1" applyBorder="1" applyAlignment="1">
      <alignment horizontal="center"/>
    </xf>
    <xf numFmtId="189" fontId="22" fillId="13" borderId="0" xfId="1" applyNumberFormat="1" applyFont="1" applyFill="1" applyBorder="1"/>
    <xf numFmtId="189" fontId="22" fillId="14" borderId="11" xfId="1" applyNumberFormat="1" applyFont="1" applyFill="1" applyBorder="1"/>
    <xf numFmtId="189" fontId="22" fillId="14" borderId="13" xfId="1" applyNumberFormat="1" applyFont="1" applyFill="1" applyBorder="1"/>
    <xf numFmtId="189" fontId="22" fillId="13" borderId="29" xfId="1" applyNumberFormat="1" applyFont="1" applyFill="1" applyBorder="1"/>
    <xf numFmtId="189" fontId="22" fillId="14" borderId="22" xfId="1" applyNumberFormat="1" applyFont="1" applyFill="1" applyBorder="1"/>
    <xf numFmtId="189" fontId="12" fillId="13" borderId="1" xfId="1" applyNumberFormat="1" applyFont="1" applyFill="1" applyBorder="1"/>
    <xf numFmtId="189" fontId="21" fillId="13" borderId="1" xfId="1" applyNumberFormat="1" applyFont="1" applyFill="1" applyBorder="1"/>
    <xf numFmtId="189" fontId="22" fillId="14" borderId="28" xfId="1" applyNumberFormat="1" applyFont="1" applyFill="1" applyBorder="1" applyAlignment="1" applyProtection="1">
      <alignment vertical="center"/>
    </xf>
    <xf numFmtId="189" fontId="22" fillId="13" borderId="1" xfId="1" applyNumberFormat="1" applyFont="1" applyFill="1" applyBorder="1"/>
    <xf numFmtId="189" fontId="23" fillId="6" borderId="14" xfId="4" applyNumberFormat="1" applyFont="1" applyFill="1" applyBorder="1"/>
    <xf numFmtId="189" fontId="23" fillId="7" borderId="21" xfId="3" applyNumberFormat="1" applyFont="1" applyFill="1" applyBorder="1"/>
    <xf numFmtId="189" fontId="23" fillId="7" borderId="34" xfId="3" applyNumberFormat="1" applyFont="1" applyFill="1" applyBorder="1" applyAlignment="1" applyProtection="1">
      <alignment vertical="center"/>
    </xf>
    <xf numFmtId="189" fontId="23" fillId="6" borderId="15" xfId="4" applyNumberFormat="1" applyFont="1" applyFill="1" applyBorder="1"/>
    <xf numFmtId="189" fontId="23" fillId="7" borderId="13" xfId="3" applyNumberFormat="1" applyFont="1" applyFill="1" applyBorder="1"/>
    <xf numFmtId="189" fontId="24" fillId="6" borderId="14" xfId="4" applyNumberFormat="1" applyFont="1" applyFill="1" applyBorder="1"/>
    <xf numFmtId="189" fontId="24" fillId="7" borderId="21" xfId="3" applyNumberFormat="1" applyFont="1" applyFill="1" applyBorder="1"/>
    <xf numFmtId="189" fontId="24" fillId="7" borderId="34" xfId="3" applyNumberFormat="1" applyFont="1" applyFill="1" applyBorder="1" applyAlignment="1" applyProtection="1">
      <alignment vertical="center"/>
    </xf>
    <xf numFmtId="189" fontId="24" fillId="6" borderId="15" xfId="4" applyNumberFormat="1" applyFont="1" applyFill="1" applyBorder="1"/>
    <xf numFmtId="189" fontId="24" fillId="7" borderId="13" xfId="3" applyNumberFormat="1" applyFont="1" applyFill="1" applyBorder="1"/>
    <xf numFmtId="189" fontId="10" fillId="11" borderId="14" xfId="8" applyNumberFormat="1" applyFont="1" applyFill="1" applyBorder="1"/>
    <xf numFmtId="189" fontId="10" fillId="12" borderId="22" xfId="7" applyNumberFormat="1" applyFont="1" applyFill="1" applyBorder="1"/>
    <xf numFmtId="189" fontId="10" fillId="11" borderId="24" xfId="8" applyNumberFormat="1" applyFont="1" applyFill="1" applyBorder="1"/>
    <xf numFmtId="189" fontId="10" fillId="12" borderId="25" xfId="7" applyNumberFormat="1" applyFont="1" applyFill="1" applyBorder="1" applyAlignment="1" applyProtection="1">
      <alignment vertical="center"/>
    </xf>
    <xf numFmtId="189" fontId="25" fillId="11" borderId="14" xfId="8" applyNumberFormat="1" applyFont="1" applyFill="1" applyBorder="1"/>
    <xf numFmtId="189" fontId="25" fillId="12" borderId="22" xfId="7" applyNumberFormat="1" applyFont="1" applyFill="1" applyBorder="1"/>
    <xf numFmtId="189" fontId="25" fillId="11" borderId="24" xfId="8" applyNumberFormat="1" applyFont="1" applyFill="1" applyBorder="1"/>
    <xf numFmtId="189" fontId="25" fillId="12" borderId="25" xfId="7" applyNumberFormat="1" applyFont="1" applyFill="1" applyBorder="1" applyAlignment="1" applyProtection="1">
      <alignment vertical="center"/>
    </xf>
    <xf numFmtId="189" fontId="26" fillId="11" borderId="14" xfId="8" applyNumberFormat="1" applyFont="1" applyFill="1" applyBorder="1"/>
    <xf numFmtId="189" fontId="26" fillId="12" borderId="22" xfId="7" applyNumberFormat="1" applyFont="1" applyFill="1" applyBorder="1"/>
    <xf numFmtId="189" fontId="26" fillId="11" borderId="24" xfId="8" applyNumberFormat="1" applyFont="1" applyFill="1" applyBorder="1"/>
    <xf numFmtId="189" fontId="26" fillId="12" borderId="25" xfId="7" applyNumberFormat="1" applyFont="1" applyFill="1" applyBorder="1" applyAlignment="1" applyProtection="1">
      <alignment vertical="center"/>
    </xf>
    <xf numFmtId="189" fontId="10" fillId="12" borderId="21" xfId="7" applyNumberFormat="1" applyFont="1" applyFill="1" applyBorder="1"/>
    <xf numFmtId="189" fontId="10" fillId="11" borderId="15" xfId="8" applyNumberFormat="1" applyFont="1" applyFill="1" applyBorder="1"/>
    <xf numFmtId="189" fontId="25" fillId="11" borderId="15" xfId="8" applyNumberFormat="1" applyFont="1" applyFill="1" applyBorder="1"/>
    <xf numFmtId="189" fontId="25" fillId="11" borderId="0" xfId="8" applyNumberFormat="1" applyFont="1" applyFill="1" applyBorder="1"/>
    <xf numFmtId="189" fontId="26" fillId="11" borderId="15" xfId="8" applyNumberFormat="1" applyFont="1" applyFill="1" applyBorder="1"/>
    <xf numFmtId="189" fontId="26" fillId="11" borderId="0" xfId="8" applyNumberFormat="1" applyFont="1" applyFill="1" applyBorder="1"/>
    <xf numFmtId="0" fontId="10" fillId="11" borderId="6" xfId="8" applyFont="1" applyFill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0" fontId="10" fillId="11" borderId="12" xfId="8" applyFont="1" applyFill="1" applyBorder="1" applyAlignment="1">
      <alignment horizontal="centerContinuous"/>
    </xf>
    <xf numFmtId="0" fontId="10" fillId="11" borderId="13" xfId="8" applyFont="1" applyFill="1" applyBorder="1" applyAlignment="1">
      <alignment horizontal="centerContinuous"/>
    </xf>
    <xf numFmtId="0" fontId="10" fillId="11" borderId="11" xfId="8" applyFont="1" applyFill="1" applyBorder="1" applyAlignment="1">
      <alignment horizontal="centerContinuous"/>
    </xf>
    <xf numFmtId="189" fontId="19" fillId="0" borderId="24" xfId="1" applyNumberFormat="1" applyFont="1" applyBorder="1"/>
    <xf numFmtId="189" fontId="19" fillId="14" borderId="11" xfId="1" applyNumberFormat="1" applyFont="1" applyFill="1" applyBorder="1"/>
    <xf numFmtId="189" fontId="19" fillId="0" borderId="4" xfId="1" applyNumberFormat="1" applyFont="1" applyBorder="1"/>
    <xf numFmtId="0" fontId="12" fillId="0" borderId="1" xfId="0" applyFont="1" applyBorder="1"/>
    <xf numFmtId="0" fontId="12" fillId="0" borderId="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89" fontId="19" fillId="14" borderId="38" xfId="1" applyNumberFormat="1" applyFont="1" applyFill="1" applyBorder="1"/>
    <xf numFmtId="189" fontId="19" fillId="0" borderId="31" xfId="1" applyNumberFormat="1" applyFont="1" applyFill="1" applyBorder="1"/>
    <xf numFmtId="189" fontId="19" fillId="14" borderId="39" xfId="1" applyNumberFormat="1" applyFont="1" applyFill="1" applyBorder="1"/>
    <xf numFmtId="189" fontId="16" fillId="12" borderId="12" xfId="7" applyNumberFormat="1" applyFont="1" applyFill="1" applyBorder="1"/>
    <xf numFmtId="189" fontId="16" fillId="12" borderId="32" xfId="7" applyNumberFormat="1" applyFont="1" applyFill="1" applyBorder="1" applyAlignment="1" applyProtection="1">
      <alignment vertical="center"/>
    </xf>
    <xf numFmtId="0" fontId="18" fillId="0" borderId="15" xfId="0" applyFont="1" applyBorder="1" applyAlignment="1">
      <alignment horizontal="center"/>
    </xf>
    <xf numFmtId="189" fontId="16" fillId="0" borderId="15" xfId="1" applyNumberFormat="1" applyFont="1" applyBorder="1"/>
    <xf numFmtId="189" fontId="16" fillId="0" borderId="6" xfId="1" applyNumberFormat="1" applyFont="1" applyBorder="1"/>
    <xf numFmtId="189" fontId="16" fillId="12" borderId="28" xfId="7" applyNumberFormat="1" applyFont="1" applyFill="1" applyBorder="1" applyAlignment="1" applyProtection="1">
      <alignment vertical="center"/>
    </xf>
    <xf numFmtId="189" fontId="16" fillId="0" borderId="3" xfId="1" applyNumberFormat="1" applyFont="1" applyBorder="1"/>
    <xf numFmtId="0" fontId="16" fillId="11" borderId="7" xfId="8" applyFont="1" applyFill="1" applyBorder="1" applyAlignment="1">
      <alignment horizontal="center"/>
    </xf>
    <xf numFmtId="189" fontId="26" fillId="12" borderId="21" xfId="7" applyNumberFormat="1" applyFont="1" applyFill="1" applyBorder="1"/>
    <xf numFmtId="189" fontId="26" fillId="12" borderId="34" xfId="7" applyNumberFormat="1" applyFont="1" applyFill="1" applyBorder="1" applyAlignment="1" applyProtection="1">
      <alignment vertical="center"/>
    </xf>
    <xf numFmtId="189" fontId="26" fillId="11" borderId="16" xfId="8" applyNumberFormat="1" applyFont="1" applyFill="1" applyBorder="1"/>
    <xf numFmtId="0" fontId="13" fillId="0" borderId="4" xfId="0" applyFont="1" applyBorder="1" applyAlignment="1">
      <alignment horizontal="center"/>
    </xf>
    <xf numFmtId="189" fontId="23" fillId="6" borderId="16" xfId="4" applyNumberFormat="1" applyFont="1" applyFill="1" applyBorder="1"/>
    <xf numFmtId="0" fontId="28" fillId="0" borderId="0" xfId="0" applyFont="1"/>
    <xf numFmtId="0" fontId="29" fillId="0" borderId="0" xfId="0" applyFont="1"/>
    <xf numFmtId="43" fontId="29" fillId="0" borderId="0" xfId="1" applyFont="1" applyAlignment="1">
      <alignment horizontal="right"/>
    </xf>
    <xf numFmtId="0" fontId="28" fillId="0" borderId="7" xfId="0" applyFont="1" applyBorder="1" applyAlignment="1">
      <alignment horizontal="center"/>
    </xf>
    <xf numFmtId="0" fontId="28" fillId="16" borderId="12" xfId="8" applyFont="1" applyFill="1" applyBorder="1" applyAlignment="1">
      <alignment horizontal="centerContinuous"/>
    </xf>
    <xf numFmtId="0" fontId="28" fillId="16" borderId="13" xfId="8" applyFont="1" applyFill="1" applyBorder="1" applyAlignment="1">
      <alignment horizontal="centerContinuous"/>
    </xf>
    <xf numFmtId="43" fontId="28" fillId="0" borderId="3" xfId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8" xfId="0" applyFont="1" applyBorder="1"/>
    <xf numFmtId="0" fontId="28" fillId="0" borderId="0" xfId="0" applyFont="1" applyBorder="1"/>
    <xf numFmtId="0" fontId="28" fillId="16" borderId="7" xfId="8" applyFont="1" applyFill="1" applyBorder="1"/>
    <xf numFmtId="0" fontId="28" fillId="0" borderId="7" xfId="0" applyFont="1" applyBorder="1"/>
    <xf numFmtId="43" fontId="28" fillId="0" borderId="15" xfId="1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28" fillId="16" borderId="16" xfId="8" applyFont="1" applyFill="1" applyBorder="1" applyAlignment="1">
      <alignment horizontal="center"/>
    </xf>
    <xf numFmtId="0" fontId="30" fillId="0" borderId="16" xfId="0" applyFont="1" applyBorder="1" applyAlignment="1">
      <alignment horizontal="center"/>
    </xf>
    <xf numFmtId="43" fontId="28" fillId="0" borderId="6" xfId="1" applyFont="1" applyBorder="1"/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9" fillId="16" borderId="14" xfId="8" applyFont="1" applyFill="1" applyBorder="1" applyAlignment="1">
      <alignment horizontal="center"/>
    </xf>
    <xf numFmtId="0" fontId="31" fillId="0" borderId="14" xfId="0" applyFont="1" applyBorder="1" applyAlignment="1">
      <alignment horizontal="center"/>
    </xf>
    <xf numFmtId="43" fontId="29" fillId="0" borderId="7" xfId="1" applyFont="1" applyBorder="1"/>
    <xf numFmtId="189" fontId="29" fillId="0" borderId="19" xfId="1" applyNumberFormat="1" applyFont="1" applyBorder="1"/>
    <xf numFmtId="189" fontId="29" fillId="0" borderId="0" xfId="1" applyNumberFormat="1" applyFont="1" applyBorder="1"/>
    <xf numFmtId="189" fontId="28" fillId="16" borderId="14" xfId="8" applyNumberFormat="1" applyFont="1" applyFill="1" applyBorder="1"/>
    <xf numFmtId="189" fontId="29" fillId="0" borderId="14" xfId="1" applyNumberFormat="1" applyFont="1" applyBorder="1"/>
    <xf numFmtId="188" fontId="29" fillId="0" borderId="14" xfId="1" applyNumberFormat="1" applyFont="1" applyBorder="1"/>
    <xf numFmtId="0" fontId="28" fillId="17" borderId="21" xfId="7" applyFont="1" applyFill="1" applyBorder="1" applyAlignment="1">
      <alignment horizontal="center"/>
    </xf>
    <xf numFmtId="189" fontId="29" fillId="17" borderId="22" xfId="7" applyNumberFormat="1" applyFont="1" applyFill="1" applyBorder="1"/>
    <xf numFmtId="189" fontId="29" fillId="17" borderId="23" xfId="7" applyNumberFormat="1" applyFont="1" applyFill="1" applyBorder="1"/>
    <xf numFmtId="189" fontId="28" fillId="17" borderId="22" xfId="7" applyNumberFormat="1" applyFont="1" applyFill="1" applyBorder="1"/>
    <xf numFmtId="188" fontId="29" fillId="17" borderId="21" xfId="7" applyNumberFormat="1" applyFont="1" applyFill="1" applyBorder="1"/>
    <xf numFmtId="189" fontId="28" fillId="16" borderId="24" xfId="8" applyNumberFormat="1" applyFont="1" applyFill="1" applyBorder="1"/>
    <xf numFmtId="189" fontId="29" fillId="0" borderId="16" xfId="1" applyNumberFormat="1" applyFont="1" applyBorder="1"/>
    <xf numFmtId="37" fontId="28" fillId="17" borderId="25" xfId="7" applyNumberFormat="1" applyFont="1" applyFill="1" applyBorder="1" applyAlignment="1" applyProtection="1">
      <alignment horizontal="center" vertical="center"/>
    </xf>
    <xf numFmtId="189" fontId="29" fillId="17" borderId="26" xfId="7" applyNumberFormat="1" applyFont="1" applyFill="1" applyBorder="1" applyAlignment="1" applyProtection="1">
      <alignment vertical="center"/>
    </xf>
    <xf numFmtId="189" fontId="28" fillId="17" borderId="25" xfId="7" applyNumberFormat="1" applyFont="1" applyFill="1" applyBorder="1" applyAlignment="1" applyProtection="1">
      <alignment vertical="center"/>
    </xf>
    <xf numFmtId="189" fontId="29" fillId="17" borderId="25" xfId="7" applyNumberFormat="1" applyFont="1" applyFill="1" applyBorder="1" applyAlignment="1" applyProtection="1">
      <alignment vertical="center"/>
    </xf>
    <xf numFmtId="188" fontId="29" fillId="17" borderId="28" xfId="7" applyNumberFormat="1" applyFont="1" applyFill="1" applyBorder="1" applyAlignment="1" applyProtection="1">
      <alignment vertical="center"/>
    </xf>
    <xf numFmtId="189" fontId="29" fillId="0" borderId="7" xfId="1" applyNumberFormat="1" applyFont="1" applyBorder="1"/>
    <xf numFmtId="0" fontId="28" fillId="0" borderId="0" xfId="0" applyFont="1" applyAlignment="1">
      <alignment horizontal="left"/>
    </xf>
    <xf numFmtId="0" fontId="28" fillId="16" borderId="11" xfId="8" applyFont="1" applyFill="1" applyBorder="1" applyAlignment="1">
      <alignment horizontal="centerContinuous"/>
    </xf>
    <xf numFmtId="0" fontId="28" fillId="0" borderId="1" xfId="0" applyFont="1" applyBorder="1"/>
    <xf numFmtId="0" fontId="30" fillId="0" borderId="4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43" fontId="29" fillId="0" borderId="3" xfId="1" applyFont="1" applyBorder="1"/>
    <xf numFmtId="189" fontId="29" fillId="0" borderId="24" xfId="1" applyNumberFormat="1" applyFont="1" applyBorder="1"/>
    <xf numFmtId="189" fontId="29" fillId="17" borderId="11" xfId="7" applyNumberFormat="1" applyFont="1" applyFill="1" applyBorder="1"/>
    <xf numFmtId="189" fontId="28" fillId="17" borderId="21" xfId="7" applyNumberFormat="1" applyFont="1" applyFill="1" applyBorder="1"/>
    <xf numFmtId="189" fontId="29" fillId="0" borderId="4" xfId="1" applyNumberFormat="1" applyFont="1" applyBorder="1"/>
    <xf numFmtId="189" fontId="28" fillId="17" borderId="34" xfId="7" applyNumberFormat="1" applyFont="1" applyFill="1" applyBorder="1" applyAlignment="1" applyProtection="1">
      <alignment vertical="center"/>
    </xf>
    <xf numFmtId="189" fontId="29" fillId="0" borderId="1" xfId="1" applyNumberFormat="1" applyFont="1" applyBorder="1"/>
    <xf numFmtId="0" fontId="28" fillId="16" borderId="15" xfId="8" applyFont="1" applyFill="1" applyBorder="1"/>
    <xf numFmtId="0" fontId="28" fillId="16" borderId="6" xfId="8" applyFont="1" applyFill="1" applyBorder="1" applyAlignment="1">
      <alignment horizontal="center"/>
    </xf>
    <xf numFmtId="0" fontId="29" fillId="16" borderId="15" xfId="8" applyFont="1" applyFill="1" applyBorder="1" applyAlignment="1">
      <alignment horizontal="center"/>
    </xf>
    <xf numFmtId="189" fontId="28" fillId="16" borderId="15" xfId="8" applyNumberFormat="1" applyFont="1" applyFill="1" applyBorder="1"/>
    <xf numFmtId="0" fontId="29" fillId="16" borderId="0" xfId="8" applyFont="1" applyFill="1" applyBorder="1" applyAlignment="1">
      <alignment horizontal="center"/>
    </xf>
    <xf numFmtId="189" fontId="28" fillId="16" borderId="0" xfId="8" applyNumberFormat="1" applyFont="1" applyFill="1" applyBorder="1"/>
    <xf numFmtId="189" fontId="29" fillId="17" borderId="12" xfId="7" applyNumberFormat="1" applyFont="1" applyFill="1" applyBorder="1"/>
    <xf numFmtId="189" fontId="29" fillId="17" borderId="32" xfId="7" applyNumberFormat="1" applyFont="1" applyFill="1" applyBorder="1" applyAlignment="1" applyProtection="1">
      <alignment vertical="center"/>
    </xf>
    <xf numFmtId="189" fontId="28" fillId="16" borderId="16" xfId="8" applyNumberFormat="1" applyFont="1" applyFill="1" applyBorder="1"/>
    <xf numFmtId="189" fontId="24" fillId="6" borderId="16" xfId="4" applyNumberFormat="1" applyFont="1" applyFill="1" applyBorder="1"/>
    <xf numFmtId="189" fontId="8" fillId="6" borderId="7" xfId="4" applyNumberFormat="1" applyFont="1" applyFill="1" applyBorder="1"/>
    <xf numFmtId="189" fontId="23" fillId="6" borderId="7" xfId="4" applyNumberFormat="1" applyFont="1" applyFill="1" applyBorder="1"/>
    <xf numFmtId="189" fontId="24" fillId="6" borderId="7" xfId="4" applyNumberFormat="1" applyFont="1" applyFill="1" applyBorder="1"/>
    <xf numFmtId="0" fontId="10" fillId="0" borderId="40" xfId="0" applyFont="1" applyBorder="1"/>
    <xf numFmtId="0" fontId="17" fillId="0" borderId="33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189" fontId="16" fillId="0" borderId="30" xfId="1" applyNumberFormat="1" applyFont="1" applyBorder="1"/>
    <xf numFmtId="189" fontId="29" fillId="0" borderId="15" xfId="1" applyNumberFormat="1" applyFont="1" applyBorder="1"/>
    <xf numFmtId="189" fontId="29" fillId="0" borderId="6" xfId="1" applyNumberFormat="1" applyFont="1" applyBorder="1"/>
    <xf numFmtId="189" fontId="29" fillId="0" borderId="3" xfId="1" applyNumberFormat="1" applyFont="1" applyBorder="1"/>
    <xf numFmtId="0" fontId="31" fillId="0" borderId="30" xfId="0" applyFont="1" applyBorder="1" applyAlignment="1">
      <alignment horizontal="center"/>
    </xf>
    <xf numFmtId="189" fontId="29" fillId="0" borderId="30" xfId="1" applyNumberFormat="1" applyFont="1" applyBorder="1"/>
    <xf numFmtId="0" fontId="10" fillId="11" borderId="6" xfId="8" applyFont="1" applyFill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0" fontId="28" fillId="16" borderId="6" xfId="8" applyFont="1" applyFill="1" applyBorder="1" applyAlignment="1">
      <alignment horizontal="center"/>
    </xf>
    <xf numFmtId="189" fontId="3" fillId="0" borderId="0" xfId="1" applyNumberFormat="1" applyFont="1"/>
    <xf numFmtId="9" fontId="4" fillId="0" borderId="0" xfId="2" applyNumberFormat="1" applyFont="1"/>
    <xf numFmtId="189" fontId="3" fillId="0" borderId="0" xfId="0" applyNumberFormat="1" applyFont="1"/>
    <xf numFmtId="10" fontId="3" fillId="0" borderId="0" xfId="2" applyNumberFormat="1" applyFont="1"/>
    <xf numFmtId="189" fontId="19" fillId="0" borderId="14" xfId="1" applyNumberFormat="1" applyFont="1" applyBorder="1"/>
    <xf numFmtId="43" fontId="15" fillId="0" borderId="15" xfId="1" applyFont="1" applyBorder="1"/>
    <xf numFmtId="43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28" fillId="0" borderId="14" xfId="0" applyFont="1" applyBorder="1" applyAlignment="1">
      <alignment horizontal="center" vertical="center"/>
    </xf>
    <xf numFmtId="189" fontId="28" fillId="16" borderId="14" xfId="8" applyNumberFormat="1" applyFont="1" applyFill="1" applyBorder="1" applyAlignment="1">
      <alignment vertical="center"/>
    </xf>
    <xf numFmtId="189" fontId="29" fillId="0" borderId="14" xfId="1" applyNumberFormat="1" applyFont="1" applyBorder="1" applyAlignment="1">
      <alignment vertical="center"/>
    </xf>
    <xf numFmtId="188" fontId="29" fillId="0" borderId="14" xfId="1" applyNumberFormat="1" applyFont="1" applyBorder="1" applyAlignment="1">
      <alignment vertical="center"/>
    </xf>
    <xf numFmtId="189" fontId="32" fillId="10" borderId="41" xfId="1" applyNumberFormat="1" applyFont="1" applyFill="1" applyBorder="1" applyAlignment="1">
      <alignment vertical="center"/>
    </xf>
    <xf numFmtId="10" fontId="33" fillId="0" borderId="0" xfId="2" applyNumberFormat="1" applyFont="1"/>
    <xf numFmtId="0" fontId="29" fillId="15" borderId="14" xfId="8" applyFont="1" applyFill="1" applyBorder="1" applyAlignment="1">
      <alignment horizontal="center"/>
    </xf>
    <xf numFmtId="189" fontId="28" fillId="15" borderId="14" xfId="8" applyNumberFormat="1" applyFont="1" applyFill="1" applyBorder="1"/>
    <xf numFmtId="189" fontId="28" fillId="15" borderId="24" xfId="8" applyNumberFormat="1" applyFont="1" applyFill="1" applyBorder="1"/>
    <xf numFmtId="0" fontId="29" fillId="15" borderId="15" xfId="8" applyFont="1" applyFill="1" applyBorder="1" applyAlignment="1">
      <alignment horizontal="center"/>
    </xf>
    <xf numFmtId="0" fontId="29" fillId="15" borderId="0" xfId="8" applyFont="1" applyFill="1" applyBorder="1" applyAlignment="1">
      <alignment horizontal="center"/>
    </xf>
    <xf numFmtId="189" fontId="28" fillId="15" borderId="15" xfId="8" applyNumberFormat="1" applyFont="1" applyFill="1" applyBorder="1"/>
    <xf numFmtId="189" fontId="28" fillId="15" borderId="0" xfId="8" applyNumberFormat="1" applyFont="1" applyFill="1" applyBorder="1"/>
    <xf numFmtId="189" fontId="34" fillId="13" borderId="0" xfId="1" applyNumberFormat="1" applyFont="1" applyFill="1" applyBorder="1"/>
    <xf numFmtId="189" fontId="34" fillId="14" borderId="11" xfId="1" applyNumberFormat="1" applyFont="1" applyFill="1" applyBorder="1"/>
    <xf numFmtId="189" fontId="34" fillId="13" borderId="29" xfId="1" applyNumberFormat="1" applyFont="1" applyFill="1" applyBorder="1"/>
    <xf numFmtId="189" fontId="34" fillId="13" borderId="14" xfId="1" applyNumberFormat="1" applyFont="1" applyFill="1" applyBorder="1"/>
    <xf numFmtId="189" fontId="34" fillId="13" borderId="16" xfId="1" applyNumberFormat="1" applyFont="1" applyFill="1" applyBorder="1"/>
    <xf numFmtId="189" fontId="34" fillId="14" borderId="22" xfId="1" applyNumberFormat="1" applyFont="1" applyFill="1" applyBorder="1"/>
    <xf numFmtId="189" fontId="34" fillId="14" borderId="21" xfId="1" applyNumberFormat="1" applyFont="1" applyFill="1" applyBorder="1"/>
    <xf numFmtId="189" fontId="35" fillId="6" borderId="14" xfId="4" applyNumberFormat="1" applyFont="1" applyFill="1" applyBorder="1"/>
    <xf numFmtId="189" fontId="35" fillId="7" borderId="21" xfId="3" applyNumberFormat="1" applyFont="1" applyFill="1" applyBorder="1"/>
    <xf numFmtId="189" fontId="35" fillId="6" borderId="15" xfId="4" applyNumberFormat="1" applyFont="1" applyFill="1" applyBorder="1"/>
    <xf numFmtId="189" fontId="35" fillId="7" borderId="13" xfId="3" applyNumberFormat="1" applyFont="1" applyFill="1" applyBorder="1"/>
    <xf numFmtId="189" fontId="8" fillId="6" borderId="16" xfId="4" applyNumberFormat="1" applyFont="1" applyFill="1" applyBorder="1"/>
    <xf numFmtId="0" fontId="28" fillId="16" borderId="5" xfId="8" applyFont="1" applyFill="1" applyBorder="1" applyAlignment="1">
      <alignment horizontal="center"/>
    </xf>
    <xf numFmtId="189" fontId="32" fillId="10" borderId="19" xfId="1" applyNumberFormat="1" applyFont="1" applyFill="1" applyBorder="1" applyAlignment="1">
      <alignment vertical="center"/>
    </xf>
    <xf numFmtId="189" fontId="29" fillId="0" borderId="17" xfId="1" applyNumberFormat="1" applyFont="1" applyBorder="1"/>
    <xf numFmtId="188" fontId="29" fillId="0" borderId="16" xfId="1" applyNumberFormat="1" applyFont="1" applyBorder="1"/>
    <xf numFmtId="0" fontId="28" fillId="16" borderId="0" xfId="8" applyFont="1" applyFill="1" applyBorder="1"/>
    <xf numFmtId="43" fontId="28" fillId="0" borderId="7" xfId="1" applyFont="1" applyBorder="1" applyAlignment="1">
      <alignment horizontal="center"/>
    </xf>
    <xf numFmtId="43" fontId="28" fillId="0" borderId="14" xfId="1" applyFont="1" applyBorder="1" applyAlignment="1">
      <alignment horizontal="center"/>
    </xf>
    <xf numFmtId="43" fontId="28" fillId="0" borderId="16" xfId="1" applyFont="1" applyBorder="1"/>
    <xf numFmtId="43" fontId="10" fillId="0" borderId="7" xfId="1" applyFont="1" applyBorder="1" applyAlignment="1">
      <alignment horizontal="center"/>
    </xf>
    <xf numFmtId="43" fontId="10" fillId="0" borderId="14" xfId="1" applyFont="1" applyBorder="1" applyAlignment="1">
      <alignment horizontal="center"/>
    </xf>
    <xf numFmtId="43" fontId="10" fillId="0" borderId="16" xfId="1" applyFont="1" applyBorder="1"/>
    <xf numFmtId="0" fontId="10" fillId="11" borderId="4" xfId="8" applyFont="1" applyFill="1" applyBorder="1" applyAlignment="1">
      <alignment horizontal="center"/>
    </xf>
    <xf numFmtId="0" fontId="10" fillId="11" borderId="1" xfId="8" applyFont="1" applyFill="1" applyBorder="1"/>
    <xf numFmtId="43" fontId="10" fillId="10" borderId="14" xfId="1" applyFont="1" applyFill="1" applyBorder="1" applyAlignment="1">
      <alignment horizontal="center"/>
    </xf>
    <xf numFmtId="43" fontId="10" fillId="10" borderId="16" xfId="1" applyFont="1" applyFill="1" applyBorder="1"/>
    <xf numFmtId="0" fontId="10" fillId="10" borderId="7" xfId="8" applyFont="1" applyFill="1" applyBorder="1" applyAlignment="1">
      <alignment horizontal="center"/>
    </xf>
    <xf numFmtId="189" fontId="35" fillId="7" borderId="34" xfId="3" applyNumberFormat="1" applyFont="1" applyFill="1" applyBorder="1" applyAlignment="1" applyProtection="1">
      <alignment vertical="center"/>
    </xf>
    <xf numFmtId="189" fontId="35" fillId="6" borderId="16" xfId="4" applyNumberFormat="1" applyFont="1" applyFill="1" applyBorder="1"/>
    <xf numFmtId="43" fontId="19" fillId="0" borderId="14" xfId="1" applyFont="1" applyBorder="1"/>
    <xf numFmtId="43" fontId="19" fillId="14" borderId="21" xfId="1" applyFont="1" applyFill="1" applyBorder="1"/>
    <xf numFmtId="43" fontId="19" fillId="0" borderId="16" xfId="1" applyFont="1" applyBorder="1"/>
    <xf numFmtId="189" fontId="24" fillId="6" borderId="42" xfId="4" applyNumberFormat="1" applyFont="1" applyFill="1" applyBorder="1"/>
    <xf numFmtId="189" fontId="33" fillId="0" borderId="0" xfId="2" applyNumberFormat="1" applyFont="1"/>
    <xf numFmtId="189" fontId="15" fillId="0" borderId="15" xfId="1" applyNumberFormat="1" applyFont="1" applyBorder="1"/>
    <xf numFmtId="189" fontId="15" fillId="7" borderId="13" xfId="1" applyNumberFormat="1" applyFont="1" applyFill="1" applyBorder="1"/>
    <xf numFmtId="189" fontId="16" fillId="12" borderId="21" xfId="1" applyNumberFormat="1" applyFont="1" applyFill="1" applyBorder="1"/>
    <xf numFmtId="189" fontId="16" fillId="12" borderId="13" xfId="1" applyNumberFormat="1" applyFont="1" applyFill="1" applyBorder="1"/>
    <xf numFmtId="189" fontId="29" fillId="17" borderId="21" xfId="1" applyNumberFormat="1" applyFont="1" applyFill="1" applyBorder="1"/>
    <xf numFmtId="189" fontId="29" fillId="17" borderId="28" xfId="1" applyNumberFormat="1" applyFont="1" applyFill="1" applyBorder="1" applyAlignment="1" applyProtection="1">
      <alignment vertical="center"/>
    </xf>
    <xf numFmtId="189" fontId="29" fillId="17" borderId="13" xfId="1" applyNumberFormat="1" applyFont="1" applyFill="1" applyBorder="1"/>
    <xf numFmtId="188" fontId="29" fillId="17" borderId="43" xfId="7" applyNumberFormat="1" applyFont="1" applyFill="1" applyBorder="1" applyAlignment="1" applyProtection="1">
      <alignment vertical="center"/>
    </xf>
    <xf numFmtId="0" fontId="10" fillId="11" borderId="6" xfId="8" applyFont="1" applyFill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0" fontId="28" fillId="16" borderId="5" xfId="8" applyFont="1" applyFill="1" applyBorder="1" applyAlignment="1">
      <alignment horizontal="center"/>
    </xf>
    <xf numFmtId="0" fontId="28" fillId="16" borderId="6" xfId="8" applyFont="1" applyFill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43" fontId="15" fillId="7" borderId="13" xfId="1" applyFont="1" applyFill="1" applyBorder="1"/>
    <xf numFmtId="0" fontId="4" fillId="0" borderId="0" xfId="0" applyFont="1" applyProtection="1"/>
    <xf numFmtId="187" fontId="4" fillId="0" borderId="0" xfId="0" applyNumberFormat="1" applyFont="1" applyProtection="1"/>
    <xf numFmtId="189" fontId="4" fillId="0" borderId="0" xfId="0" applyNumberFormat="1" applyFont="1" applyProtection="1"/>
    <xf numFmtId="10" fontId="4" fillId="0" borderId="0" xfId="2" applyNumberFormat="1" applyFont="1" applyProtection="1"/>
    <xf numFmtId="0" fontId="4" fillId="0" borderId="0" xfId="0" applyFont="1" applyFill="1" applyBorder="1"/>
    <xf numFmtId="0" fontId="4" fillId="0" borderId="0" xfId="0" applyFont="1" applyBorder="1"/>
    <xf numFmtId="0" fontId="4" fillId="0" borderId="0" xfId="0" applyFont="1" applyAlignment="1">
      <alignment vertical="center"/>
    </xf>
    <xf numFmtId="43" fontId="4" fillId="0" borderId="0" xfId="1" applyNumberFormat="1" applyFont="1"/>
    <xf numFmtId="43" fontId="4" fillId="0" borderId="0" xfId="1" applyNumberFormat="1" applyFont="1" applyAlignment="1">
      <alignment vertical="center"/>
    </xf>
    <xf numFmtId="43" fontId="4" fillId="0" borderId="0" xfId="1" applyFont="1" applyAlignment="1">
      <alignment vertical="center"/>
    </xf>
    <xf numFmtId="43" fontId="3" fillId="0" borderId="0" xfId="1" applyNumberFormat="1" applyFont="1" applyAlignment="1">
      <alignment vertical="center"/>
    </xf>
    <xf numFmtId="43" fontId="3" fillId="0" borderId="0" xfId="0" applyNumberFormat="1" applyFont="1"/>
    <xf numFmtId="189" fontId="3" fillId="0" borderId="0" xfId="0" applyNumberFormat="1" applyFont="1" applyAlignment="1">
      <alignment vertical="center"/>
    </xf>
    <xf numFmtId="189" fontId="26" fillId="11" borderId="7" xfId="8" applyNumberFormat="1" applyFont="1" applyFill="1" applyBorder="1"/>
    <xf numFmtId="189" fontId="15" fillId="0" borderId="0" xfId="4" applyNumberFormat="1" applyFont="1" applyFill="1" applyBorder="1"/>
    <xf numFmtId="189" fontId="15" fillId="0" borderId="15" xfId="4" applyNumberFormat="1" applyFont="1" applyFill="1" applyBorder="1"/>
    <xf numFmtId="0" fontId="15" fillId="0" borderId="15" xfId="4" applyFont="1" applyFill="1" applyBorder="1" applyAlignment="1">
      <alignment horizontal="center"/>
    </xf>
    <xf numFmtId="43" fontId="16" fillId="0" borderId="0" xfId="1" applyFont="1" applyBorder="1"/>
    <xf numFmtId="189" fontId="23" fillId="6" borderId="44" xfId="4" applyNumberFormat="1" applyFont="1" applyFill="1" applyBorder="1"/>
    <xf numFmtId="189" fontId="23" fillId="7" borderId="45" xfId="3" applyNumberFormat="1" applyFont="1" applyFill="1" applyBorder="1"/>
    <xf numFmtId="0" fontId="3" fillId="0" borderId="0" xfId="0" applyFont="1" applyFill="1" applyBorder="1"/>
    <xf numFmtId="43" fontId="3" fillId="0" borderId="0" xfId="1" applyFont="1" applyFill="1" applyBorder="1"/>
    <xf numFmtId="0" fontId="12" fillId="0" borderId="0" xfId="5" applyFont="1" applyFill="1" applyBorder="1" applyAlignment="1">
      <alignment horizontal="center"/>
    </xf>
    <xf numFmtId="189" fontId="19" fillId="0" borderId="0" xfId="1" applyNumberFormat="1" applyFont="1" applyFill="1" applyBorder="1"/>
    <xf numFmtId="189" fontId="22" fillId="0" borderId="0" xfId="1" applyNumberFormat="1" applyFont="1" applyFill="1" applyBorder="1"/>
    <xf numFmtId="189" fontId="34" fillId="0" borderId="0" xfId="1" applyNumberFormat="1" applyFont="1" applyFill="1" applyBorder="1"/>
    <xf numFmtId="188" fontId="19" fillId="0" borderId="0" xfId="5" applyNumberFormat="1" applyFont="1" applyFill="1" applyBorder="1"/>
    <xf numFmtId="189" fontId="19" fillId="0" borderId="31" xfId="1" applyNumberFormat="1" applyFont="1" applyBorder="1"/>
    <xf numFmtId="189" fontId="19" fillId="0" borderId="35" xfId="1" applyNumberFormat="1" applyFont="1" applyBorder="1"/>
    <xf numFmtId="189" fontId="19" fillId="0" borderId="19" xfId="1" applyNumberFormat="1" applyFont="1" applyBorder="1"/>
    <xf numFmtId="189" fontId="19" fillId="0" borderId="20" xfId="1" applyNumberFormat="1" applyFont="1" applyBorder="1"/>
    <xf numFmtId="189" fontId="19" fillId="0" borderId="17" xfId="1" applyNumberFormat="1" applyFont="1" applyBorder="1"/>
    <xf numFmtId="189" fontId="19" fillId="0" borderId="18" xfId="1" applyNumberFormat="1" applyFont="1" applyBorder="1"/>
    <xf numFmtId="189" fontId="19" fillId="0" borderId="19" xfId="1" applyNumberFormat="1" applyFont="1" applyBorder="1"/>
    <xf numFmtId="189" fontId="19" fillId="0" borderId="20" xfId="1" applyNumberFormat="1" applyFont="1" applyBorder="1"/>
    <xf numFmtId="189" fontId="19" fillId="0" borderId="17" xfId="1" applyNumberFormat="1" applyFont="1" applyBorder="1"/>
    <xf numFmtId="189" fontId="19" fillId="0" borderId="18" xfId="1" applyNumberFormat="1" applyFont="1" applyBorder="1"/>
    <xf numFmtId="189" fontId="15" fillId="0" borderId="0" xfId="1" applyNumberFormat="1" applyFont="1" applyBorder="1"/>
    <xf numFmtId="189" fontId="15" fillId="10" borderId="15" xfId="4" applyNumberFormat="1" applyFont="1" applyFill="1" applyBorder="1"/>
    <xf numFmtId="189" fontId="15" fillId="0" borderId="30" xfId="1" applyNumberFormat="1" applyFont="1" applyBorder="1"/>
    <xf numFmtId="189" fontId="15" fillId="10" borderId="0" xfId="4" applyNumberFormat="1" applyFont="1" applyFill="1" applyBorder="1"/>
    <xf numFmtId="189" fontId="8" fillId="6" borderId="14" xfId="4" applyNumberFormat="1" applyFont="1" applyFill="1" applyBorder="1"/>
    <xf numFmtId="189" fontId="15" fillId="0" borderId="0" xfId="1" applyNumberFormat="1" applyFont="1" applyBorder="1"/>
    <xf numFmtId="189" fontId="15" fillId="10" borderId="15" xfId="4" applyNumberFormat="1" applyFont="1" applyFill="1" applyBorder="1"/>
    <xf numFmtId="189" fontId="15" fillId="0" borderId="30" xfId="1" applyNumberFormat="1" applyFont="1" applyBorder="1"/>
    <xf numFmtId="189" fontId="8" fillId="6" borderId="14" xfId="4" applyNumberFormat="1" applyFont="1" applyFill="1" applyBorder="1"/>
    <xf numFmtId="189" fontId="16" fillId="0" borderId="19" xfId="1" applyNumberFormat="1" applyFont="1" applyBorder="1"/>
    <xf numFmtId="189" fontId="16" fillId="0" borderId="0" xfId="1" applyNumberFormat="1" applyFont="1" applyBorder="1"/>
    <xf numFmtId="189" fontId="16" fillId="0" borderId="14" xfId="1" applyNumberFormat="1" applyFont="1" applyBorder="1"/>
    <xf numFmtId="189" fontId="10" fillId="11" borderId="14" xfId="8" applyNumberFormat="1" applyFont="1" applyFill="1" applyBorder="1"/>
    <xf numFmtId="189" fontId="16" fillId="0" borderId="19" xfId="1" applyNumberFormat="1" applyFont="1" applyBorder="1"/>
    <xf numFmtId="189" fontId="16" fillId="0" borderId="0" xfId="1" applyNumberFormat="1" applyFont="1" applyBorder="1"/>
    <xf numFmtId="189" fontId="16" fillId="0" borderId="24" xfId="1" applyNumberFormat="1" applyFont="1" applyBorder="1"/>
    <xf numFmtId="189" fontId="10" fillId="11" borderId="14" xfId="8" applyNumberFormat="1" applyFont="1" applyFill="1" applyBorder="1"/>
    <xf numFmtId="189" fontId="29" fillId="0" borderId="19" xfId="1" applyNumberFormat="1" applyFont="1" applyBorder="1"/>
    <xf numFmtId="189" fontId="29" fillId="0" borderId="0" xfId="1" applyNumberFormat="1" applyFont="1" applyBorder="1"/>
    <xf numFmtId="189" fontId="28" fillId="16" borderId="14" xfId="8" applyNumberFormat="1" applyFont="1" applyFill="1" applyBorder="1"/>
    <xf numFmtId="189" fontId="29" fillId="0" borderId="14" xfId="1" applyNumberFormat="1" applyFont="1" applyBorder="1"/>
    <xf numFmtId="189" fontId="29" fillId="0" borderId="19" xfId="1" applyNumberFormat="1" applyFont="1" applyBorder="1"/>
    <xf numFmtId="189" fontId="29" fillId="0" borderId="0" xfId="1" applyNumberFormat="1" applyFont="1" applyBorder="1"/>
    <xf numFmtId="189" fontId="28" fillId="16" borderId="14" xfId="8" applyNumberFormat="1" applyFont="1" applyFill="1" applyBorder="1"/>
    <xf numFmtId="189" fontId="29" fillId="0" borderId="14" xfId="1" applyNumberFormat="1" applyFont="1" applyBorder="1"/>
    <xf numFmtId="189" fontId="32" fillId="0" borderId="19" xfId="1" applyNumberFormat="1" applyFont="1" applyFill="1" applyBorder="1" applyAlignment="1">
      <alignment vertical="center"/>
    </xf>
    <xf numFmtId="189" fontId="32" fillId="0" borderId="41" xfId="1" applyNumberFormat="1" applyFont="1" applyFill="1" applyBorder="1" applyAlignment="1">
      <alignment vertical="center"/>
    </xf>
    <xf numFmtId="189" fontId="19" fillId="14" borderId="21" xfId="1" applyNumberFormat="1" applyFont="1" applyFill="1" applyBorder="1"/>
    <xf numFmtId="0" fontId="10" fillId="11" borderId="6" xfId="8" applyFont="1" applyFill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0" fontId="28" fillId="16" borderId="5" xfId="8" applyFont="1" applyFill="1" applyBorder="1" applyAlignment="1">
      <alignment horizontal="center"/>
    </xf>
    <xf numFmtId="0" fontId="28" fillId="16" borderId="6" xfId="8" applyFont="1" applyFill="1" applyBorder="1" applyAlignment="1">
      <alignment horizontal="center"/>
    </xf>
    <xf numFmtId="0" fontId="4" fillId="0" borderId="0" xfId="0" applyFont="1" applyAlignment="1" applyProtection="1">
      <alignment vertical="center"/>
    </xf>
    <xf numFmtId="189" fontId="24" fillId="6" borderId="37" xfId="4" applyNumberFormat="1" applyFont="1" applyFill="1" applyBorder="1"/>
    <xf numFmtId="189" fontId="19" fillId="0" borderId="0" xfId="0" applyNumberFormat="1" applyFont="1"/>
    <xf numFmtId="0" fontId="8" fillId="0" borderId="3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6" borderId="7" xfId="4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16" borderId="7" xfId="8" applyFont="1" applyFill="1" applyBorder="1" applyAlignment="1">
      <alignment horizontal="center"/>
    </xf>
    <xf numFmtId="0" fontId="29" fillId="0" borderId="15" xfId="0" applyFont="1" applyBorder="1" applyAlignment="1">
      <alignment horizontal="center"/>
    </xf>
    <xf numFmtId="188" fontId="29" fillId="0" borderId="15" xfId="1" applyNumberFormat="1" applyFont="1" applyBorder="1"/>
    <xf numFmtId="188" fontId="29" fillId="17" borderId="13" xfId="7" applyNumberFormat="1" applyFont="1" applyFill="1" applyBorder="1"/>
    <xf numFmtId="189" fontId="29" fillId="0" borderId="5" xfId="1" applyNumberFormat="1" applyFont="1" applyBorder="1"/>
    <xf numFmtId="189" fontId="29" fillId="0" borderId="2" xfId="1" applyNumberFormat="1" applyFont="1" applyBorder="1"/>
    <xf numFmtId="0" fontId="29" fillId="0" borderId="14" xfId="0" applyFont="1" applyBorder="1" applyAlignment="1">
      <alignment horizontal="center"/>
    </xf>
    <xf numFmtId="189" fontId="15" fillId="7" borderId="28" xfId="1" applyNumberFormat="1" applyFont="1" applyFill="1" applyBorder="1" applyAlignment="1" applyProtection="1">
      <alignment vertical="center"/>
    </xf>
    <xf numFmtId="189" fontId="16" fillId="12" borderId="28" xfId="1" applyNumberFormat="1" applyFont="1" applyFill="1" applyBorder="1" applyAlignment="1" applyProtection="1">
      <alignment vertical="center"/>
    </xf>
    <xf numFmtId="0" fontId="28" fillId="16" borderId="11" xfId="8" applyFont="1" applyFill="1" applyBorder="1" applyAlignment="1">
      <alignment horizontal="center"/>
    </xf>
    <xf numFmtId="0" fontId="28" fillId="16" borderId="12" xfId="8" applyFont="1" applyFill="1" applyBorder="1" applyAlignment="1">
      <alignment horizontal="center"/>
    </xf>
    <xf numFmtId="0" fontId="28" fillId="16" borderId="13" xfId="8" applyFont="1" applyFill="1" applyBorder="1" applyAlignment="1">
      <alignment horizontal="center"/>
    </xf>
    <xf numFmtId="0" fontId="10" fillId="11" borderId="11" xfId="8" applyFont="1" applyFill="1" applyBorder="1" applyAlignment="1">
      <alignment horizontal="center"/>
    </xf>
    <xf numFmtId="0" fontId="10" fillId="11" borderId="12" xfId="8" applyFont="1" applyFill="1" applyBorder="1" applyAlignment="1">
      <alignment horizontal="center"/>
    </xf>
    <xf numFmtId="0" fontId="10" fillId="11" borderId="13" xfId="8" applyFont="1" applyFill="1" applyBorder="1" applyAlignment="1">
      <alignment horizontal="center"/>
    </xf>
    <xf numFmtId="0" fontId="27" fillId="15" borderId="1" xfId="8" applyFont="1" applyFill="1" applyBorder="1" applyAlignment="1">
      <alignment horizontal="center"/>
    </xf>
    <xf numFmtId="0" fontId="27" fillId="15" borderId="2" xfId="8" applyFont="1" applyFill="1" applyBorder="1" applyAlignment="1">
      <alignment horizontal="center"/>
    </xf>
    <xf numFmtId="0" fontId="27" fillId="15" borderId="3" xfId="8" applyFont="1" applyFill="1" applyBorder="1" applyAlignment="1">
      <alignment horizontal="center"/>
    </xf>
    <xf numFmtId="0" fontId="28" fillId="15" borderId="4" xfId="8" applyFont="1" applyFill="1" applyBorder="1" applyAlignment="1">
      <alignment horizontal="center"/>
    </xf>
    <xf numFmtId="0" fontId="28" fillId="15" borderId="5" xfId="8" applyFont="1" applyFill="1" applyBorder="1" applyAlignment="1">
      <alignment horizontal="center"/>
    </xf>
    <xf numFmtId="0" fontId="28" fillId="15" borderId="6" xfId="8" applyFont="1" applyFill="1" applyBorder="1" applyAlignment="1">
      <alignment horizontal="center"/>
    </xf>
    <xf numFmtId="0" fontId="10" fillId="11" borderId="4" xfId="8" applyFont="1" applyFill="1" applyBorder="1" applyAlignment="1">
      <alignment horizontal="center"/>
    </xf>
    <xf numFmtId="0" fontId="10" fillId="11" borderId="5" xfId="8" applyFont="1" applyFill="1" applyBorder="1" applyAlignment="1">
      <alignment horizontal="center"/>
    </xf>
    <xf numFmtId="0" fontId="10" fillId="11" borderId="6" xfId="8" applyFont="1" applyFill="1" applyBorder="1" applyAlignment="1">
      <alignment horizontal="center"/>
    </xf>
    <xf numFmtId="0" fontId="9" fillId="11" borderId="1" xfId="8" applyFont="1" applyFill="1" applyBorder="1" applyAlignment="1">
      <alignment horizontal="center"/>
    </xf>
    <xf numFmtId="0" fontId="9" fillId="11" borderId="2" xfId="8" applyFont="1" applyFill="1" applyBorder="1" applyAlignment="1">
      <alignment horizontal="center"/>
    </xf>
    <xf numFmtId="0" fontId="9" fillId="11" borderId="3" xfId="8" applyFont="1" applyFill="1" applyBorder="1" applyAlignment="1">
      <alignment horizontal="center"/>
    </xf>
    <xf numFmtId="0" fontId="11" fillId="13" borderId="1" xfId="6" applyFont="1" applyFill="1" applyBorder="1" applyAlignment="1">
      <alignment horizontal="center"/>
    </xf>
    <xf numFmtId="0" fontId="11" fillId="13" borderId="2" xfId="6" applyFont="1" applyFill="1" applyBorder="1" applyAlignment="1">
      <alignment horizontal="center"/>
    </xf>
    <xf numFmtId="0" fontId="11" fillId="13" borderId="3" xfId="6" applyFont="1" applyFill="1" applyBorder="1" applyAlignment="1">
      <alignment horizontal="center"/>
    </xf>
    <xf numFmtId="0" fontId="7" fillId="6" borderId="1" xfId="4" applyFont="1" applyFill="1" applyBorder="1" applyAlignment="1">
      <alignment horizontal="center"/>
    </xf>
    <xf numFmtId="0" fontId="7" fillId="6" borderId="2" xfId="4" applyFont="1" applyFill="1" applyBorder="1" applyAlignment="1">
      <alignment horizontal="center"/>
    </xf>
    <xf numFmtId="0" fontId="7" fillId="6" borderId="3" xfId="4" applyFont="1" applyFill="1" applyBorder="1" applyAlignment="1">
      <alignment horizontal="center"/>
    </xf>
    <xf numFmtId="0" fontId="12" fillId="13" borderId="4" xfId="6" applyFont="1" applyFill="1" applyBorder="1" applyAlignment="1">
      <alignment horizontal="center"/>
    </xf>
    <xf numFmtId="0" fontId="12" fillId="13" borderId="5" xfId="6" applyFont="1" applyFill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0" fontId="8" fillId="6" borderId="4" xfId="4" applyFont="1" applyFill="1" applyBorder="1" applyAlignment="1">
      <alignment horizontal="center"/>
    </xf>
    <xf numFmtId="0" fontId="8" fillId="6" borderId="5" xfId="4" applyFont="1" applyFill="1" applyBorder="1" applyAlignment="1">
      <alignment horizontal="center"/>
    </xf>
    <xf numFmtId="0" fontId="8" fillId="6" borderId="6" xfId="4" applyFont="1" applyFill="1" applyBorder="1" applyAlignment="1">
      <alignment horizontal="center"/>
    </xf>
    <xf numFmtId="0" fontId="12" fillId="13" borderId="8" xfId="6" applyFont="1" applyFill="1" applyBorder="1" applyAlignment="1">
      <alignment horizontal="center"/>
    </xf>
    <xf numFmtId="0" fontId="12" fillId="13" borderId="9" xfId="6" applyFont="1" applyFill="1" applyBorder="1" applyAlignment="1">
      <alignment horizontal="center"/>
    </xf>
    <xf numFmtId="0" fontId="12" fillId="13" borderId="10" xfId="6" applyFont="1" applyFill="1" applyBorder="1" applyAlignment="1">
      <alignment horizontal="center"/>
    </xf>
    <xf numFmtId="0" fontId="8" fillId="6" borderId="11" xfId="4" applyFont="1" applyFill="1" applyBorder="1" applyAlignment="1">
      <alignment horizontal="center"/>
    </xf>
    <xf numFmtId="0" fontId="8" fillId="6" borderId="12" xfId="4" applyFont="1" applyFill="1" applyBorder="1" applyAlignment="1">
      <alignment horizontal="center"/>
    </xf>
    <xf numFmtId="0" fontId="8" fillId="6" borderId="13" xfId="4" applyFont="1" applyFill="1" applyBorder="1" applyAlignment="1">
      <alignment horizontal="center"/>
    </xf>
    <xf numFmtId="0" fontId="27" fillId="16" borderId="1" xfId="8" applyFont="1" applyFill="1" applyBorder="1" applyAlignment="1">
      <alignment horizontal="center"/>
    </xf>
    <xf numFmtId="0" fontId="27" fillId="16" borderId="2" xfId="8" applyFont="1" applyFill="1" applyBorder="1" applyAlignment="1">
      <alignment horizontal="center"/>
    </xf>
    <xf numFmtId="0" fontId="27" fillId="16" borderId="3" xfId="8" applyFont="1" applyFill="1" applyBorder="1" applyAlignment="1">
      <alignment horizontal="center"/>
    </xf>
    <xf numFmtId="0" fontId="28" fillId="16" borderId="4" xfId="8" applyFont="1" applyFill="1" applyBorder="1" applyAlignment="1">
      <alignment horizontal="center"/>
    </xf>
    <xf numFmtId="0" fontId="28" fillId="16" borderId="5" xfId="8" applyFont="1" applyFill="1" applyBorder="1" applyAlignment="1">
      <alignment horizontal="center"/>
    </xf>
    <xf numFmtId="0" fontId="28" fillId="16" borderId="6" xfId="8" applyFont="1" applyFill="1" applyBorder="1" applyAlignment="1">
      <alignment horizontal="center"/>
    </xf>
    <xf numFmtId="0" fontId="12" fillId="13" borderId="1" xfId="6" applyFont="1" applyFill="1" applyBorder="1" applyAlignment="1">
      <alignment horizontal="center"/>
    </xf>
    <xf numFmtId="0" fontId="12" fillId="13" borderId="2" xfId="6" applyFont="1" applyFill="1" applyBorder="1" applyAlignment="1">
      <alignment horizontal="center"/>
    </xf>
    <xf numFmtId="0" fontId="12" fillId="13" borderId="3" xfId="6" applyFont="1" applyFill="1" applyBorder="1" applyAlignment="1">
      <alignment horizontal="center"/>
    </xf>
  </cellXfs>
  <cellStyles count="9">
    <cellStyle name="40% - Accent2" xfId="8" builtinId="35"/>
    <cellStyle name="40% - Accent3" xfId="4" builtinId="39"/>
    <cellStyle name="40% - Accent5" xfId="6" builtinId="47"/>
    <cellStyle name="Accent2" xfId="7" builtinId="33"/>
    <cellStyle name="Accent3" xfId="3" builtinId="37"/>
    <cellStyle name="Accent5" xfId="5" builtinId="45"/>
    <cellStyle name="Comma" xfId="1" builtinId="3"/>
    <cellStyle name="Normal" xfId="0" builtinId="0"/>
    <cellStyle name="Percent" xfId="2" builtinId="5"/>
  </cellStyles>
  <dxfs count="8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339966"/>
      <color rgb="FF008080"/>
      <color rgb="FFFFFF66"/>
      <color rgb="FFFFFF99"/>
      <color rgb="FFFFFF00"/>
      <color rgb="FFD9E688"/>
      <color rgb="FFFFFFCC"/>
      <color rgb="FFCC00FF"/>
      <color rgb="FFFF00FF"/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253"/>
  <sheetViews>
    <sheetView topLeftCell="E1" zoomScaleNormal="100" workbookViewId="0">
      <selection activeCell="P28" sqref="P28"/>
    </sheetView>
  </sheetViews>
  <sheetFormatPr defaultColWidth="7" defaultRowHeight="12.75"/>
  <cols>
    <col min="1" max="1" width="9.140625" style="4"/>
    <col min="2" max="2" width="12.42578125" style="1" customWidth="1"/>
    <col min="3" max="3" width="11.5703125" style="1" customWidth="1"/>
    <col min="4" max="5" width="11.4257812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0" width="7" style="1" customWidth="1"/>
    <col min="11" max="11" width="9.140625" style="4"/>
    <col min="12" max="12" width="13" style="1" customWidth="1"/>
    <col min="13" max="14" width="12.5703125" style="1" customWidth="1"/>
    <col min="15" max="15" width="14.140625" style="1" bestFit="1" customWidth="1"/>
    <col min="16" max="19" width="12" style="1" customWidth="1"/>
    <col min="20" max="20" width="14.140625" style="1" bestFit="1" customWidth="1"/>
    <col min="21" max="22" width="12" style="1" customWidth="1"/>
    <col min="23" max="23" width="12.140625" style="2" bestFit="1" customWidth="1"/>
    <col min="24" max="24" width="7.7109375" style="6" bestFit="1" customWidth="1"/>
    <col min="25" max="25" width="10.28515625" style="4" bestFit="1" customWidth="1"/>
    <col min="26" max="26" width="9.140625" style="4"/>
    <col min="27" max="27" width="9.140625" style="404"/>
    <col min="28" max="16384" width="7" style="1"/>
  </cols>
  <sheetData>
    <row r="1" spans="1:28" ht="13.5" thickBot="1"/>
    <row r="2" spans="1:28" ht="13.5" thickTop="1">
      <c r="B2" s="513" t="s">
        <v>0</v>
      </c>
      <c r="C2" s="514"/>
      <c r="D2" s="514"/>
      <c r="E2" s="514"/>
      <c r="F2" s="514"/>
      <c r="G2" s="514"/>
      <c r="H2" s="514"/>
      <c r="I2" s="515"/>
      <c r="J2" s="4"/>
      <c r="L2" s="516" t="s">
        <v>1</v>
      </c>
      <c r="M2" s="517"/>
      <c r="N2" s="517"/>
      <c r="O2" s="517"/>
      <c r="P2" s="517"/>
      <c r="Q2" s="517"/>
      <c r="R2" s="517"/>
      <c r="S2" s="517"/>
      <c r="T2" s="517"/>
      <c r="U2" s="517"/>
      <c r="V2" s="517"/>
      <c r="W2" s="518"/>
    </row>
    <row r="3" spans="1:28" ht="13.5" thickBot="1">
      <c r="B3" s="519" t="s">
        <v>46</v>
      </c>
      <c r="C3" s="520"/>
      <c r="D3" s="520"/>
      <c r="E3" s="520"/>
      <c r="F3" s="520"/>
      <c r="G3" s="520"/>
      <c r="H3" s="520"/>
      <c r="I3" s="521"/>
      <c r="J3" s="4"/>
      <c r="L3" s="522" t="s">
        <v>48</v>
      </c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4"/>
    </row>
    <row r="4" spans="1:28" ht="14.25" thickTop="1" thickBot="1">
      <c r="B4" s="106"/>
      <c r="C4" s="107"/>
      <c r="D4" s="107"/>
      <c r="E4" s="107"/>
      <c r="F4" s="107"/>
      <c r="G4" s="107"/>
      <c r="H4" s="107"/>
      <c r="I4" s="108"/>
      <c r="J4" s="4"/>
      <c r="L4" s="52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</row>
    <row r="5" spans="1:28" ht="14.25" thickTop="1" thickBot="1">
      <c r="B5" s="109"/>
      <c r="C5" s="525" t="s">
        <v>63</v>
      </c>
      <c r="D5" s="526"/>
      <c r="E5" s="527"/>
      <c r="F5" s="525" t="s">
        <v>65</v>
      </c>
      <c r="G5" s="526"/>
      <c r="H5" s="527"/>
      <c r="I5" s="110" t="s">
        <v>2</v>
      </c>
      <c r="J5" s="4"/>
      <c r="L5" s="12"/>
      <c r="M5" s="528" t="s">
        <v>63</v>
      </c>
      <c r="N5" s="529"/>
      <c r="O5" s="529"/>
      <c r="P5" s="529"/>
      <c r="Q5" s="530"/>
      <c r="R5" s="528" t="s">
        <v>65</v>
      </c>
      <c r="S5" s="529"/>
      <c r="T5" s="529"/>
      <c r="U5" s="529"/>
      <c r="V5" s="530"/>
      <c r="W5" s="13" t="s">
        <v>2</v>
      </c>
    </row>
    <row r="6" spans="1:28" ht="13.5" thickTop="1">
      <c r="B6" s="111" t="s">
        <v>3</v>
      </c>
      <c r="C6" s="112"/>
      <c r="D6" s="113"/>
      <c r="E6" s="114"/>
      <c r="F6" s="112"/>
      <c r="G6" s="113"/>
      <c r="H6" s="114"/>
      <c r="I6" s="115" t="s">
        <v>4</v>
      </c>
      <c r="J6" s="4"/>
      <c r="L6" s="14" t="s">
        <v>3</v>
      </c>
      <c r="M6" s="15"/>
      <c r="N6" s="16"/>
      <c r="O6" s="17"/>
      <c r="P6" s="18"/>
      <c r="Q6" s="19"/>
      <c r="R6" s="20"/>
      <c r="S6" s="16"/>
      <c r="T6" s="17"/>
      <c r="U6" s="18"/>
      <c r="V6" s="21"/>
      <c r="W6" s="22" t="s">
        <v>4</v>
      </c>
    </row>
    <row r="7" spans="1:28" ht="13.5" thickBot="1">
      <c r="B7" s="116"/>
      <c r="C7" s="117" t="s">
        <v>5</v>
      </c>
      <c r="D7" s="118" t="s">
        <v>6</v>
      </c>
      <c r="E7" s="222" t="s">
        <v>7</v>
      </c>
      <c r="F7" s="117" t="s">
        <v>5</v>
      </c>
      <c r="G7" s="118" t="s">
        <v>6</v>
      </c>
      <c r="H7" s="222" t="s">
        <v>7</v>
      </c>
      <c r="I7" s="120"/>
      <c r="J7" s="4"/>
      <c r="L7" s="23"/>
      <c r="M7" s="24" t="s">
        <v>8</v>
      </c>
      <c r="N7" s="25" t="s">
        <v>9</v>
      </c>
      <c r="O7" s="26" t="s">
        <v>31</v>
      </c>
      <c r="P7" s="27" t="s">
        <v>32</v>
      </c>
      <c r="Q7" s="26" t="s">
        <v>7</v>
      </c>
      <c r="R7" s="28" t="s">
        <v>8</v>
      </c>
      <c r="S7" s="25" t="s">
        <v>9</v>
      </c>
      <c r="T7" s="26" t="s">
        <v>31</v>
      </c>
      <c r="U7" s="27" t="s">
        <v>32</v>
      </c>
      <c r="V7" s="26" t="s">
        <v>7</v>
      </c>
      <c r="W7" s="29"/>
    </row>
    <row r="8" spans="1:28" ht="6" customHeight="1" thickTop="1">
      <c r="B8" s="111"/>
      <c r="C8" s="121"/>
      <c r="D8" s="122"/>
      <c r="E8" s="123"/>
      <c r="F8" s="121"/>
      <c r="G8" s="122"/>
      <c r="H8" s="183"/>
      <c r="I8" s="124"/>
      <c r="J8" s="4"/>
      <c r="L8" s="14"/>
      <c r="M8" s="30"/>
      <c r="N8" s="31"/>
      <c r="O8" s="32"/>
      <c r="P8" s="33"/>
      <c r="Q8" s="32"/>
      <c r="R8" s="34"/>
      <c r="S8" s="31"/>
      <c r="T8" s="32"/>
      <c r="U8" s="33"/>
      <c r="V8" s="35"/>
      <c r="W8" s="36"/>
    </row>
    <row r="9" spans="1:28">
      <c r="A9" s="397" t="str">
        <f>IF(ISERROR(F9/G9)," ",IF(F9/G9&gt;0.5,IF(F9/G9&lt;1.5," ","NOT OK"),"NOT OK"))</f>
        <v xml:space="preserve"> </v>
      </c>
      <c r="B9" s="111" t="s">
        <v>10</v>
      </c>
      <c r="C9" s="125">
        <f>Lcc_BKK!C9+Lcc_DMK!C9</f>
        <v>2707</v>
      </c>
      <c r="D9" s="127">
        <f>Lcc_BKK!D9+Lcc_DMK!D9</f>
        <v>2711</v>
      </c>
      <c r="E9" s="351">
        <f>SUM(C9:D9)</f>
        <v>5418</v>
      </c>
      <c r="F9" s="125">
        <f>Lcc_BKK!F9+Lcc_DMK!F9</f>
        <v>3565</v>
      </c>
      <c r="G9" s="127">
        <f>Lcc_BKK!G9+Lcc_DMK!G9</f>
        <v>3571</v>
      </c>
      <c r="H9" s="348">
        <f>SUM(F9:G9)</f>
        <v>7136</v>
      </c>
      <c r="I9" s="128">
        <f t="shared" ref="I9:I11" si="0">IF(E9=0,0,((H9/E9)-1)*100)</f>
        <v>31.709117755629389</v>
      </c>
      <c r="J9" s="4"/>
      <c r="L9" s="14" t="s">
        <v>10</v>
      </c>
      <c r="M9" s="37">
        <f>Lcc_BKK!M9+Lcc_DMK!M9</f>
        <v>410374</v>
      </c>
      <c r="N9" s="38">
        <f>Lcc_BKK!N9+Lcc_DMK!N9</f>
        <v>416835</v>
      </c>
      <c r="O9" s="355">
        <f>SUM(M9:N9)</f>
        <v>827209</v>
      </c>
      <c r="P9" s="39">
        <f>Lcc_BKK!P9+Lcc_DMK!P9</f>
        <v>396</v>
      </c>
      <c r="Q9" s="355">
        <f>O9+P9</f>
        <v>827605</v>
      </c>
      <c r="R9" s="40">
        <f>Lcc_BKK!R9+Lcc_DMK!R9</f>
        <v>514732</v>
      </c>
      <c r="S9" s="38">
        <f>Lcc_BKK!S9+Lcc_DMK!S9</f>
        <v>524383</v>
      </c>
      <c r="T9" s="355">
        <f t="shared" ref="T9" si="1">SUM(R9:S9)</f>
        <v>1039115</v>
      </c>
      <c r="U9" s="39">
        <f>Lcc_BKK!U9+Lcc_DMK!U9</f>
        <v>1264</v>
      </c>
      <c r="V9" s="357">
        <f>T9+U9</f>
        <v>1040379</v>
      </c>
      <c r="W9" s="41">
        <f t="shared" ref="W9:W11" si="2">IF(Q9=0,0,((V9/Q9)-1)*100)</f>
        <v>25.709607844321859</v>
      </c>
    </row>
    <row r="10" spans="1:28">
      <c r="A10" s="397" t="str">
        <f>IF(ISERROR(F10/G10)," ",IF(F10/G10&gt;0.5,IF(F10/G10&lt;1.5," ","NOT OK"),"NOT OK"))</f>
        <v xml:space="preserve"> </v>
      </c>
      <c r="B10" s="111" t="s">
        <v>11</v>
      </c>
      <c r="C10" s="125">
        <f>Lcc_BKK!C10+Lcc_DMK!C10</f>
        <v>2768</v>
      </c>
      <c r="D10" s="127">
        <f>Lcc_BKK!D10+Lcc_DMK!D10</f>
        <v>2763</v>
      </c>
      <c r="E10" s="351">
        <f t="shared" ref="E10" si="3">SUM(C10:D10)</f>
        <v>5531</v>
      </c>
      <c r="F10" s="125">
        <f>Lcc_BKK!F10+Lcc_DMK!F10</f>
        <v>3570</v>
      </c>
      <c r="G10" s="127">
        <f>Lcc_BKK!G10+Lcc_DMK!G10</f>
        <v>3573</v>
      </c>
      <c r="H10" s="348">
        <f>SUM(F10:G10)</f>
        <v>7143</v>
      </c>
      <c r="I10" s="128">
        <f t="shared" si="0"/>
        <v>29.144820104863498</v>
      </c>
      <c r="J10" s="4"/>
      <c r="K10" s="7"/>
      <c r="L10" s="14" t="s">
        <v>11</v>
      </c>
      <c r="M10" s="37">
        <f>Lcc_BKK!M10+Lcc_DMK!M10</f>
        <v>436252</v>
      </c>
      <c r="N10" s="38">
        <f>Lcc_BKK!N10+Lcc_DMK!N10</f>
        <v>421587</v>
      </c>
      <c r="O10" s="355">
        <f t="shared" ref="O10:O11" si="4">SUM(M10:N10)</f>
        <v>857839</v>
      </c>
      <c r="P10" s="39">
        <f>Lcc_BKK!P10+Lcc_DMK!P10</f>
        <v>537</v>
      </c>
      <c r="Q10" s="355">
        <f t="shared" ref="Q10:Q11" si="5">O10+P10</f>
        <v>858376</v>
      </c>
      <c r="R10" s="40">
        <f>Lcc_BKK!R10+Lcc_DMK!R10</f>
        <v>566538</v>
      </c>
      <c r="S10" s="38">
        <f>Lcc_BKK!S10+Lcc_DMK!S10</f>
        <v>552645</v>
      </c>
      <c r="T10" s="355">
        <f t="shared" ref="T10:T11" si="6">SUM(R10:S10)</f>
        <v>1119183</v>
      </c>
      <c r="U10" s="39">
        <f>Lcc_BKK!U10+Lcc_DMK!U10</f>
        <v>1513</v>
      </c>
      <c r="V10" s="355">
        <f>T10+U10</f>
        <v>1120696</v>
      </c>
      <c r="W10" s="41">
        <f t="shared" si="2"/>
        <v>30.560034297324258</v>
      </c>
    </row>
    <row r="11" spans="1:28" ht="13.5" thickBot="1">
      <c r="A11" s="397" t="str">
        <f>IF(ISERROR(F11/G11)," ",IF(F11/G11&gt;0.5,IF(F11/G11&lt;1.5," ","NOT OK"),"NOT OK"))</f>
        <v xml:space="preserve"> </v>
      </c>
      <c r="B11" s="116" t="s">
        <v>12</v>
      </c>
      <c r="C11" s="129">
        <f>Lcc_BKK!C11+Lcc_DMK!C11</f>
        <v>3001</v>
      </c>
      <c r="D11" s="131">
        <f>Lcc_BKK!D11+Lcc_DMK!D11</f>
        <v>3000</v>
      </c>
      <c r="E11" s="178">
        <f>SUM(C11:D11)</f>
        <v>6001</v>
      </c>
      <c r="F11" s="129">
        <f>Lcc_BKK!F11+Lcc_DMK!F11</f>
        <v>3875</v>
      </c>
      <c r="G11" s="131">
        <f>Lcc_BKK!G11+Lcc_DMK!G11</f>
        <v>3873</v>
      </c>
      <c r="H11" s="184">
        <f>SUM(F11:G11)</f>
        <v>7748</v>
      </c>
      <c r="I11" s="128">
        <f t="shared" si="0"/>
        <v>29.111814697550397</v>
      </c>
      <c r="J11" s="4"/>
      <c r="K11" s="7"/>
      <c r="L11" s="23" t="s">
        <v>12</v>
      </c>
      <c r="M11" s="37">
        <f>Lcc_BKK!M11+Lcc_DMK!M11</f>
        <v>466717</v>
      </c>
      <c r="N11" s="38">
        <f>Lcc_BKK!N11+Lcc_DMK!N11</f>
        <v>459270</v>
      </c>
      <c r="O11" s="355">
        <f t="shared" si="4"/>
        <v>925987</v>
      </c>
      <c r="P11" s="39">
        <f>Lcc_BKK!P11+Lcc_DMK!P11</f>
        <v>924</v>
      </c>
      <c r="Q11" s="355">
        <f t="shared" si="5"/>
        <v>926911</v>
      </c>
      <c r="R11" s="40">
        <f>Lcc_BKK!R11+Lcc_DMK!R11</f>
        <v>630318</v>
      </c>
      <c r="S11" s="38">
        <f>Lcc_BKK!S11+Lcc_DMK!S11</f>
        <v>621909</v>
      </c>
      <c r="T11" s="355">
        <f t="shared" si="6"/>
        <v>1252227</v>
      </c>
      <c r="U11" s="39">
        <f>Lcc_BKK!U11+Lcc_DMK!U11</f>
        <v>1937</v>
      </c>
      <c r="V11" s="377">
        <f>T11+U11</f>
        <v>1254164</v>
      </c>
      <c r="W11" s="41">
        <f t="shared" si="2"/>
        <v>35.30576290496068</v>
      </c>
    </row>
    <row r="12" spans="1:28" ht="14.25" thickTop="1" thickBot="1">
      <c r="A12" s="397" t="str">
        <f>IF(ISERROR(F12/G12)," ",IF(F12/G12&gt;0.5,IF(F12/G12&lt;1.5," ","NOT OK"),"NOT OK"))</f>
        <v xml:space="preserve"> </v>
      </c>
      <c r="B12" s="132" t="s">
        <v>57</v>
      </c>
      <c r="C12" s="133">
        <f t="shared" ref="C12:H12" si="7">+C9+C10+C11</f>
        <v>8476</v>
      </c>
      <c r="D12" s="134">
        <f t="shared" si="7"/>
        <v>8474</v>
      </c>
      <c r="E12" s="354">
        <f t="shared" si="7"/>
        <v>16950</v>
      </c>
      <c r="F12" s="133">
        <f t="shared" si="7"/>
        <v>11010</v>
      </c>
      <c r="G12" s="135">
        <f t="shared" si="7"/>
        <v>11017</v>
      </c>
      <c r="H12" s="353">
        <f t="shared" si="7"/>
        <v>22027</v>
      </c>
      <c r="I12" s="136">
        <f>IF(E12=0,0,((H12/E12)-1)*100)</f>
        <v>29.952802359882003</v>
      </c>
      <c r="J12" s="4"/>
      <c r="L12" s="42" t="s">
        <v>57</v>
      </c>
      <c r="M12" s="43">
        <f t="shared" ref="M12:V12" si="8">+M9+M10+M11</f>
        <v>1313343</v>
      </c>
      <c r="N12" s="44">
        <f t="shared" si="8"/>
        <v>1297692</v>
      </c>
      <c r="O12" s="356">
        <f t="shared" si="8"/>
        <v>2611035</v>
      </c>
      <c r="P12" s="45">
        <f t="shared" si="8"/>
        <v>1857</v>
      </c>
      <c r="Q12" s="356">
        <f t="shared" si="8"/>
        <v>2612892</v>
      </c>
      <c r="R12" s="46">
        <f t="shared" si="8"/>
        <v>1711588</v>
      </c>
      <c r="S12" s="44">
        <f t="shared" si="8"/>
        <v>1698937</v>
      </c>
      <c r="T12" s="356">
        <f t="shared" si="8"/>
        <v>3410525</v>
      </c>
      <c r="U12" s="44">
        <f t="shared" si="8"/>
        <v>4714</v>
      </c>
      <c r="V12" s="356">
        <f t="shared" si="8"/>
        <v>3415239</v>
      </c>
      <c r="W12" s="47">
        <f>IF(Q12=0,0,((V12/Q12)-1)*100)</f>
        <v>30.707239334806037</v>
      </c>
      <c r="AB12" s="327"/>
    </row>
    <row r="13" spans="1:28" ht="13.5" thickTop="1">
      <c r="A13" s="397" t="str">
        <f t="shared" ref="A13:A73" si="9">IF(ISERROR(F13/G13)," ",IF(F13/G13&gt;0.5,IF(F13/G13&lt;1.5," ","NOT OK"),"NOT OK"))</f>
        <v xml:space="preserve"> </v>
      </c>
      <c r="B13" s="111" t="s">
        <v>13</v>
      </c>
      <c r="C13" s="125">
        <f>Lcc_BKK!C13+Lcc_DMK!C13</f>
        <v>3090</v>
      </c>
      <c r="D13" s="126">
        <f>Lcc_BKK!D13+Lcc_DMK!D13</f>
        <v>3091</v>
      </c>
      <c r="E13" s="351">
        <f>SUM(C13:D13)</f>
        <v>6181</v>
      </c>
      <c r="F13" s="125">
        <f>Lcc_BKK!F13+Lcc_DMK!F13</f>
        <v>3887</v>
      </c>
      <c r="G13" s="127">
        <f>Lcc_BKK!G13+Lcc_DMK!G13</f>
        <v>3892</v>
      </c>
      <c r="H13" s="348">
        <f>SUM(F13:G13)</f>
        <v>7779</v>
      </c>
      <c r="I13" s="128">
        <f t="shared" ref="I13:I17" si="10">IF(E13=0,0,((H13/E13)-1)*100)</f>
        <v>25.85342177641159</v>
      </c>
      <c r="J13" s="4"/>
      <c r="L13" s="14" t="s">
        <v>13</v>
      </c>
      <c r="M13" s="37">
        <f>Lcc_BKK!M13+Lcc_DMK!M13</f>
        <v>447023</v>
      </c>
      <c r="N13" s="38">
        <f>Lcc_BKK!N13+Lcc_DMK!N13</f>
        <v>442361</v>
      </c>
      <c r="O13" s="355">
        <f t="shared" ref="O13" si="11">SUM(M13:N13)</f>
        <v>889384</v>
      </c>
      <c r="P13" s="39">
        <f>Lcc_BKK!P13+Lcc_DMK!P13</f>
        <v>625</v>
      </c>
      <c r="Q13" s="355">
        <f t="shared" ref="Q13" si="12">O13+P13</f>
        <v>890009</v>
      </c>
      <c r="R13" s="40">
        <f>Lcc_BKK!R13+Lcc_DMK!R13</f>
        <v>627154</v>
      </c>
      <c r="S13" s="38">
        <f>Lcc_BKK!S13+Lcc_DMK!S13</f>
        <v>624349</v>
      </c>
      <c r="T13" s="355">
        <f>SUM(R13:S13)</f>
        <v>1251503</v>
      </c>
      <c r="U13" s="39">
        <f>Lcc_BKK!U13+Lcc_DMK!U13</f>
        <v>900</v>
      </c>
      <c r="V13" s="357">
        <f>T13+U13</f>
        <v>1252403</v>
      </c>
      <c r="W13" s="41">
        <f t="shared" ref="W13:W17" si="13">IF(Q13=0,0,((V13/Q13)-1)*100)</f>
        <v>40.71801521108214</v>
      </c>
    </row>
    <row r="14" spans="1:28">
      <c r="A14" s="397" t="str">
        <f>IF(ISERROR(F14/G14)," ",IF(F14/G14&gt;0.5,IF(F14/G14&lt;1.5," ","NOT OK"),"NOT OK"))</f>
        <v xml:space="preserve"> </v>
      </c>
      <c r="B14" s="111" t="s">
        <v>14</v>
      </c>
      <c r="C14" s="125">
        <f>Lcc_BKK!C14+Lcc_DMK!C14</f>
        <v>2902</v>
      </c>
      <c r="D14" s="127">
        <f>Lcc_BKK!D14+Lcc_DMK!D14</f>
        <v>2902</v>
      </c>
      <c r="E14" s="351">
        <f t="shared" ref="E14" si="14">SUM(C14:D14)</f>
        <v>5804</v>
      </c>
      <c r="F14" s="125">
        <f>Lcc_BKK!F14+Lcc_DMK!F14</f>
        <v>3713</v>
      </c>
      <c r="G14" s="127">
        <f>Lcc_BKK!G14+Lcc_DMK!G14</f>
        <v>3712</v>
      </c>
      <c r="H14" s="348">
        <f>SUM(F14:G14)</f>
        <v>7425</v>
      </c>
      <c r="I14" s="128">
        <f>IF(E14=0,0,((H14/E14)-1)*100)</f>
        <v>27.929014472777403</v>
      </c>
      <c r="J14" s="4"/>
      <c r="L14" s="14" t="s">
        <v>14</v>
      </c>
      <c r="M14" s="40">
        <f>Lcc_BKK!M14+Lcc_DMK!M14</f>
        <v>427771</v>
      </c>
      <c r="N14" s="38">
        <f>Lcc_BKK!N14+Lcc_DMK!N14</f>
        <v>430569</v>
      </c>
      <c r="O14" s="355">
        <f t="shared" ref="O14" si="15">SUM(M14:N14)</f>
        <v>858340</v>
      </c>
      <c r="P14" s="39">
        <f>Lcc_BKK!P14+Lcc_DMK!P14</f>
        <v>260</v>
      </c>
      <c r="Q14" s="355">
        <f t="shared" ref="Q14" si="16">O14+P14</f>
        <v>858600</v>
      </c>
      <c r="R14" s="40">
        <f>Lcc_BKK!R14+Lcc_DMK!R14</f>
        <v>609209</v>
      </c>
      <c r="S14" s="38">
        <f>Lcc_BKK!S14+Lcc_DMK!S14</f>
        <v>624076</v>
      </c>
      <c r="T14" s="355">
        <f>SUM(R14:S14)</f>
        <v>1233285</v>
      </c>
      <c r="U14" s="39">
        <f>Lcc_BKK!U14+Lcc_DMK!U14</f>
        <v>1134</v>
      </c>
      <c r="V14" s="357">
        <f>T14+U14</f>
        <v>1234419</v>
      </c>
      <c r="W14" s="41">
        <f>IF(Q14=0,0,((V14/Q14)-1)*100)</f>
        <v>43.771139063591889</v>
      </c>
      <c r="AB14" s="327"/>
    </row>
    <row r="15" spans="1:28" ht="13.5" thickBot="1">
      <c r="A15" s="399" t="str">
        <f>IF(ISERROR(F15/G15)," ",IF(F15/G15&gt;0.5,IF(F15/G15&lt;1.5," ","NOT OK"),"NOT OK"))</f>
        <v xml:space="preserve"> </v>
      </c>
      <c r="B15" s="111" t="s">
        <v>15</v>
      </c>
      <c r="C15" s="125">
        <f>Lcc_BKK!C15+Lcc_DMK!C15</f>
        <v>3211</v>
      </c>
      <c r="D15" s="126">
        <f>Lcc_BKK!D15+Lcc_DMK!D15</f>
        <v>3215</v>
      </c>
      <c r="E15" s="351">
        <f>SUM(C15:D15)</f>
        <v>6426</v>
      </c>
      <c r="F15" s="125">
        <f>Lcc_BKK!F15+Lcc_DMK!F15</f>
        <v>3880</v>
      </c>
      <c r="G15" s="127">
        <f>Lcc_BKK!G15+Lcc_DMK!G15</f>
        <v>3885</v>
      </c>
      <c r="H15" s="348">
        <f>SUM(F15:G15)</f>
        <v>7765</v>
      </c>
      <c r="I15" s="128">
        <f>IF(E15=0,0,((H15/E15)-1)*100)</f>
        <v>20.837223778400251</v>
      </c>
      <c r="J15" s="8"/>
      <c r="L15" s="14" t="s">
        <v>15</v>
      </c>
      <c r="M15" s="37">
        <f>Lcc_BKK!M15+Lcc_DMK!M15</f>
        <v>482353</v>
      </c>
      <c r="N15" s="38">
        <f>Lcc_BKK!N15+Lcc_DMK!N15</f>
        <v>501702</v>
      </c>
      <c r="O15" s="355">
        <f>SUM(M15:N15)</f>
        <v>984055</v>
      </c>
      <c r="P15" s="39">
        <f>Lcc_BKK!P15+Lcc_DMK!P15</f>
        <v>258</v>
      </c>
      <c r="Q15" s="355">
        <f>O15+P15</f>
        <v>984313</v>
      </c>
      <c r="R15" s="40">
        <f>Lcc_BKK!R15+Lcc_DMK!R15</f>
        <v>646036</v>
      </c>
      <c r="S15" s="38">
        <f>Lcc_BKK!S15+Lcc_DMK!S15</f>
        <v>656669</v>
      </c>
      <c r="T15" s="198">
        <f t="shared" ref="T15" si="17">SUM(R15:S15)</f>
        <v>1302705</v>
      </c>
      <c r="U15" s="39">
        <f>Lcc_BKK!U15+Lcc_DMK!U15</f>
        <v>1428</v>
      </c>
      <c r="V15" s="201">
        <f>T15+U15</f>
        <v>1304133</v>
      </c>
      <c r="W15" s="41">
        <f>IF(Q15=0,0,((V15/Q15)-1)*100)</f>
        <v>32.491697254836623</v>
      </c>
    </row>
    <row r="16" spans="1:28" ht="14.25" thickTop="1" thickBot="1">
      <c r="A16" s="397" t="str">
        <f>IF(ISERROR(F16/G16)," ",IF(F16/G16&gt;0.5,IF(F16/G16&lt;1.5," ","NOT OK"),"NOT OK"))</f>
        <v xml:space="preserve"> </v>
      </c>
      <c r="B16" s="132" t="s">
        <v>61</v>
      </c>
      <c r="C16" s="133">
        <f>+C13+C14+C15</f>
        <v>9203</v>
      </c>
      <c r="D16" s="134">
        <f t="shared" ref="D16:H16" si="18">+D13+D14+D15</f>
        <v>9208</v>
      </c>
      <c r="E16" s="354">
        <f t="shared" si="18"/>
        <v>18411</v>
      </c>
      <c r="F16" s="133">
        <f t="shared" si="18"/>
        <v>11480</v>
      </c>
      <c r="G16" s="135">
        <f t="shared" si="18"/>
        <v>11489</v>
      </c>
      <c r="H16" s="353">
        <f t="shared" si="18"/>
        <v>22969</v>
      </c>
      <c r="I16" s="136">
        <f>IF(E16=0,0,((H16/E16)-1)*100)</f>
        <v>24.756938786594972</v>
      </c>
      <c r="J16" s="4"/>
      <c r="L16" s="42" t="s">
        <v>61</v>
      </c>
      <c r="M16" s="43">
        <f t="shared" ref="M16:V16" si="19">+M13+M14+M15</f>
        <v>1357147</v>
      </c>
      <c r="N16" s="44">
        <f t="shared" si="19"/>
        <v>1374632</v>
      </c>
      <c r="O16" s="356">
        <f t="shared" si="19"/>
        <v>2731779</v>
      </c>
      <c r="P16" s="45">
        <f t="shared" si="19"/>
        <v>1143</v>
      </c>
      <c r="Q16" s="356">
        <f t="shared" si="19"/>
        <v>2732922</v>
      </c>
      <c r="R16" s="46">
        <f t="shared" si="19"/>
        <v>1882399</v>
      </c>
      <c r="S16" s="44">
        <f t="shared" si="19"/>
        <v>1905094</v>
      </c>
      <c r="T16" s="356">
        <f t="shared" si="19"/>
        <v>3787493</v>
      </c>
      <c r="U16" s="44">
        <f t="shared" si="19"/>
        <v>3462</v>
      </c>
      <c r="V16" s="356">
        <f t="shared" si="19"/>
        <v>3790955</v>
      </c>
      <c r="W16" s="47">
        <f>IF(Q16=0,0,((V16/Q16)-1)*100)</f>
        <v>38.71435042785707</v>
      </c>
      <c r="AB16" s="327"/>
    </row>
    <row r="17" spans="1:28" ht="13.5" thickTop="1">
      <c r="A17" s="397" t="str">
        <f t="shared" si="9"/>
        <v xml:space="preserve"> </v>
      </c>
      <c r="B17" s="111" t="s">
        <v>16</v>
      </c>
      <c r="C17" s="138">
        <f>Lcc_BKK!C17+Lcc_DMK!C17</f>
        <v>3119</v>
      </c>
      <c r="D17" s="139">
        <f>Lcc_BKK!D17+Lcc_DMK!D17</f>
        <v>3117</v>
      </c>
      <c r="E17" s="178">
        <f>SUM(C17:D17)</f>
        <v>6236</v>
      </c>
      <c r="F17" s="138">
        <f>Lcc_BKK!F17+Lcc_DMK!F17</f>
        <v>3786</v>
      </c>
      <c r="G17" s="140">
        <f>Lcc_BKK!G17+Lcc_DMK!G17</f>
        <v>3784</v>
      </c>
      <c r="H17" s="348">
        <f t="shared" ref="H17" si="20">SUM(F17:G17)</f>
        <v>7570</v>
      </c>
      <c r="I17" s="128">
        <f t="shared" si="10"/>
        <v>21.391917896087232</v>
      </c>
      <c r="J17" s="4"/>
      <c r="L17" s="14" t="s">
        <v>16</v>
      </c>
      <c r="M17" s="37">
        <f>Lcc_BKK!M17+Lcc_DMK!M17</f>
        <v>473242</v>
      </c>
      <c r="N17" s="38">
        <f>Lcc_BKK!N17+Lcc_DMK!N17</f>
        <v>462728</v>
      </c>
      <c r="O17" s="355">
        <f t="shared" ref="O17" si="21">SUM(M17:N17)</f>
        <v>935970</v>
      </c>
      <c r="P17" s="39">
        <f>Lcc_BKK!P17+Lcc_DMK!P17</f>
        <v>161</v>
      </c>
      <c r="Q17" s="355">
        <f t="shared" ref="Q17" si="22">O17+P17</f>
        <v>936131</v>
      </c>
      <c r="R17" s="40">
        <f>Lcc_BKK!R17+Lcc_DMK!R17</f>
        <v>634638</v>
      </c>
      <c r="S17" s="38">
        <f>Lcc_BKK!S17+Lcc_DMK!S17</f>
        <v>632219</v>
      </c>
      <c r="T17" s="198">
        <f t="shared" ref="T17" si="23">SUM(R17:S17)</f>
        <v>1266857</v>
      </c>
      <c r="U17" s="39">
        <f>Lcc_BKK!U17+Lcc_DMK!U17</f>
        <v>1020</v>
      </c>
      <c r="V17" s="201">
        <f>T17+U17</f>
        <v>1267877</v>
      </c>
      <c r="W17" s="41">
        <f t="shared" si="13"/>
        <v>35.437988913944743</v>
      </c>
    </row>
    <row r="18" spans="1:28">
      <c r="A18" s="397" t="str">
        <f t="shared" ref="A18:A23" si="24">IF(ISERROR(F18/G18)," ",IF(F18/G18&gt;0.5,IF(F18/G18&lt;1.5," ","NOT OK"),"NOT OK"))</f>
        <v xml:space="preserve"> </v>
      </c>
      <c r="B18" s="111" t="s">
        <v>17</v>
      </c>
      <c r="C18" s="138">
        <f>Lcc_BKK!C18+Lcc_DMK!C18</f>
        <v>3076</v>
      </c>
      <c r="D18" s="139">
        <f>Lcc_BKK!D18+Lcc_DMK!D18</f>
        <v>3076</v>
      </c>
      <c r="E18" s="178">
        <f>SUM(C18:D18)</f>
        <v>6152</v>
      </c>
      <c r="F18" s="138">
        <f>Lcc_BKK!F18+Lcc_DMK!F18</f>
        <v>3843</v>
      </c>
      <c r="G18" s="140">
        <f>Lcc_BKK!G18+Lcc_DMK!G18</f>
        <v>3840</v>
      </c>
      <c r="H18" s="184">
        <f>SUM(F18:G18)</f>
        <v>7683</v>
      </c>
      <c r="I18" s="128">
        <f t="shared" ref="I18:I23" si="25">IF(E18=0,0,((H18/E18)-1)*100)</f>
        <v>24.886215864759432</v>
      </c>
      <c r="J18" s="4"/>
      <c r="L18" s="14" t="s">
        <v>17</v>
      </c>
      <c r="M18" s="37">
        <f>Lcc_BKK!M18+Lcc_DMK!M18</f>
        <v>458391</v>
      </c>
      <c r="N18" s="38">
        <f>Lcc_BKK!N18+Lcc_DMK!N18</f>
        <v>463093</v>
      </c>
      <c r="O18" s="355">
        <f>SUM(M18:N18)</f>
        <v>921484</v>
      </c>
      <c r="P18" s="39">
        <f>Lcc_BKK!P18+Lcc_DMK!P18</f>
        <v>345</v>
      </c>
      <c r="Q18" s="355">
        <f>O18+P18</f>
        <v>921829</v>
      </c>
      <c r="R18" s="40">
        <f>Lcc_BKK!R18+Lcc_DMK!R18</f>
        <v>619201</v>
      </c>
      <c r="S18" s="38">
        <f>Lcc_BKK!S18+Lcc_DMK!S18</f>
        <v>623762</v>
      </c>
      <c r="T18" s="198">
        <f>SUM(R18:S18)</f>
        <v>1242963</v>
      </c>
      <c r="U18" s="39">
        <f>Lcc_BKK!U18+Lcc_DMK!U18</f>
        <v>847</v>
      </c>
      <c r="V18" s="201">
        <f>T18+U18</f>
        <v>1243810</v>
      </c>
      <c r="W18" s="41">
        <f t="shared" ref="W18:W23" si="26">IF(Q18=0,0,((V18/Q18)-1)*100)</f>
        <v>34.928495415093266</v>
      </c>
    </row>
    <row r="19" spans="1:28" ht="13.5" thickBot="1">
      <c r="A19" s="400" t="str">
        <f t="shared" si="24"/>
        <v xml:space="preserve"> </v>
      </c>
      <c r="B19" s="111" t="s">
        <v>18</v>
      </c>
      <c r="C19" s="138">
        <f>Lcc_BKK!C19+Lcc_DMK!C19</f>
        <v>3034</v>
      </c>
      <c r="D19" s="139">
        <f>Lcc_BKK!D19+Lcc_DMK!D19</f>
        <v>3031</v>
      </c>
      <c r="E19" s="178">
        <f>SUM(C19:D19)</f>
        <v>6065</v>
      </c>
      <c r="F19" s="138">
        <f>Lcc_BKK!F19+Lcc_DMK!F19</f>
        <v>3634</v>
      </c>
      <c r="G19" s="140">
        <f>Lcc_BKK!G19+Lcc_DMK!G19</f>
        <v>3645</v>
      </c>
      <c r="H19" s="184">
        <f>SUM(F19:G19)</f>
        <v>7279</v>
      </c>
      <c r="I19" s="128">
        <f t="shared" si="25"/>
        <v>20.016488046166536</v>
      </c>
      <c r="J19" s="9"/>
      <c r="L19" s="14" t="s">
        <v>18</v>
      </c>
      <c r="M19" s="37">
        <f>Lcc_BKK!M19+Lcc_DMK!M19</f>
        <v>468015</v>
      </c>
      <c r="N19" s="38">
        <f>Lcc_BKK!N19+Lcc_DMK!N19</f>
        <v>456687</v>
      </c>
      <c r="O19" s="355">
        <f>SUM(M19:N19)</f>
        <v>924702</v>
      </c>
      <c r="P19" s="39">
        <f>Lcc_BKK!P19+Lcc_DMK!P19</f>
        <v>254</v>
      </c>
      <c r="Q19" s="355">
        <f>O19+P19</f>
        <v>924956</v>
      </c>
      <c r="R19" s="40">
        <f>Lcc_BKK!R19+Lcc_DMK!R19</f>
        <v>591101</v>
      </c>
      <c r="S19" s="38">
        <f>Lcc_BKK!S19+Lcc_DMK!S19</f>
        <v>583211</v>
      </c>
      <c r="T19" s="198">
        <f>SUM(R19:S19)</f>
        <v>1174312</v>
      </c>
      <c r="U19" s="150">
        <f>Lcc_BKK!U19+Lcc_DMK!U19</f>
        <v>822</v>
      </c>
      <c r="V19" s="198">
        <f>T19+U19</f>
        <v>1175134</v>
      </c>
      <c r="W19" s="41">
        <f t="shared" si="26"/>
        <v>27.047556856758593</v>
      </c>
    </row>
    <row r="20" spans="1:28" ht="15.75" customHeight="1" thickTop="1" thickBot="1">
      <c r="A20" s="10" t="str">
        <f t="shared" si="24"/>
        <v xml:space="preserve"> </v>
      </c>
      <c r="B20" s="141" t="s">
        <v>19</v>
      </c>
      <c r="C20" s="142">
        <f>+C17+C18+C19</f>
        <v>9229</v>
      </c>
      <c r="D20" s="143">
        <f t="shared" ref="D20:H20" si="27">+D17+D18+D19</f>
        <v>9224</v>
      </c>
      <c r="E20" s="180">
        <f t="shared" si="27"/>
        <v>18453</v>
      </c>
      <c r="F20" s="133">
        <f t="shared" si="27"/>
        <v>11263</v>
      </c>
      <c r="G20" s="144">
        <f t="shared" si="27"/>
        <v>11269</v>
      </c>
      <c r="H20" s="186">
        <f t="shared" si="27"/>
        <v>22532</v>
      </c>
      <c r="I20" s="136">
        <f t="shared" si="25"/>
        <v>22.104806806481324</v>
      </c>
      <c r="J20" s="10"/>
      <c r="K20" s="11"/>
      <c r="L20" s="48" t="s">
        <v>19</v>
      </c>
      <c r="M20" s="49">
        <f>+M17+M18+M19</f>
        <v>1399648</v>
      </c>
      <c r="N20" s="50">
        <f t="shared" ref="N20:V20" si="28">+N17+N18+N19</f>
        <v>1382508</v>
      </c>
      <c r="O20" s="376">
        <f t="shared" si="28"/>
        <v>2782156</v>
      </c>
      <c r="P20" s="50">
        <f t="shared" si="28"/>
        <v>760</v>
      </c>
      <c r="Q20" s="376">
        <f t="shared" si="28"/>
        <v>2782916</v>
      </c>
      <c r="R20" s="49">
        <f t="shared" si="28"/>
        <v>1844940</v>
      </c>
      <c r="S20" s="50">
        <f t="shared" si="28"/>
        <v>1839192</v>
      </c>
      <c r="T20" s="200">
        <f t="shared" si="28"/>
        <v>3684132</v>
      </c>
      <c r="U20" s="50">
        <f t="shared" si="28"/>
        <v>2689</v>
      </c>
      <c r="V20" s="200">
        <f t="shared" si="28"/>
        <v>3686821</v>
      </c>
      <c r="W20" s="51">
        <f t="shared" si="26"/>
        <v>32.480498872405782</v>
      </c>
    </row>
    <row r="21" spans="1:28" ht="14.25" thickTop="1" thickBot="1">
      <c r="A21" s="397" t="str">
        <f t="shared" si="24"/>
        <v xml:space="preserve"> </v>
      </c>
      <c r="B21" s="111" t="s">
        <v>20</v>
      </c>
      <c r="C21" s="125">
        <f>Lcc_BKK!C21+Lcc_DMK!C21</f>
        <v>3351</v>
      </c>
      <c r="D21" s="126">
        <f>Lcc_BKK!D21+Lcc_DMK!D21</f>
        <v>3354</v>
      </c>
      <c r="E21" s="181">
        <f>SUM(C21:D21)</f>
        <v>6705</v>
      </c>
      <c r="F21" s="125">
        <f>Lcc_BKK!F21+Lcc_DMK!F21</f>
        <v>4103</v>
      </c>
      <c r="G21" s="127">
        <f>Lcc_BKK!G21+Lcc_DMK!G21</f>
        <v>4095</v>
      </c>
      <c r="H21" s="187">
        <f>SUM(F21:G21)</f>
        <v>8198</v>
      </c>
      <c r="I21" s="128">
        <f t="shared" si="25"/>
        <v>22.266964951528713</v>
      </c>
      <c r="J21" s="4"/>
      <c r="L21" s="14" t="s">
        <v>21</v>
      </c>
      <c r="M21" s="37">
        <f>Lcc_BKK!M21+Lcc_DMK!M21</f>
        <v>509130</v>
      </c>
      <c r="N21" s="38">
        <f>Lcc_BKK!N21+Lcc_DMK!N21</f>
        <v>509531</v>
      </c>
      <c r="O21" s="355">
        <f>SUM(M21:N21)</f>
        <v>1018661</v>
      </c>
      <c r="P21" s="39">
        <f>Lcc_BKK!P21+Lcc_DMK!P21</f>
        <v>1028</v>
      </c>
      <c r="Q21" s="355">
        <f>O21+P21</f>
        <v>1019689</v>
      </c>
      <c r="R21" s="40">
        <f>Lcc_BKK!R21+Lcc_DMK!R21</f>
        <v>679700</v>
      </c>
      <c r="S21" s="38">
        <f>Lcc_BKK!S21+Lcc_DMK!S21</f>
        <v>669436</v>
      </c>
      <c r="T21" s="198">
        <f>SUM(R21:S21)</f>
        <v>1349136</v>
      </c>
      <c r="U21" s="150">
        <f>Lcc_BKK!U21+Lcc_DMK!U21</f>
        <v>1078</v>
      </c>
      <c r="V21" s="355">
        <f>T21+U21</f>
        <v>1350214</v>
      </c>
      <c r="W21" s="41">
        <f t="shared" si="26"/>
        <v>32.414294946792602</v>
      </c>
    </row>
    <row r="22" spans="1:28" ht="14.25" thickTop="1" thickBot="1">
      <c r="A22" s="397" t="str">
        <f t="shared" si="24"/>
        <v xml:space="preserve"> </v>
      </c>
      <c r="B22" s="132" t="s">
        <v>66</v>
      </c>
      <c r="C22" s="133">
        <f>C16+C20+C21</f>
        <v>21783</v>
      </c>
      <c r="D22" s="134">
        <f t="shared" ref="D22:H22" si="29">D16+D20+D21</f>
        <v>21786</v>
      </c>
      <c r="E22" s="354">
        <f t="shared" si="29"/>
        <v>43569</v>
      </c>
      <c r="F22" s="133">
        <f t="shared" si="29"/>
        <v>26846</v>
      </c>
      <c r="G22" s="135">
        <f t="shared" si="29"/>
        <v>26853</v>
      </c>
      <c r="H22" s="353">
        <f t="shared" si="29"/>
        <v>53699</v>
      </c>
      <c r="I22" s="136">
        <f t="shared" si="25"/>
        <v>23.250476256053609</v>
      </c>
      <c r="J22" s="4"/>
      <c r="L22" s="42" t="s">
        <v>66</v>
      </c>
      <c r="M22" s="43">
        <f>M16+M20+M21</f>
        <v>3265925</v>
      </c>
      <c r="N22" s="44">
        <f t="shared" ref="N22:V22" si="30">N16+N20+N21</f>
        <v>3266671</v>
      </c>
      <c r="O22" s="356">
        <f t="shared" si="30"/>
        <v>6532596</v>
      </c>
      <c r="P22" s="45">
        <f t="shared" si="30"/>
        <v>2931</v>
      </c>
      <c r="Q22" s="356">
        <f t="shared" si="30"/>
        <v>6535527</v>
      </c>
      <c r="R22" s="46">
        <f t="shared" si="30"/>
        <v>4407039</v>
      </c>
      <c r="S22" s="44">
        <f t="shared" si="30"/>
        <v>4413722</v>
      </c>
      <c r="T22" s="356">
        <f t="shared" si="30"/>
        <v>8820761</v>
      </c>
      <c r="U22" s="44">
        <f t="shared" si="30"/>
        <v>7229</v>
      </c>
      <c r="V22" s="356">
        <f t="shared" si="30"/>
        <v>8827990</v>
      </c>
      <c r="W22" s="47">
        <f t="shared" si="26"/>
        <v>35.07694176766465</v>
      </c>
      <c r="AB22" s="327"/>
    </row>
    <row r="23" spans="1:28" ht="14.25" thickTop="1" thickBot="1">
      <c r="A23" s="397" t="str">
        <f t="shared" si="24"/>
        <v xml:space="preserve"> </v>
      </c>
      <c r="B23" s="132" t="s">
        <v>67</v>
      </c>
      <c r="C23" s="133">
        <f>+C12+C16+C20+C21</f>
        <v>30259</v>
      </c>
      <c r="D23" s="134">
        <f t="shared" ref="D23:H23" si="31">+D12+D16+D20+D21</f>
        <v>30260</v>
      </c>
      <c r="E23" s="354">
        <f t="shared" si="31"/>
        <v>60519</v>
      </c>
      <c r="F23" s="133">
        <f t="shared" si="31"/>
        <v>37856</v>
      </c>
      <c r="G23" s="135">
        <f t="shared" si="31"/>
        <v>37870</v>
      </c>
      <c r="H23" s="353">
        <f t="shared" si="31"/>
        <v>75726</v>
      </c>
      <c r="I23" s="136">
        <f t="shared" si="25"/>
        <v>25.127645863282599</v>
      </c>
      <c r="J23" s="4"/>
      <c r="L23" s="42" t="s">
        <v>67</v>
      </c>
      <c r="M23" s="43">
        <f>+M12+M16+M20+M21</f>
        <v>4579268</v>
      </c>
      <c r="N23" s="44">
        <f t="shared" ref="N23:V23" si="32">+N12+N16+N20+N21</f>
        <v>4564363</v>
      </c>
      <c r="O23" s="356">
        <f t="shared" si="32"/>
        <v>9143631</v>
      </c>
      <c r="P23" s="45">
        <f t="shared" si="32"/>
        <v>4788</v>
      </c>
      <c r="Q23" s="356">
        <f t="shared" si="32"/>
        <v>9148419</v>
      </c>
      <c r="R23" s="46">
        <f t="shared" si="32"/>
        <v>6118627</v>
      </c>
      <c r="S23" s="44">
        <f t="shared" si="32"/>
        <v>6112659</v>
      </c>
      <c r="T23" s="356">
        <f t="shared" si="32"/>
        <v>12231286</v>
      </c>
      <c r="U23" s="44">
        <f t="shared" si="32"/>
        <v>11943</v>
      </c>
      <c r="V23" s="356">
        <f t="shared" si="32"/>
        <v>12243229</v>
      </c>
      <c r="W23" s="47">
        <f t="shared" si="26"/>
        <v>33.82890530046776</v>
      </c>
      <c r="AB23" s="327"/>
    </row>
    <row r="24" spans="1:28" ht="13.5" thickTop="1">
      <c r="A24" s="397" t="str">
        <f t="shared" si="9"/>
        <v xml:space="preserve"> </v>
      </c>
      <c r="B24" s="111" t="s">
        <v>22</v>
      </c>
      <c r="C24" s="125">
        <f>Lcc_BKK!C24+Lcc_DMK!C24</f>
        <v>3369</v>
      </c>
      <c r="D24" s="126">
        <f>Lcc_BKK!D24+Lcc_DMK!D24</f>
        <v>3365</v>
      </c>
      <c r="E24" s="178">
        <f t="shared" ref="E24:E25" si="33">SUM(C24:D24)</f>
        <v>6734</v>
      </c>
      <c r="F24" s="125"/>
      <c r="G24" s="127"/>
      <c r="H24" s="178"/>
      <c r="I24" s="128"/>
      <c r="J24" s="4"/>
      <c r="L24" s="14" t="s">
        <v>22</v>
      </c>
      <c r="M24" s="37">
        <f>Lcc_BKK!M24+Lcc_DMK!M24</f>
        <v>500238</v>
      </c>
      <c r="N24" s="38">
        <f>Lcc_BKK!N24+Lcc_DMK!N24</f>
        <v>505981</v>
      </c>
      <c r="O24" s="198">
        <f t="shared" ref="O24:O25" si="34">SUM(M24:N24)</f>
        <v>1006219</v>
      </c>
      <c r="P24" s="39">
        <f>Lcc_BKK!P24+Lcc_DMK!P24</f>
        <v>1360</v>
      </c>
      <c r="Q24" s="198">
        <f t="shared" ref="Q24:Q25" si="35">O24+P24</f>
        <v>1007579</v>
      </c>
      <c r="R24" s="40"/>
      <c r="S24" s="38"/>
      <c r="T24" s="198"/>
      <c r="U24" s="150"/>
      <c r="V24" s="355"/>
      <c r="W24" s="41"/>
    </row>
    <row r="25" spans="1:28" ht="13.5" thickBot="1">
      <c r="A25" s="397" t="str">
        <f t="shared" si="9"/>
        <v xml:space="preserve"> </v>
      </c>
      <c r="B25" s="111" t="s">
        <v>23</v>
      </c>
      <c r="C25" s="125">
        <f>Lcc_BKK!C25+Lcc_DMK!C25</f>
        <v>3093</v>
      </c>
      <c r="D25" s="145">
        <f>Lcc_BKK!D25+Lcc_DMK!D25</f>
        <v>3091</v>
      </c>
      <c r="E25" s="182">
        <f t="shared" si="33"/>
        <v>6184</v>
      </c>
      <c r="F25" s="125"/>
      <c r="G25" s="146"/>
      <c r="H25" s="352"/>
      <c r="I25" s="147"/>
      <c r="J25" s="4"/>
      <c r="L25" s="14" t="s">
        <v>23</v>
      </c>
      <c r="M25" s="37">
        <f>Lcc_BKK!M25+Lcc_DMK!M25</f>
        <v>422144</v>
      </c>
      <c r="N25" s="38">
        <f>Lcc_BKK!N25+Lcc_DMK!N25</f>
        <v>416725</v>
      </c>
      <c r="O25" s="355">
        <f t="shared" si="34"/>
        <v>838869</v>
      </c>
      <c r="P25" s="39">
        <f>Lcc_BKK!P25+Lcc_DMK!P25</f>
        <v>1903</v>
      </c>
      <c r="Q25" s="355">
        <f t="shared" si="35"/>
        <v>840772</v>
      </c>
      <c r="R25" s="40"/>
      <c r="S25" s="38"/>
      <c r="T25" s="198"/>
      <c r="U25" s="39"/>
      <c r="V25" s="357"/>
      <c r="W25" s="41"/>
    </row>
    <row r="26" spans="1:28" ht="14.25" thickTop="1" thickBot="1">
      <c r="A26" s="397" t="str">
        <f t="shared" si="9"/>
        <v xml:space="preserve"> </v>
      </c>
      <c r="B26" s="132" t="s">
        <v>24</v>
      </c>
      <c r="C26" s="133">
        <f t="shared" ref="C26:E26" si="36">+C21+C24+C25</f>
        <v>9813</v>
      </c>
      <c r="D26" s="134">
        <f t="shared" si="36"/>
        <v>9810</v>
      </c>
      <c r="E26" s="179">
        <f t="shared" si="36"/>
        <v>19623</v>
      </c>
      <c r="F26" s="133"/>
      <c r="G26" s="135"/>
      <c r="H26" s="353"/>
      <c r="I26" s="136"/>
      <c r="J26" s="4"/>
      <c r="L26" s="42" t="s">
        <v>24</v>
      </c>
      <c r="M26" s="43">
        <f t="shared" ref="M26:Q26" si="37">+M21+M24+M25</f>
        <v>1431512</v>
      </c>
      <c r="N26" s="44">
        <f t="shared" si="37"/>
        <v>1432237</v>
      </c>
      <c r="O26" s="356">
        <f t="shared" si="37"/>
        <v>2863749</v>
      </c>
      <c r="P26" s="45">
        <f t="shared" si="37"/>
        <v>4291</v>
      </c>
      <c r="Q26" s="356">
        <f t="shared" si="37"/>
        <v>2868040</v>
      </c>
      <c r="R26" s="46"/>
      <c r="S26" s="44"/>
      <c r="T26" s="356"/>
      <c r="U26" s="45"/>
      <c r="V26" s="358"/>
      <c r="W26" s="47"/>
    </row>
    <row r="27" spans="1:28" ht="14.25" thickTop="1" thickBot="1">
      <c r="A27" s="397" t="str">
        <f t="shared" ref="A27" si="38">IF(ISERROR(F27/G27)," ",IF(F27/G27&gt;0.5,IF(F27/G27&lt;1.5," ","NOT OK"),"NOT OK"))</f>
        <v xml:space="preserve"> </v>
      </c>
      <c r="B27" s="132" t="s">
        <v>62</v>
      </c>
      <c r="C27" s="133">
        <f t="shared" ref="C27:E27" si="39">C16+C20+C26</f>
        <v>28245</v>
      </c>
      <c r="D27" s="134">
        <f t="shared" si="39"/>
        <v>28242</v>
      </c>
      <c r="E27" s="179">
        <f t="shared" si="39"/>
        <v>56487</v>
      </c>
      <c r="F27" s="133"/>
      <c r="G27" s="135"/>
      <c r="H27" s="353"/>
      <c r="I27" s="136"/>
      <c r="J27" s="4"/>
      <c r="L27" s="42" t="s">
        <v>62</v>
      </c>
      <c r="M27" s="43">
        <f t="shared" ref="M27:Q27" si="40">M16+M20+M26</f>
        <v>4188307</v>
      </c>
      <c r="N27" s="44">
        <f t="shared" si="40"/>
        <v>4189377</v>
      </c>
      <c r="O27" s="356">
        <f t="shared" si="40"/>
        <v>8377684</v>
      </c>
      <c r="P27" s="45">
        <f t="shared" si="40"/>
        <v>6194</v>
      </c>
      <c r="Q27" s="356">
        <f t="shared" si="40"/>
        <v>8383878</v>
      </c>
      <c r="R27" s="46"/>
      <c r="S27" s="44"/>
      <c r="T27" s="356"/>
      <c r="U27" s="45"/>
      <c r="V27" s="358"/>
      <c r="W27" s="47"/>
    </row>
    <row r="28" spans="1:28" ht="14.25" thickTop="1" thickBot="1">
      <c r="A28" s="398" t="str">
        <f t="shared" ref="A28" si="41">IF(ISERROR(F28/G28)," ",IF(F28/G28&gt;0.5,IF(F28/G28&lt;1.5," ","NOT OK"),"NOT OK"))</f>
        <v xml:space="preserve"> </v>
      </c>
      <c r="B28" s="132" t="s">
        <v>64</v>
      </c>
      <c r="C28" s="133">
        <f t="shared" ref="C28:E28" si="42">+C12+C16+C20+C26</f>
        <v>36721</v>
      </c>
      <c r="D28" s="135">
        <f t="shared" si="42"/>
        <v>36716</v>
      </c>
      <c r="E28" s="354">
        <f t="shared" si="42"/>
        <v>73437</v>
      </c>
      <c r="F28" s="133"/>
      <c r="G28" s="135"/>
      <c r="H28" s="349"/>
      <c r="I28" s="137"/>
      <c r="J28" s="4"/>
      <c r="L28" s="42" t="s">
        <v>64</v>
      </c>
      <c r="M28" s="46">
        <f t="shared" ref="M28:Q28" si="43">+M12+M16+M20+M26</f>
        <v>5501650</v>
      </c>
      <c r="N28" s="44">
        <f t="shared" si="43"/>
        <v>5487069</v>
      </c>
      <c r="O28" s="356">
        <f t="shared" si="43"/>
        <v>10988719</v>
      </c>
      <c r="P28" s="44">
        <f t="shared" si="43"/>
        <v>8051</v>
      </c>
      <c r="Q28" s="356">
        <f t="shared" si="43"/>
        <v>10996770</v>
      </c>
      <c r="R28" s="46"/>
      <c r="S28" s="44"/>
      <c r="T28" s="356"/>
      <c r="U28" s="44"/>
      <c r="V28" s="356"/>
      <c r="W28" s="47"/>
    </row>
    <row r="29" spans="1:28" ht="14.25" thickTop="1" thickBot="1">
      <c r="B29" s="148" t="s">
        <v>60</v>
      </c>
      <c r="C29" s="107"/>
      <c r="D29" s="107"/>
      <c r="E29" s="107"/>
      <c r="F29" s="107"/>
      <c r="G29" s="107"/>
      <c r="H29" s="107"/>
      <c r="I29" s="108"/>
      <c r="J29" s="4"/>
      <c r="L29" s="55" t="s">
        <v>60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4"/>
    </row>
    <row r="30" spans="1:28" ht="13.5" thickTop="1">
      <c r="B30" s="513" t="s">
        <v>25</v>
      </c>
      <c r="C30" s="514"/>
      <c r="D30" s="514"/>
      <c r="E30" s="514"/>
      <c r="F30" s="514"/>
      <c r="G30" s="514"/>
      <c r="H30" s="514"/>
      <c r="I30" s="515"/>
      <c r="J30" s="4"/>
      <c r="L30" s="516" t="s">
        <v>26</v>
      </c>
      <c r="M30" s="517"/>
      <c r="N30" s="517"/>
      <c r="O30" s="517"/>
      <c r="P30" s="517"/>
      <c r="Q30" s="517"/>
      <c r="R30" s="517"/>
      <c r="S30" s="517"/>
      <c r="T30" s="517"/>
      <c r="U30" s="517"/>
      <c r="V30" s="517"/>
      <c r="W30" s="518"/>
    </row>
    <row r="31" spans="1:28" ht="13.5" thickBot="1">
      <c r="B31" s="519" t="s">
        <v>47</v>
      </c>
      <c r="C31" s="520"/>
      <c r="D31" s="520"/>
      <c r="E31" s="520"/>
      <c r="F31" s="520"/>
      <c r="G31" s="520"/>
      <c r="H31" s="520"/>
      <c r="I31" s="521"/>
      <c r="J31" s="4"/>
      <c r="L31" s="522" t="s">
        <v>49</v>
      </c>
      <c r="M31" s="523"/>
      <c r="N31" s="523"/>
      <c r="O31" s="523"/>
      <c r="P31" s="523"/>
      <c r="Q31" s="523"/>
      <c r="R31" s="523"/>
      <c r="S31" s="523"/>
      <c r="T31" s="523"/>
      <c r="U31" s="523"/>
      <c r="V31" s="523"/>
      <c r="W31" s="524"/>
    </row>
    <row r="32" spans="1:28" ht="14.25" thickTop="1" thickBot="1">
      <c r="B32" s="106"/>
      <c r="C32" s="107"/>
      <c r="D32" s="107"/>
      <c r="E32" s="107"/>
      <c r="F32" s="107"/>
      <c r="G32" s="107"/>
      <c r="H32" s="107"/>
      <c r="I32" s="108"/>
      <c r="J32" s="4"/>
      <c r="L32" s="52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4"/>
    </row>
    <row r="33" spans="1:28" ht="14.25" thickTop="1" thickBot="1">
      <c r="B33" s="109"/>
      <c r="C33" s="525" t="s">
        <v>63</v>
      </c>
      <c r="D33" s="526"/>
      <c r="E33" s="527"/>
      <c r="F33" s="525" t="s">
        <v>65</v>
      </c>
      <c r="G33" s="526"/>
      <c r="H33" s="527"/>
      <c r="I33" s="110" t="s">
        <v>2</v>
      </c>
      <c r="J33" s="4"/>
      <c r="L33" s="12"/>
      <c r="M33" s="528" t="s">
        <v>63</v>
      </c>
      <c r="N33" s="529"/>
      <c r="O33" s="529"/>
      <c r="P33" s="529"/>
      <c r="Q33" s="530"/>
      <c r="R33" s="528" t="s">
        <v>65</v>
      </c>
      <c r="S33" s="529"/>
      <c r="T33" s="529"/>
      <c r="U33" s="529"/>
      <c r="V33" s="530"/>
      <c r="W33" s="13" t="s">
        <v>2</v>
      </c>
    </row>
    <row r="34" spans="1:28" ht="13.5" thickTop="1">
      <c r="B34" s="111" t="s">
        <v>3</v>
      </c>
      <c r="C34" s="112"/>
      <c r="D34" s="113"/>
      <c r="E34" s="114"/>
      <c r="F34" s="112"/>
      <c r="G34" s="113"/>
      <c r="H34" s="114"/>
      <c r="I34" s="115" t="s">
        <v>4</v>
      </c>
      <c r="J34" s="4"/>
      <c r="L34" s="14" t="s">
        <v>3</v>
      </c>
      <c r="M34" s="15"/>
      <c r="N34" s="16"/>
      <c r="O34" s="17"/>
      <c r="P34" s="18"/>
      <c r="Q34" s="19"/>
      <c r="R34" s="20"/>
      <c r="S34" s="16"/>
      <c r="T34" s="17"/>
      <c r="U34" s="18"/>
      <c r="V34" s="21"/>
      <c r="W34" s="22" t="s">
        <v>4</v>
      </c>
    </row>
    <row r="35" spans="1:28" ht="13.5" thickBot="1">
      <c r="B35" s="116"/>
      <c r="C35" s="117" t="s">
        <v>5</v>
      </c>
      <c r="D35" s="118" t="s">
        <v>6</v>
      </c>
      <c r="E35" s="222" t="s">
        <v>7</v>
      </c>
      <c r="F35" s="117" t="s">
        <v>5</v>
      </c>
      <c r="G35" s="118" t="s">
        <v>6</v>
      </c>
      <c r="H35" s="222" t="s">
        <v>7</v>
      </c>
      <c r="I35" s="120"/>
      <c r="J35" s="4"/>
      <c r="L35" s="23"/>
      <c r="M35" s="24" t="s">
        <v>8</v>
      </c>
      <c r="N35" s="25" t="s">
        <v>9</v>
      </c>
      <c r="O35" s="26" t="s">
        <v>31</v>
      </c>
      <c r="P35" s="27" t="s">
        <v>32</v>
      </c>
      <c r="Q35" s="26" t="s">
        <v>7</v>
      </c>
      <c r="R35" s="28" t="s">
        <v>8</v>
      </c>
      <c r="S35" s="25" t="s">
        <v>9</v>
      </c>
      <c r="T35" s="26" t="s">
        <v>31</v>
      </c>
      <c r="U35" s="27" t="s">
        <v>32</v>
      </c>
      <c r="V35" s="26" t="s">
        <v>7</v>
      </c>
      <c r="W35" s="29"/>
    </row>
    <row r="36" spans="1:28" ht="5.25" customHeight="1" thickTop="1">
      <c r="B36" s="111"/>
      <c r="C36" s="121"/>
      <c r="D36" s="122"/>
      <c r="E36" s="123"/>
      <c r="F36" s="121"/>
      <c r="G36" s="122"/>
      <c r="H36" s="123"/>
      <c r="I36" s="124"/>
      <c r="J36" s="4"/>
      <c r="L36" s="14"/>
      <c r="M36" s="30"/>
      <c r="N36" s="31"/>
      <c r="O36" s="32"/>
      <c r="P36" s="33"/>
      <c r="Q36" s="32"/>
      <c r="R36" s="34"/>
      <c r="S36" s="31"/>
      <c r="T36" s="32"/>
      <c r="U36" s="33"/>
      <c r="V36" s="35"/>
      <c r="W36" s="36"/>
    </row>
    <row r="37" spans="1:28">
      <c r="A37" s="4" t="str">
        <f>IF(ISERROR(F37/G37)," ",IF(F37/G37&gt;0.5,IF(F37/G37&lt;1.5," ","NOT OK"),"NOT OK"))</f>
        <v xml:space="preserve"> </v>
      </c>
      <c r="B37" s="111" t="s">
        <v>10</v>
      </c>
      <c r="C37" s="125">
        <f>Lcc_BKK!C37+Lcc_DMK!C37</f>
        <v>5253</v>
      </c>
      <c r="D37" s="126">
        <f>Lcc_BKK!D37+Lcc_DMK!D37</f>
        <v>5250</v>
      </c>
      <c r="E37" s="351">
        <f t="shared" ref="E37:E38" si="44">SUM(C37:D37)</f>
        <v>10503</v>
      </c>
      <c r="F37" s="125">
        <f>Lcc_BKK!F37+Lcc_DMK!F37</f>
        <v>6334</v>
      </c>
      <c r="G37" s="127">
        <f>Lcc_BKK!G37+Lcc_DMK!G37</f>
        <v>6337</v>
      </c>
      <c r="H37" s="348">
        <f t="shared" ref="H37:H39" si="45">SUM(F37:G37)</f>
        <v>12671</v>
      </c>
      <c r="I37" s="128">
        <f t="shared" ref="I37:I39" si="46">IF(E37=0,0,((H37/E37)-1)*100)</f>
        <v>20.641721412929638</v>
      </c>
      <c r="J37" s="4"/>
      <c r="K37" s="7"/>
      <c r="L37" s="14" t="s">
        <v>10</v>
      </c>
      <c r="M37" s="37">
        <f>Lcc_BKK!M37+Lcc_DMK!M37</f>
        <v>755395</v>
      </c>
      <c r="N37" s="38">
        <f>Lcc_BKK!N37+Lcc_DMK!N37</f>
        <v>762682</v>
      </c>
      <c r="O37" s="355">
        <f>SUM(M37:N37)</f>
        <v>1518077</v>
      </c>
      <c r="P37" s="39">
        <f>Lcc_BKK!P37+Lcc_DMK!P37</f>
        <v>0</v>
      </c>
      <c r="Q37" s="355">
        <f>O37+P37</f>
        <v>1518077</v>
      </c>
      <c r="R37" s="40">
        <f>Lcc_BKK!R37+Lcc_DMK!R37</f>
        <v>941582</v>
      </c>
      <c r="S37" s="38">
        <f>Lcc_BKK!S37+Lcc_DMK!S37</f>
        <v>940629</v>
      </c>
      <c r="T37" s="198">
        <f t="shared" ref="T37" si="47">SUM(R37:S37)</f>
        <v>1882211</v>
      </c>
      <c r="U37" s="39">
        <f>Lcc_BKK!U37+Lcc_DMK!U37</f>
        <v>392</v>
      </c>
      <c r="V37" s="201">
        <f>T37+U37</f>
        <v>1882603</v>
      </c>
      <c r="W37" s="41">
        <f t="shared" ref="W37:W39" si="48">IF(Q37=0,0,((V37/Q37)-1)*100)</f>
        <v>24.012352469604647</v>
      </c>
    </row>
    <row r="38" spans="1:28">
      <c r="A38" s="4" t="str">
        <f>IF(ISERROR(F38/G38)," ",IF(F38/G38&gt;0.5,IF(F38/G38&lt;1.5," ","NOT OK"),"NOT OK"))</f>
        <v xml:space="preserve"> </v>
      </c>
      <c r="B38" s="111" t="s">
        <v>11</v>
      </c>
      <c r="C38" s="125">
        <f>Lcc_BKK!C38+Lcc_DMK!C38</f>
        <v>5360</v>
      </c>
      <c r="D38" s="126">
        <f>Lcc_BKK!D38+Lcc_DMK!D38</f>
        <v>5360</v>
      </c>
      <c r="E38" s="351">
        <f t="shared" si="44"/>
        <v>10720</v>
      </c>
      <c r="F38" s="125">
        <f>Lcc_BKK!F38+Lcc_DMK!F38</f>
        <v>6253</v>
      </c>
      <c r="G38" s="127">
        <f>Lcc_BKK!G38+Lcc_DMK!G38</f>
        <v>6258</v>
      </c>
      <c r="H38" s="348">
        <f t="shared" si="45"/>
        <v>12511</v>
      </c>
      <c r="I38" s="128">
        <f t="shared" si="46"/>
        <v>16.707089552238806</v>
      </c>
      <c r="J38" s="4"/>
      <c r="K38" s="7"/>
      <c r="L38" s="14" t="s">
        <v>11</v>
      </c>
      <c r="M38" s="37">
        <f>Lcc_BKK!M38+Lcc_DMK!M38</f>
        <v>712457</v>
      </c>
      <c r="N38" s="38">
        <f>Lcc_BKK!N38+Lcc_DMK!N38</f>
        <v>712080</v>
      </c>
      <c r="O38" s="355">
        <f t="shared" ref="O38:O39" si="49">SUM(M38:N38)</f>
        <v>1424537</v>
      </c>
      <c r="P38" s="39">
        <f>Lcc_BKK!P38+Lcc_DMK!P38</f>
        <v>398</v>
      </c>
      <c r="Q38" s="355">
        <f t="shared" ref="Q38:Q39" si="50">O38+P38</f>
        <v>1424935</v>
      </c>
      <c r="R38" s="40">
        <f>Lcc_BKK!R38+Lcc_DMK!R38</f>
        <v>904417</v>
      </c>
      <c r="S38" s="38">
        <f>Lcc_BKK!S38+Lcc_DMK!S38</f>
        <v>909391</v>
      </c>
      <c r="T38" s="198">
        <f t="shared" ref="T38:T39" si="51">SUM(R38:S38)</f>
        <v>1813808</v>
      </c>
      <c r="U38" s="39">
        <f>Lcc_BKK!U38+Lcc_DMK!U38</f>
        <v>68</v>
      </c>
      <c r="V38" s="357">
        <f>T38+U38</f>
        <v>1813876</v>
      </c>
      <c r="W38" s="41">
        <f t="shared" si="48"/>
        <v>27.295350314224855</v>
      </c>
    </row>
    <row r="39" spans="1:28" ht="13.5" thickBot="1">
      <c r="A39" s="4" t="str">
        <f>IF(ISERROR(F39/G39)," ",IF(F39/G39&gt;0.5,IF(F39/G39&lt;1.5," ","NOT OK"),"NOT OK"))</f>
        <v xml:space="preserve"> </v>
      </c>
      <c r="B39" s="116" t="s">
        <v>12</v>
      </c>
      <c r="C39" s="129">
        <f>Lcc_BKK!C39+Lcc_DMK!C39</f>
        <v>5856</v>
      </c>
      <c r="D39" s="131">
        <f>Lcc_BKK!D39+Lcc_DMK!D39</f>
        <v>5852</v>
      </c>
      <c r="E39" s="348">
        <f>SUM(C39:D39)</f>
        <v>11708</v>
      </c>
      <c r="F39" s="129">
        <f>Lcc_BKK!F39+Lcc_DMK!F39</f>
        <v>6416</v>
      </c>
      <c r="G39" s="131">
        <f>Lcc_BKK!G39+Lcc_DMK!G39</f>
        <v>6412</v>
      </c>
      <c r="H39" s="348">
        <f t="shared" si="45"/>
        <v>12828</v>
      </c>
      <c r="I39" s="128">
        <f t="shared" si="46"/>
        <v>9.5661086436624529</v>
      </c>
      <c r="J39" s="4"/>
      <c r="K39" s="7"/>
      <c r="L39" s="23" t="s">
        <v>12</v>
      </c>
      <c r="M39" s="37">
        <f>Lcc_BKK!M39+Lcc_DMK!M39</f>
        <v>745268</v>
      </c>
      <c r="N39" s="38">
        <f>Lcc_BKK!N39+Lcc_DMK!N39</f>
        <v>837586</v>
      </c>
      <c r="O39" s="355">
        <f t="shared" si="49"/>
        <v>1582854</v>
      </c>
      <c r="P39" s="39">
        <f>Lcc_BKK!P39+Lcc_DMK!P39</f>
        <v>475</v>
      </c>
      <c r="Q39" s="355">
        <f t="shared" si="50"/>
        <v>1583329</v>
      </c>
      <c r="R39" s="40">
        <f>Lcc_BKK!R39+Lcc_DMK!R39</f>
        <v>886775</v>
      </c>
      <c r="S39" s="38">
        <f>Lcc_BKK!S39+Lcc_DMK!S39</f>
        <v>960390</v>
      </c>
      <c r="T39" s="198">
        <f t="shared" si="51"/>
        <v>1847165</v>
      </c>
      <c r="U39" s="39">
        <f>Lcc_BKK!U39+Lcc_DMK!U39</f>
        <v>217</v>
      </c>
      <c r="V39" s="357">
        <f>T39+U39</f>
        <v>1847382</v>
      </c>
      <c r="W39" s="41">
        <f t="shared" si="48"/>
        <v>16.677077221474491</v>
      </c>
    </row>
    <row r="40" spans="1:28" ht="14.25" thickTop="1" thickBot="1">
      <c r="A40" s="4" t="str">
        <f>IF(ISERROR(F40/G40)," ",IF(F40/G40&gt;0.5,IF(F40/G40&lt;1.5," ","NOT OK"),"NOT OK"))</f>
        <v xml:space="preserve"> </v>
      </c>
      <c r="B40" s="132" t="s">
        <v>57</v>
      </c>
      <c r="C40" s="133">
        <f t="shared" ref="C40:H40" si="52">+C37+C38+C39</f>
        <v>16469</v>
      </c>
      <c r="D40" s="134">
        <f t="shared" si="52"/>
        <v>16462</v>
      </c>
      <c r="E40" s="354">
        <f t="shared" si="52"/>
        <v>32931</v>
      </c>
      <c r="F40" s="133">
        <f t="shared" si="52"/>
        <v>19003</v>
      </c>
      <c r="G40" s="135">
        <f t="shared" si="52"/>
        <v>19007</v>
      </c>
      <c r="H40" s="353">
        <f t="shared" si="52"/>
        <v>38010</v>
      </c>
      <c r="I40" s="136">
        <f>IF(E40=0,0,((H40/E40)-1)*100)</f>
        <v>15.423157511159701</v>
      </c>
      <c r="J40" s="4"/>
      <c r="L40" s="42" t="s">
        <v>57</v>
      </c>
      <c r="M40" s="43">
        <f t="shared" ref="M40:V40" si="53">+M37+M38+M39</f>
        <v>2213120</v>
      </c>
      <c r="N40" s="44">
        <f t="shared" si="53"/>
        <v>2312348</v>
      </c>
      <c r="O40" s="356">
        <f t="shared" si="53"/>
        <v>4525468</v>
      </c>
      <c r="P40" s="45">
        <f t="shared" si="53"/>
        <v>873</v>
      </c>
      <c r="Q40" s="356">
        <f t="shared" si="53"/>
        <v>4526341</v>
      </c>
      <c r="R40" s="46">
        <f t="shared" si="53"/>
        <v>2732774</v>
      </c>
      <c r="S40" s="44">
        <f t="shared" si="53"/>
        <v>2810410</v>
      </c>
      <c r="T40" s="356">
        <f t="shared" si="53"/>
        <v>5543184</v>
      </c>
      <c r="U40" s="44">
        <f t="shared" si="53"/>
        <v>677</v>
      </c>
      <c r="V40" s="356">
        <f t="shared" si="53"/>
        <v>5543861</v>
      </c>
      <c r="W40" s="47">
        <f>IF(Q40=0,0,((V40/Q40)-1)*100)</f>
        <v>22.479967815062984</v>
      </c>
      <c r="AB40" s="327"/>
    </row>
    <row r="41" spans="1:28" ht="13.5" thickTop="1">
      <c r="A41" s="4" t="str">
        <f t="shared" si="9"/>
        <v xml:space="preserve"> </v>
      </c>
      <c r="B41" s="111" t="s">
        <v>13</v>
      </c>
      <c r="C41" s="125">
        <f>Lcc_BKK!C41+Lcc_DMK!C41</f>
        <v>5859</v>
      </c>
      <c r="D41" s="126">
        <f>Lcc_BKK!D41+Lcc_DMK!D41</f>
        <v>5860</v>
      </c>
      <c r="E41" s="351">
        <f t="shared" ref="E41" si="54">SUM(C41:D41)</f>
        <v>11719</v>
      </c>
      <c r="F41" s="125">
        <f>Lcc_BKK!F41+Lcc_DMK!F41</f>
        <v>6435</v>
      </c>
      <c r="G41" s="127">
        <f>Lcc_BKK!G41+Lcc_DMK!G41</f>
        <v>6437</v>
      </c>
      <c r="H41" s="348">
        <f t="shared" ref="H41" si="55">SUM(F41:G41)</f>
        <v>12872</v>
      </c>
      <c r="I41" s="128">
        <f t="shared" ref="I41:I45" si="56">IF(E41=0,0,((H41/E41)-1)*100)</f>
        <v>9.8387234405666</v>
      </c>
      <c r="J41" s="4"/>
      <c r="L41" s="14" t="s">
        <v>13</v>
      </c>
      <c r="M41" s="37">
        <f>Lcc_BKK!M41+Lcc_DMK!M41</f>
        <v>840416</v>
      </c>
      <c r="N41" s="38">
        <f>Lcc_BKK!N41+Lcc_DMK!N41</f>
        <v>775834</v>
      </c>
      <c r="O41" s="355">
        <f t="shared" ref="O41" si="57">SUM(M41:N41)</f>
        <v>1616250</v>
      </c>
      <c r="P41" s="39">
        <f>Lcc_BKK!P41+Lcc_DMK!P41</f>
        <v>278</v>
      </c>
      <c r="Q41" s="355">
        <f t="shared" ref="Q41" si="58">O41+P41</f>
        <v>1616528</v>
      </c>
      <c r="R41" s="40">
        <f>Lcc_BKK!R41+Lcc_DMK!R41</f>
        <v>1002843</v>
      </c>
      <c r="S41" s="38">
        <f>Lcc_BKK!S41+Lcc_DMK!S41</f>
        <v>945600</v>
      </c>
      <c r="T41" s="355">
        <f t="shared" ref="T41" si="59">SUM(R41:S41)</f>
        <v>1948443</v>
      </c>
      <c r="U41" s="39">
        <f>Lcc_BKK!U41+Lcc_DMK!U41</f>
        <v>61</v>
      </c>
      <c r="V41" s="357">
        <f>T41+U41</f>
        <v>1948504</v>
      </c>
      <c r="W41" s="41">
        <f t="shared" ref="W41:W45" si="60">IF(Q41=0,0,((V41/Q41)-1)*100)</f>
        <v>20.536359407322369</v>
      </c>
    </row>
    <row r="42" spans="1:28">
      <c r="A42" s="4" t="str">
        <f>IF(ISERROR(F42/G42)," ",IF(F42/G42&gt;0.5,IF(F42/G42&lt;1.5," ","NOT OK"),"NOT OK"))</f>
        <v xml:space="preserve"> </v>
      </c>
      <c r="B42" s="111" t="s">
        <v>14</v>
      </c>
      <c r="C42" s="125">
        <f>Lcc_BKK!C42+Lcc_DMK!C42</f>
        <v>5462</v>
      </c>
      <c r="D42" s="126">
        <f>Lcc_BKK!D42+Lcc_DMK!D42</f>
        <v>5462</v>
      </c>
      <c r="E42" s="351">
        <f>SUM(C42:D42)</f>
        <v>10924</v>
      </c>
      <c r="F42" s="125">
        <f>Lcc_BKK!F42+Lcc_DMK!F42</f>
        <v>5860</v>
      </c>
      <c r="G42" s="127">
        <f>Lcc_BKK!G42+Lcc_DMK!G42</f>
        <v>5860</v>
      </c>
      <c r="H42" s="348">
        <f>SUM(F42:G42)</f>
        <v>11720</v>
      </c>
      <c r="I42" s="128">
        <f>IF(E42=0,0,((H42/E42)-1)*100)</f>
        <v>7.2867081655071386</v>
      </c>
      <c r="J42" s="4"/>
      <c r="L42" s="14" t="s">
        <v>14</v>
      </c>
      <c r="M42" s="37">
        <f>Lcc_BKK!M42+Lcc_DMK!M42</f>
        <v>779469</v>
      </c>
      <c r="N42" s="38">
        <f>Lcc_BKK!N42+Lcc_DMK!N42</f>
        <v>776207</v>
      </c>
      <c r="O42" s="355">
        <f>SUM(M42:N42)</f>
        <v>1555676</v>
      </c>
      <c r="P42" s="39">
        <f>Lcc_BKK!P42+Lcc_DMK!P42</f>
        <v>438</v>
      </c>
      <c r="Q42" s="355">
        <f>O42+P42</f>
        <v>1556114</v>
      </c>
      <c r="R42" s="40">
        <f>Lcc_BKK!R42+Lcc_DMK!R42</f>
        <v>898201</v>
      </c>
      <c r="S42" s="38">
        <f>Lcc_BKK!S42+Lcc_DMK!S42</f>
        <v>891926</v>
      </c>
      <c r="T42" s="355">
        <f>SUM(R42:S42)</f>
        <v>1790127</v>
      </c>
      <c r="U42" s="39">
        <f>Lcc_BKK!U42+Lcc_DMK!U42</f>
        <v>81</v>
      </c>
      <c r="V42" s="357">
        <f>T42+U42</f>
        <v>1790208</v>
      </c>
      <c r="W42" s="41">
        <f>IF(Q42=0,0,((V42/Q42)-1)*100)</f>
        <v>15.043499383721247</v>
      </c>
    </row>
    <row r="43" spans="1:28" ht="13.5" thickBot="1">
      <c r="A43" s="4" t="str">
        <f>IF(ISERROR(F43/G43)," ",IF(F43/G43&gt;0.5,IF(F43/G43&lt;1.5," ","NOT OK"),"NOT OK"))</f>
        <v xml:space="preserve"> </v>
      </c>
      <c r="B43" s="111" t="s">
        <v>15</v>
      </c>
      <c r="C43" s="125">
        <f>Lcc_BKK!C43+Lcc_DMK!C43</f>
        <v>6098</v>
      </c>
      <c r="D43" s="126">
        <f>Lcc_BKK!D43+Lcc_DMK!D43</f>
        <v>6096</v>
      </c>
      <c r="E43" s="351">
        <f>SUM(C43:D43)</f>
        <v>12194</v>
      </c>
      <c r="F43" s="125">
        <f>Lcc_BKK!F43+Lcc_DMK!F43</f>
        <v>4427</v>
      </c>
      <c r="G43" s="127">
        <f>Lcc_BKK!G43+Lcc_DMK!G43</f>
        <v>5856</v>
      </c>
      <c r="H43" s="348">
        <f>SUM(F43:G43)</f>
        <v>10283</v>
      </c>
      <c r="I43" s="128">
        <f>IF(E43=0,0,((H43/E43)-1)*100)</f>
        <v>-15.671641791044777</v>
      </c>
      <c r="J43" s="4"/>
      <c r="L43" s="14" t="s">
        <v>15</v>
      </c>
      <c r="M43" s="37">
        <f>Lcc_BKK!M43+Lcc_DMK!M43</f>
        <v>897004</v>
      </c>
      <c r="N43" s="38">
        <f>Lcc_BKK!N43+Lcc_DMK!N43</f>
        <v>869075</v>
      </c>
      <c r="O43" s="355">
        <f>SUM(M43:N43)</f>
        <v>1766079</v>
      </c>
      <c r="P43" s="39">
        <f>Lcc_BKK!P43+Lcc_DMK!P43</f>
        <v>237</v>
      </c>
      <c r="Q43" s="355">
        <f>O43+P43</f>
        <v>1766316</v>
      </c>
      <c r="R43" s="40">
        <f>Lcc_BKK!R43+Lcc_DMK!R43</f>
        <v>919690</v>
      </c>
      <c r="S43" s="38">
        <f>Lcc_BKK!S43+Lcc_DMK!S43</f>
        <v>908843</v>
      </c>
      <c r="T43" s="355">
        <f>SUM(R43:S43)</f>
        <v>1828533</v>
      </c>
      <c r="U43" s="39">
        <f>Lcc_BKK!U43+Lcc_DMK!U43</f>
        <v>512</v>
      </c>
      <c r="V43" s="357">
        <f>T43+U43</f>
        <v>1829045</v>
      </c>
      <c r="W43" s="41">
        <f>IF(Q43=0,0,((V43/Q43)-1)*100)</f>
        <v>3.5514030332058466</v>
      </c>
    </row>
    <row r="44" spans="1:28" ht="14.25" thickTop="1" thickBot="1">
      <c r="A44" s="397" t="str">
        <f>IF(ISERROR(F44/G44)," ",IF(F44/G44&gt;0.5,IF(F44/G44&lt;1.5," ","NOT OK"),"NOT OK"))</f>
        <v xml:space="preserve"> </v>
      </c>
      <c r="B44" s="132" t="s">
        <v>61</v>
      </c>
      <c r="C44" s="133">
        <f>+C41+C42+C43</f>
        <v>17419</v>
      </c>
      <c r="D44" s="134">
        <f t="shared" ref="D44" si="61">+D41+D42+D43</f>
        <v>17418</v>
      </c>
      <c r="E44" s="354">
        <f t="shared" ref="E44" si="62">+E41+E42+E43</f>
        <v>34837</v>
      </c>
      <c r="F44" s="133">
        <f t="shared" ref="F44" si="63">+F41+F42+F43</f>
        <v>16722</v>
      </c>
      <c r="G44" s="135">
        <f t="shared" ref="G44" si="64">+G41+G42+G43</f>
        <v>18153</v>
      </c>
      <c r="H44" s="353">
        <f t="shared" ref="H44" si="65">+H41+H42+H43</f>
        <v>34875</v>
      </c>
      <c r="I44" s="136">
        <f>IF(E44=0,0,((H44/E44)-1)*100)</f>
        <v>0.10907942704596607</v>
      </c>
      <c r="J44" s="4"/>
      <c r="L44" s="42" t="s">
        <v>61</v>
      </c>
      <c r="M44" s="43">
        <f t="shared" ref="M44" si="66">+M41+M42+M43</f>
        <v>2516889</v>
      </c>
      <c r="N44" s="44">
        <f t="shared" ref="N44" si="67">+N41+N42+N43</f>
        <v>2421116</v>
      </c>
      <c r="O44" s="356">
        <f t="shared" ref="O44" si="68">+O41+O42+O43</f>
        <v>4938005</v>
      </c>
      <c r="P44" s="45">
        <f t="shared" ref="P44" si="69">+P41+P42+P43</f>
        <v>953</v>
      </c>
      <c r="Q44" s="356">
        <f t="shared" ref="Q44" si="70">+Q41+Q42+Q43</f>
        <v>4938958</v>
      </c>
      <c r="R44" s="46">
        <f t="shared" ref="R44" si="71">+R41+R42+R43</f>
        <v>2820734</v>
      </c>
      <c r="S44" s="44">
        <f t="shared" ref="S44" si="72">+S41+S42+S43</f>
        <v>2746369</v>
      </c>
      <c r="T44" s="356">
        <f t="shared" ref="T44" si="73">+T41+T42+T43</f>
        <v>5567103</v>
      </c>
      <c r="U44" s="44">
        <f t="shared" ref="U44" si="74">+U41+U42+U43</f>
        <v>654</v>
      </c>
      <c r="V44" s="356">
        <f t="shared" ref="V44" si="75">+V41+V42+V43</f>
        <v>5567757</v>
      </c>
      <c r="W44" s="47">
        <f>IF(Q44=0,0,((V44/Q44)-1)*100)</f>
        <v>12.731410147646539</v>
      </c>
      <c r="AB44" s="327"/>
    </row>
    <row r="45" spans="1:28" ht="13.5" thickTop="1">
      <c r="A45" s="4" t="str">
        <f t="shared" si="9"/>
        <v xml:space="preserve"> </v>
      </c>
      <c r="B45" s="111" t="s">
        <v>16</v>
      </c>
      <c r="C45" s="138">
        <f>Lcc_BKK!C45+Lcc_DMK!C45</f>
        <v>5965</v>
      </c>
      <c r="D45" s="139">
        <f>Lcc_BKK!D45+Lcc_DMK!D45</f>
        <v>5965</v>
      </c>
      <c r="E45" s="178">
        <f t="shared" ref="E45" si="76">SUM(C45:D45)</f>
        <v>11930</v>
      </c>
      <c r="F45" s="138">
        <f>Lcc_BKK!F45+Lcc_DMK!F45</f>
        <v>6172</v>
      </c>
      <c r="G45" s="140">
        <f>Lcc_BKK!G45+Lcc_DMK!G45</f>
        <v>6173</v>
      </c>
      <c r="H45" s="348">
        <f t="shared" ref="H45" si="77">SUM(F45:G45)</f>
        <v>12345</v>
      </c>
      <c r="I45" s="128">
        <f t="shared" si="56"/>
        <v>3.4786253143336054</v>
      </c>
      <c r="J45" s="4"/>
      <c r="L45" s="14" t="s">
        <v>16</v>
      </c>
      <c r="M45" s="37">
        <f>Lcc_BKK!M45+Lcc_DMK!M45</f>
        <v>844892</v>
      </c>
      <c r="N45" s="38">
        <f>Lcc_BKK!N45+Lcc_DMK!N45</f>
        <v>844779</v>
      </c>
      <c r="O45" s="198">
        <f t="shared" ref="O45" si="78">SUM(M45:N45)</f>
        <v>1689671</v>
      </c>
      <c r="P45" s="39">
        <f>Lcc_BKK!P45+Lcc_DMK!P45</f>
        <v>410</v>
      </c>
      <c r="Q45" s="198">
        <f t="shared" ref="Q45" si="79">O45+P45</f>
        <v>1690081</v>
      </c>
      <c r="R45" s="40">
        <f>Lcc_BKK!R45+Lcc_DMK!R45</f>
        <v>937995</v>
      </c>
      <c r="S45" s="38">
        <f>Lcc_BKK!S45+Lcc_DMK!S45</f>
        <v>930206</v>
      </c>
      <c r="T45" s="198">
        <f t="shared" ref="T45" si="80">SUM(R45:S45)</f>
        <v>1868201</v>
      </c>
      <c r="U45" s="39">
        <f>Lcc_BKK!U45+Lcc_DMK!U45</f>
        <v>337</v>
      </c>
      <c r="V45" s="314">
        <f>T45+U45</f>
        <v>1868538</v>
      </c>
      <c r="W45" s="41">
        <f t="shared" si="60"/>
        <v>10.559079712747499</v>
      </c>
    </row>
    <row r="46" spans="1:28">
      <c r="A46" s="4" t="str">
        <f t="shared" ref="A46:A51" si="81">IF(ISERROR(F46/G46)," ",IF(F46/G46&gt;0.5,IF(F46/G46&lt;1.5," ","NOT OK"),"NOT OK"))</f>
        <v xml:space="preserve"> </v>
      </c>
      <c r="B46" s="111" t="s">
        <v>17</v>
      </c>
      <c r="C46" s="138">
        <f>Lcc_BKK!C46+Lcc_DMK!C46</f>
        <v>6060</v>
      </c>
      <c r="D46" s="139">
        <f>Lcc_BKK!D46+Lcc_DMK!D46</f>
        <v>6059</v>
      </c>
      <c r="E46" s="178">
        <f>SUM(C46:D46)</f>
        <v>12119</v>
      </c>
      <c r="F46" s="138">
        <f>Lcc_BKK!F46+Lcc_DMK!F46</f>
        <v>6439</v>
      </c>
      <c r="G46" s="140">
        <f>Lcc_BKK!G46+Lcc_DMK!G46</f>
        <v>6434</v>
      </c>
      <c r="H46" s="348">
        <f>SUM(F46:G46)</f>
        <v>12873</v>
      </c>
      <c r="I46" s="128">
        <f t="shared" ref="I46:I51" si="82">IF(E46=0,0,((H46/E46)-1)*100)</f>
        <v>6.2216354484693426</v>
      </c>
      <c r="J46" s="4"/>
      <c r="L46" s="14" t="s">
        <v>17</v>
      </c>
      <c r="M46" s="37">
        <f>Lcc_BKK!M46+Lcc_DMK!M46</f>
        <v>822144</v>
      </c>
      <c r="N46" s="38">
        <f>Lcc_BKK!N46+Lcc_DMK!N46</f>
        <v>821956</v>
      </c>
      <c r="O46" s="198">
        <f>SUM(M46:N46)</f>
        <v>1644100</v>
      </c>
      <c r="P46" s="39">
        <f>Lcc_BKK!P46+Lcc_DMK!P46</f>
        <v>528</v>
      </c>
      <c r="Q46" s="198">
        <f>O46+P46</f>
        <v>1644628</v>
      </c>
      <c r="R46" s="40">
        <f>Lcc_BKK!R46+Lcc_DMK!R46</f>
        <v>934372</v>
      </c>
      <c r="S46" s="38">
        <f>Lcc_BKK!S46+Lcc_DMK!S46</f>
        <v>931110</v>
      </c>
      <c r="T46" s="198">
        <f>SUM(R46:S46)</f>
        <v>1865482</v>
      </c>
      <c r="U46" s="150">
        <f>Lcc_BKK!U46+Lcc_DMK!U46</f>
        <v>263</v>
      </c>
      <c r="V46" s="198">
        <f>T46+U46</f>
        <v>1865745</v>
      </c>
      <c r="W46" s="41">
        <f t="shared" ref="W46:W51" si="83">IF(Q46=0,0,((V46/Q46)-1)*100)</f>
        <v>13.444803323304733</v>
      </c>
    </row>
    <row r="47" spans="1:28" ht="13.5" thickBot="1">
      <c r="A47" s="4" t="str">
        <f t="shared" si="81"/>
        <v xml:space="preserve"> </v>
      </c>
      <c r="B47" s="111" t="s">
        <v>18</v>
      </c>
      <c r="C47" s="138">
        <f>Lcc_BKK!C47+Lcc_DMK!C47</f>
        <v>5533</v>
      </c>
      <c r="D47" s="139">
        <f>Lcc_BKK!D47+Lcc_DMK!D47</f>
        <v>5534</v>
      </c>
      <c r="E47" s="178">
        <f>SUM(C47:D47)</f>
        <v>11067</v>
      </c>
      <c r="F47" s="138">
        <f>Lcc_BKK!F47+Lcc_DMK!F47</f>
        <v>6157</v>
      </c>
      <c r="G47" s="140">
        <f>Lcc_BKK!G47+Lcc_DMK!G47</f>
        <v>6159</v>
      </c>
      <c r="H47" s="348">
        <f>SUM(F47:G47)</f>
        <v>12316</v>
      </c>
      <c r="I47" s="128">
        <f t="shared" si="82"/>
        <v>11.285804644438425</v>
      </c>
      <c r="J47" s="4"/>
      <c r="L47" s="14" t="s">
        <v>18</v>
      </c>
      <c r="M47" s="37">
        <f>Lcc_BKK!M47+Lcc_DMK!M47</f>
        <v>757218</v>
      </c>
      <c r="N47" s="38">
        <f>Lcc_BKK!N47+Lcc_DMK!N47</f>
        <v>752299</v>
      </c>
      <c r="O47" s="198">
        <f>SUM(M47:N47)</f>
        <v>1509517</v>
      </c>
      <c r="P47" s="39">
        <f>Lcc_BKK!P47+Lcc_DMK!P47</f>
        <v>27</v>
      </c>
      <c r="Q47" s="198">
        <f>O47+P47</f>
        <v>1509544</v>
      </c>
      <c r="R47" s="40">
        <f>Lcc_BKK!R47+Lcc_DMK!R47</f>
        <v>853561</v>
      </c>
      <c r="S47" s="38">
        <f>Lcc_BKK!S47+Lcc_DMK!S47</f>
        <v>859185</v>
      </c>
      <c r="T47" s="198">
        <f>SUM(R47:S47)</f>
        <v>1712746</v>
      </c>
      <c r="U47" s="150">
        <f>Lcc_BKK!U47+Lcc_DMK!U47</f>
        <v>0</v>
      </c>
      <c r="V47" s="381">
        <f>T47+U47</f>
        <v>1712746</v>
      </c>
      <c r="W47" s="41">
        <f t="shared" si="83"/>
        <v>13.461151182078822</v>
      </c>
    </row>
    <row r="48" spans="1:28" ht="15.75" customHeight="1" thickTop="1" thickBot="1">
      <c r="A48" s="10" t="str">
        <f t="shared" si="81"/>
        <v xml:space="preserve"> </v>
      </c>
      <c r="B48" s="141" t="s">
        <v>19</v>
      </c>
      <c r="C48" s="142">
        <f>+C45+C46+C47</f>
        <v>17558</v>
      </c>
      <c r="D48" s="143">
        <f t="shared" ref="D48" si="84">+D45+D46+D47</f>
        <v>17558</v>
      </c>
      <c r="E48" s="180">
        <f t="shared" ref="E48" si="85">+E45+E46+E47</f>
        <v>35116</v>
      </c>
      <c r="F48" s="133">
        <f t="shared" ref="F48" si="86">+F45+F46+F47</f>
        <v>18768</v>
      </c>
      <c r="G48" s="144">
        <f t="shared" ref="G48" si="87">+G45+G46+G47</f>
        <v>18766</v>
      </c>
      <c r="H48" s="186">
        <f t="shared" ref="H48" si="88">+H45+H46+H47</f>
        <v>37534</v>
      </c>
      <c r="I48" s="136">
        <f t="shared" si="82"/>
        <v>6.8857500854311526</v>
      </c>
      <c r="J48" s="10"/>
      <c r="K48" s="11"/>
      <c r="L48" s="48" t="s">
        <v>19</v>
      </c>
      <c r="M48" s="49">
        <f>+M45+M46+M47</f>
        <v>2424254</v>
      </c>
      <c r="N48" s="50">
        <f t="shared" ref="N48" si="89">+N45+N46+N47</f>
        <v>2419034</v>
      </c>
      <c r="O48" s="376">
        <f t="shared" ref="O48" si="90">+O45+O46+O47</f>
        <v>4843288</v>
      </c>
      <c r="P48" s="50">
        <f t="shared" ref="P48" si="91">+P45+P46+P47</f>
        <v>965</v>
      </c>
      <c r="Q48" s="376">
        <f t="shared" ref="Q48" si="92">+Q45+Q46+Q47</f>
        <v>4844253</v>
      </c>
      <c r="R48" s="49">
        <f t="shared" ref="R48" si="93">+R45+R46+R47</f>
        <v>2725928</v>
      </c>
      <c r="S48" s="50">
        <f t="shared" ref="S48" si="94">+S45+S46+S47</f>
        <v>2720501</v>
      </c>
      <c r="T48" s="200">
        <f t="shared" ref="T48" si="95">+T45+T46+T47</f>
        <v>5446429</v>
      </c>
      <c r="U48" s="50">
        <f t="shared" ref="U48" si="96">+U45+U46+U47</f>
        <v>600</v>
      </c>
      <c r="V48" s="200">
        <f t="shared" ref="V48" si="97">+V45+V46+V47</f>
        <v>5447029</v>
      </c>
      <c r="W48" s="51">
        <f t="shared" si="83"/>
        <v>12.443115584590657</v>
      </c>
    </row>
    <row r="49" spans="1:28" ht="14.25" thickTop="1" thickBot="1">
      <c r="A49" s="4" t="str">
        <f t="shared" si="81"/>
        <v xml:space="preserve"> </v>
      </c>
      <c r="B49" s="111" t="s">
        <v>20</v>
      </c>
      <c r="C49" s="125">
        <f>Lcc_BKK!C49+Lcc_DMK!C49</f>
        <v>5815</v>
      </c>
      <c r="D49" s="126">
        <f>Lcc_BKK!D49+Lcc_DMK!D49</f>
        <v>5818</v>
      </c>
      <c r="E49" s="181">
        <f>SUM(C49:D49)</f>
        <v>11633</v>
      </c>
      <c r="F49" s="125">
        <f>Lcc_BKK!F49+Lcc_DMK!F49</f>
        <v>6422</v>
      </c>
      <c r="G49" s="127">
        <f>Lcc_BKK!G49+Lcc_DMK!G49</f>
        <v>6422</v>
      </c>
      <c r="H49" s="350">
        <f>SUM(F49:G49)</f>
        <v>12844</v>
      </c>
      <c r="I49" s="128">
        <f t="shared" si="82"/>
        <v>10.4100404023038</v>
      </c>
      <c r="J49" s="4"/>
      <c r="L49" s="14" t="s">
        <v>21</v>
      </c>
      <c r="M49" s="37">
        <f>Lcc_BKK!M49+Lcc_DMK!M49</f>
        <v>836759</v>
      </c>
      <c r="N49" s="38">
        <f>Lcc_BKK!N49+Lcc_DMK!N49</f>
        <v>862031</v>
      </c>
      <c r="O49" s="198">
        <f>SUM(M49:N49)</f>
        <v>1698790</v>
      </c>
      <c r="P49" s="39">
        <f>Lcc_BKK!P49+Lcc_DMK!P49</f>
        <v>536</v>
      </c>
      <c r="Q49" s="198">
        <f>O49+P49</f>
        <v>1699326</v>
      </c>
      <c r="R49" s="40">
        <f>Lcc_BKK!R49+Lcc_DMK!R49</f>
        <v>960132</v>
      </c>
      <c r="S49" s="38">
        <f>Lcc_BKK!S49+Lcc_DMK!S49</f>
        <v>962460</v>
      </c>
      <c r="T49" s="198">
        <f>SUM(R49:S49)</f>
        <v>1922592</v>
      </c>
      <c r="U49" s="39">
        <f>Lcc_BKK!U49+Lcc_DMK!U49</f>
        <v>419</v>
      </c>
      <c r="V49" s="198">
        <f>T49+U49</f>
        <v>1923011</v>
      </c>
      <c r="W49" s="41">
        <f t="shared" si="83"/>
        <v>13.163159982251793</v>
      </c>
    </row>
    <row r="50" spans="1:28" ht="14.25" thickTop="1" thickBot="1">
      <c r="A50" s="397" t="str">
        <f t="shared" si="81"/>
        <v xml:space="preserve"> </v>
      </c>
      <c r="B50" s="132" t="s">
        <v>66</v>
      </c>
      <c r="C50" s="133">
        <f>C44+C48+C49</f>
        <v>40792</v>
      </c>
      <c r="D50" s="134">
        <f t="shared" ref="D50" si="98">D44+D48+D49</f>
        <v>40794</v>
      </c>
      <c r="E50" s="354">
        <f t="shared" ref="E50" si="99">E44+E48+E49</f>
        <v>81586</v>
      </c>
      <c r="F50" s="133">
        <f t="shared" ref="F50" si="100">F44+F48+F49</f>
        <v>41912</v>
      </c>
      <c r="G50" s="135">
        <f t="shared" ref="G50" si="101">G44+G48+G49</f>
        <v>43341</v>
      </c>
      <c r="H50" s="353">
        <f t="shared" ref="H50" si="102">H44+H48+H49</f>
        <v>85253</v>
      </c>
      <c r="I50" s="136">
        <f t="shared" si="82"/>
        <v>4.4946436888681829</v>
      </c>
      <c r="J50" s="4"/>
      <c r="L50" s="42" t="s">
        <v>66</v>
      </c>
      <c r="M50" s="43">
        <f>M44+M48+M49</f>
        <v>5777902</v>
      </c>
      <c r="N50" s="44">
        <f t="shared" ref="N50" si="103">N44+N48+N49</f>
        <v>5702181</v>
      </c>
      <c r="O50" s="356">
        <f t="shared" ref="O50" si="104">O44+O48+O49</f>
        <v>11480083</v>
      </c>
      <c r="P50" s="45">
        <f t="shared" ref="P50" si="105">P44+P48+P49</f>
        <v>2454</v>
      </c>
      <c r="Q50" s="356">
        <f t="shared" ref="Q50" si="106">Q44+Q48+Q49</f>
        <v>11482537</v>
      </c>
      <c r="R50" s="46">
        <f t="shared" ref="R50" si="107">R44+R48+R49</f>
        <v>6506794</v>
      </c>
      <c r="S50" s="44">
        <f t="shared" ref="S50" si="108">S44+S48+S49</f>
        <v>6429330</v>
      </c>
      <c r="T50" s="356">
        <f t="shared" ref="T50" si="109">T44+T48+T49</f>
        <v>12936124</v>
      </c>
      <c r="U50" s="44">
        <f t="shared" ref="U50" si="110">U44+U48+U49</f>
        <v>1673</v>
      </c>
      <c r="V50" s="356">
        <f t="shared" ref="V50" si="111">V44+V48+V49</f>
        <v>12937797</v>
      </c>
      <c r="W50" s="47">
        <f t="shared" si="83"/>
        <v>12.673680041266145</v>
      </c>
      <c r="AB50" s="327"/>
    </row>
    <row r="51" spans="1:28" ht="14.25" thickTop="1" thickBot="1">
      <c r="A51" s="397" t="str">
        <f t="shared" si="81"/>
        <v xml:space="preserve"> </v>
      </c>
      <c r="B51" s="132" t="s">
        <v>67</v>
      </c>
      <c r="C51" s="133">
        <f>+C40+C44+C48+C49</f>
        <v>57261</v>
      </c>
      <c r="D51" s="134">
        <f t="shared" ref="D51:H51" si="112">+D40+D44+D48+D49</f>
        <v>57256</v>
      </c>
      <c r="E51" s="354">
        <f t="shared" si="112"/>
        <v>114517</v>
      </c>
      <c r="F51" s="133">
        <f t="shared" si="112"/>
        <v>60915</v>
      </c>
      <c r="G51" s="135">
        <f t="shared" si="112"/>
        <v>62348</v>
      </c>
      <c r="H51" s="353">
        <f t="shared" si="112"/>
        <v>123263</v>
      </c>
      <c r="I51" s="136">
        <f t="shared" si="82"/>
        <v>7.6372940262144473</v>
      </c>
      <c r="J51" s="4"/>
      <c r="L51" s="42" t="s">
        <v>67</v>
      </c>
      <c r="M51" s="43">
        <f>+M40+M44+M48+M49</f>
        <v>7991022</v>
      </c>
      <c r="N51" s="44">
        <f t="shared" ref="N51:V51" si="113">+N40+N44+N48+N49</f>
        <v>8014529</v>
      </c>
      <c r="O51" s="356">
        <f t="shared" si="113"/>
        <v>16005551</v>
      </c>
      <c r="P51" s="45">
        <f t="shared" si="113"/>
        <v>3327</v>
      </c>
      <c r="Q51" s="356">
        <f t="shared" si="113"/>
        <v>16008878</v>
      </c>
      <c r="R51" s="46">
        <f t="shared" si="113"/>
        <v>9239568</v>
      </c>
      <c r="S51" s="44">
        <f t="shared" si="113"/>
        <v>9239740</v>
      </c>
      <c r="T51" s="356">
        <f t="shared" si="113"/>
        <v>18479308</v>
      </c>
      <c r="U51" s="44">
        <f t="shared" si="113"/>
        <v>2350</v>
      </c>
      <c r="V51" s="356">
        <f t="shared" si="113"/>
        <v>18481658</v>
      </c>
      <c r="W51" s="47">
        <f t="shared" si="83"/>
        <v>15.446304231939312</v>
      </c>
      <c r="AB51" s="327"/>
    </row>
    <row r="52" spans="1:28" ht="13.5" thickTop="1">
      <c r="A52" s="4" t="str">
        <f t="shared" si="9"/>
        <v xml:space="preserve"> </v>
      </c>
      <c r="B52" s="111" t="s">
        <v>22</v>
      </c>
      <c r="C52" s="125">
        <f>Lcc_BKK!C52+Lcc_DMK!C52</f>
        <v>5964</v>
      </c>
      <c r="D52" s="126">
        <f>Lcc_BKK!D52+Lcc_DMK!D52</f>
        <v>5962</v>
      </c>
      <c r="E52" s="178">
        <f t="shared" ref="E52:E53" si="114">SUM(C52:D52)</f>
        <v>11926</v>
      </c>
      <c r="F52" s="125"/>
      <c r="G52" s="127"/>
      <c r="H52" s="351"/>
      <c r="I52" s="128"/>
      <c r="J52" s="4"/>
      <c r="L52" s="14" t="s">
        <v>22</v>
      </c>
      <c r="M52" s="37">
        <f>Lcc_BKK!M52+Lcc_DMK!M52</f>
        <v>883046</v>
      </c>
      <c r="N52" s="38">
        <f>Lcc_BKK!N52+Lcc_DMK!N52</f>
        <v>842646</v>
      </c>
      <c r="O52" s="198">
        <f t="shared" ref="O52:O53" si="115">SUM(M52:N52)</f>
        <v>1725692</v>
      </c>
      <c r="P52" s="39">
        <f>Lcc_BKK!P52+Lcc_DMK!P52</f>
        <v>243</v>
      </c>
      <c r="Q52" s="198">
        <f t="shared" ref="Q52:Q53" si="116">O52+P52</f>
        <v>1725935</v>
      </c>
      <c r="R52" s="40"/>
      <c r="S52" s="38"/>
      <c r="T52" s="198"/>
      <c r="U52" s="39"/>
      <c r="V52" s="198"/>
      <c r="W52" s="41"/>
    </row>
    <row r="53" spans="1:28" ht="13.5" thickBot="1">
      <c r="A53" s="4" t="str">
        <f t="shared" si="9"/>
        <v xml:space="preserve"> </v>
      </c>
      <c r="B53" s="111" t="s">
        <v>23</v>
      </c>
      <c r="C53" s="125">
        <f>Lcc_BKK!C53+Lcc_DMK!C53</f>
        <v>5723</v>
      </c>
      <c r="D53" s="145">
        <f>Lcc_BKK!D53+Lcc_DMK!D53</f>
        <v>5724</v>
      </c>
      <c r="E53" s="352">
        <f t="shared" si="114"/>
        <v>11447</v>
      </c>
      <c r="F53" s="125"/>
      <c r="G53" s="146"/>
      <c r="H53" s="352"/>
      <c r="I53" s="147"/>
      <c r="J53" s="4"/>
      <c r="L53" s="14" t="s">
        <v>23</v>
      </c>
      <c r="M53" s="37">
        <f>Lcc_BKK!M53+Lcc_DMK!M53</f>
        <v>775231</v>
      </c>
      <c r="N53" s="38">
        <f>Lcc_BKK!N53+Lcc_DMK!N53</f>
        <v>775526</v>
      </c>
      <c r="O53" s="198">
        <f t="shared" si="115"/>
        <v>1550757</v>
      </c>
      <c r="P53" s="39">
        <f>Lcc_BKK!P53+Lcc_DMK!P53</f>
        <v>541</v>
      </c>
      <c r="Q53" s="198">
        <f t="shared" si="116"/>
        <v>1551298</v>
      </c>
      <c r="R53" s="40"/>
      <c r="S53" s="38"/>
      <c r="T53" s="198"/>
      <c r="U53" s="39"/>
      <c r="V53" s="311"/>
      <c r="W53" s="41"/>
    </row>
    <row r="54" spans="1:28" ht="14.25" thickTop="1" thickBot="1">
      <c r="A54" s="4" t="str">
        <f t="shared" si="9"/>
        <v xml:space="preserve"> </v>
      </c>
      <c r="B54" s="132" t="s">
        <v>24</v>
      </c>
      <c r="C54" s="133">
        <f t="shared" ref="C54:E54" si="117">+C49+C52+C53</f>
        <v>17502</v>
      </c>
      <c r="D54" s="134">
        <f t="shared" si="117"/>
        <v>17504</v>
      </c>
      <c r="E54" s="354">
        <f t="shared" si="117"/>
        <v>35006</v>
      </c>
      <c r="F54" s="133"/>
      <c r="G54" s="135"/>
      <c r="H54" s="353"/>
      <c r="I54" s="136"/>
      <c r="J54" s="4"/>
      <c r="L54" s="42" t="s">
        <v>24</v>
      </c>
      <c r="M54" s="43">
        <f t="shared" ref="M54:Q54" si="118">+M49+M52+M53</f>
        <v>2495036</v>
      </c>
      <c r="N54" s="44">
        <f t="shared" si="118"/>
        <v>2480203</v>
      </c>
      <c r="O54" s="199">
        <f t="shared" si="118"/>
        <v>4975239</v>
      </c>
      <c r="P54" s="45">
        <f t="shared" si="118"/>
        <v>1320</v>
      </c>
      <c r="Q54" s="199">
        <f t="shared" si="118"/>
        <v>4976559</v>
      </c>
      <c r="R54" s="46"/>
      <c r="S54" s="44"/>
      <c r="T54" s="199"/>
      <c r="U54" s="45"/>
      <c r="V54" s="202"/>
      <c r="W54" s="47"/>
    </row>
    <row r="55" spans="1:28" ht="14.25" thickTop="1" thickBot="1">
      <c r="A55" s="397" t="str">
        <f t="shared" si="9"/>
        <v xml:space="preserve"> </v>
      </c>
      <c r="B55" s="132" t="s">
        <v>62</v>
      </c>
      <c r="C55" s="133">
        <f t="shared" ref="C55:E55" si="119">C44+C48+C54</f>
        <v>52479</v>
      </c>
      <c r="D55" s="134">
        <f t="shared" si="119"/>
        <v>52480</v>
      </c>
      <c r="E55" s="179">
        <f t="shared" si="119"/>
        <v>104959</v>
      </c>
      <c r="F55" s="133"/>
      <c r="G55" s="135"/>
      <c r="H55" s="353"/>
      <c r="I55" s="136"/>
      <c r="J55" s="4"/>
      <c r="L55" s="42" t="s">
        <v>62</v>
      </c>
      <c r="M55" s="43">
        <f t="shared" ref="M55:Q55" si="120">M44+M48+M54</f>
        <v>7436179</v>
      </c>
      <c r="N55" s="44">
        <f t="shared" si="120"/>
        <v>7320353</v>
      </c>
      <c r="O55" s="356">
        <f t="shared" si="120"/>
        <v>14756532</v>
      </c>
      <c r="P55" s="45">
        <f t="shared" si="120"/>
        <v>3238</v>
      </c>
      <c r="Q55" s="356">
        <f t="shared" si="120"/>
        <v>14759770</v>
      </c>
      <c r="R55" s="46"/>
      <c r="S55" s="44"/>
      <c r="T55" s="356"/>
      <c r="U55" s="45"/>
      <c r="V55" s="358"/>
      <c r="W55" s="47"/>
    </row>
    <row r="56" spans="1:28" ht="14.25" thickTop="1" thickBot="1">
      <c r="A56" s="4" t="str">
        <f t="shared" ref="A56" si="121">IF(ISERROR(F56/G56)," ",IF(F56/G56&gt;0.5,IF(F56/G56&lt;1.5," ","NOT OK"),"NOT OK"))</f>
        <v xml:space="preserve"> </v>
      </c>
      <c r="B56" s="132" t="s">
        <v>64</v>
      </c>
      <c r="C56" s="133">
        <f t="shared" ref="C56:E56" si="122">+C40+C44+C48+C54</f>
        <v>68948</v>
      </c>
      <c r="D56" s="135">
        <f t="shared" si="122"/>
        <v>68942</v>
      </c>
      <c r="E56" s="354">
        <f t="shared" si="122"/>
        <v>137890</v>
      </c>
      <c r="F56" s="133"/>
      <c r="G56" s="135"/>
      <c r="H56" s="349"/>
      <c r="I56" s="137"/>
      <c r="J56" s="4"/>
      <c r="L56" s="42" t="s">
        <v>64</v>
      </c>
      <c r="M56" s="46">
        <f t="shared" ref="M56:Q56" si="123">+M40+M44+M48+M54</f>
        <v>9649299</v>
      </c>
      <c r="N56" s="44">
        <f t="shared" si="123"/>
        <v>9632701</v>
      </c>
      <c r="O56" s="356">
        <f t="shared" si="123"/>
        <v>19282000</v>
      </c>
      <c r="P56" s="44">
        <f t="shared" si="123"/>
        <v>4111</v>
      </c>
      <c r="Q56" s="356">
        <f t="shared" si="123"/>
        <v>19286111</v>
      </c>
      <c r="R56" s="46"/>
      <c r="S56" s="44"/>
      <c r="T56" s="356"/>
      <c r="U56" s="44"/>
      <c r="V56" s="356"/>
      <c r="W56" s="47"/>
    </row>
    <row r="57" spans="1:28" ht="14.25" thickTop="1" thickBot="1">
      <c r="B57" s="148" t="s">
        <v>60</v>
      </c>
      <c r="C57" s="107"/>
      <c r="D57" s="107"/>
      <c r="E57" s="107"/>
      <c r="F57" s="107"/>
      <c r="G57" s="107"/>
      <c r="H57" s="107"/>
      <c r="I57" s="108"/>
      <c r="J57" s="4"/>
      <c r="L57" s="55" t="s">
        <v>60</v>
      </c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4"/>
    </row>
    <row r="58" spans="1:28" ht="13.5" thickTop="1">
      <c r="B58" s="513" t="s">
        <v>27</v>
      </c>
      <c r="C58" s="514"/>
      <c r="D58" s="514"/>
      <c r="E58" s="514"/>
      <c r="F58" s="514"/>
      <c r="G58" s="514"/>
      <c r="H58" s="514"/>
      <c r="I58" s="515"/>
      <c r="J58" s="4"/>
      <c r="L58" s="516" t="s">
        <v>28</v>
      </c>
      <c r="M58" s="517"/>
      <c r="N58" s="517"/>
      <c r="O58" s="517"/>
      <c r="P58" s="517"/>
      <c r="Q58" s="517"/>
      <c r="R58" s="517"/>
      <c r="S58" s="517"/>
      <c r="T58" s="517"/>
      <c r="U58" s="517"/>
      <c r="V58" s="517"/>
      <c r="W58" s="518"/>
    </row>
    <row r="59" spans="1:28" ht="13.5" thickBot="1">
      <c r="B59" s="519" t="s">
        <v>30</v>
      </c>
      <c r="C59" s="520"/>
      <c r="D59" s="520"/>
      <c r="E59" s="520"/>
      <c r="F59" s="520"/>
      <c r="G59" s="520"/>
      <c r="H59" s="520"/>
      <c r="I59" s="521"/>
      <c r="J59" s="4"/>
      <c r="L59" s="522" t="s">
        <v>50</v>
      </c>
      <c r="M59" s="523"/>
      <c r="N59" s="523"/>
      <c r="O59" s="523"/>
      <c r="P59" s="523"/>
      <c r="Q59" s="523"/>
      <c r="R59" s="523"/>
      <c r="S59" s="523"/>
      <c r="T59" s="523"/>
      <c r="U59" s="523"/>
      <c r="V59" s="523"/>
      <c r="W59" s="524"/>
    </row>
    <row r="60" spans="1:28" ht="14.25" thickTop="1" thickBot="1">
      <c r="B60" s="106"/>
      <c r="C60" s="107"/>
      <c r="D60" s="107"/>
      <c r="E60" s="107"/>
      <c r="F60" s="107"/>
      <c r="G60" s="107"/>
      <c r="H60" s="107"/>
      <c r="I60" s="108"/>
      <c r="J60" s="4"/>
      <c r="L60" s="52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4"/>
    </row>
    <row r="61" spans="1:28" ht="14.25" thickTop="1" thickBot="1">
      <c r="B61" s="109"/>
      <c r="C61" s="525" t="s">
        <v>63</v>
      </c>
      <c r="D61" s="526"/>
      <c r="E61" s="527"/>
      <c r="F61" s="525" t="s">
        <v>65</v>
      </c>
      <c r="G61" s="526"/>
      <c r="H61" s="527"/>
      <c r="I61" s="110" t="s">
        <v>2</v>
      </c>
      <c r="J61" s="4"/>
      <c r="L61" s="12"/>
      <c r="M61" s="528" t="s">
        <v>63</v>
      </c>
      <c r="N61" s="529"/>
      <c r="O61" s="529"/>
      <c r="P61" s="529"/>
      <c r="Q61" s="530"/>
      <c r="R61" s="528" t="s">
        <v>65</v>
      </c>
      <c r="S61" s="529"/>
      <c r="T61" s="529"/>
      <c r="U61" s="529"/>
      <c r="V61" s="530"/>
      <c r="W61" s="13" t="s">
        <v>2</v>
      </c>
    </row>
    <row r="62" spans="1:28" ht="13.5" thickTop="1">
      <c r="B62" s="111" t="s">
        <v>3</v>
      </c>
      <c r="C62" s="112"/>
      <c r="D62" s="113"/>
      <c r="E62" s="114"/>
      <c r="F62" s="112"/>
      <c r="G62" s="113"/>
      <c r="H62" s="114"/>
      <c r="I62" s="115" t="s">
        <v>4</v>
      </c>
      <c r="J62" s="4"/>
      <c r="L62" s="14" t="s">
        <v>3</v>
      </c>
      <c r="M62" s="15"/>
      <c r="N62" s="16"/>
      <c r="O62" s="17"/>
      <c r="P62" s="18"/>
      <c r="Q62" s="19"/>
      <c r="R62" s="20"/>
      <c r="S62" s="16"/>
      <c r="T62" s="17"/>
      <c r="U62" s="18"/>
      <c r="V62" s="21"/>
      <c r="W62" s="22" t="s">
        <v>4</v>
      </c>
    </row>
    <row r="63" spans="1:28" ht="13.5" thickBot="1">
      <c r="B63" s="116" t="s">
        <v>29</v>
      </c>
      <c r="C63" s="117" t="s">
        <v>5</v>
      </c>
      <c r="D63" s="118" t="s">
        <v>6</v>
      </c>
      <c r="E63" s="222" t="s">
        <v>7</v>
      </c>
      <c r="F63" s="117" t="s">
        <v>5</v>
      </c>
      <c r="G63" s="118" t="s">
        <v>6</v>
      </c>
      <c r="H63" s="222" t="s">
        <v>7</v>
      </c>
      <c r="I63" s="120"/>
      <c r="J63" s="4"/>
      <c r="L63" s="23"/>
      <c r="M63" s="24" t="s">
        <v>8</v>
      </c>
      <c r="N63" s="25" t="s">
        <v>9</v>
      </c>
      <c r="O63" s="26" t="s">
        <v>31</v>
      </c>
      <c r="P63" s="27" t="s">
        <v>32</v>
      </c>
      <c r="Q63" s="26" t="s">
        <v>7</v>
      </c>
      <c r="R63" s="28" t="s">
        <v>8</v>
      </c>
      <c r="S63" s="25" t="s">
        <v>9</v>
      </c>
      <c r="T63" s="26" t="s">
        <v>31</v>
      </c>
      <c r="U63" s="27" t="s">
        <v>32</v>
      </c>
      <c r="V63" s="26" t="s">
        <v>7</v>
      </c>
      <c r="W63" s="29"/>
    </row>
    <row r="64" spans="1:28" ht="5.25" customHeight="1" thickTop="1">
      <c r="B64" s="111"/>
      <c r="C64" s="121"/>
      <c r="D64" s="122"/>
      <c r="E64" s="123"/>
      <c r="F64" s="121"/>
      <c r="G64" s="122"/>
      <c r="H64" s="123"/>
      <c r="I64" s="124"/>
      <c r="J64" s="4"/>
      <c r="L64" s="14"/>
      <c r="M64" s="30"/>
      <c r="N64" s="31"/>
      <c r="O64" s="32"/>
      <c r="P64" s="33"/>
      <c r="Q64" s="32"/>
      <c r="R64" s="34"/>
      <c r="S64" s="31"/>
      <c r="T64" s="32"/>
      <c r="U64" s="33"/>
      <c r="V64" s="35"/>
      <c r="W64" s="36"/>
    </row>
    <row r="65" spans="1:28">
      <c r="A65" s="4" t="str">
        <f>IF(ISERROR(F65/G65)," ",IF(F65/G65&gt;0.5,IF(F65/G65&lt;1.5," ","NOT OK"),"NOT OK"))</f>
        <v xml:space="preserve"> </v>
      </c>
      <c r="B65" s="111" t="s">
        <v>10</v>
      </c>
      <c r="C65" s="125">
        <f t="shared" ref="C65:H67" si="124">+C9+C37</f>
        <v>7960</v>
      </c>
      <c r="D65" s="127">
        <f t="shared" si="124"/>
        <v>7961</v>
      </c>
      <c r="E65" s="348">
        <f t="shared" si="124"/>
        <v>15921</v>
      </c>
      <c r="F65" s="125">
        <f t="shared" si="124"/>
        <v>9899</v>
      </c>
      <c r="G65" s="127">
        <f t="shared" si="124"/>
        <v>9908</v>
      </c>
      <c r="H65" s="348">
        <f t="shared" si="124"/>
        <v>19807</v>
      </c>
      <c r="I65" s="128">
        <f t="shared" ref="I65:I67" si="125">IF(E65=0,0,((H65/E65)-1)*100)</f>
        <v>24.408014571948989</v>
      </c>
      <c r="J65" s="4"/>
      <c r="K65" s="7"/>
      <c r="L65" s="14" t="s">
        <v>10</v>
      </c>
      <c r="M65" s="37">
        <f t="shared" ref="M65:N67" si="126">+M9+M37</f>
        <v>1165769</v>
      </c>
      <c r="N65" s="38">
        <f t="shared" si="126"/>
        <v>1179517</v>
      </c>
      <c r="O65" s="198">
        <f>SUM(M65:N65)</f>
        <v>2345286</v>
      </c>
      <c r="P65" s="39">
        <f t="shared" ref="P65:S67" si="127">+P9+P37</f>
        <v>396</v>
      </c>
      <c r="Q65" s="198">
        <f t="shared" si="127"/>
        <v>2345682</v>
      </c>
      <c r="R65" s="40">
        <f t="shared" si="127"/>
        <v>1456314</v>
      </c>
      <c r="S65" s="38">
        <f t="shared" si="127"/>
        <v>1465012</v>
      </c>
      <c r="T65" s="198">
        <f>SUM(R65:S65)</f>
        <v>2921326</v>
      </c>
      <c r="U65" s="39">
        <f>U9+U37</f>
        <v>1656</v>
      </c>
      <c r="V65" s="357">
        <f>+T65+U65</f>
        <v>2922982</v>
      </c>
      <c r="W65" s="41">
        <f t="shared" ref="W65:W67" si="128">IF(Q65=0,0,((V65/Q65)-1)*100)</f>
        <v>24.611179179445465</v>
      </c>
    </row>
    <row r="66" spans="1:28">
      <c r="A66" s="4" t="str">
        <f>IF(ISERROR(F66/G66)," ",IF(F66/G66&gt;0.5,IF(F66/G66&lt;1.5," ","NOT OK"),"NOT OK"))</f>
        <v xml:space="preserve"> </v>
      </c>
      <c r="B66" s="111" t="s">
        <v>11</v>
      </c>
      <c r="C66" s="125">
        <f t="shared" si="124"/>
        <v>8128</v>
      </c>
      <c r="D66" s="127">
        <f t="shared" si="124"/>
        <v>8123</v>
      </c>
      <c r="E66" s="348">
        <f t="shared" si="124"/>
        <v>16251</v>
      </c>
      <c r="F66" s="125">
        <f t="shared" si="124"/>
        <v>9823</v>
      </c>
      <c r="G66" s="127">
        <f t="shared" si="124"/>
        <v>9831</v>
      </c>
      <c r="H66" s="348">
        <f t="shared" si="124"/>
        <v>19654</v>
      </c>
      <c r="I66" s="128">
        <f t="shared" si="125"/>
        <v>20.940249830779646</v>
      </c>
      <c r="J66" s="4"/>
      <c r="K66" s="7"/>
      <c r="L66" s="14" t="s">
        <v>11</v>
      </c>
      <c r="M66" s="37">
        <f t="shared" si="126"/>
        <v>1148709</v>
      </c>
      <c r="N66" s="38">
        <f t="shared" si="126"/>
        <v>1133667</v>
      </c>
      <c r="O66" s="355">
        <f t="shared" ref="O66:O67" si="129">SUM(M66:N66)</f>
        <v>2282376</v>
      </c>
      <c r="P66" s="39">
        <f t="shared" si="127"/>
        <v>935</v>
      </c>
      <c r="Q66" s="355">
        <f t="shared" si="127"/>
        <v>2283311</v>
      </c>
      <c r="R66" s="40">
        <f t="shared" si="127"/>
        <v>1470955</v>
      </c>
      <c r="S66" s="38">
        <f t="shared" si="127"/>
        <v>1462036</v>
      </c>
      <c r="T66" s="355">
        <f t="shared" ref="T66:T67" si="130">SUM(R66:S66)</f>
        <v>2932991</v>
      </c>
      <c r="U66" s="39">
        <f>U10+U38</f>
        <v>1581</v>
      </c>
      <c r="V66" s="357">
        <f>+T66+U66</f>
        <v>2934572</v>
      </c>
      <c r="W66" s="41">
        <f t="shared" si="128"/>
        <v>28.522658542791589</v>
      </c>
    </row>
    <row r="67" spans="1:28" ht="13.5" thickBot="1">
      <c r="A67" s="4" t="str">
        <f>IF(ISERROR(F67/G67)," ",IF(F67/G67&gt;0.5,IF(F67/G67&lt;1.5," ","NOT OK"),"NOT OK"))</f>
        <v xml:space="preserve"> </v>
      </c>
      <c r="B67" s="116" t="s">
        <v>12</v>
      </c>
      <c r="C67" s="129">
        <f t="shared" si="124"/>
        <v>8857</v>
      </c>
      <c r="D67" s="131">
        <f t="shared" si="124"/>
        <v>8852</v>
      </c>
      <c r="E67" s="348">
        <f t="shared" si="124"/>
        <v>17709</v>
      </c>
      <c r="F67" s="129">
        <f t="shared" si="124"/>
        <v>10291</v>
      </c>
      <c r="G67" s="131">
        <f t="shared" si="124"/>
        <v>10285</v>
      </c>
      <c r="H67" s="348">
        <f t="shared" si="124"/>
        <v>20576</v>
      </c>
      <c r="I67" s="128">
        <f t="shared" si="125"/>
        <v>16.189508159692821</v>
      </c>
      <c r="J67" s="4"/>
      <c r="K67" s="7"/>
      <c r="L67" s="23" t="s">
        <v>12</v>
      </c>
      <c r="M67" s="37">
        <f t="shared" si="126"/>
        <v>1211985</v>
      </c>
      <c r="N67" s="38">
        <f t="shared" si="126"/>
        <v>1296856</v>
      </c>
      <c r="O67" s="355">
        <f t="shared" si="129"/>
        <v>2508841</v>
      </c>
      <c r="P67" s="39">
        <f t="shared" si="127"/>
        <v>1399</v>
      </c>
      <c r="Q67" s="355">
        <f t="shared" si="127"/>
        <v>2510240</v>
      </c>
      <c r="R67" s="40">
        <f t="shared" si="127"/>
        <v>1517093</v>
      </c>
      <c r="S67" s="38">
        <f t="shared" si="127"/>
        <v>1582299</v>
      </c>
      <c r="T67" s="355">
        <f t="shared" si="130"/>
        <v>3099392</v>
      </c>
      <c r="U67" s="39">
        <f>U11+U39</f>
        <v>2154</v>
      </c>
      <c r="V67" s="357">
        <f>+T67+U67</f>
        <v>3101546</v>
      </c>
      <c r="W67" s="41">
        <f t="shared" si="128"/>
        <v>23.555755624960174</v>
      </c>
    </row>
    <row r="68" spans="1:28" ht="14.25" thickTop="1" thickBot="1">
      <c r="A68" s="4" t="str">
        <f>IF(ISERROR(F68/G68)," ",IF(F68/G68&gt;0.5,IF(F68/G68&lt;1.5," ","NOT OK"),"NOT OK"))</f>
        <v xml:space="preserve"> </v>
      </c>
      <c r="B68" s="132" t="s">
        <v>57</v>
      </c>
      <c r="C68" s="133">
        <f t="shared" ref="C68:H68" si="131">+C65+C66+C67</f>
        <v>24945</v>
      </c>
      <c r="D68" s="134">
        <f t="shared" si="131"/>
        <v>24936</v>
      </c>
      <c r="E68" s="354">
        <f t="shared" si="131"/>
        <v>49881</v>
      </c>
      <c r="F68" s="133">
        <f t="shared" si="131"/>
        <v>30013</v>
      </c>
      <c r="G68" s="135">
        <f t="shared" si="131"/>
        <v>30024</v>
      </c>
      <c r="H68" s="353">
        <f t="shared" si="131"/>
        <v>60037</v>
      </c>
      <c r="I68" s="136">
        <f>IF(E68=0,0,((H68/E68)-1)*100)</f>
        <v>20.36045788977767</v>
      </c>
      <c r="J68" s="4"/>
      <c r="L68" s="42" t="s">
        <v>57</v>
      </c>
      <c r="M68" s="43">
        <f t="shared" ref="M68:V68" si="132">+M65+M66+M67</f>
        <v>3526463</v>
      </c>
      <c r="N68" s="44">
        <f t="shared" si="132"/>
        <v>3610040</v>
      </c>
      <c r="O68" s="356">
        <f t="shared" si="132"/>
        <v>7136503</v>
      </c>
      <c r="P68" s="45">
        <f t="shared" si="132"/>
        <v>2730</v>
      </c>
      <c r="Q68" s="356">
        <f t="shared" si="132"/>
        <v>7139233</v>
      </c>
      <c r="R68" s="46">
        <f t="shared" si="132"/>
        <v>4444362</v>
      </c>
      <c r="S68" s="44">
        <f t="shared" si="132"/>
        <v>4509347</v>
      </c>
      <c r="T68" s="356">
        <f t="shared" si="132"/>
        <v>8953709</v>
      </c>
      <c r="U68" s="44">
        <f t="shared" si="132"/>
        <v>5391</v>
      </c>
      <c r="V68" s="356">
        <f t="shared" si="132"/>
        <v>8959100</v>
      </c>
      <c r="W68" s="47">
        <f>IF(Q68=0,0,((V68/Q68)-1)*100)</f>
        <v>25.491071659938825</v>
      </c>
      <c r="AB68" s="327"/>
    </row>
    <row r="69" spans="1:28" ht="13.5" thickTop="1">
      <c r="A69" s="4" t="str">
        <f t="shared" si="9"/>
        <v xml:space="preserve"> </v>
      </c>
      <c r="B69" s="111" t="s">
        <v>13</v>
      </c>
      <c r="C69" s="125">
        <f t="shared" ref="C69:H71" si="133">+C13+C41</f>
        <v>8949</v>
      </c>
      <c r="D69" s="127">
        <f t="shared" si="133"/>
        <v>8951</v>
      </c>
      <c r="E69" s="348">
        <f t="shared" si="133"/>
        <v>17900</v>
      </c>
      <c r="F69" s="125">
        <f t="shared" si="133"/>
        <v>10322</v>
      </c>
      <c r="G69" s="127">
        <f t="shared" si="133"/>
        <v>10329</v>
      </c>
      <c r="H69" s="348">
        <f t="shared" si="133"/>
        <v>20651</v>
      </c>
      <c r="I69" s="128">
        <f t="shared" ref="I69:I73" si="134">IF(E69=0,0,((H69/E69)-1)*100)</f>
        <v>15.36871508379889</v>
      </c>
      <c r="J69" s="4"/>
      <c r="L69" s="14" t="s">
        <v>13</v>
      </c>
      <c r="M69" s="37">
        <f t="shared" ref="M69:N71" si="135">+M13+M41</f>
        <v>1287439</v>
      </c>
      <c r="N69" s="38">
        <f t="shared" si="135"/>
        <v>1218195</v>
      </c>
      <c r="O69" s="355">
        <f t="shared" ref="O69" si="136">SUM(M69:N69)</f>
        <v>2505634</v>
      </c>
      <c r="P69" s="39">
        <f t="shared" ref="P69:S71" si="137">+P13+P41</f>
        <v>903</v>
      </c>
      <c r="Q69" s="355">
        <f t="shared" si="137"/>
        <v>2506537</v>
      </c>
      <c r="R69" s="40">
        <f t="shared" si="137"/>
        <v>1629997</v>
      </c>
      <c r="S69" s="38">
        <f t="shared" si="137"/>
        <v>1569949</v>
      </c>
      <c r="T69" s="355">
        <f t="shared" ref="T69" si="138">SUM(R69:S69)</f>
        <v>3199946</v>
      </c>
      <c r="U69" s="39">
        <f>U13+U41</f>
        <v>961</v>
      </c>
      <c r="V69" s="357">
        <f>+T69+U69</f>
        <v>3200907</v>
      </c>
      <c r="W69" s="41">
        <f t="shared" ref="W69:W73" si="139">IF(Q69=0,0,((V69/Q69)-1)*100)</f>
        <v>27.702363858981528</v>
      </c>
    </row>
    <row r="70" spans="1:28">
      <c r="A70" s="4" t="str">
        <f>IF(ISERROR(F70/G70)," ",IF(F70/G70&gt;0.5,IF(F70/G70&lt;1.5," ","NOT OK"),"NOT OK"))</f>
        <v xml:space="preserve"> </v>
      </c>
      <c r="B70" s="111" t="s">
        <v>14</v>
      </c>
      <c r="C70" s="125">
        <f t="shared" si="133"/>
        <v>8364</v>
      </c>
      <c r="D70" s="127">
        <f t="shared" si="133"/>
        <v>8364</v>
      </c>
      <c r="E70" s="348">
        <f t="shared" si="133"/>
        <v>16728</v>
      </c>
      <c r="F70" s="125">
        <f t="shared" si="133"/>
        <v>9573</v>
      </c>
      <c r="G70" s="127">
        <f t="shared" si="133"/>
        <v>9572</v>
      </c>
      <c r="H70" s="348">
        <f t="shared" si="133"/>
        <v>19145</v>
      </c>
      <c r="I70" s="128">
        <f>IF(E70=0,0,((H70/E70)-1)*100)</f>
        <v>14.448828311812534</v>
      </c>
      <c r="J70" s="4"/>
      <c r="L70" s="14" t="s">
        <v>14</v>
      </c>
      <c r="M70" s="37">
        <f t="shared" si="135"/>
        <v>1207240</v>
      </c>
      <c r="N70" s="38">
        <f t="shared" si="135"/>
        <v>1206776</v>
      </c>
      <c r="O70" s="355">
        <f>+O14+O42</f>
        <v>2414016</v>
      </c>
      <c r="P70" s="39">
        <f t="shared" si="137"/>
        <v>698</v>
      </c>
      <c r="Q70" s="355">
        <f t="shared" si="137"/>
        <v>2414714</v>
      </c>
      <c r="R70" s="40">
        <f t="shared" si="137"/>
        <v>1507410</v>
      </c>
      <c r="S70" s="38">
        <f t="shared" si="137"/>
        <v>1516002</v>
      </c>
      <c r="T70" s="355">
        <f>+T14+T42</f>
        <v>3023412</v>
      </c>
      <c r="U70" s="39">
        <f>+U14+U42</f>
        <v>1215</v>
      </c>
      <c r="V70" s="357">
        <f>+T70+U70</f>
        <v>3024627</v>
      </c>
      <c r="W70" s="41">
        <f>IF(Q70=0,0,((V70/Q70)-1)*100)</f>
        <v>25.258187926189191</v>
      </c>
    </row>
    <row r="71" spans="1:28" ht="13.5" thickBot="1">
      <c r="A71" s="4" t="str">
        <f>IF(ISERROR(F71/G71)," ",IF(F71/G71&gt;0.5,IF(F71/G71&lt;1.5," ","NOT OK"),"NOT OK"))</f>
        <v xml:space="preserve"> </v>
      </c>
      <c r="B71" s="111" t="s">
        <v>15</v>
      </c>
      <c r="C71" s="125">
        <f t="shared" si="133"/>
        <v>9309</v>
      </c>
      <c r="D71" s="127">
        <f t="shared" si="133"/>
        <v>9311</v>
      </c>
      <c r="E71" s="348">
        <f t="shared" si="133"/>
        <v>18620</v>
      </c>
      <c r="F71" s="125">
        <f t="shared" si="133"/>
        <v>8307</v>
      </c>
      <c r="G71" s="127">
        <f t="shared" si="133"/>
        <v>9741</v>
      </c>
      <c r="H71" s="348">
        <f t="shared" si="133"/>
        <v>18048</v>
      </c>
      <c r="I71" s="128">
        <f>IF(E71=0,0,((H71/E71)-1)*100)</f>
        <v>-3.0719656283566099</v>
      </c>
      <c r="J71" s="4"/>
      <c r="L71" s="14" t="s">
        <v>15</v>
      </c>
      <c r="M71" s="37">
        <f t="shared" si="135"/>
        <v>1379357</v>
      </c>
      <c r="N71" s="38">
        <f t="shared" si="135"/>
        <v>1370777</v>
      </c>
      <c r="O71" s="355">
        <f>SUM(M71:N71)</f>
        <v>2750134</v>
      </c>
      <c r="P71" s="39">
        <f t="shared" si="137"/>
        <v>495</v>
      </c>
      <c r="Q71" s="355">
        <f t="shared" si="137"/>
        <v>2750629</v>
      </c>
      <c r="R71" s="40">
        <f t="shared" si="137"/>
        <v>1565726</v>
      </c>
      <c r="S71" s="38">
        <f t="shared" si="137"/>
        <v>1565512</v>
      </c>
      <c r="T71" s="198">
        <f>SUM(R71:S71)</f>
        <v>3131238</v>
      </c>
      <c r="U71" s="39">
        <f>U15+U43</f>
        <v>1940</v>
      </c>
      <c r="V71" s="201">
        <f>+T71+U71</f>
        <v>3133178</v>
      </c>
      <c r="W71" s="41">
        <f>IF(Q71=0,0,((V71/Q71)-1)*100)</f>
        <v>13.907691658889654</v>
      </c>
    </row>
    <row r="72" spans="1:28" ht="14.25" thickTop="1" thickBot="1">
      <c r="A72" s="397" t="str">
        <f>IF(ISERROR(F72/G72)," ",IF(F72/G72&gt;0.5,IF(F72/G72&lt;1.5," ","NOT OK"),"NOT OK"))</f>
        <v xml:space="preserve"> </v>
      </c>
      <c r="B72" s="132" t="s">
        <v>61</v>
      </c>
      <c r="C72" s="133">
        <f>+C69+C70+C71</f>
        <v>26622</v>
      </c>
      <c r="D72" s="134">
        <f t="shared" ref="D72" si="140">+D69+D70+D71</f>
        <v>26626</v>
      </c>
      <c r="E72" s="354">
        <f t="shared" ref="E72" si="141">+E69+E70+E71</f>
        <v>53248</v>
      </c>
      <c r="F72" s="133">
        <f t="shared" ref="F72" si="142">+F69+F70+F71</f>
        <v>28202</v>
      </c>
      <c r="G72" s="135">
        <f t="shared" ref="G72" si="143">+G69+G70+G71</f>
        <v>29642</v>
      </c>
      <c r="H72" s="353">
        <f t="shared" ref="H72" si="144">+H69+H70+H71</f>
        <v>57844</v>
      </c>
      <c r="I72" s="136">
        <f>IF(E72=0,0,((H72/E72)-1)*100)</f>
        <v>8.6313100961538538</v>
      </c>
      <c r="J72" s="4"/>
      <c r="L72" s="42" t="s">
        <v>61</v>
      </c>
      <c r="M72" s="43">
        <f t="shared" ref="M72" si="145">+M69+M70+M71</f>
        <v>3874036</v>
      </c>
      <c r="N72" s="44">
        <f t="shared" ref="N72" si="146">+N69+N70+N71</f>
        <v>3795748</v>
      </c>
      <c r="O72" s="356">
        <f t="shared" ref="O72" si="147">+O69+O70+O71</f>
        <v>7669784</v>
      </c>
      <c r="P72" s="45">
        <f t="shared" ref="P72" si="148">+P69+P70+P71</f>
        <v>2096</v>
      </c>
      <c r="Q72" s="356">
        <f t="shared" ref="Q72" si="149">+Q69+Q70+Q71</f>
        <v>7671880</v>
      </c>
      <c r="R72" s="46">
        <f t="shared" ref="R72" si="150">+R69+R70+R71</f>
        <v>4703133</v>
      </c>
      <c r="S72" s="44">
        <f t="shared" ref="S72" si="151">+S69+S70+S71</f>
        <v>4651463</v>
      </c>
      <c r="T72" s="356">
        <f t="shared" ref="T72" si="152">+T69+T70+T71</f>
        <v>9354596</v>
      </c>
      <c r="U72" s="44">
        <f t="shared" ref="U72" si="153">+U69+U70+U71</f>
        <v>4116</v>
      </c>
      <c r="V72" s="356">
        <f t="shared" ref="V72" si="154">+V69+V70+V71</f>
        <v>9358712</v>
      </c>
      <c r="W72" s="47">
        <f>IF(Q72=0,0,((V72/Q72)-1)*100)</f>
        <v>21.987205222188045</v>
      </c>
      <c r="AB72" s="327"/>
    </row>
    <row r="73" spans="1:28" ht="13.5" thickTop="1">
      <c r="A73" s="4" t="str">
        <f t="shared" si="9"/>
        <v xml:space="preserve"> </v>
      </c>
      <c r="B73" s="111" t="s">
        <v>16</v>
      </c>
      <c r="C73" s="138">
        <f t="shared" ref="C73:H75" si="155">+C17+C45</f>
        <v>9084</v>
      </c>
      <c r="D73" s="140">
        <f t="shared" si="155"/>
        <v>9082</v>
      </c>
      <c r="E73" s="348">
        <f t="shared" si="155"/>
        <v>18166</v>
      </c>
      <c r="F73" s="138">
        <f t="shared" si="155"/>
        <v>9958</v>
      </c>
      <c r="G73" s="140">
        <f t="shared" si="155"/>
        <v>9957</v>
      </c>
      <c r="H73" s="348">
        <f t="shared" si="155"/>
        <v>19915</v>
      </c>
      <c r="I73" s="128">
        <f t="shared" si="134"/>
        <v>9.62787625233954</v>
      </c>
      <c r="J73" s="4"/>
      <c r="L73" s="14" t="s">
        <v>16</v>
      </c>
      <c r="M73" s="37">
        <f t="shared" ref="M73:N75" si="156">+M17+M45</f>
        <v>1318134</v>
      </c>
      <c r="N73" s="38">
        <f t="shared" si="156"/>
        <v>1307507</v>
      </c>
      <c r="O73" s="355">
        <f t="shared" ref="O73" si="157">SUM(M73:N73)</f>
        <v>2625641</v>
      </c>
      <c r="P73" s="39">
        <f t="shared" ref="P73:S75" si="158">+P17+P45</f>
        <v>571</v>
      </c>
      <c r="Q73" s="198">
        <f t="shared" si="158"/>
        <v>2626212</v>
      </c>
      <c r="R73" s="40">
        <f t="shared" si="158"/>
        <v>1572633</v>
      </c>
      <c r="S73" s="38">
        <f t="shared" si="158"/>
        <v>1562425</v>
      </c>
      <c r="T73" s="198">
        <f t="shared" ref="T73" si="159">SUM(R73:S73)</f>
        <v>3135058</v>
      </c>
      <c r="U73" s="39">
        <f>U17+U45</f>
        <v>1357</v>
      </c>
      <c r="V73" s="201">
        <f>+T73+U73</f>
        <v>3136415</v>
      </c>
      <c r="W73" s="41">
        <f t="shared" si="139"/>
        <v>19.427334883855529</v>
      </c>
    </row>
    <row r="74" spans="1:28">
      <c r="A74" s="4" t="str">
        <f t="shared" ref="A74:A79" si="160">IF(ISERROR(F74/G74)," ",IF(F74/G74&gt;0.5,IF(F74/G74&lt;1.5," ","NOT OK"),"NOT OK"))</f>
        <v xml:space="preserve"> </v>
      </c>
      <c r="B74" s="111" t="s">
        <v>17</v>
      </c>
      <c r="C74" s="138">
        <f t="shared" si="155"/>
        <v>9136</v>
      </c>
      <c r="D74" s="140">
        <f t="shared" si="155"/>
        <v>9135</v>
      </c>
      <c r="E74" s="184">
        <f t="shared" si="155"/>
        <v>18271</v>
      </c>
      <c r="F74" s="138">
        <f t="shared" si="155"/>
        <v>10282</v>
      </c>
      <c r="G74" s="140">
        <f t="shared" si="155"/>
        <v>10274</v>
      </c>
      <c r="H74" s="184">
        <f t="shared" si="155"/>
        <v>20556</v>
      </c>
      <c r="I74" s="128">
        <f t="shared" ref="I74:I79" si="161">IF(E74=0,0,((H74/E74)-1)*100)</f>
        <v>12.506157298451104</v>
      </c>
      <c r="J74" s="4"/>
      <c r="L74" s="14" t="s">
        <v>17</v>
      </c>
      <c r="M74" s="37">
        <f t="shared" si="156"/>
        <v>1280535</v>
      </c>
      <c r="N74" s="38">
        <f t="shared" si="156"/>
        <v>1285049</v>
      </c>
      <c r="O74" s="198">
        <f>SUM(M74:N74)</f>
        <v>2565584</v>
      </c>
      <c r="P74" s="39">
        <f t="shared" si="158"/>
        <v>873</v>
      </c>
      <c r="Q74" s="198">
        <f t="shared" si="158"/>
        <v>2566457</v>
      </c>
      <c r="R74" s="40">
        <f t="shared" si="158"/>
        <v>1553573</v>
      </c>
      <c r="S74" s="38">
        <f t="shared" si="158"/>
        <v>1554872</v>
      </c>
      <c r="T74" s="198">
        <f>SUM(R74:S74)</f>
        <v>3108445</v>
      </c>
      <c r="U74" s="39">
        <f>U18+U46</f>
        <v>1110</v>
      </c>
      <c r="V74" s="201">
        <f>+T74+U74</f>
        <v>3109555</v>
      </c>
      <c r="W74" s="41">
        <f t="shared" ref="W74:W79" si="162">IF(Q74=0,0,((V74/Q74)-1)*100)</f>
        <v>21.161390975964146</v>
      </c>
    </row>
    <row r="75" spans="1:28" ht="13.5" thickBot="1">
      <c r="A75" s="4" t="str">
        <f t="shared" si="160"/>
        <v xml:space="preserve"> </v>
      </c>
      <c r="B75" s="111" t="s">
        <v>18</v>
      </c>
      <c r="C75" s="138">
        <f t="shared" si="155"/>
        <v>8567</v>
      </c>
      <c r="D75" s="140">
        <f t="shared" si="155"/>
        <v>8565</v>
      </c>
      <c r="E75" s="184">
        <f t="shared" si="155"/>
        <v>17132</v>
      </c>
      <c r="F75" s="138">
        <f t="shared" si="155"/>
        <v>9791</v>
      </c>
      <c r="G75" s="140">
        <f t="shared" si="155"/>
        <v>9804</v>
      </c>
      <c r="H75" s="184">
        <f t="shared" si="155"/>
        <v>19595</v>
      </c>
      <c r="I75" s="128">
        <f t="shared" si="161"/>
        <v>14.376605183282742</v>
      </c>
      <c r="J75" s="4"/>
      <c r="L75" s="14" t="s">
        <v>18</v>
      </c>
      <c r="M75" s="37">
        <f t="shared" si="156"/>
        <v>1225233</v>
      </c>
      <c r="N75" s="38">
        <f t="shared" si="156"/>
        <v>1208986</v>
      </c>
      <c r="O75" s="198">
        <f>SUM(M75:N75)</f>
        <v>2434219</v>
      </c>
      <c r="P75" s="39">
        <f t="shared" si="158"/>
        <v>281</v>
      </c>
      <c r="Q75" s="198">
        <f t="shared" si="158"/>
        <v>2434500</v>
      </c>
      <c r="R75" s="40">
        <f t="shared" si="158"/>
        <v>1444662</v>
      </c>
      <c r="S75" s="38">
        <f t="shared" si="158"/>
        <v>1442396</v>
      </c>
      <c r="T75" s="198">
        <f>SUM(R75:S75)</f>
        <v>2887058</v>
      </c>
      <c r="U75" s="39">
        <f>U19+U47</f>
        <v>822</v>
      </c>
      <c r="V75" s="198">
        <f>+T75+U75</f>
        <v>2887880</v>
      </c>
      <c r="W75" s="41">
        <f t="shared" si="162"/>
        <v>18.623125898541804</v>
      </c>
    </row>
    <row r="76" spans="1:28" ht="15.75" customHeight="1" thickTop="1" thickBot="1">
      <c r="A76" s="10" t="str">
        <f t="shared" si="160"/>
        <v xml:space="preserve"> </v>
      </c>
      <c r="B76" s="141" t="s">
        <v>19</v>
      </c>
      <c r="C76" s="142">
        <f>+C73+C74+C75</f>
        <v>26787</v>
      </c>
      <c r="D76" s="143">
        <f t="shared" ref="D76" si="163">+D73+D74+D75</f>
        <v>26782</v>
      </c>
      <c r="E76" s="180">
        <f t="shared" ref="E76" si="164">+E73+E74+E75</f>
        <v>53569</v>
      </c>
      <c r="F76" s="133">
        <f t="shared" ref="F76" si="165">+F73+F74+F75</f>
        <v>30031</v>
      </c>
      <c r="G76" s="144">
        <f t="shared" ref="G76" si="166">+G73+G74+G75</f>
        <v>30035</v>
      </c>
      <c r="H76" s="186">
        <f t="shared" ref="H76" si="167">+H73+H74+H75</f>
        <v>60066</v>
      </c>
      <c r="I76" s="136">
        <f t="shared" si="161"/>
        <v>12.128283148836072</v>
      </c>
      <c r="J76" s="10"/>
      <c r="K76" s="11"/>
      <c r="L76" s="48" t="s">
        <v>19</v>
      </c>
      <c r="M76" s="49">
        <f>+M73+M74+M75</f>
        <v>3823902</v>
      </c>
      <c r="N76" s="50">
        <f t="shared" ref="N76" si="168">+N73+N74+N75</f>
        <v>3801542</v>
      </c>
      <c r="O76" s="376">
        <f t="shared" ref="O76" si="169">+O73+O74+O75</f>
        <v>7625444</v>
      </c>
      <c r="P76" s="50">
        <f t="shared" ref="P76" si="170">+P73+P74+P75</f>
        <v>1725</v>
      </c>
      <c r="Q76" s="376">
        <f t="shared" ref="Q76" si="171">+Q73+Q74+Q75</f>
        <v>7627169</v>
      </c>
      <c r="R76" s="49">
        <f t="shared" ref="R76" si="172">+R73+R74+R75</f>
        <v>4570868</v>
      </c>
      <c r="S76" s="50">
        <f t="shared" ref="S76" si="173">+S73+S74+S75</f>
        <v>4559693</v>
      </c>
      <c r="T76" s="200">
        <f t="shared" ref="T76" si="174">+T73+T74+T75</f>
        <v>9130561</v>
      </c>
      <c r="U76" s="50">
        <f t="shared" ref="U76" si="175">+U73+U74+U75</f>
        <v>3289</v>
      </c>
      <c r="V76" s="200">
        <f t="shared" ref="V76" si="176">+V73+V74+V75</f>
        <v>9133850</v>
      </c>
      <c r="W76" s="51">
        <f t="shared" si="162"/>
        <v>19.754131578833501</v>
      </c>
    </row>
    <row r="77" spans="1:28" ht="14.25" thickTop="1" thickBot="1">
      <c r="A77" s="4" t="str">
        <f t="shared" si="160"/>
        <v xml:space="preserve"> </v>
      </c>
      <c r="B77" s="111" t="s">
        <v>21</v>
      </c>
      <c r="C77" s="125">
        <f t="shared" ref="C77:H77" si="177">+C21+C49</f>
        <v>9166</v>
      </c>
      <c r="D77" s="127">
        <f t="shared" si="177"/>
        <v>9172</v>
      </c>
      <c r="E77" s="192">
        <f t="shared" si="177"/>
        <v>18338</v>
      </c>
      <c r="F77" s="125">
        <f t="shared" si="177"/>
        <v>10525</v>
      </c>
      <c r="G77" s="127">
        <f t="shared" si="177"/>
        <v>10517</v>
      </c>
      <c r="H77" s="187">
        <f t="shared" si="177"/>
        <v>21042</v>
      </c>
      <c r="I77" s="128">
        <f t="shared" si="161"/>
        <v>14.745337550441695</v>
      </c>
      <c r="J77" s="4"/>
      <c r="L77" s="14" t="s">
        <v>21</v>
      </c>
      <c r="M77" s="37">
        <f>+M21+M49</f>
        <v>1345889</v>
      </c>
      <c r="N77" s="38">
        <f>+N21+N49</f>
        <v>1371562</v>
      </c>
      <c r="O77" s="198">
        <f>SUM(M77:N77)</f>
        <v>2717451</v>
      </c>
      <c r="P77" s="39">
        <f>+P21+P49</f>
        <v>1564</v>
      </c>
      <c r="Q77" s="198">
        <f>+Q21+Q49</f>
        <v>2719015</v>
      </c>
      <c r="R77" s="40">
        <f>+R21+R49</f>
        <v>1639832</v>
      </c>
      <c r="S77" s="38">
        <f>+S21+S49</f>
        <v>1631896</v>
      </c>
      <c r="T77" s="198">
        <f>SUM(R77:S77)</f>
        <v>3271728</v>
      </c>
      <c r="U77" s="39">
        <f>U21+U49</f>
        <v>1497</v>
      </c>
      <c r="V77" s="198">
        <f>+T77+U77</f>
        <v>3273225</v>
      </c>
      <c r="W77" s="41">
        <f t="shared" si="162"/>
        <v>20.382748899877345</v>
      </c>
    </row>
    <row r="78" spans="1:28" ht="14.25" thickTop="1" thickBot="1">
      <c r="A78" s="397" t="str">
        <f t="shared" si="160"/>
        <v xml:space="preserve"> </v>
      </c>
      <c r="B78" s="132" t="s">
        <v>66</v>
      </c>
      <c r="C78" s="133">
        <f>C72+C76+C77</f>
        <v>62575</v>
      </c>
      <c r="D78" s="134">
        <f t="shared" ref="D78" si="178">D72+D76+D77</f>
        <v>62580</v>
      </c>
      <c r="E78" s="354">
        <f t="shared" ref="E78" si="179">E72+E76+E77</f>
        <v>125155</v>
      </c>
      <c r="F78" s="133">
        <f t="shared" ref="F78" si="180">F72+F76+F77</f>
        <v>68758</v>
      </c>
      <c r="G78" s="135">
        <f t="shared" ref="G78" si="181">G72+G76+G77</f>
        <v>70194</v>
      </c>
      <c r="H78" s="353">
        <f t="shared" ref="H78" si="182">H72+H76+H77</f>
        <v>138952</v>
      </c>
      <c r="I78" s="136">
        <f t="shared" si="161"/>
        <v>11.023930326395259</v>
      </c>
      <c r="J78" s="4"/>
      <c r="L78" s="42" t="s">
        <v>66</v>
      </c>
      <c r="M78" s="43">
        <f>M72+M76+M77</f>
        <v>9043827</v>
      </c>
      <c r="N78" s="44">
        <f t="shared" ref="N78" si="183">N72+N76+N77</f>
        <v>8968852</v>
      </c>
      <c r="O78" s="356">
        <f t="shared" ref="O78" si="184">O72+O76+O77</f>
        <v>18012679</v>
      </c>
      <c r="P78" s="45">
        <f t="shared" ref="P78" si="185">P72+P76+P77</f>
        <v>5385</v>
      </c>
      <c r="Q78" s="356">
        <f t="shared" ref="Q78" si="186">Q72+Q76+Q77</f>
        <v>18018064</v>
      </c>
      <c r="R78" s="46">
        <f t="shared" ref="R78" si="187">R72+R76+R77</f>
        <v>10913833</v>
      </c>
      <c r="S78" s="44">
        <f t="shared" ref="S78" si="188">S72+S76+S77</f>
        <v>10843052</v>
      </c>
      <c r="T78" s="356">
        <f t="shared" ref="T78" si="189">T72+T76+T77</f>
        <v>21756885</v>
      </c>
      <c r="U78" s="44">
        <f t="shared" ref="U78" si="190">U72+U76+U77</f>
        <v>8902</v>
      </c>
      <c r="V78" s="356">
        <f t="shared" ref="V78" si="191">V72+V76+V77</f>
        <v>21765787</v>
      </c>
      <c r="W78" s="47">
        <f t="shared" si="162"/>
        <v>20.799809568885983</v>
      </c>
      <c r="AB78" s="327"/>
    </row>
    <row r="79" spans="1:28" ht="14.25" thickTop="1" thickBot="1">
      <c r="A79" s="397" t="str">
        <f t="shared" si="160"/>
        <v xml:space="preserve"> </v>
      </c>
      <c r="B79" s="132" t="s">
        <v>67</v>
      </c>
      <c r="C79" s="133">
        <f>+C68+C72+C76+C77</f>
        <v>87520</v>
      </c>
      <c r="D79" s="134">
        <f t="shared" ref="D79:H79" si="192">+D68+D72+D76+D77</f>
        <v>87516</v>
      </c>
      <c r="E79" s="354">
        <f t="shared" si="192"/>
        <v>175036</v>
      </c>
      <c r="F79" s="133">
        <f t="shared" si="192"/>
        <v>98771</v>
      </c>
      <c r="G79" s="135">
        <f t="shared" si="192"/>
        <v>100218</v>
      </c>
      <c r="H79" s="353">
        <f t="shared" si="192"/>
        <v>198989</v>
      </c>
      <c r="I79" s="136">
        <f t="shared" si="161"/>
        <v>13.684613450947225</v>
      </c>
      <c r="J79" s="4"/>
      <c r="L79" s="42" t="s">
        <v>67</v>
      </c>
      <c r="M79" s="43">
        <f>+M68+M72+M76+M77</f>
        <v>12570290</v>
      </c>
      <c r="N79" s="44">
        <f t="shared" ref="N79:V79" si="193">+N68+N72+N76+N77</f>
        <v>12578892</v>
      </c>
      <c r="O79" s="356">
        <f t="shared" si="193"/>
        <v>25149182</v>
      </c>
      <c r="P79" s="45">
        <f t="shared" si="193"/>
        <v>8115</v>
      </c>
      <c r="Q79" s="356">
        <f t="shared" si="193"/>
        <v>25157297</v>
      </c>
      <c r="R79" s="46">
        <f t="shared" si="193"/>
        <v>15358195</v>
      </c>
      <c r="S79" s="44">
        <f t="shared" si="193"/>
        <v>15352399</v>
      </c>
      <c r="T79" s="356">
        <f t="shared" si="193"/>
        <v>30710594</v>
      </c>
      <c r="U79" s="44">
        <f t="shared" si="193"/>
        <v>14293</v>
      </c>
      <c r="V79" s="356">
        <f t="shared" si="193"/>
        <v>30724887</v>
      </c>
      <c r="W79" s="47">
        <f t="shared" si="162"/>
        <v>22.131113688406188</v>
      </c>
      <c r="AB79" s="327"/>
    </row>
    <row r="80" spans="1:28" ht="13.5" thickTop="1">
      <c r="A80" s="4" t="str">
        <f t="shared" ref="A80:A83" si="194">IF(ISERROR(F80/G80)," ",IF(F80/G80&gt;0.5,IF(F80/G80&lt;1.5," ","NOT OK"),"NOT OK"))</f>
        <v xml:space="preserve"> </v>
      </c>
      <c r="B80" s="111" t="s">
        <v>22</v>
      </c>
      <c r="C80" s="125">
        <f t="shared" ref="C80:E81" si="195">+C24+C52</f>
        <v>9333</v>
      </c>
      <c r="D80" s="127">
        <f t="shared" si="195"/>
        <v>9327</v>
      </c>
      <c r="E80" s="178">
        <f t="shared" si="195"/>
        <v>18660</v>
      </c>
      <c r="F80" s="125"/>
      <c r="G80" s="127"/>
      <c r="H80" s="178"/>
      <c r="I80" s="128"/>
      <c r="J80" s="4"/>
      <c r="L80" s="14" t="s">
        <v>22</v>
      </c>
      <c r="M80" s="37">
        <f>+M24+M52</f>
        <v>1383284</v>
      </c>
      <c r="N80" s="38">
        <f>+N24+N52</f>
        <v>1348627</v>
      </c>
      <c r="O80" s="198">
        <f t="shared" ref="O80:O81" si="196">SUM(M80:N80)</f>
        <v>2731911</v>
      </c>
      <c r="P80" s="39">
        <f t="shared" ref="P80:Q81" si="197">+P24+P52</f>
        <v>1603</v>
      </c>
      <c r="Q80" s="198">
        <f t="shared" si="197"/>
        <v>2733514</v>
      </c>
      <c r="R80" s="40"/>
      <c r="S80" s="38"/>
      <c r="T80" s="198"/>
      <c r="U80" s="39"/>
      <c r="V80" s="198"/>
      <c r="W80" s="41"/>
    </row>
    <row r="81" spans="1:28" ht="13.5" thickBot="1">
      <c r="A81" s="4" t="str">
        <f t="shared" si="194"/>
        <v xml:space="preserve"> </v>
      </c>
      <c r="B81" s="111" t="s">
        <v>23</v>
      </c>
      <c r="C81" s="125">
        <f t="shared" si="195"/>
        <v>8816</v>
      </c>
      <c r="D81" s="146">
        <f t="shared" si="195"/>
        <v>8815</v>
      </c>
      <c r="E81" s="182">
        <f t="shared" si="195"/>
        <v>17631</v>
      </c>
      <c r="F81" s="125"/>
      <c r="G81" s="146"/>
      <c r="H81" s="182"/>
      <c r="I81" s="147"/>
      <c r="J81" s="4"/>
      <c r="L81" s="14" t="s">
        <v>23</v>
      </c>
      <c r="M81" s="37">
        <f>+M25+M53</f>
        <v>1197375</v>
      </c>
      <c r="N81" s="38">
        <f>+N25+N53</f>
        <v>1192251</v>
      </c>
      <c r="O81" s="198">
        <f t="shared" si="196"/>
        <v>2389626</v>
      </c>
      <c r="P81" s="39">
        <f t="shared" si="197"/>
        <v>2444</v>
      </c>
      <c r="Q81" s="198">
        <f t="shared" si="197"/>
        <v>2392070</v>
      </c>
      <c r="R81" s="40"/>
      <c r="S81" s="38"/>
      <c r="T81" s="198"/>
      <c r="U81" s="39"/>
      <c r="V81" s="201"/>
      <c r="W81" s="41"/>
    </row>
    <row r="82" spans="1:28" ht="14.25" thickTop="1" thickBot="1">
      <c r="A82" s="4" t="str">
        <f t="shared" si="194"/>
        <v xml:space="preserve"> </v>
      </c>
      <c r="B82" s="132" t="s">
        <v>24</v>
      </c>
      <c r="C82" s="133">
        <f t="shared" ref="C82:E82" si="198">+C77+C80+C81</f>
        <v>27315</v>
      </c>
      <c r="D82" s="135">
        <f t="shared" si="198"/>
        <v>27314</v>
      </c>
      <c r="E82" s="188">
        <f t="shared" si="198"/>
        <v>54629</v>
      </c>
      <c r="F82" s="133"/>
      <c r="G82" s="135"/>
      <c r="H82" s="188"/>
      <c r="I82" s="136"/>
      <c r="J82" s="4"/>
      <c r="L82" s="42" t="s">
        <v>24</v>
      </c>
      <c r="M82" s="43">
        <f t="shared" ref="M82:Q82" si="199">+M77+M80+M81</f>
        <v>3926548</v>
      </c>
      <c r="N82" s="44">
        <f t="shared" si="199"/>
        <v>3912440</v>
      </c>
      <c r="O82" s="199">
        <f t="shared" si="199"/>
        <v>7838988</v>
      </c>
      <c r="P82" s="45">
        <f t="shared" si="199"/>
        <v>5611</v>
      </c>
      <c r="Q82" s="199">
        <f t="shared" si="199"/>
        <v>7844599</v>
      </c>
      <c r="R82" s="46"/>
      <c r="S82" s="44"/>
      <c r="T82" s="199"/>
      <c r="U82" s="45"/>
      <c r="V82" s="202"/>
      <c r="W82" s="47"/>
    </row>
    <row r="83" spans="1:28" ht="14.25" thickTop="1" thickBot="1">
      <c r="A83" s="397" t="str">
        <f t="shared" si="194"/>
        <v xml:space="preserve"> </v>
      </c>
      <c r="B83" s="132" t="s">
        <v>62</v>
      </c>
      <c r="C83" s="133">
        <f t="shared" ref="C83:E83" si="200">C72+C76+C82</f>
        <v>80724</v>
      </c>
      <c r="D83" s="134">
        <f t="shared" si="200"/>
        <v>80722</v>
      </c>
      <c r="E83" s="179">
        <f t="shared" si="200"/>
        <v>161446</v>
      </c>
      <c r="F83" s="133"/>
      <c r="G83" s="135"/>
      <c r="H83" s="353"/>
      <c r="I83" s="136"/>
      <c r="J83" s="4"/>
      <c r="L83" s="42" t="s">
        <v>62</v>
      </c>
      <c r="M83" s="43">
        <f t="shared" ref="M83:Q83" si="201">M72+M76+M82</f>
        <v>11624486</v>
      </c>
      <c r="N83" s="44">
        <f t="shared" si="201"/>
        <v>11509730</v>
      </c>
      <c r="O83" s="356">
        <f t="shared" si="201"/>
        <v>23134216</v>
      </c>
      <c r="P83" s="45">
        <f t="shared" si="201"/>
        <v>9432</v>
      </c>
      <c r="Q83" s="356">
        <f t="shared" si="201"/>
        <v>23143648</v>
      </c>
      <c r="R83" s="46"/>
      <c r="S83" s="44"/>
      <c r="T83" s="356"/>
      <c r="U83" s="45"/>
      <c r="V83" s="358"/>
      <c r="W83" s="47"/>
    </row>
    <row r="84" spans="1:28" ht="14.25" thickTop="1" thickBot="1">
      <c r="A84" s="4" t="str">
        <f t="shared" ref="A84" si="202">IF(ISERROR(F84/G84)," ",IF(F84/G84&gt;0.5,IF(F84/G84&lt;1.5," ","NOT OK"),"NOT OK"))</f>
        <v xml:space="preserve"> </v>
      </c>
      <c r="B84" s="132" t="s">
        <v>64</v>
      </c>
      <c r="C84" s="133">
        <f t="shared" ref="C84:E84" si="203">+C68+C72+C76+C82</f>
        <v>105669</v>
      </c>
      <c r="D84" s="135">
        <f t="shared" si="203"/>
        <v>105658</v>
      </c>
      <c r="E84" s="354">
        <f t="shared" si="203"/>
        <v>211327</v>
      </c>
      <c r="F84" s="133"/>
      <c r="G84" s="135"/>
      <c r="H84" s="349"/>
      <c r="I84" s="137"/>
      <c r="J84" s="4"/>
      <c r="L84" s="42" t="s">
        <v>64</v>
      </c>
      <c r="M84" s="46">
        <f t="shared" ref="M84:Q84" si="204">+M68+M72+M76+M82</f>
        <v>15150949</v>
      </c>
      <c r="N84" s="44">
        <f t="shared" si="204"/>
        <v>15119770</v>
      </c>
      <c r="O84" s="356">
        <f t="shared" si="204"/>
        <v>30270719</v>
      </c>
      <c r="P84" s="44">
        <f t="shared" si="204"/>
        <v>12162</v>
      </c>
      <c r="Q84" s="356">
        <f t="shared" si="204"/>
        <v>30282881</v>
      </c>
      <c r="R84" s="46"/>
      <c r="S84" s="44"/>
      <c r="T84" s="356"/>
      <c r="U84" s="44"/>
      <c r="V84" s="356"/>
      <c r="W84" s="47"/>
    </row>
    <row r="85" spans="1:28" ht="14.25" thickTop="1" thickBot="1">
      <c r="B85" s="148" t="s">
        <v>60</v>
      </c>
      <c r="C85" s="107"/>
      <c r="D85" s="107"/>
      <c r="E85" s="107"/>
      <c r="F85" s="107"/>
      <c r="G85" s="107"/>
      <c r="H85" s="107"/>
      <c r="I85" s="108"/>
      <c r="J85" s="4"/>
      <c r="L85" s="55" t="s">
        <v>60</v>
      </c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4"/>
    </row>
    <row r="86" spans="1:28" ht="13.5" thickTop="1">
      <c r="L86" s="510" t="s">
        <v>33</v>
      </c>
      <c r="M86" s="511"/>
      <c r="N86" s="511"/>
      <c r="O86" s="511"/>
      <c r="P86" s="511"/>
      <c r="Q86" s="511"/>
      <c r="R86" s="511"/>
      <c r="S86" s="511"/>
      <c r="T86" s="511"/>
      <c r="U86" s="511"/>
      <c r="V86" s="511"/>
      <c r="W86" s="512"/>
    </row>
    <row r="87" spans="1:28" ht="13.5" thickBot="1">
      <c r="L87" s="507" t="s">
        <v>43</v>
      </c>
      <c r="M87" s="508"/>
      <c r="N87" s="508"/>
      <c r="O87" s="508"/>
      <c r="P87" s="508"/>
      <c r="Q87" s="508"/>
      <c r="R87" s="508"/>
      <c r="S87" s="508"/>
      <c r="T87" s="508"/>
      <c r="U87" s="508"/>
      <c r="V87" s="508"/>
      <c r="W87" s="509"/>
    </row>
    <row r="88" spans="1:28" ht="14.25" thickTop="1" thickBot="1">
      <c r="L88" s="56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8" t="s">
        <v>34</v>
      </c>
    </row>
    <row r="89" spans="1:28" ht="14.25" customHeight="1" thickTop="1" thickBot="1">
      <c r="L89" s="59"/>
      <c r="M89" s="498" t="s">
        <v>63</v>
      </c>
      <c r="N89" s="499"/>
      <c r="O89" s="499"/>
      <c r="P89" s="499"/>
      <c r="Q89" s="500"/>
      <c r="R89" s="223" t="s">
        <v>65</v>
      </c>
      <c r="S89" s="224"/>
      <c r="T89" s="225"/>
      <c r="U89" s="223"/>
      <c r="V89" s="223"/>
      <c r="W89" s="375" t="s">
        <v>2</v>
      </c>
    </row>
    <row r="90" spans="1:28" ht="13.5" thickTop="1">
      <c r="L90" s="61" t="s">
        <v>3</v>
      </c>
      <c r="M90" s="62"/>
      <c r="N90" s="63"/>
      <c r="O90" s="64"/>
      <c r="P90" s="65"/>
      <c r="Q90" s="64"/>
      <c r="R90" s="62"/>
      <c r="S90" s="63"/>
      <c r="T90" s="64"/>
      <c r="U90" s="65"/>
      <c r="V90" s="372"/>
      <c r="W90" s="373" t="s">
        <v>4</v>
      </c>
    </row>
    <row r="91" spans="1:28" ht="13.5" thickBot="1">
      <c r="L91" s="67"/>
      <c r="M91" s="68" t="s">
        <v>35</v>
      </c>
      <c r="N91" s="69" t="s">
        <v>36</v>
      </c>
      <c r="O91" s="70" t="s">
        <v>37</v>
      </c>
      <c r="P91" s="71" t="s">
        <v>32</v>
      </c>
      <c r="Q91" s="70" t="s">
        <v>7</v>
      </c>
      <c r="R91" s="68" t="s">
        <v>35</v>
      </c>
      <c r="S91" s="69" t="s">
        <v>36</v>
      </c>
      <c r="T91" s="70" t="s">
        <v>37</v>
      </c>
      <c r="U91" s="71" t="s">
        <v>32</v>
      </c>
      <c r="V91" s="371" t="s">
        <v>7</v>
      </c>
      <c r="W91" s="374"/>
    </row>
    <row r="92" spans="1:28" ht="4.5" customHeight="1" thickTop="1">
      <c r="L92" s="61"/>
      <c r="M92" s="73"/>
      <c r="N92" s="74"/>
      <c r="O92" s="75"/>
      <c r="P92" s="76"/>
      <c r="Q92" s="75"/>
      <c r="R92" s="73"/>
      <c r="S92" s="74"/>
      <c r="T92" s="75"/>
      <c r="U92" s="76"/>
      <c r="V92" s="75"/>
      <c r="W92" s="77"/>
    </row>
    <row r="93" spans="1:28">
      <c r="A93" s="401"/>
      <c r="L93" s="61" t="s">
        <v>10</v>
      </c>
      <c r="M93" s="78">
        <f>Lcc_BKK!M93+Lcc_DMK!M93</f>
        <v>793</v>
      </c>
      <c r="N93" s="79">
        <f>Lcc_BKK!N93+Lcc_DMK!N93</f>
        <v>1945</v>
      </c>
      <c r="O93" s="211">
        <f>M93+N93</f>
        <v>2738</v>
      </c>
      <c r="P93" s="80">
        <f>+Lcc_BKK!P93+Lcc_DMK!P93</f>
        <v>0</v>
      </c>
      <c r="Q93" s="211">
        <f>O93+P93</f>
        <v>2738</v>
      </c>
      <c r="R93" s="78">
        <f>+Lcc_BKK!R93+Lcc_DMK!R93</f>
        <v>1067</v>
      </c>
      <c r="S93" s="79">
        <f>+Lcc_BKK!S93+Lcc_DMK!S93</f>
        <v>2558</v>
      </c>
      <c r="T93" s="213">
        <f>SUM(R93:S93)</f>
        <v>3625</v>
      </c>
      <c r="U93" s="80">
        <f>Lcc_BKK!U93+Lcc_DMK!U93</f>
        <v>18</v>
      </c>
      <c r="V93" s="211">
        <f>T93+U93</f>
        <v>3643</v>
      </c>
      <c r="W93" s="81">
        <f>IF(Q93=0,0,((V93/Q93)-1)*100)</f>
        <v>33.053323593864128</v>
      </c>
      <c r="Y93" s="8"/>
      <c r="Z93" s="8"/>
    </row>
    <row r="94" spans="1:28">
      <c r="A94" s="401"/>
      <c r="L94" s="61" t="s">
        <v>11</v>
      </c>
      <c r="M94" s="78">
        <f>Lcc_BKK!M94+Lcc_DMK!M94</f>
        <v>983</v>
      </c>
      <c r="N94" s="79">
        <f>Lcc_BKK!N94+Lcc_DMK!N94</f>
        <v>2370</v>
      </c>
      <c r="O94" s="211">
        <f>M94+N94</f>
        <v>3353</v>
      </c>
      <c r="P94" s="80">
        <f>+Lcc_BKK!P94+Lcc_DMK!P94</f>
        <v>0</v>
      </c>
      <c r="Q94" s="211">
        <f t="shared" ref="Q94:Q95" si="205">O94+P94</f>
        <v>3353</v>
      </c>
      <c r="R94" s="78">
        <f>+Lcc_BKK!R94+Lcc_DMK!R94</f>
        <v>1152</v>
      </c>
      <c r="S94" s="79">
        <f>+Lcc_BKK!S94+Lcc_DMK!S94</f>
        <v>2676</v>
      </c>
      <c r="T94" s="213">
        <f t="shared" ref="T94:T95" si="206">SUM(R94:S94)</f>
        <v>3828</v>
      </c>
      <c r="U94" s="80">
        <f>Lcc_BKK!U94+Lcc_DMK!U94</f>
        <v>33</v>
      </c>
      <c r="V94" s="211">
        <f>T94+U94</f>
        <v>3861</v>
      </c>
      <c r="W94" s="81">
        <f>IF(Q94=0,0,((V94/Q94)-1)*100)</f>
        <v>15.150611392782576</v>
      </c>
      <c r="Y94" s="8"/>
      <c r="Z94" s="8"/>
    </row>
    <row r="95" spans="1:28" ht="13.5" thickBot="1">
      <c r="A95" s="401"/>
      <c r="L95" s="67" t="s">
        <v>12</v>
      </c>
      <c r="M95" s="78">
        <f>Lcc_BKK!M95+Lcc_DMK!M95</f>
        <v>801</v>
      </c>
      <c r="N95" s="79">
        <f>Lcc_BKK!N95+Lcc_DMK!N95</f>
        <v>2213</v>
      </c>
      <c r="O95" s="211">
        <f>M95+N95</f>
        <v>3014</v>
      </c>
      <c r="P95" s="80">
        <f>+Lcc_BKK!P95+Lcc_DMK!P95</f>
        <v>1</v>
      </c>
      <c r="Q95" s="211">
        <f t="shared" si="205"/>
        <v>3015</v>
      </c>
      <c r="R95" s="78">
        <f>+Lcc_BKK!R95+Lcc_DMK!R95</f>
        <v>1274</v>
      </c>
      <c r="S95" s="79">
        <f>+Lcc_BKK!S95+Lcc_DMK!S95</f>
        <v>2820</v>
      </c>
      <c r="T95" s="213">
        <f t="shared" si="206"/>
        <v>4094</v>
      </c>
      <c r="U95" s="80">
        <f>Lcc_BKK!U95+Lcc_DMK!U95</f>
        <v>9</v>
      </c>
      <c r="V95" s="211">
        <f>T95+U95</f>
        <v>4103</v>
      </c>
      <c r="W95" s="81">
        <f>IF(Q95=0,0,((V95/Q95)-1)*100)</f>
        <v>36.086235489220563</v>
      </c>
      <c r="Y95" s="8"/>
      <c r="Z95" s="8"/>
    </row>
    <row r="96" spans="1:28" ht="14.25" thickTop="1" thickBot="1">
      <c r="A96" s="401"/>
      <c r="L96" s="82" t="s">
        <v>38</v>
      </c>
      <c r="M96" s="83">
        <f t="shared" ref="M96:V96" si="207">+M93+M94+M95</f>
        <v>2577</v>
      </c>
      <c r="N96" s="84">
        <f t="shared" si="207"/>
        <v>6528</v>
      </c>
      <c r="O96" s="204">
        <f t="shared" si="207"/>
        <v>9105</v>
      </c>
      <c r="P96" s="83">
        <f t="shared" si="207"/>
        <v>1</v>
      </c>
      <c r="Q96" s="204">
        <f t="shared" si="207"/>
        <v>9106</v>
      </c>
      <c r="R96" s="83">
        <f t="shared" si="207"/>
        <v>3493</v>
      </c>
      <c r="S96" s="84">
        <f t="shared" si="207"/>
        <v>8054</v>
      </c>
      <c r="T96" s="204">
        <f t="shared" si="207"/>
        <v>11547</v>
      </c>
      <c r="U96" s="83">
        <f t="shared" si="207"/>
        <v>60</v>
      </c>
      <c r="V96" s="204">
        <f t="shared" si="207"/>
        <v>11607</v>
      </c>
      <c r="W96" s="85">
        <f t="shared" ref="W96" si="208">IF(Q96=0,0,((V96/Q96)-1)*100)</f>
        <v>27.465407423676691</v>
      </c>
      <c r="Y96" s="8"/>
      <c r="Z96" s="8"/>
      <c r="AB96" s="327"/>
    </row>
    <row r="97" spans="1:29" ht="13.5" thickTop="1">
      <c r="A97" s="401"/>
      <c r="L97" s="61" t="s">
        <v>13</v>
      </c>
      <c r="M97" s="78">
        <f>Lcc_BKK!M97+Lcc_DMK!M97</f>
        <v>789</v>
      </c>
      <c r="N97" s="79">
        <f>Lcc_BKK!N97+Lcc_DMK!N97</f>
        <v>1891</v>
      </c>
      <c r="O97" s="211">
        <f>M97+N97</f>
        <v>2680</v>
      </c>
      <c r="P97" s="80">
        <f>+Lcc_BKK!P97+Lcc_DMK!P97</f>
        <v>1</v>
      </c>
      <c r="Q97" s="211">
        <f t="shared" ref="Q97" si="209">O97+P97</f>
        <v>2681</v>
      </c>
      <c r="R97" s="78">
        <f>+Lcc_BKK!R97+Lcc_DMK!R97</f>
        <v>1300</v>
      </c>
      <c r="S97" s="79">
        <f>+Lcc_BKK!S97+Lcc_DMK!S97</f>
        <v>2869</v>
      </c>
      <c r="T97" s="211">
        <f>R97+S97</f>
        <v>4169</v>
      </c>
      <c r="U97" s="80">
        <f>Lcc_BKK!U97+Lcc_DMK!U97</f>
        <v>3</v>
      </c>
      <c r="V97" s="211">
        <f>T97+U97</f>
        <v>4172</v>
      </c>
      <c r="W97" s="81">
        <f t="shared" ref="W97:W106" si="210">IF(Q97=0,0,((V97/Q97)-1)*100)</f>
        <v>55.613577023498692</v>
      </c>
      <c r="Y97" s="8"/>
      <c r="Z97" s="8"/>
    </row>
    <row r="98" spans="1:29">
      <c r="A98" s="401"/>
      <c r="L98" s="61" t="s">
        <v>14</v>
      </c>
      <c r="M98" s="78">
        <f>Lcc_BKK!M98+Lcc_DMK!M98</f>
        <v>740</v>
      </c>
      <c r="N98" s="79">
        <f>Lcc_BKK!N98+Lcc_DMK!N98</f>
        <v>1872</v>
      </c>
      <c r="O98" s="211">
        <f>M98+N98</f>
        <v>2612</v>
      </c>
      <c r="P98" s="80">
        <f>+Lcc_BKK!P98+Lcc_DMK!P98</f>
        <v>0</v>
      </c>
      <c r="Q98" s="211">
        <f>O98+P98</f>
        <v>2612</v>
      </c>
      <c r="R98" s="78">
        <f>+Lcc_BKK!R98+Lcc_DMK!R98</f>
        <v>907</v>
      </c>
      <c r="S98" s="79">
        <f>+Lcc_BKK!S98+Lcc_DMK!S98</f>
        <v>2499</v>
      </c>
      <c r="T98" s="211">
        <f>R98+S98</f>
        <v>3406</v>
      </c>
      <c r="U98" s="80">
        <f>Lcc_BKK!U98+Lcc_DMK!U98</f>
        <v>9</v>
      </c>
      <c r="V98" s="211">
        <f>T98+U98</f>
        <v>3415</v>
      </c>
      <c r="W98" s="81">
        <f>IF(Q98=0,0,((V98/Q98)-1)*100)</f>
        <v>30.742725880551291</v>
      </c>
      <c r="Y98" s="8"/>
      <c r="Z98" s="8"/>
    </row>
    <row r="99" spans="1:29" ht="13.5" thickBot="1">
      <c r="A99" s="401"/>
      <c r="L99" s="61" t="s">
        <v>15</v>
      </c>
      <c r="M99" s="78">
        <f>Lcc_BKK!M99+Lcc_DMK!M99</f>
        <v>1004</v>
      </c>
      <c r="N99" s="79">
        <f>Lcc_BKK!N99+Lcc_DMK!N99</f>
        <v>2312</v>
      </c>
      <c r="O99" s="211">
        <f>M99+N99</f>
        <v>3316</v>
      </c>
      <c r="P99" s="80">
        <f>+Lcc_BKK!P99+Lcc_DMK!P99</f>
        <v>0</v>
      </c>
      <c r="Q99" s="211">
        <f>O99+P99</f>
        <v>3316</v>
      </c>
      <c r="R99" s="78">
        <f>+Lcc_BKK!R99+Lcc_DMK!R99</f>
        <v>1701</v>
      </c>
      <c r="S99" s="79">
        <f>+Lcc_BKK!S99+Lcc_DMK!S99</f>
        <v>3532</v>
      </c>
      <c r="T99" s="211">
        <f>R99+S99</f>
        <v>5233</v>
      </c>
      <c r="U99" s="80">
        <f>Lcc_BKK!U99+Lcc_DMK!U99</f>
        <v>0</v>
      </c>
      <c r="V99" s="211">
        <f>T99+U99</f>
        <v>5233</v>
      </c>
      <c r="W99" s="81">
        <f>IF(Q99=0,0,((V99/Q99)-1)*100)</f>
        <v>57.810615199034984</v>
      </c>
      <c r="Y99" s="8"/>
      <c r="Z99" s="8"/>
    </row>
    <row r="100" spans="1:29" ht="14.25" thickTop="1" thickBot="1">
      <c r="A100" s="401"/>
      <c r="L100" s="82" t="s">
        <v>61</v>
      </c>
      <c r="M100" s="83">
        <f t="shared" ref="M100" si="211">+M97+M98+M99</f>
        <v>2533</v>
      </c>
      <c r="N100" s="84">
        <f t="shared" ref="N100" si="212">+N97+N98+N99</f>
        <v>6075</v>
      </c>
      <c r="O100" s="204">
        <f t="shared" ref="O100" si="213">+O97+O98+O99</f>
        <v>8608</v>
      </c>
      <c r="P100" s="83">
        <f t="shared" ref="P100" si="214">+P97+P98+P99</f>
        <v>1</v>
      </c>
      <c r="Q100" s="204">
        <f t="shared" ref="Q100" si="215">+Q97+Q98+Q99</f>
        <v>8609</v>
      </c>
      <c r="R100" s="83">
        <f t="shared" ref="R100" si="216">+R97+R98+R99</f>
        <v>3908</v>
      </c>
      <c r="S100" s="84">
        <f t="shared" ref="S100" si="217">+S97+S98+S99</f>
        <v>8900</v>
      </c>
      <c r="T100" s="204">
        <f t="shared" ref="T100" si="218">+T97+T98+T99</f>
        <v>12808</v>
      </c>
      <c r="U100" s="83">
        <f t="shared" ref="U100" si="219">+U97+U98+U99</f>
        <v>12</v>
      </c>
      <c r="V100" s="204">
        <f t="shared" ref="V100" si="220">+V97+V98+V99</f>
        <v>12820</v>
      </c>
      <c r="W100" s="85">
        <f t="shared" ref="W100" si="221">IF(Q100=0,0,((V100/Q100)-1)*100)</f>
        <v>48.913927285399005</v>
      </c>
      <c r="Y100" s="8"/>
      <c r="Z100" s="8"/>
      <c r="AB100" s="327"/>
    </row>
    <row r="101" spans="1:29" ht="13.5" thickTop="1">
      <c r="A101" s="401"/>
      <c r="L101" s="61" t="s">
        <v>16</v>
      </c>
      <c r="M101" s="78">
        <f>Lcc_BKK!M101+Lcc_DMK!M101</f>
        <v>836</v>
      </c>
      <c r="N101" s="79">
        <f>Lcc_BKK!N101+Lcc_DMK!N101</f>
        <v>2143</v>
      </c>
      <c r="O101" s="211">
        <f>SUM(M101:N101)</f>
        <v>2979</v>
      </c>
      <c r="P101" s="80">
        <f>+Lcc_BKK!P101+Lcc_DMK!P101</f>
        <v>0</v>
      </c>
      <c r="Q101" s="211">
        <f t="shared" ref="Q101" si="222">O101+P101</f>
        <v>2979</v>
      </c>
      <c r="R101" s="78">
        <f>+Lcc_BKK!R101+Lcc_DMK!R101</f>
        <v>1425</v>
      </c>
      <c r="S101" s="79">
        <f>+Lcc_BKK!S101+Lcc_DMK!S101</f>
        <v>3370</v>
      </c>
      <c r="T101" s="211">
        <f>SUM(R101:S101)</f>
        <v>4795</v>
      </c>
      <c r="U101" s="80">
        <f>Lcc_BKK!U101+Lcc_DMK!U101</f>
        <v>17</v>
      </c>
      <c r="V101" s="211">
        <f>T101+U101</f>
        <v>4812</v>
      </c>
      <c r="W101" s="81">
        <f t="shared" si="210"/>
        <v>61.53071500503524</v>
      </c>
      <c r="Y101" s="8"/>
      <c r="Z101" s="8"/>
    </row>
    <row r="102" spans="1:29">
      <c r="A102" s="401"/>
      <c r="L102" s="61" t="s">
        <v>17</v>
      </c>
      <c r="M102" s="78">
        <f>Lcc_BKK!M102+Lcc_DMK!M102</f>
        <v>716</v>
      </c>
      <c r="N102" s="79">
        <f>Lcc_BKK!N102+Lcc_DMK!N102</f>
        <v>2497</v>
      </c>
      <c r="O102" s="211">
        <f>SUM(M102:N102)</f>
        <v>3213</v>
      </c>
      <c r="P102" s="80">
        <f>+Lcc_BKK!P102+Lcc_DMK!P102</f>
        <v>0</v>
      </c>
      <c r="Q102" s="211">
        <f>O102+P102</f>
        <v>3213</v>
      </c>
      <c r="R102" s="78">
        <f>+Lcc_BKK!R102+Lcc_DMK!R102</f>
        <v>1355</v>
      </c>
      <c r="S102" s="79">
        <f>+Lcc_BKK!S102+Lcc_DMK!S102</f>
        <v>3487</v>
      </c>
      <c r="T102" s="211">
        <f>SUM(R102:S102)</f>
        <v>4842</v>
      </c>
      <c r="U102" s="80">
        <f>Lcc_BKK!U102+Lcc_DMK!U102</f>
        <v>16</v>
      </c>
      <c r="V102" s="211">
        <f>T102+U102</f>
        <v>4858</v>
      </c>
      <c r="W102" s="81">
        <f>IF(Q102=0,0,((V102/Q102)-1)*100)</f>
        <v>51.198257080610034</v>
      </c>
      <c r="Y102" s="8"/>
      <c r="Z102" s="8"/>
    </row>
    <row r="103" spans="1:29" ht="13.5" thickBot="1">
      <c r="A103" s="401"/>
      <c r="L103" s="61" t="s">
        <v>18</v>
      </c>
      <c r="M103" s="78">
        <f>Lcc_BKK!M103+Lcc_DMK!M103</f>
        <v>807</v>
      </c>
      <c r="N103" s="79">
        <f>Lcc_BKK!N103+Lcc_DMK!N103</f>
        <v>2079</v>
      </c>
      <c r="O103" s="213">
        <f>SUM(M103:N103)</f>
        <v>2886</v>
      </c>
      <c r="P103" s="86">
        <f>+Lcc_BKK!P103+Lcc_DMK!P103</f>
        <v>0</v>
      </c>
      <c r="Q103" s="213">
        <f>O103+P103</f>
        <v>2886</v>
      </c>
      <c r="R103" s="78">
        <f>+Lcc_BKK!R103+Lcc_DMK!R103</f>
        <v>1516</v>
      </c>
      <c r="S103" s="79">
        <f>+Lcc_BKK!S103+Lcc_DMK!S103</f>
        <v>2995</v>
      </c>
      <c r="T103" s="213">
        <f>SUM(R103:S103)</f>
        <v>4511</v>
      </c>
      <c r="U103" s="86">
        <f>Lcc_BKK!U103+Lcc_DMK!U103</f>
        <v>9</v>
      </c>
      <c r="V103" s="213">
        <f>T103+U103</f>
        <v>4520</v>
      </c>
      <c r="W103" s="81">
        <f>IF(Q103=0,0,((V103/Q103)-1)*100)</f>
        <v>56.618156618156611</v>
      </c>
      <c r="Y103" s="8"/>
      <c r="Z103" s="8"/>
    </row>
    <row r="104" spans="1:29" ht="14.25" thickTop="1" thickBot="1">
      <c r="A104" s="401"/>
      <c r="L104" s="87" t="s">
        <v>19</v>
      </c>
      <c r="M104" s="88">
        <f>+M101+M102+M103</f>
        <v>2359</v>
      </c>
      <c r="N104" s="88">
        <f t="shared" ref="N104:V104" si="223">+N101+N102+N103</f>
        <v>6719</v>
      </c>
      <c r="O104" s="214">
        <f t="shared" si="223"/>
        <v>9078</v>
      </c>
      <c r="P104" s="89">
        <f t="shared" si="223"/>
        <v>0</v>
      </c>
      <c r="Q104" s="214">
        <f t="shared" si="223"/>
        <v>9078</v>
      </c>
      <c r="R104" s="88">
        <f t="shared" si="223"/>
        <v>4296</v>
      </c>
      <c r="S104" s="88">
        <f t="shared" si="223"/>
        <v>9852</v>
      </c>
      <c r="T104" s="214">
        <f t="shared" si="223"/>
        <v>14148</v>
      </c>
      <c r="U104" s="89">
        <f t="shared" si="223"/>
        <v>42</v>
      </c>
      <c r="V104" s="214">
        <f t="shared" si="223"/>
        <v>14190</v>
      </c>
      <c r="W104" s="90">
        <f>IF(Q104=0,0,((V104/Q104)-1)*100)</f>
        <v>56.311962987442165</v>
      </c>
    </row>
    <row r="105" spans="1:29" ht="14.25" thickTop="1" thickBot="1">
      <c r="A105" s="401"/>
      <c r="L105" s="61" t="s">
        <v>21</v>
      </c>
      <c r="M105" s="78">
        <f>Lcc_BKK!M105+Lcc_DMK!M105</f>
        <v>825</v>
      </c>
      <c r="N105" s="79">
        <f>Lcc_BKK!N105+Lcc_DMK!N105</f>
        <v>1972</v>
      </c>
      <c r="O105" s="213">
        <f>SUM(M105:N105)</f>
        <v>2797</v>
      </c>
      <c r="P105" s="91">
        <f>+Lcc_BKK!P105+Lcc_DMK!P105</f>
        <v>0</v>
      </c>
      <c r="Q105" s="213">
        <f>O105+P105</f>
        <v>2797</v>
      </c>
      <c r="R105" s="78">
        <f>+Lcc_BKK!R105+Lcc_DMK!R105</f>
        <v>1584</v>
      </c>
      <c r="S105" s="79">
        <f>+Lcc_BKK!S105+Lcc_DMK!S105</f>
        <v>3081</v>
      </c>
      <c r="T105" s="213">
        <f>SUM(R105:S105)</f>
        <v>4665</v>
      </c>
      <c r="U105" s="91">
        <f>Lcc_BKK!U105+Lcc_DMK!U105</f>
        <v>12</v>
      </c>
      <c r="V105" s="213">
        <f>T105+U105</f>
        <v>4677</v>
      </c>
      <c r="W105" s="81">
        <f>IF(Q105=0,0,((V105/Q105)-1)*100)</f>
        <v>67.214873078298183</v>
      </c>
      <c r="Y105" s="8"/>
      <c r="Z105" s="8"/>
    </row>
    <row r="106" spans="1:29" ht="14.25" thickTop="1" thickBot="1">
      <c r="A106" s="401"/>
      <c r="L106" s="82" t="s">
        <v>66</v>
      </c>
      <c r="M106" s="83">
        <f>M100+M104+M105</f>
        <v>5717</v>
      </c>
      <c r="N106" s="84">
        <f t="shared" ref="N106:V106" si="224">N100+N104+N105</f>
        <v>14766</v>
      </c>
      <c r="O106" s="204">
        <f t="shared" si="224"/>
        <v>20483</v>
      </c>
      <c r="P106" s="83">
        <f t="shared" si="224"/>
        <v>1</v>
      </c>
      <c r="Q106" s="204">
        <f t="shared" si="224"/>
        <v>20484</v>
      </c>
      <c r="R106" s="83">
        <f t="shared" si="224"/>
        <v>9788</v>
      </c>
      <c r="S106" s="84">
        <f t="shared" si="224"/>
        <v>21833</v>
      </c>
      <c r="T106" s="204">
        <f t="shared" si="224"/>
        <v>31621</v>
      </c>
      <c r="U106" s="83">
        <f t="shared" si="224"/>
        <v>66</v>
      </c>
      <c r="V106" s="204">
        <f t="shared" si="224"/>
        <v>31687</v>
      </c>
      <c r="W106" s="85">
        <f t="shared" si="210"/>
        <v>54.691466510447185</v>
      </c>
      <c r="Y106" s="8"/>
      <c r="Z106" s="8"/>
      <c r="AB106" s="327"/>
    </row>
    <row r="107" spans="1:29" ht="14.25" thickTop="1" thickBot="1">
      <c r="A107" s="401"/>
      <c r="L107" s="82" t="s">
        <v>67</v>
      </c>
      <c r="M107" s="83">
        <f>+M96+M100+M104+M105</f>
        <v>8294</v>
      </c>
      <c r="N107" s="84">
        <f t="shared" ref="N107:V107" si="225">+N96+N100+N104+N105</f>
        <v>21294</v>
      </c>
      <c r="O107" s="204">
        <f t="shared" si="225"/>
        <v>29588</v>
      </c>
      <c r="P107" s="83">
        <f t="shared" si="225"/>
        <v>2</v>
      </c>
      <c r="Q107" s="204">
        <f t="shared" si="225"/>
        <v>29590</v>
      </c>
      <c r="R107" s="83">
        <f t="shared" si="225"/>
        <v>13281</v>
      </c>
      <c r="S107" s="84">
        <f t="shared" si="225"/>
        <v>29887</v>
      </c>
      <c r="T107" s="204">
        <f t="shared" si="225"/>
        <v>43168</v>
      </c>
      <c r="U107" s="83">
        <f t="shared" si="225"/>
        <v>126</v>
      </c>
      <c r="V107" s="204">
        <f t="shared" si="225"/>
        <v>43294</v>
      </c>
      <c r="W107" s="85">
        <f>IF(Q107=0,0,((V107/Q107)-1)*100)</f>
        <v>46.312943562014183</v>
      </c>
      <c r="Y107" s="8"/>
      <c r="Z107" s="8"/>
      <c r="AB107" s="327"/>
    </row>
    <row r="108" spans="1:29" ht="13.5" thickTop="1">
      <c r="A108" s="401"/>
      <c r="L108" s="61" t="s">
        <v>22</v>
      </c>
      <c r="M108" s="78">
        <f>Lcc_BKK!M108+Lcc_DMK!M108</f>
        <v>918</v>
      </c>
      <c r="N108" s="79">
        <f>Lcc_BKK!N108+Lcc_DMK!N108</f>
        <v>1979</v>
      </c>
      <c r="O108" s="213">
        <f>SUM(M108:N108)</f>
        <v>2897</v>
      </c>
      <c r="P108" s="80">
        <f>+Lcc_BKK!P108+Lcc_DMK!P108</f>
        <v>2</v>
      </c>
      <c r="Q108" s="213">
        <f t="shared" ref="Q108:Q109" si="226">O108+P108</f>
        <v>2899</v>
      </c>
      <c r="R108" s="78"/>
      <c r="S108" s="79"/>
      <c r="T108" s="213"/>
      <c r="U108" s="80"/>
      <c r="V108" s="213"/>
      <c r="W108" s="81"/>
    </row>
    <row r="109" spans="1:29" ht="13.5" thickBot="1">
      <c r="A109" s="402"/>
      <c r="L109" s="61" t="s">
        <v>23</v>
      </c>
      <c r="M109" s="78">
        <f>Lcc_BKK!M109+Lcc_DMK!M109</f>
        <v>929</v>
      </c>
      <c r="N109" s="79">
        <f>Lcc_BKK!N109+Lcc_DMK!N109</f>
        <v>3583</v>
      </c>
      <c r="O109" s="213">
        <f>SUM(M109:N109)</f>
        <v>4512</v>
      </c>
      <c r="P109" s="80">
        <f>+Lcc_BKK!P109+Lcc_DMK!P109</f>
        <v>12</v>
      </c>
      <c r="Q109" s="213">
        <f t="shared" si="226"/>
        <v>4524</v>
      </c>
      <c r="R109" s="78"/>
      <c r="S109" s="79"/>
      <c r="T109" s="213"/>
      <c r="U109" s="80"/>
      <c r="V109" s="213"/>
      <c r="W109" s="81"/>
    </row>
    <row r="110" spans="1:29" ht="14.25" thickTop="1" thickBot="1">
      <c r="A110" s="401"/>
      <c r="B110" s="417"/>
      <c r="C110" s="417"/>
      <c r="D110" s="417"/>
      <c r="E110" s="417"/>
      <c r="F110" s="417"/>
      <c r="G110" s="417"/>
      <c r="H110" s="417"/>
      <c r="I110" s="418"/>
      <c r="J110" s="417"/>
      <c r="L110" s="82" t="s">
        <v>40</v>
      </c>
      <c r="M110" s="83">
        <f t="shared" ref="M110:Q110" si="227">+M105+M108+M109</f>
        <v>2672</v>
      </c>
      <c r="N110" s="84">
        <f t="shared" si="227"/>
        <v>7534</v>
      </c>
      <c r="O110" s="212">
        <f t="shared" si="227"/>
        <v>10206</v>
      </c>
      <c r="P110" s="83">
        <f t="shared" si="227"/>
        <v>14</v>
      </c>
      <c r="Q110" s="212">
        <f t="shared" si="227"/>
        <v>10220</v>
      </c>
      <c r="R110" s="83"/>
      <c r="S110" s="84"/>
      <c r="T110" s="212"/>
      <c r="U110" s="83"/>
      <c r="V110" s="212"/>
      <c r="W110" s="85"/>
    </row>
    <row r="111" spans="1:29" ht="14.25" thickTop="1" thickBot="1">
      <c r="A111" s="397" t="str">
        <f t="shared" ref="A111" si="228">IF(ISERROR(F111/G111)," ",IF(F111/G111&gt;0.5,IF(F111/G111&lt;1.5," ","NOT OK"),"NOT OK"))</f>
        <v xml:space="preserve"> </v>
      </c>
      <c r="B111" s="419"/>
      <c r="C111" s="420"/>
      <c r="D111" s="420"/>
      <c r="E111" s="421"/>
      <c r="F111" s="420"/>
      <c r="G111" s="420"/>
      <c r="H111" s="422"/>
      <c r="I111" s="423"/>
      <c r="J111" s="401"/>
      <c r="L111" s="82" t="s">
        <v>62</v>
      </c>
      <c r="M111" s="83">
        <f t="shared" ref="M111:Q111" si="229">M100+M104+M110</f>
        <v>7564</v>
      </c>
      <c r="N111" s="84">
        <f t="shared" si="229"/>
        <v>20328</v>
      </c>
      <c r="O111" s="212">
        <f t="shared" si="229"/>
        <v>27892</v>
      </c>
      <c r="P111" s="83">
        <f t="shared" si="229"/>
        <v>15</v>
      </c>
      <c r="Q111" s="212">
        <f t="shared" si="229"/>
        <v>27907</v>
      </c>
      <c r="R111" s="83"/>
      <c r="S111" s="84"/>
      <c r="T111" s="212"/>
      <c r="U111" s="83"/>
      <c r="V111" s="212"/>
      <c r="W111" s="85"/>
    </row>
    <row r="112" spans="1:29" ht="14.25" thickTop="1" thickBot="1">
      <c r="A112" s="401"/>
      <c r="B112" s="417"/>
      <c r="C112" s="417"/>
      <c r="D112" s="417"/>
      <c r="E112" s="417"/>
      <c r="F112" s="417"/>
      <c r="G112" s="417"/>
      <c r="H112" s="417"/>
      <c r="I112" s="418"/>
      <c r="J112" s="417"/>
      <c r="L112" s="82" t="s">
        <v>64</v>
      </c>
      <c r="M112" s="83">
        <f t="shared" ref="M112:Q112" si="230">+M96+M100+M104+M110</f>
        <v>10141</v>
      </c>
      <c r="N112" s="84">
        <f t="shared" si="230"/>
        <v>26856</v>
      </c>
      <c r="O112" s="204">
        <f t="shared" si="230"/>
        <v>36997</v>
      </c>
      <c r="P112" s="83">
        <f t="shared" si="230"/>
        <v>16</v>
      </c>
      <c r="Q112" s="204">
        <f t="shared" si="230"/>
        <v>37013</v>
      </c>
      <c r="R112" s="83"/>
      <c r="S112" s="84"/>
      <c r="T112" s="204"/>
      <c r="U112" s="83"/>
      <c r="V112" s="204"/>
      <c r="W112" s="85"/>
      <c r="Y112" s="8"/>
      <c r="Z112" s="8"/>
      <c r="AB112" s="327"/>
      <c r="AC112" s="327"/>
    </row>
    <row r="113" spans="1:28" ht="14.25" thickTop="1" thickBot="1">
      <c r="A113" s="401"/>
      <c r="L113" s="92" t="s">
        <v>60</v>
      </c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</row>
    <row r="114" spans="1:28" ht="13.5" thickTop="1">
      <c r="L114" s="510" t="s">
        <v>41</v>
      </c>
      <c r="M114" s="511"/>
      <c r="N114" s="511"/>
      <c r="O114" s="511"/>
      <c r="P114" s="511"/>
      <c r="Q114" s="511"/>
      <c r="R114" s="511"/>
      <c r="S114" s="511"/>
      <c r="T114" s="511"/>
      <c r="U114" s="511"/>
      <c r="V114" s="511"/>
      <c r="W114" s="512"/>
    </row>
    <row r="115" spans="1:28" ht="13.5" thickBot="1">
      <c r="L115" s="507" t="s">
        <v>44</v>
      </c>
      <c r="M115" s="508"/>
      <c r="N115" s="508"/>
      <c r="O115" s="508"/>
      <c r="P115" s="508"/>
      <c r="Q115" s="508"/>
      <c r="R115" s="508"/>
      <c r="S115" s="508"/>
      <c r="T115" s="508"/>
      <c r="U115" s="508"/>
      <c r="V115" s="508"/>
      <c r="W115" s="509"/>
    </row>
    <row r="116" spans="1:28" ht="14.25" thickTop="1" thickBot="1">
      <c r="L116" s="56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8" t="s">
        <v>34</v>
      </c>
    </row>
    <row r="117" spans="1:28" ht="14.25" thickTop="1" thickBot="1">
      <c r="L117" s="59"/>
      <c r="M117" s="498" t="s">
        <v>63</v>
      </c>
      <c r="N117" s="499"/>
      <c r="O117" s="499"/>
      <c r="P117" s="499"/>
      <c r="Q117" s="500"/>
      <c r="R117" s="223" t="s">
        <v>65</v>
      </c>
      <c r="S117" s="224"/>
      <c r="T117" s="225"/>
      <c r="U117" s="223"/>
      <c r="V117" s="223"/>
      <c r="W117" s="375" t="s">
        <v>2</v>
      </c>
    </row>
    <row r="118" spans="1:28" ht="13.5" thickTop="1">
      <c r="L118" s="61" t="s">
        <v>3</v>
      </c>
      <c r="M118" s="62"/>
      <c r="N118" s="63"/>
      <c r="O118" s="64"/>
      <c r="P118" s="65"/>
      <c r="Q118" s="64"/>
      <c r="R118" s="62"/>
      <c r="S118" s="63"/>
      <c r="T118" s="64"/>
      <c r="U118" s="65"/>
      <c r="V118" s="372"/>
      <c r="W118" s="373" t="s">
        <v>4</v>
      </c>
    </row>
    <row r="119" spans="1:28" ht="13.5" thickBot="1">
      <c r="L119" s="67"/>
      <c r="M119" s="68" t="s">
        <v>35</v>
      </c>
      <c r="N119" s="69" t="s">
        <v>36</v>
      </c>
      <c r="O119" s="70" t="s">
        <v>37</v>
      </c>
      <c r="P119" s="71" t="s">
        <v>32</v>
      </c>
      <c r="Q119" s="70" t="s">
        <v>7</v>
      </c>
      <c r="R119" s="68" t="s">
        <v>35</v>
      </c>
      <c r="S119" s="69" t="s">
        <v>36</v>
      </c>
      <c r="T119" s="70" t="s">
        <v>37</v>
      </c>
      <c r="U119" s="71" t="s">
        <v>32</v>
      </c>
      <c r="V119" s="371" t="s">
        <v>7</v>
      </c>
      <c r="W119" s="374"/>
    </row>
    <row r="120" spans="1:28" ht="4.5" customHeight="1" thickTop="1">
      <c r="L120" s="61"/>
      <c r="M120" s="73"/>
      <c r="N120" s="74"/>
      <c r="O120" s="75"/>
      <c r="P120" s="76"/>
      <c r="Q120" s="75"/>
      <c r="R120" s="73"/>
      <c r="S120" s="74"/>
      <c r="T120" s="75"/>
      <c r="U120" s="76"/>
      <c r="V120" s="75"/>
      <c r="W120" s="77"/>
    </row>
    <row r="121" spans="1:28">
      <c r="L121" s="61" t="s">
        <v>10</v>
      </c>
      <c r="M121" s="78">
        <f>Lcc_BKK!M121+Lcc_DMK!M121</f>
        <v>221</v>
      </c>
      <c r="N121" s="79">
        <f>Lcc_BKK!N121+Lcc_DMK!N121</f>
        <v>914</v>
      </c>
      <c r="O121" s="211">
        <f>M121+N121</f>
        <v>1135</v>
      </c>
      <c r="P121" s="80">
        <f>+Lcc_BKK!P121+Lcc_DMK!P121</f>
        <v>0</v>
      </c>
      <c r="Q121" s="211">
        <f t="shared" ref="Q121:Q123" si="231">O121+P121</f>
        <v>1135</v>
      </c>
      <c r="R121" s="78">
        <f>+Lcc_BKK!R121+Lcc_DMK!R121</f>
        <v>324</v>
      </c>
      <c r="S121" s="79">
        <f>+Lcc_BKK!S121+Lcc_DMK!S121</f>
        <v>1019</v>
      </c>
      <c r="T121" s="213">
        <f>SUM(R121:S121)</f>
        <v>1343</v>
      </c>
      <c r="U121" s="80">
        <f>+Lcc_BKK!U121+Lcc_DMK!U121</f>
        <v>3</v>
      </c>
      <c r="V121" s="211">
        <f>T121+U121</f>
        <v>1346</v>
      </c>
      <c r="W121" s="81">
        <f>IF(Q121=0,0,((V121/Q121)-1)*100)</f>
        <v>18.590308370044049</v>
      </c>
      <c r="Y121" s="8"/>
      <c r="Z121" s="8"/>
    </row>
    <row r="122" spans="1:28">
      <c r="L122" s="61" t="s">
        <v>11</v>
      </c>
      <c r="M122" s="78">
        <f>Lcc_BKK!M122+Lcc_DMK!M122</f>
        <v>237</v>
      </c>
      <c r="N122" s="79">
        <f>Lcc_BKK!N122+Lcc_DMK!N122</f>
        <v>888</v>
      </c>
      <c r="O122" s="211">
        <f>M122+N122</f>
        <v>1125</v>
      </c>
      <c r="P122" s="80">
        <f>+Lcc_BKK!P122+Lcc_DMK!P122</f>
        <v>0</v>
      </c>
      <c r="Q122" s="211">
        <f t="shared" si="231"/>
        <v>1125</v>
      </c>
      <c r="R122" s="78">
        <f>+Lcc_BKK!R122+Lcc_DMK!R122</f>
        <v>318</v>
      </c>
      <c r="S122" s="79">
        <f>+Lcc_BKK!S122+Lcc_DMK!S122</f>
        <v>1009</v>
      </c>
      <c r="T122" s="213">
        <f t="shared" ref="T122:T123" si="232">SUM(R122:S122)</f>
        <v>1327</v>
      </c>
      <c r="U122" s="80">
        <f>+Lcc_BKK!U122+Lcc_DMK!U122</f>
        <v>0</v>
      </c>
      <c r="V122" s="211">
        <f>T122+U122</f>
        <v>1327</v>
      </c>
      <c r="W122" s="81">
        <f>IF(Q122=0,0,((V122/Q122)-1)*100)</f>
        <v>17.955555555555549</v>
      </c>
    </row>
    <row r="123" spans="1:28" ht="13.5" thickBot="1">
      <c r="L123" s="67" t="s">
        <v>12</v>
      </c>
      <c r="M123" s="78">
        <f>Lcc_BKK!M123+Lcc_DMK!M123</f>
        <v>260</v>
      </c>
      <c r="N123" s="79">
        <f>Lcc_BKK!N123+Lcc_DMK!N123</f>
        <v>957</v>
      </c>
      <c r="O123" s="211">
        <f>M123+N123</f>
        <v>1217</v>
      </c>
      <c r="P123" s="80">
        <f>+Lcc_BKK!P123+Lcc_DMK!P123</f>
        <v>0</v>
      </c>
      <c r="Q123" s="211">
        <f t="shared" si="231"/>
        <v>1217</v>
      </c>
      <c r="R123" s="78">
        <f>+Lcc_BKK!R123+Lcc_DMK!R123</f>
        <v>376</v>
      </c>
      <c r="S123" s="79">
        <f>+Lcc_BKK!S123+Lcc_DMK!S123</f>
        <v>1065</v>
      </c>
      <c r="T123" s="213">
        <f t="shared" si="232"/>
        <v>1441</v>
      </c>
      <c r="U123" s="80">
        <f>+Lcc_BKK!U123+Lcc_DMK!U123</f>
        <v>0</v>
      </c>
      <c r="V123" s="211">
        <f>T123+U123</f>
        <v>1441</v>
      </c>
      <c r="W123" s="81">
        <f>IF(Q123=0,0,((V123/Q123)-1)*100)</f>
        <v>18.405916187345927</v>
      </c>
    </row>
    <row r="124" spans="1:28" ht="14.25" thickTop="1" thickBot="1">
      <c r="L124" s="82" t="s">
        <v>38</v>
      </c>
      <c r="M124" s="83">
        <f t="shared" ref="M124:V124" si="233">+M121+M122+M123</f>
        <v>718</v>
      </c>
      <c r="N124" s="84">
        <f t="shared" si="233"/>
        <v>2759</v>
      </c>
      <c r="O124" s="204">
        <f t="shared" si="233"/>
        <v>3477</v>
      </c>
      <c r="P124" s="83">
        <f t="shared" si="233"/>
        <v>0</v>
      </c>
      <c r="Q124" s="204">
        <f t="shared" si="233"/>
        <v>3477</v>
      </c>
      <c r="R124" s="83">
        <f t="shared" si="233"/>
        <v>1018</v>
      </c>
      <c r="S124" s="84">
        <f t="shared" si="233"/>
        <v>3093</v>
      </c>
      <c r="T124" s="204">
        <f t="shared" si="233"/>
        <v>4111</v>
      </c>
      <c r="U124" s="83">
        <f t="shared" si="233"/>
        <v>3</v>
      </c>
      <c r="V124" s="204">
        <f t="shared" si="233"/>
        <v>4114</v>
      </c>
      <c r="W124" s="85">
        <f t="shared" ref="W124" si="234">IF(Q124=0,0,((V124/Q124)-1)*100)</f>
        <v>18.320391141788896</v>
      </c>
      <c r="Y124" s="8"/>
      <c r="Z124" s="8"/>
      <c r="AB124" s="327"/>
    </row>
    <row r="125" spans="1:28" ht="13.5" thickTop="1">
      <c r="L125" s="61" t="s">
        <v>13</v>
      </c>
      <c r="M125" s="78">
        <f>Lcc_BKK!M125+Lcc_DMK!M125</f>
        <v>267</v>
      </c>
      <c r="N125" s="79">
        <f>Lcc_BKK!N125+Lcc_DMK!N125</f>
        <v>907</v>
      </c>
      <c r="O125" s="211">
        <f>M125+N125</f>
        <v>1174</v>
      </c>
      <c r="P125" s="80">
        <f>+Lcc_BKK!P125+Lcc_DMK!P125</f>
        <v>2</v>
      </c>
      <c r="Q125" s="211">
        <f t="shared" ref="Q125" si="235">O125+P125</f>
        <v>1176</v>
      </c>
      <c r="R125" s="78">
        <f>+Lcc_BKK!R125+Lcc_DMK!R125</f>
        <v>350</v>
      </c>
      <c r="S125" s="79">
        <f>+Lcc_BKK!S125+Lcc_DMK!S125</f>
        <v>987</v>
      </c>
      <c r="T125" s="211">
        <f>R125+S125</f>
        <v>1337</v>
      </c>
      <c r="U125" s="80">
        <f>+Lcc_BKK!U125+Lcc_DMK!U125</f>
        <v>0</v>
      </c>
      <c r="V125" s="211">
        <f>T125+U125</f>
        <v>1337</v>
      </c>
      <c r="W125" s="81">
        <f t="shared" ref="W125:W129" si="236">IF(Q125=0,0,((V125/Q125)-1)*100)</f>
        <v>13.690476190476186</v>
      </c>
      <c r="Y125" s="8"/>
      <c r="Z125" s="8"/>
    </row>
    <row r="126" spans="1:28">
      <c r="L126" s="61" t="s">
        <v>14</v>
      </c>
      <c r="M126" s="78">
        <f>Lcc_BKK!M126+Lcc_DMK!M126</f>
        <v>269</v>
      </c>
      <c r="N126" s="79">
        <f>Lcc_BKK!N126+Lcc_DMK!N126</f>
        <v>941</v>
      </c>
      <c r="O126" s="211">
        <f>M126+N126</f>
        <v>1210</v>
      </c>
      <c r="P126" s="80">
        <f>+Lcc_BKK!P126+Lcc_DMK!P126</f>
        <v>0</v>
      </c>
      <c r="Q126" s="211">
        <f>O126+P126</f>
        <v>1210</v>
      </c>
      <c r="R126" s="78">
        <f>+Lcc_BKK!R126+Lcc_DMK!R126</f>
        <v>437</v>
      </c>
      <c r="S126" s="79">
        <f>+Lcc_BKK!S126+Lcc_DMK!S126</f>
        <v>1030</v>
      </c>
      <c r="T126" s="211">
        <f>R126+S126</f>
        <v>1467</v>
      </c>
      <c r="U126" s="80">
        <f>+Lcc_BKK!U126+Lcc_DMK!U126</f>
        <v>0</v>
      </c>
      <c r="V126" s="211">
        <f>T126+U126</f>
        <v>1467</v>
      </c>
      <c r="W126" s="81">
        <f>IF(Q126=0,0,((V126/Q126)-1)*100)</f>
        <v>21.239669421487605</v>
      </c>
      <c r="Y126" s="8"/>
      <c r="Z126" s="8"/>
    </row>
    <row r="127" spans="1:28" ht="13.5" thickBot="1">
      <c r="L127" s="61" t="s">
        <v>15</v>
      </c>
      <c r="M127" s="78">
        <f>Lcc_BKK!M127+Lcc_DMK!M127</f>
        <v>248</v>
      </c>
      <c r="N127" s="79">
        <f>Lcc_BKK!N127+Lcc_DMK!N127</f>
        <v>961</v>
      </c>
      <c r="O127" s="211">
        <f>M127+N127</f>
        <v>1209</v>
      </c>
      <c r="P127" s="80">
        <f>+Lcc_BKK!P127+Lcc_DMK!P127</f>
        <v>0</v>
      </c>
      <c r="Q127" s="211">
        <f>O127+P127</f>
        <v>1209</v>
      </c>
      <c r="R127" s="78">
        <f>+Lcc_BKK!R127+Lcc_DMK!R127</f>
        <v>335</v>
      </c>
      <c r="S127" s="79">
        <f>+Lcc_BKK!S127+Lcc_DMK!S127</f>
        <v>874</v>
      </c>
      <c r="T127" s="211">
        <f>R127+S127</f>
        <v>1209</v>
      </c>
      <c r="U127" s="80">
        <f>+Lcc_BKK!U127+Lcc_DMK!U127</f>
        <v>0</v>
      </c>
      <c r="V127" s="211">
        <f>T127+U127</f>
        <v>1209</v>
      </c>
      <c r="W127" s="81">
        <f>IF(Q127=0,0,((V127/Q127)-1)*100)</f>
        <v>0</v>
      </c>
      <c r="Y127" s="8"/>
      <c r="Z127" s="8"/>
    </row>
    <row r="128" spans="1:28" ht="14.25" thickTop="1" thickBot="1">
      <c r="A128" s="401"/>
      <c r="L128" s="82" t="s">
        <v>61</v>
      </c>
      <c r="M128" s="83">
        <f t="shared" ref="M128" si="237">+M125+M126+M127</f>
        <v>784</v>
      </c>
      <c r="N128" s="84">
        <f t="shared" ref="N128" si="238">+N125+N126+N127</f>
        <v>2809</v>
      </c>
      <c r="O128" s="204">
        <f t="shared" ref="O128" si="239">+O125+O126+O127</f>
        <v>3593</v>
      </c>
      <c r="P128" s="83">
        <f t="shared" ref="P128" si="240">+P125+P126+P127</f>
        <v>2</v>
      </c>
      <c r="Q128" s="204">
        <f t="shared" ref="Q128" si="241">+Q125+Q126+Q127</f>
        <v>3595</v>
      </c>
      <c r="R128" s="83">
        <f t="shared" ref="R128" si="242">+R125+R126+R127</f>
        <v>1122</v>
      </c>
      <c r="S128" s="84">
        <f t="shared" ref="S128" si="243">+S125+S126+S127</f>
        <v>2891</v>
      </c>
      <c r="T128" s="204">
        <f t="shared" ref="T128" si="244">+T125+T126+T127</f>
        <v>4013</v>
      </c>
      <c r="U128" s="83">
        <f t="shared" ref="U128" si="245">+U125+U126+U127</f>
        <v>0</v>
      </c>
      <c r="V128" s="204">
        <f t="shared" ref="V128" si="246">+V125+V126+V127</f>
        <v>4013</v>
      </c>
      <c r="W128" s="85">
        <f t="shared" ref="W128" si="247">IF(Q128=0,0,((V128/Q128)-1)*100)</f>
        <v>11.627260083449231</v>
      </c>
      <c r="Y128" s="8"/>
      <c r="Z128" s="8"/>
      <c r="AB128" s="327"/>
    </row>
    <row r="129" spans="1:29" ht="13.5" thickTop="1">
      <c r="L129" s="61" t="s">
        <v>16</v>
      </c>
      <c r="M129" s="78">
        <f>Lcc_BKK!M129+Lcc_DMK!M129</f>
        <v>202</v>
      </c>
      <c r="N129" s="79">
        <f>Lcc_BKK!N129+Lcc_DMK!N129</f>
        <v>851</v>
      </c>
      <c r="O129" s="211">
        <f>SUM(M129:N129)</f>
        <v>1053</v>
      </c>
      <c r="P129" s="80">
        <f>+Lcc_BKK!P129+Lcc_DMK!P129</f>
        <v>0</v>
      </c>
      <c r="Q129" s="211">
        <f t="shared" ref="Q129" si="248">O129+P129</f>
        <v>1053</v>
      </c>
      <c r="R129" s="78">
        <f>+Lcc_BKK!R129+Lcc_DMK!R129</f>
        <v>266</v>
      </c>
      <c r="S129" s="79">
        <f>+Lcc_BKK!S129+Lcc_DMK!S129</f>
        <v>806</v>
      </c>
      <c r="T129" s="211">
        <f>SUM(R129:S129)</f>
        <v>1072</v>
      </c>
      <c r="U129" s="80">
        <f>+Lcc_BKK!U129+Lcc_DMK!U129</f>
        <v>0</v>
      </c>
      <c r="V129" s="211">
        <f>T129+U129</f>
        <v>1072</v>
      </c>
      <c r="W129" s="81">
        <f t="shared" si="236"/>
        <v>1.8043684710351338</v>
      </c>
      <c r="Y129" s="8"/>
      <c r="Z129" s="8"/>
    </row>
    <row r="130" spans="1:29">
      <c r="L130" s="61" t="s">
        <v>17</v>
      </c>
      <c r="M130" s="78">
        <f>Lcc_BKK!M130+Lcc_DMK!M130</f>
        <v>219</v>
      </c>
      <c r="N130" s="79">
        <f>Lcc_BKK!N130+Lcc_DMK!N130</f>
        <v>805</v>
      </c>
      <c r="O130" s="211">
        <f>SUM(M130:N130)</f>
        <v>1024</v>
      </c>
      <c r="P130" s="80">
        <f>+Lcc_BKK!P130+Lcc_DMK!P130</f>
        <v>0</v>
      </c>
      <c r="Q130" s="211">
        <f>O130+P130</f>
        <v>1024</v>
      </c>
      <c r="R130" s="78">
        <f>+Lcc_BKK!R130+Lcc_DMK!R130</f>
        <v>261</v>
      </c>
      <c r="S130" s="79">
        <f>+Lcc_BKK!S130+Lcc_DMK!S130</f>
        <v>732</v>
      </c>
      <c r="T130" s="211">
        <f>SUM(R130:S130)</f>
        <v>993</v>
      </c>
      <c r="U130" s="80">
        <f>+Lcc_BKK!U130+Lcc_DMK!U130</f>
        <v>0</v>
      </c>
      <c r="V130" s="211">
        <f>T130+U130</f>
        <v>993</v>
      </c>
      <c r="W130" s="81">
        <f>IF(Q130=0,0,((V130/Q130)-1)*100)</f>
        <v>-3.02734375</v>
      </c>
      <c r="Y130" s="8"/>
      <c r="Z130" s="8"/>
    </row>
    <row r="131" spans="1:29" ht="13.5" thickBot="1">
      <c r="L131" s="61" t="s">
        <v>18</v>
      </c>
      <c r="M131" s="78">
        <f>Lcc_BKK!M131+Lcc_DMK!M131</f>
        <v>212</v>
      </c>
      <c r="N131" s="79">
        <f>Lcc_BKK!N131+Lcc_DMK!N131</f>
        <v>818</v>
      </c>
      <c r="O131" s="213">
        <f>SUM(M131:N131)</f>
        <v>1030</v>
      </c>
      <c r="P131" s="86">
        <f>+Lcc_BKK!P131+Lcc_DMK!P131</f>
        <v>0</v>
      </c>
      <c r="Q131" s="213">
        <f>O131+P131</f>
        <v>1030</v>
      </c>
      <c r="R131" s="78">
        <f>+Lcc_BKK!R131+Lcc_DMK!R131</f>
        <v>267</v>
      </c>
      <c r="S131" s="79">
        <f>+Lcc_BKK!S131+Lcc_DMK!S131</f>
        <v>741</v>
      </c>
      <c r="T131" s="213">
        <f>SUM(R131:S131)</f>
        <v>1008</v>
      </c>
      <c r="U131" s="86">
        <f>+Lcc_BKK!U131+Lcc_DMK!U131</f>
        <v>0</v>
      </c>
      <c r="V131" s="213">
        <f>T131+U131</f>
        <v>1008</v>
      </c>
      <c r="W131" s="81">
        <f>IF(Q131=0,0,((V131/Q131)-1)*100)</f>
        <v>-2.1359223300970842</v>
      </c>
      <c r="Y131" s="8"/>
      <c r="Z131" s="8"/>
    </row>
    <row r="132" spans="1:29" ht="14.25" thickTop="1" thickBot="1">
      <c r="A132" s="401"/>
      <c r="L132" s="87" t="s">
        <v>19</v>
      </c>
      <c r="M132" s="88">
        <f>+M129+M130+M131</f>
        <v>633</v>
      </c>
      <c r="N132" s="88">
        <f t="shared" ref="N132" si="249">+N129+N130+N131</f>
        <v>2474</v>
      </c>
      <c r="O132" s="214">
        <f t="shared" ref="O132" si="250">+O129+O130+O131</f>
        <v>3107</v>
      </c>
      <c r="P132" s="89">
        <f t="shared" ref="P132" si="251">+P129+P130+P131</f>
        <v>0</v>
      </c>
      <c r="Q132" s="214">
        <f t="shared" ref="Q132" si="252">+Q129+Q130+Q131</f>
        <v>3107</v>
      </c>
      <c r="R132" s="88">
        <f t="shared" ref="R132" si="253">+R129+R130+R131</f>
        <v>794</v>
      </c>
      <c r="S132" s="88">
        <f t="shared" ref="S132" si="254">+S129+S130+S131</f>
        <v>2279</v>
      </c>
      <c r="T132" s="214">
        <f t="shared" ref="T132" si="255">+T129+T130+T131</f>
        <v>3073</v>
      </c>
      <c r="U132" s="89">
        <f t="shared" ref="U132" si="256">+U129+U130+U131</f>
        <v>0</v>
      </c>
      <c r="V132" s="214">
        <f t="shared" ref="V132" si="257">+V129+V130+V131</f>
        <v>3073</v>
      </c>
      <c r="W132" s="90">
        <f>IF(Q132=0,0,((V132/Q132)-1)*100)</f>
        <v>-1.0943031863533959</v>
      </c>
    </row>
    <row r="133" spans="1:29" ht="14.25" thickTop="1" thickBot="1">
      <c r="A133" s="403"/>
      <c r="K133" s="403"/>
      <c r="L133" s="61" t="s">
        <v>21</v>
      </c>
      <c r="M133" s="78">
        <f>Lcc_BKK!M133+Lcc_DMK!M133</f>
        <v>212</v>
      </c>
      <c r="N133" s="79">
        <f>Lcc_BKK!N133+Lcc_DMK!N133</f>
        <v>905</v>
      </c>
      <c r="O133" s="213">
        <f>SUM(M133:N133)</f>
        <v>1117</v>
      </c>
      <c r="P133" s="91">
        <f>+Lcc_BKK!P133+Lcc_DMK!P133</f>
        <v>0</v>
      </c>
      <c r="Q133" s="213">
        <f>O133+P133</f>
        <v>1117</v>
      </c>
      <c r="R133" s="78">
        <f>+Lcc_BKK!R133+Lcc_DMK!R133</f>
        <v>315</v>
      </c>
      <c r="S133" s="79">
        <f>+Lcc_BKK!S133+Lcc_DMK!S133</f>
        <v>760</v>
      </c>
      <c r="T133" s="213">
        <f>SUM(R133:S133)</f>
        <v>1075</v>
      </c>
      <c r="U133" s="91">
        <f>+Lcc_BKK!U133+Lcc_DMK!U133</f>
        <v>0</v>
      </c>
      <c r="V133" s="213">
        <f>T133+U133</f>
        <v>1075</v>
      </c>
      <c r="W133" s="81">
        <f>IF(Q133=0,0,((V133/Q133)-1)*100)</f>
        <v>-3.7600716204118201</v>
      </c>
      <c r="Y133" s="8"/>
      <c r="Z133" s="8"/>
    </row>
    <row r="134" spans="1:29" ht="14.25" thickTop="1" thickBot="1">
      <c r="A134" s="401"/>
      <c r="L134" s="82" t="s">
        <v>66</v>
      </c>
      <c r="M134" s="83">
        <f>M128+M132+M133</f>
        <v>1629</v>
      </c>
      <c r="N134" s="84">
        <f t="shared" ref="N134" si="258">N128+N132+N133</f>
        <v>6188</v>
      </c>
      <c r="O134" s="204">
        <f t="shared" ref="O134" si="259">O128+O132+O133</f>
        <v>7817</v>
      </c>
      <c r="P134" s="83">
        <f t="shared" ref="P134" si="260">P128+P132+P133</f>
        <v>2</v>
      </c>
      <c r="Q134" s="204">
        <f t="shared" ref="Q134" si="261">Q128+Q132+Q133</f>
        <v>7819</v>
      </c>
      <c r="R134" s="83">
        <f t="shared" ref="R134" si="262">R128+R132+R133</f>
        <v>2231</v>
      </c>
      <c r="S134" s="84">
        <f t="shared" ref="S134" si="263">S128+S132+S133</f>
        <v>5930</v>
      </c>
      <c r="T134" s="204">
        <f t="shared" ref="T134" si="264">T128+T132+T133</f>
        <v>8161</v>
      </c>
      <c r="U134" s="83">
        <f t="shared" ref="U134" si="265">U128+U132+U133</f>
        <v>0</v>
      </c>
      <c r="V134" s="204">
        <f t="shared" ref="V134" si="266">V128+V132+V133</f>
        <v>8161</v>
      </c>
      <c r="W134" s="85">
        <f t="shared" ref="W134" si="267">IF(Q134=0,0,((V134/Q134)-1)*100)</f>
        <v>4.3739608645606776</v>
      </c>
      <c r="Y134" s="8"/>
      <c r="Z134" s="8"/>
      <c r="AB134" s="327"/>
    </row>
    <row r="135" spans="1:29" ht="14.25" thickTop="1" thickBot="1">
      <c r="A135" s="401"/>
      <c r="L135" s="82" t="s">
        <v>67</v>
      </c>
      <c r="M135" s="83">
        <f>+M124+M128+M132+M133</f>
        <v>2347</v>
      </c>
      <c r="N135" s="84">
        <f t="shared" ref="N135:V135" si="268">+N124+N128+N132+N133</f>
        <v>8947</v>
      </c>
      <c r="O135" s="204">
        <f t="shared" si="268"/>
        <v>11294</v>
      </c>
      <c r="P135" s="83">
        <f t="shared" si="268"/>
        <v>2</v>
      </c>
      <c r="Q135" s="204">
        <f t="shared" si="268"/>
        <v>11296</v>
      </c>
      <c r="R135" s="83">
        <f t="shared" si="268"/>
        <v>3249</v>
      </c>
      <c r="S135" s="84">
        <f t="shared" si="268"/>
        <v>9023</v>
      </c>
      <c r="T135" s="204">
        <f t="shared" si="268"/>
        <v>12272</v>
      </c>
      <c r="U135" s="83">
        <f t="shared" si="268"/>
        <v>3</v>
      </c>
      <c r="V135" s="204">
        <f t="shared" si="268"/>
        <v>12275</v>
      </c>
      <c r="W135" s="85">
        <f>IF(Q135=0,0,((V135/Q135)-1)*100)</f>
        <v>8.6667847025495792</v>
      </c>
      <c r="Y135" s="8"/>
      <c r="Z135" s="8"/>
      <c r="AB135" s="327"/>
    </row>
    <row r="136" spans="1:29" ht="13.5" thickTop="1">
      <c r="A136" s="403"/>
      <c r="K136" s="403"/>
      <c r="L136" s="61" t="s">
        <v>22</v>
      </c>
      <c r="M136" s="78">
        <f>Lcc_BKK!M136+Lcc_DMK!M136</f>
        <v>244</v>
      </c>
      <c r="N136" s="79">
        <f>Lcc_BKK!N136+Lcc_DMK!N136</f>
        <v>861</v>
      </c>
      <c r="O136" s="213">
        <f>SUM(M136:N136)</f>
        <v>1105</v>
      </c>
      <c r="P136" s="80">
        <f>+Lcc_BKK!P136+Lcc_DMK!P136</f>
        <v>10</v>
      </c>
      <c r="Q136" s="213">
        <f t="shared" ref="Q136:Q137" si="269">O136+P136</f>
        <v>1115</v>
      </c>
      <c r="R136" s="78"/>
      <c r="S136" s="79"/>
      <c r="T136" s="213"/>
      <c r="U136" s="80"/>
      <c r="V136" s="213"/>
      <c r="W136" s="81"/>
      <c r="Y136" s="403"/>
      <c r="Z136" s="403"/>
      <c r="AA136" s="405"/>
    </row>
    <row r="137" spans="1:29" ht="13.5" thickBot="1">
      <c r="A137" s="403"/>
      <c r="K137" s="403"/>
      <c r="L137" s="61" t="s">
        <v>23</v>
      </c>
      <c r="M137" s="78">
        <f>Lcc_BKK!M137+Lcc_DMK!M137</f>
        <v>257</v>
      </c>
      <c r="N137" s="79">
        <f>Lcc_BKK!N137+Lcc_DMK!N137</f>
        <v>900</v>
      </c>
      <c r="O137" s="213">
        <f>SUM(M137:N137)</f>
        <v>1157</v>
      </c>
      <c r="P137" s="80">
        <f>+Lcc_BKK!P137+Lcc_DMK!P137</f>
        <v>2</v>
      </c>
      <c r="Q137" s="213">
        <f t="shared" si="269"/>
        <v>1159</v>
      </c>
      <c r="R137" s="78"/>
      <c r="S137" s="79"/>
      <c r="T137" s="213"/>
      <c r="U137" s="80"/>
      <c r="V137" s="213"/>
      <c r="W137" s="81"/>
      <c r="Y137" s="403"/>
      <c r="Z137" s="403"/>
      <c r="AA137" s="405"/>
    </row>
    <row r="138" spans="1:29" ht="14.25" thickTop="1" thickBot="1">
      <c r="L138" s="82" t="s">
        <v>40</v>
      </c>
      <c r="M138" s="83">
        <f t="shared" ref="M138:Q138" si="270">+M133+M136+M137</f>
        <v>713</v>
      </c>
      <c r="N138" s="84">
        <f t="shared" si="270"/>
        <v>2666</v>
      </c>
      <c r="O138" s="212">
        <f t="shared" si="270"/>
        <v>3379</v>
      </c>
      <c r="P138" s="83">
        <f t="shared" si="270"/>
        <v>12</v>
      </c>
      <c r="Q138" s="212">
        <f t="shared" si="270"/>
        <v>3391</v>
      </c>
      <c r="R138" s="83"/>
      <c r="S138" s="84"/>
      <c r="T138" s="212"/>
      <c r="U138" s="83"/>
      <c r="V138" s="212"/>
      <c r="W138" s="85"/>
      <c r="Y138" s="403"/>
      <c r="Z138" s="403"/>
      <c r="AA138" s="405"/>
    </row>
    <row r="139" spans="1:29" ht="14.25" thickTop="1" thickBot="1">
      <c r="A139" s="397" t="str">
        <f t="shared" ref="A139" si="271">IF(ISERROR(F139/G139)," ",IF(F139/G139&gt;0.5,IF(F139/G139&lt;1.5," ","NOT OK"),"NOT OK"))</f>
        <v xml:space="preserve"> </v>
      </c>
      <c r="B139" s="419"/>
      <c r="C139" s="420"/>
      <c r="D139" s="420"/>
      <c r="E139" s="421"/>
      <c r="F139" s="420"/>
      <c r="G139" s="420"/>
      <c r="H139" s="422"/>
      <c r="I139" s="423"/>
      <c r="J139" s="401"/>
      <c r="L139" s="82" t="s">
        <v>62</v>
      </c>
      <c r="M139" s="83">
        <f t="shared" ref="M139:Q139" si="272">M128+M132+M138</f>
        <v>2130</v>
      </c>
      <c r="N139" s="84">
        <f t="shared" si="272"/>
        <v>7949</v>
      </c>
      <c r="O139" s="212">
        <f t="shared" si="272"/>
        <v>10079</v>
      </c>
      <c r="P139" s="83">
        <f t="shared" si="272"/>
        <v>14</v>
      </c>
      <c r="Q139" s="212">
        <f t="shared" si="272"/>
        <v>10093</v>
      </c>
      <c r="R139" s="83"/>
      <c r="S139" s="84"/>
      <c r="T139" s="212"/>
      <c r="U139" s="83"/>
      <c r="V139" s="212"/>
      <c r="W139" s="85"/>
      <c r="Y139" s="403"/>
      <c r="Z139" s="403"/>
      <c r="AA139" s="405"/>
    </row>
    <row r="140" spans="1:29" ht="14.25" thickTop="1" thickBot="1">
      <c r="L140" s="82" t="s">
        <v>64</v>
      </c>
      <c r="M140" s="83">
        <f t="shared" ref="M140:Q140" si="273">+M124+M128+M132+M138</f>
        <v>2848</v>
      </c>
      <c r="N140" s="84">
        <f t="shared" si="273"/>
        <v>10708</v>
      </c>
      <c r="O140" s="204">
        <f t="shared" si="273"/>
        <v>13556</v>
      </c>
      <c r="P140" s="83">
        <f t="shared" si="273"/>
        <v>14</v>
      </c>
      <c r="Q140" s="204">
        <f t="shared" si="273"/>
        <v>13570</v>
      </c>
      <c r="R140" s="83"/>
      <c r="S140" s="84"/>
      <c r="T140" s="204"/>
      <c r="U140" s="83"/>
      <c r="V140" s="204"/>
      <c r="W140" s="85"/>
      <c r="Y140" s="8"/>
      <c r="Z140" s="8"/>
      <c r="AB140" s="327"/>
      <c r="AC140" s="327"/>
    </row>
    <row r="141" spans="1:29" ht="14.25" thickTop="1" thickBot="1">
      <c r="L141" s="92" t="s">
        <v>60</v>
      </c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</row>
    <row r="142" spans="1:29" ht="13.5" thickTop="1">
      <c r="L142" s="510" t="s">
        <v>42</v>
      </c>
      <c r="M142" s="511"/>
      <c r="N142" s="511"/>
      <c r="O142" s="511"/>
      <c r="P142" s="511"/>
      <c r="Q142" s="511"/>
      <c r="R142" s="511"/>
      <c r="S142" s="511"/>
      <c r="T142" s="511"/>
      <c r="U142" s="511"/>
      <c r="V142" s="511"/>
      <c r="W142" s="512"/>
    </row>
    <row r="143" spans="1:29" ht="13.5" thickBot="1">
      <c r="L143" s="507" t="s">
        <v>45</v>
      </c>
      <c r="M143" s="508"/>
      <c r="N143" s="508"/>
      <c r="O143" s="508"/>
      <c r="P143" s="508"/>
      <c r="Q143" s="508"/>
      <c r="R143" s="508"/>
      <c r="S143" s="508"/>
      <c r="T143" s="508"/>
      <c r="U143" s="508"/>
      <c r="V143" s="508"/>
      <c r="W143" s="509"/>
    </row>
    <row r="144" spans="1:29" ht="14.25" thickTop="1" thickBot="1">
      <c r="L144" s="56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8" t="s">
        <v>34</v>
      </c>
    </row>
    <row r="145" spans="1:28" ht="14.25" thickTop="1" thickBot="1">
      <c r="L145" s="59"/>
      <c r="M145" s="498" t="s">
        <v>63</v>
      </c>
      <c r="N145" s="499"/>
      <c r="O145" s="499"/>
      <c r="P145" s="499"/>
      <c r="Q145" s="500"/>
      <c r="R145" s="223" t="s">
        <v>65</v>
      </c>
      <c r="S145" s="224"/>
      <c r="T145" s="225"/>
      <c r="U145" s="223"/>
      <c r="V145" s="223"/>
      <c r="W145" s="375" t="s">
        <v>2</v>
      </c>
    </row>
    <row r="146" spans="1:28" ht="13.5" thickTop="1">
      <c r="L146" s="61" t="s">
        <v>3</v>
      </c>
      <c r="M146" s="62"/>
      <c r="N146" s="63"/>
      <c r="O146" s="64"/>
      <c r="P146" s="65"/>
      <c r="Q146" s="64"/>
      <c r="R146" s="62"/>
      <c r="S146" s="63"/>
      <c r="T146" s="64"/>
      <c r="U146" s="65"/>
      <c r="V146" s="372"/>
      <c r="W146" s="373" t="s">
        <v>4</v>
      </c>
    </row>
    <row r="147" spans="1:28" ht="13.5" thickBot="1">
      <c r="L147" s="67"/>
      <c r="M147" s="68" t="s">
        <v>35</v>
      </c>
      <c r="N147" s="69" t="s">
        <v>36</v>
      </c>
      <c r="O147" s="70" t="s">
        <v>37</v>
      </c>
      <c r="P147" s="71" t="s">
        <v>32</v>
      </c>
      <c r="Q147" s="70" t="s">
        <v>7</v>
      </c>
      <c r="R147" s="68" t="s">
        <v>35</v>
      </c>
      <c r="S147" s="69" t="s">
        <v>36</v>
      </c>
      <c r="T147" s="70" t="s">
        <v>37</v>
      </c>
      <c r="U147" s="71" t="s">
        <v>32</v>
      </c>
      <c r="V147" s="371" t="s">
        <v>7</v>
      </c>
      <c r="W147" s="374"/>
    </row>
    <row r="148" spans="1:28" ht="5.25" customHeight="1" thickTop="1">
      <c r="L148" s="61"/>
      <c r="M148" s="73"/>
      <c r="N148" s="74"/>
      <c r="O148" s="75"/>
      <c r="P148" s="76"/>
      <c r="Q148" s="105"/>
      <c r="R148" s="73"/>
      <c r="S148" s="74"/>
      <c r="T148" s="75"/>
      <c r="U148" s="76"/>
      <c r="V148" s="152"/>
      <c r="W148" s="77"/>
    </row>
    <row r="149" spans="1:28">
      <c r="L149" s="61" t="s">
        <v>10</v>
      </c>
      <c r="M149" s="78">
        <f t="shared" ref="M149:N151" si="274">+M93+M121</f>
        <v>1014</v>
      </c>
      <c r="N149" s="79">
        <f t="shared" si="274"/>
        <v>2859</v>
      </c>
      <c r="O149" s="211">
        <f>M149+N149</f>
        <v>3873</v>
      </c>
      <c r="P149" s="80">
        <f>+P93+P121</f>
        <v>0</v>
      </c>
      <c r="Q149" s="219">
        <f t="shared" ref="Q149:Q151" si="275">O149+P149</f>
        <v>3873</v>
      </c>
      <c r="R149" s="78">
        <f t="shared" ref="R149:S151" si="276">+R93+R121</f>
        <v>1391</v>
      </c>
      <c r="S149" s="79">
        <f t="shared" si="276"/>
        <v>3577</v>
      </c>
      <c r="T149" s="211">
        <f>R149+S149</f>
        <v>4968</v>
      </c>
      <c r="U149" s="80">
        <f>+U93+U121</f>
        <v>21</v>
      </c>
      <c r="V149" s="220">
        <f>T149+U149</f>
        <v>4989</v>
      </c>
      <c r="W149" s="81">
        <f>IF(Q149=0,0,((V149/Q149)-1)*100)</f>
        <v>28.814872192099152</v>
      </c>
      <c r="Y149" s="8"/>
      <c r="Z149" s="8"/>
    </row>
    <row r="150" spans="1:28">
      <c r="L150" s="61" t="s">
        <v>11</v>
      </c>
      <c r="M150" s="78">
        <f t="shared" si="274"/>
        <v>1220</v>
      </c>
      <c r="N150" s="79">
        <f t="shared" si="274"/>
        <v>3258</v>
      </c>
      <c r="O150" s="211">
        <f>M150+N150</f>
        <v>4478</v>
      </c>
      <c r="P150" s="80">
        <f>+P94+P122</f>
        <v>0</v>
      </c>
      <c r="Q150" s="219">
        <f t="shared" si="275"/>
        <v>4478</v>
      </c>
      <c r="R150" s="78">
        <f t="shared" si="276"/>
        <v>1470</v>
      </c>
      <c r="S150" s="79">
        <f t="shared" si="276"/>
        <v>3685</v>
      </c>
      <c r="T150" s="211">
        <f>R150+S150</f>
        <v>5155</v>
      </c>
      <c r="U150" s="80">
        <f>+U94+U122</f>
        <v>33</v>
      </c>
      <c r="V150" s="220">
        <f>T150+U150</f>
        <v>5188</v>
      </c>
      <c r="W150" s="81">
        <f>IF(Q150=0,0,((V150/Q150)-1)*100)</f>
        <v>15.855292541313082</v>
      </c>
      <c r="Y150" s="8"/>
      <c r="Z150" s="8"/>
    </row>
    <row r="151" spans="1:28" ht="13.5" thickBot="1">
      <c r="L151" s="67" t="s">
        <v>12</v>
      </c>
      <c r="M151" s="78">
        <f t="shared" si="274"/>
        <v>1061</v>
      </c>
      <c r="N151" s="79">
        <f t="shared" si="274"/>
        <v>3170</v>
      </c>
      <c r="O151" s="211">
        <f>M151+N151</f>
        <v>4231</v>
      </c>
      <c r="P151" s="80">
        <f>+P95+P123</f>
        <v>1</v>
      </c>
      <c r="Q151" s="219">
        <f t="shared" si="275"/>
        <v>4232</v>
      </c>
      <c r="R151" s="78">
        <f t="shared" si="276"/>
        <v>1650</v>
      </c>
      <c r="S151" s="79">
        <f t="shared" si="276"/>
        <v>3885</v>
      </c>
      <c r="T151" s="211">
        <f>R151+S151</f>
        <v>5535</v>
      </c>
      <c r="U151" s="80">
        <f>+U95+U123</f>
        <v>9</v>
      </c>
      <c r="V151" s="220">
        <f>T151+U151</f>
        <v>5544</v>
      </c>
      <c r="W151" s="81">
        <f>IF(Q151=0,0,((V151/Q151)-1)*100)</f>
        <v>31.00189035916825</v>
      </c>
      <c r="Y151" s="8"/>
      <c r="Z151" s="8"/>
    </row>
    <row r="152" spans="1:28" ht="14.25" thickTop="1" thickBot="1">
      <c r="L152" s="82" t="s">
        <v>38</v>
      </c>
      <c r="M152" s="83">
        <f t="shared" ref="M152:V152" si="277">+M149+M150+M151</f>
        <v>3295</v>
      </c>
      <c r="N152" s="84">
        <f t="shared" si="277"/>
        <v>9287</v>
      </c>
      <c r="O152" s="204">
        <f t="shared" si="277"/>
        <v>12582</v>
      </c>
      <c r="P152" s="83">
        <f t="shared" si="277"/>
        <v>1</v>
      </c>
      <c r="Q152" s="204">
        <f t="shared" si="277"/>
        <v>12583</v>
      </c>
      <c r="R152" s="83">
        <f t="shared" si="277"/>
        <v>4511</v>
      </c>
      <c r="S152" s="84">
        <f t="shared" si="277"/>
        <v>11147</v>
      </c>
      <c r="T152" s="204">
        <f t="shared" si="277"/>
        <v>15658</v>
      </c>
      <c r="U152" s="83">
        <f t="shared" si="277"/>
        <v>63</v>
      </c>
      <c r="V152" s="204">
        <f t="shared" si="277"/>
        <v>15721</v>
      </c>
      <c r="W152" s="85">
        <f t="shared" ref="W152" si="278">IF(Q152=0,0,((V152/Q152)-1)*100)</f>
        <v>24.938408964475876</v>
      </c>
      <c r="Y152" s="8"/>
      <c r="Z152" s="8"/>
      <c r="AB152" s="327"/>
    </row>
    <row r="153" spans="1:28" ht="13.5" thickTop="1">
      <c r="L153" s="61" t="s">
        <v>13</v>
      </c>
      <c r="M153" s="78">
        <f t="shared" ref="M153:N155" si="279">+M97+M125</f>
        <v>1056</v>
      </c>
      <c r="N153" s="79">
        <f t="shared" si="279"/>
        <v>2798</v>
      </c>
      <c r="O153" s="211">
        <f t="shared" ref="O153:O165" si="280">M153+N153</f>
        <v>3854</v>
      </c>
      <c r="P153" s="80">
        <f>+P97+P125</f>
        <v>3</v>
      </c>
      <c r="Q153" s="219">
        <f t="shared" ref="Q153" si="281">O153+P153</f>
        <v>3857</v>
      </c>
      <c r="R153" s="78">
        <f t="shared" ref="R153:S155" si="282">+R97+R125</f>
        <v>1650</v>
      </c>
      <c r="S153" s="79">
        <f t="shared" si="282"/>
        <v>3856</v>
      </c>
      <c r="T153" s="211">
        <f t="shared" ref="T153:T157" si="283">R153+S153</f>
        <v>5506</v>
      </c>
      <c r="U153" s="80">
        <f>+U97+U125</f>
        <v>3</v>
      </c>
      <c r="V153" s="220">
        <f>T153+U153</f>
        <v>5509</v>
      </c>
      <c r="W153" s="81">
        <f>IF(Q153=0,0,((V153/Q153)-1)*100)</f>
        <v>42.831215970961892</v>
      </c>
      <c r="Y153" s="8"/>
      <c r="Z153" s="8"/>
    </row>
    <row r="154" spans="1:28">
      <c r="L154" s="61" t="s">
        <v>14</v>
      </c>
      <c r="M154" s="78">
        <f t="shared" si="279"/>
        <v>1009</v>
      </c>
      <c r="N154" s="79">
        <f t="shared" si="279"/>
        <v>2813</v>
      </c>
      <c r="O154" s="211">
        <f>M154+N154</f>
        <v>3822</v>
      </c>
      <c r="P154" s="80">
        <f>+P98+P126</f>
        <v>0</v>
      </c>
      <c r="Q154" s="219">
        <f>O154+P154</f>
        <v>3822</v>
      </c>
      <c r="R154" s="78">
        <f t="shared" si="282"/>
        <v>1344</v>
      </c>
      <c r="S154" s="79">
        <f t="shared" si="282"/>
        <v>3529</v>
      </c>
      <c r="T154" s="211">
        <f>R154+S154</f>
        <v>4873</v>
      </c>
      <c r="U154" s="80">
        <f>+U98+U126</f>
        <v>9</v>
      </c>
      <c r="V154" s="220">
        <f>T154+U154</f>
        <v>4882</v>
      </c>
      <c r="W154" s="81">
        <f>IF(Q154=0,0,((V154/Q154)-1)*100)</f>
        <v>27.734170591313443</v>
      </c>
      <c r="Y154" s="8"/>
      <c r="Z154" s="8"/>
    </row>
    <row r="155" spans="1:28" ht="13.5" thickBot="1">
      <c r="L155" s="61" t="s">
        <v>15</v>
      </c>
      <c r="M155" s="78">
        <f t="shared" si="279"/>
        <v>1252</v>
      </c>
      <c r="N155" s="79">
        <f t="shared" si="279"/>
        <v>3273</v>
      </c>
      <c r="O155" s="211">
        <f>M155+N155</f>
        <v>4525</v>
      </c>
      <c r="P155" s="80">
        <f>+P99+P127</f>
        <v>0</v>
      </c>
      <c r="Q155" s="219">
        <f>O155+P155</f>
        <v>4525</v>
      </c>
      <c r="R155" s="78">
        <f t="shared" si="282"/>
        <v>2036</v>
      </c>
      <c r="S155" s="79">
        <f t="shared" si="282"/>
        <v>4406</v>
      </c>
      <c r="T155" s="211">
        <f>R155+S155</f>
        <v>6442</v>
      </c>
      <c r="U155" s="80">
        <f>+U99+U127</f>
        <v>0</v>
      </c>
      <c r="V155" s="220">
        <f>T155+U155</f>
        <v>6442</v>
      </c>
      <c r="W155" s="81">
        <f>IF(Q155=0,0,((V155/Q155)-1)*100)</f>
        <v>42.364640883977913</v>
      </c>
      <c r="Y155" s="8"/>
      <c r="Z155" s="8"/>
    </row>
    <row r="156" spans="1:28" ht="14.25" thickTop="1" thickBot="1">
      <c r="A156" s="401"/>
      <c r="L156" s="82" t="s">
        <v>61</v>
      </c>
      <c r="M156" s="83">
        <f t="shared" ref="M156" si="284">+M153+M154+M155</f>
        <v>3317</v>
      </c>
      <c r="N156" s="84">
        <f t="shared" ref="N156" si="285">+N153+N154+N155</f>
        <v>8884</v>
      </c>
      <c r="O156" s="204">
        <f t="shared" ref="O156" si="286">+O153+O154+O155</f>
        <v>12201</v>
      </c>
      <c r="P156" s="83">
        <f t="shared" ref="P156" si="287">+P153+P154+P155</f>
        <v>3</v>
      </c>
      <c r="Q156" s="204">
        <f t="shared" ref="Q156" si="288">+Q153+Q154+Q155</f>
        <v>12204</v>
      </c>
      <c r="R156" s="83">
        <f t="shared" ref="R156" si="289">+R153+R154+R155</f>
        <v>5030</v>
      </c>
      <c r="S156" s="84">
        <f t="shared" ref="S156" si="290">+S153+S154+S155</f>
        <v>11791</v>
      </c>
      <c r="T156" s="204">
        <f t="shared" ref="T156" si="291">+T153+T154+T155</f>
        <v>16821</v>
      </c>
      <c r="U156" s="83">
        <f t="shared" ref="U156" si="292">+U153+U154+U155</f>
        <v>12</v>
      </c>
      <c r="V156" s="204">
        <f t="shared" ref="V156" si="293">+V153+V154+V155</f>
        <v>16833</v>
      </c>
      <c r="W156" s="85">
        <f t="shared" ref="W156" si="294">IF(Q156=0,0,((V156/Q156)-1)*100)</f>
        <v>37.930186823992138</v>
      </c>
      <c r="Y156" s="8"/>
      <c r="Z156" s="8"/>
      <c r="AB156" s="327"/>
    </row>
    <row r="157" spans="1:28" ht="13.5" thickTop="1">
      <c r="L157" s="61" t="s">
        <v>16</v>
      </c>
      <c r="M157" s="78">
        <f t="shared" ref="M157:N159" si="295">+M101+M129</f>
        <v>1038</v>
      </c>
      <c r="N157" s="79">
        <f t="shared" si="295"/>
        <v>2994</v>
      </c>
      <c r="O157" s="211">
        <f t="shared" si="280"/>
        <v>4032</v>
      </c>
      <c r="P157" s="80">
        <f>+P101+P129</f>
        <v>0</v>
      </c>
      <c r="Q157" s="219">
        <f t="shared" ref="Q157:Q165" si="296">O157+P157</f>
        <v>4032</v>
      </c>
      <c r="R157" s="78">
        <f t="shared" ref="R157:S159" si="297">+R101+R129</f>
        <v>1691</v>
      </c>
      <c r="S157" s="79">
        <f t="shared" si="297"/>
        <v>4176</v>
      </c>
      <c r="T157" s="211">
        <f t="shared" si="283"/>
        <v>5867</v>
      </c>
      <c r="U157" s="80">
        <f>+U101+U129</f>
        <v>17</v>
      </c>
      <c r="V157" s="220">
        <f>T157+U157</f>
        <v>5884</v>
      </c>
      <c r="W157" s="81">
        <f t="shared" ref="W157" si="298">IF(Q157=0,0,((V157/Q157)-1)*100)</f>
        <v>45.932539682539677</v>
      </c>
      <c r="Y157" s="8"/>
      <c r="Z157" s="8"/>
    </row>
    <row r="158" spans="1:28">
      <c r="L158" s="61" t="s">
        <v>17</v>
      </c>
      <c r="M158" s="78">
        <f t="shared" si="295"/>
        <v>935</v>
      </c>
      <c r="N158" s="79">
        <f t="shared" si="295"/>
        <v>3302</v>
      </c>
      <c r="O158" s="211">
        <f>M158+N158</f>
        <v>4237</v>
      </c>
      <c r="P158" s="80">
        <f>+P102+P130</f>
        <v>0</v>
      </c>
      <c r="Q158" s="219">
        <f>O158+P158</f>
        <v>4237</v>
      </c>
      <c r="R158" s="78">
        <f t="shared" si="297"/>
        <v>1616</v>
      </c>
      <c r="S158" s="79">
        <f t="shared" si="297"/>
        <v>4219</v>
      </c>
      <c r="T158" s="211">
        <f>R158+S158</f>
        <v>5835</v>
      </c>
      <c r="U158" s="80">
        <f>+U102+U130</f>
        <v>16</v>
      </c>
      <c r="V158" s="220">
        <f>T158+U158</f>
        <v>5851</v>
      </c>
      <c r="W158" s="81">
        <f>IF(Q158=0,0,((V158/Q158)-1)*100)</f>
        <v>38.092990323341994</v>
      </c>
      <c r="Y158" s="8"/>
      <c r="Z158" s="8"/>
    </row>
    <row r="159" spans="1:28" ht="13.5" thickBot="1">
      <c r="L159" s="61" t="s">
        <v>18</v>
      </c>
      <c r="M159" s="78">
        <f t="shared" si="295"/>
        <v>1019</v>
      </c>
      <c r="N159" s="79">
        <f t="shared" si="295"/>
        <v>2897</v>
      </c>
      <c r="O159" s="213">
        <f>M159+N159</f>
        <v>3916</v>
      </c>
      <c r="P159" s="86">
        <f>+P103+P131</f>
        <v>0</v>
      </c>
      <c r="Q159" s="219">
        <f>O159+P159</f>
        <v>3916</v>
      </c>
      <c r="R159" s="78">
        <f t="shared" si="297"/>
        <v>1783</v>
      </c>
      <c r="S159" s="79">
        <f t="shared" si="297"/>
        <v>3736</v>
      </c>
      <c r="T159" s="213">
        <f>R159+S159</f>
        <v>5519</v>
      </c>
      <c r="U159" s="86">
        <f>+U103+U131</f>
        <v>9</v>
      </c>
      <c r="V159" s="220">
        <f>T159+U159</f>
        <v>5528</v>
      </c>
      <c r="W159" s="81">
        <f>IF(Q159=0,0,((V159/Q159)-1)*100)</f>
        <v>41.164453524004088</v>
      </c>
      <c r="Y159" s="8"/>
      <c r="Z159" s="8"/>
    </row>
    <row r="160" spans="1:28" ht="14.25" thickTop="1" thickBot="1">
      <c r="A160" s="401"/>
      <c r="L160" s="87" t="s">
        <v>19</v>
      </c>
      <c r="M160" s="88">
        <f>+M157+M158+M159</f>
        <v>2992</v>
      </c>
      <c r="N160" s="88">
        <f t="shared" ref="N160" si="299">+N157+N158+N159</f>
        <v>9193</v>
      </c>
      <c r="O160" s="214">
        <f t="shared" ref="O160" si="300">+O157+O158+O159</f>
        <v>12185</v>
      </c>
      <c r="P160" s="89">
        <f t="shared" ref="P160" si="301">+P157+P158+P159</f>
        <v>0</v>
      </c>
      <c r="Q160" s="214">
        <f t="shared" ref="Q160" si="302">+Q157+Q158+Q159</f>
        <v>12185</v>
      </c>
      <c r="R160" s="88">
        <f t="shared" ref="R160" si="303">+R157+R158+R159</f>
        <v>5090</v>
      </c>
      <c r="S160" s="88">
        <f t="shared" ref="S160" si="304">+S157+S158+S159</f>
        <v>12131</v>
      </c>
      <c r="T160" s="214">
        <f t="shared" ref="T160" si="305">+T157+T158+T159</f>
        <v>17221</v>
      </c>
      <c r="U160" s="89">
        <f t="shared" ref="U160" si="306">+U157+U158+U159</f>
        <v>42</v>
      </c>
      <c r="V160" s="214">
        <f t="shared" ref="V160" si="307">+V157+V158+V159</f>
        <v>17263</v>
      </c>
      <c r="W160" s="90">
        <f>IF(Q160=0,0,((V160/Q160)-1)*100)</f>
        <v>41.67418957734921</v>
      </c>
    </row>
    <row r="161" spans="1:29" ht="14.25" thickTop="1" thickBot="1">
      <c r="A161" s="401"/>
      <c r="L161" s="61" t="s">
        <v>21</v>
      </c>
      <c r="M161" s="78">
        <f>+M105+M133</f>
        <v>1037</v>
      </c>
      <c r="N161" s="79">
        <f>+N105+N133</f>
        <v>2877</v>
      </c>
      <c r="O161" s="213">
        <f>M161+N161</f>
        <v>3914</v>
      </c>
      <c r="P161" s="91">
        <f>+P105+P133</f>
        <v>0</v>
      </c>
      <c r="Q161" s="219">
        <f>O161+P161</f>
        <v>3914</v>
      </c>
      <c r="R161" s="78">
        <f>+R105+R133</f>
        <v>1899</v>
      </c>
      <c r="S161" s="79">
        <f>+S105+S133</f>
        <v>3841</v>
      </c>
      <c r="T161" s="213">
        <f>R161+S161</f>
        <v>5740</v>
      </c>
      <c r="U161" s="91">
        <f>+U105+U133</f>
        <v>12</v>
      </c>
      <c r="V161" s="220">
        <f>T161+U161</f>
        <v>5752</v>
      </c>
      <c r="W161" s="81">
        <f>IF(Q161=0,0,((V161/Q161)-1)*100)</f>
        <v>46.959632089933564</v>
      </c>
      <c r="Y161" s="8"/>
      <c r="Z161" s="8"/>
    </row>
    <row r="162" spans="1:29" ht="14.25" thickTop="1" thickBot="1">
      <c r="A162" s="401"/>
      <c r="L162" s="82" t="s">
        <v>66</v>
      </c>
      <c r="M162" s="83">
        <f>M156+M160+M161</f>
        <v>7346</v>
      </c>
      <c r="N162" s="84">
        <f t="shared" ref="N162" si="308">N156+N160+N161</f>
        <v>20954</v>
      </c>
      <c r="O162" s="204">
        <f t="shared" ref="O162" si="309">O156+O160+O161</f>
        <v>28300</v>
      </c>
      <c r="P162" s="83">
        <f t="shared" ref="P162" si="310">P156+P160+P161</f>
        <v>3</v>
      </c>
      <c r="Q162" s="204">
        <f t="shared" ref="Q162" si="311">Q156+Q160+Q161</f>
        <v>28303</v>
      </c>
      <c r="R162" s="83">
        <f t="shared" ref="R162" si="312">R156+R160+R161</f>
        <v>12019</v>
      </c>
      <c r="S162" s="84">
        <f t="shared" ref="S162" si="313">S156+S160+S161</f>
        <v>27763</v>
      </c>
      <c r="T162" s="204">
        <f t="shared" ref="T162" si="314">T156+T160+T161</f>
        <v>39782</v>
      </c>
      <c r="U162" s="83">
        <f t="shared" ref="U162" si="315">U156+U160+U161</f>
        <v>66</v>
      </c>
      <c r="V162" s="204">
        <f t="shared" ref="V162" si="316">V156+V160+V161</f>
        <v>39848</v>
      </c>
      <c r="W162" s="85">
        <f t="shared" ref="W162" si="317">IF(Q162=0,0,((V162/Q162)-1)*100)</f>
        <v>40.790728897996686</v>
      </c>
      <c r="Y162" s="8"/>
      <c r="Z162" s="8"/>
      <c r="AB162" s="327"/>
    </row>
    <row r="163" spans="1:29" ht="14.25" thickTop="1" thickBot="1">
      <c r="A163" s="401"/>
      <c r="L163" s="82" t="s">
        <v>67</v>
      </c>
      <c r="M163" s="83">
        <f>+M152+M156+M160+M161</f>
        <v>10641</v>
      </c>
      <c r="N163" s="84">
        <f t="shared" ref="N163:V163" si="318">+N152+N156+N160+N161</f>
        <v>30241</v>
      </c>
      <c r="O163" s="204">
        <f t="shared" si="318"/>
        <v>40882</v>
      </c>
      <c r="P163" s="83">
        <f t="shared" si="318"/>
        <v>4</v>
      </c>
      <c r="Q163" s="204">
        <f t="shared" si="318"/>
        <v>40886</v>
      </c>
      <c r="R163" s="83">
        <f t="shared" si="318"/>
        <v>16530</v>
      </c>
      <c r="S163" s="84">
        <f t="shared" si="318"/>
        <v>38910</v>
      </c>
      <c r="T163" s="204">
        <f t="shared" si="318"/>
        <v>55440</v>
      </c>
      <c r="U163" s="83">
        <f t="shared" si="318"/>
        <v>129</v>
      </c>
      <c r="V163" s="204">
        <f t="shared" si="318"/>
        <v>55569</v>
      </c>
      <c r="W163" s="85">
        <f>IF(Q163=0,0,((V163/Q163)-1)*100)</f>
        <v>35.912048133835548</v>
      </c>
      <c r="Y163" s="8"/>
      <c r="Z163" s="8"/>
      <c r="AB163" s="327"/>
    </row>
    <row r="164" spans="1:29" ht="13.5" thickTop="1">
      <c r="A164" s="401"/>
      <c r="L164" s="61" t="s">
        <v>22</v>
      </c>
      <c r="M164" s="78">
        <f>+M108+M136</f>
        <v>1162</v>
      </c>
      <c r="N164" s="79">
        <f>+N108+N136</f>
        <v>2840</v>
      </c>
      <c r="O164" s="213">
        <f t="shared" si="280"/>
        <v>4002</v>
      </c>
      <c r="P164" s="80">
        <f>+P108+P136</f>
        <v>12</v>
      </c>
      <c r="Q164" s="219">
        <f t="shared" si="296"/>
        <v>4014</v>
      </c>
      <c r="R164" s="78"/>
      <c r="S164" s="79"/>
      <c r="T164" s="213"/>
      <c r="U164" s="80"/>
      <c r="V164" s="220"/>
      <c r="W164" s="81"/>
    </row>
    <row r="165" spans="1:29" ht="13.5" thickBot="1">
      <c r="A165" s="403"/>
      <c r="K165" s="403"/>
      <c r="L165" s="61" t="s">
        <v>23</v>
      </c>
      <c r="M165" s="78">
        <f>+M109+M137</f>
        <v>1186</v>
      </c>
      <c r="N165" s="79">
        <f>+N109+N137</f>
        <v>4483</v>
      </c>
      <c r="O165" s="213">
        <f t="shared" si="280"/>
        <v>5669</v>
      </c>
      <c r="P165" s="80">
        <f>+P109+P137</f>
        <v>14</v>
      </c>
      <c r="Q165" s="219">
        <f t="shared" si="296"/>
        <v>5683</v>
      </c>
      <c r="R165" s="78"/>
      <c r="S165" s="79"/>
      <c r="T165" s="213"/>
      <c r="U165" s="80"/>
      <c r="V165" s="220"/>
      <c r="W165" s="81"/>
      <c r="Y165" s="403"/>
      <c r="Z165" s="403"/>
      <c r="AA165" s="405"/>
    </row>
    <row r="166" spans="1:29" ht="14.25" thickTop="1" thickBot="1">
      <c r="A166" s="403"/>
      <c r="K166" s="403"/>
      <c r="L166" s="82" t="s">
        <v>40</v>
      </c>
      <c r="M166" s="83">
        <f t="shared" ref="M166:Q166" si="319">+M161+M164+M165</f>
        <v>3385</v>
      </c>
      <c r="N166" s="84">
        <f t="shared" si="319"/>
        <v>10200</v>
      </c>
      <c r="O166" s="204">
        <f t="shared" si="319"/>
        <v>13585</v>
      </c>
      <c r="P166" s="83">
        <f t="shared" si="319"/>
        <v>26</v>
      </c>
      <c r="Q166" s="204">
        <f t="shared" si="319"/>
        <v>13611</v>
      </c>
      <c r="R166" s="83"/>
      <c r="S166" s="84"/>
      <c r="T166" s="204"/>
      <c r="U166" s="83"/>
      <c r="V166" s="204"/>
      <c r="W166" s="85"/>
      <c r="Y166" s="403"/>
      <c r="Z166" s="403"/>
      <c r="AA166" s="405"/>
    </row>
    <row r="167" spans="1:29" ht="14.25" thickTop="1" thickBot="1">
      <c r="A167" s="397" t="str">
        <f t="shared" ref="A167" si="320">IF(ISERROR(F167/G167)," ",IF(F167/G167&gt;0.5,IF(F167/G167&lt;1.5," ","NOT OK"),"NOT OK"))</f>
        <v xml:space="preserve"> </v>
      </c>
      <c r="B167" s="419"/>
      <c r="C167" s="420"/>
      <c r="D167" s="420"/>
      <c r="E167" s="421"/>
      <c r="F167" s="420"/>
      <c r="G167" s="420"/>
      <c r="H167" s="422"/>
      <c r="I167" s="423"/>
      <c r="J167" s="401"/>
      <c r="L167" s="82" t="s">
        <v>62</v>
      </c>
      <c r="M167" s="83">
        <f t="shared" ref="M167:Q167" si="321">M156+M160+M166</f>
        <v>9694</v>
      </c>
      <c r="N167" s="84">
        <f t="shared" si="321"/>
        <v>28277</v>
      </c>
      <c r="O167" s="212">
        <f t="shared" si="321"/>
        <v>37971</v>
      </c>
      <c r="P167" s="83">
        <f t="shared" si="321"/>
        <v>29</v>
      </c>
      <c r="Q167" s="212">
        <f t="shared" si="321"/>
        <v>38000</v>
      </c>
      <c r="R167" s="83"/>
      <c r="S167" s="84"/>
      <c r="T167" s="212"/>
      <c r="U167" s="83"/>
      <c r="V167" s="212"/>
      <c r="W167" s="85"/>
      <c r="Y167" s="403"/>
      <c r="Z167" s="403"/>
      <c r="AA167" s="405"/>
    </row>
    <row r="168" spans="1:29" ht="14.25" thickTop="1" thickBot="1">
      <c r="L168" s="82" t="s">
        <v>64</v>
      </c>
      <c r="M168" s="83">
        <f t="shared" ref="M168:Q168" si="322">+M152+M156+M160+M166</f>
        <v>12989</v>
      </c>
      <c r="N168" s="84">
        <f t="shared" si="322"/>
        <v>37564</v>
      </c>
      <c r="O168" s="204">
        <f t="shared" si="322"/>
        <v>50553</v>
      </c>
      <c r="P168" s="83">
        <f t="shared" si="322"/>
        <v>30</v>
      </c>
      <c r="Q168" s="204">
        <f t="shared" si="322"/>
        <v>50583</v>
      </c>
      <c r="R168" s="83"/>
      <c r="S168" s="84"/>
      <c r="T168" s="204"/>
      <c r="U168" s="83"/>
      <c r="V168" s="204"/>
      <c r="W168" s="85"/>
      <c r="Y168" s="8"/>
      <c r="Z168" s="8"/>
      <c r="AB168" s="327"/>
      <c r="AC168" s="327"/>
    </row>
    <row r="169" spans="1:29" ht="14.25" thickTop="1" thickBot="1">
      <c r="L169" s="92" t="s">
        <v>60</v>
      </c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</row>
    <row r="170" spans="1:29" ht="13.5" thickTop="1">
      <c r="L170" s="501" t="s">
        <v>54</v>
      </c>
      <c r="M170" s="502"/>
      <c r="N170" s="502"/>
      <c r="O170" s="502"/>
      <c r="P170" s="502"/>
      <c r="Q170" s="502"/>
      <c r="R170" s="502"/>
      <c r="S170" s="502"/>
      <c r="T170" s="502"/>
      <c r="U170" s="502"/>
      <c r="V170" s="502"/>
      <c r="W170" s="503"/>
    </row>
    <row r="171" spans="1:29" ht="13.5" thickBot="1">
      <c r="L171" s="504" t="s">
        <v>51</v>
      </c>
      <c r="M171" s="505"/>
      <c r="N171" s="505"/>
      <c r="O171" s="505"/>
      <c r="P171" s="505"/>
      <c r="Q171" s="505"/>
      <c r="R171" s="505"/>
      <c r="S171" s="505"/>
      <c r="T171" s="505"/>
      <c r="U171" s="505"/>
      <c r="V171" s="505"/>
      <c r="W171" s="506"/>
    </row>
    <row r="172" spans="1:29" ht="14.25" thickTop="1" thickBot="1">
      <c r="L172" s="248"/>
      <c r="M172" s="249"/>
      <c r="N172" s="249"/>
      <c r="O172" s="249"/>
      <c r="P172" s="249"/>
      <c r="Q172" s="249"/>
      <c r="R172" s="249"/>
      <c r="S172" s="249"/>
      <c r="T172" s="249"/>
      <c r="U172" s="249"/>
      <c r="V172" s="249"/>
      <c r="W172" s="250" t="s">
        <v>34</v>
      </c>
    </row>
    <row r="173" spans="1:29" ht="14.25" customHeight="1" thickTop="1" thickBot="1">
      <c r="L173" s="251"/>
      <c r="M173" s="495" t="s">
        <v>63</v>
      </c>
      <c r="N173" s="496"/>
      <c r="O173" s="496"/>
      <c r="P173" s="496"/>
      <c r="Q173" s="497"/>
      <c r="R173" s="252" t="s">
        <v>65</v>
      </c>
      <c r="S173" s="252"/>
      <c r="T173" s="252"/>
      <c r="U173" s="252"/>
      <c r="V173" s="253"/>
      <c r="W173" s="254" t="s">
        <v>2</v>
      </c>
    </row>
    <row r="174" spans="1:29" ht="13.5" thickTop="1">
      <c r="L174" s="255" t="s">
        <v>3</v>
      </c>
      <c r="M174" s="256"/>
      <c r="N174" s="257"/>
      <c r="O174" s="258"/>
      <c r="P174" s="259"/>
      <c r="Q174" s="258"/>
      <c r="R174" s="256"/>
      <c r="S174" s="257"/>
      <c r="T174" s="258"/>
      <c r="U174" s="259"/>
      <c r="V174" s="258"/>
      <c r="W174" s="260" t="s">
        <v>4</v>
      </c>
    </row>
    <row r="175" spans="1:29" ht="13.5" thickBot="1">
      <c r="L175" s="261"/>
      <c r="M175" s="262" t="s">
        <v>35</v>
      </c>
      <c r="N175" s="263" t="s">
        <v>36</v>
      </c>
      <c r="O175" s="264" t="s">
        <v>37</v>
      </c>
      <c r="P175" s="265" t="s">
        <v>32</v>
      </c>
      <c r="Q175" s="264" t="s">
        <v>7</v>
      </c>
      <c r="R175" s="262" t="s">
        <v>35</v>
      </c>
      <c r="S175" s="263" t="s">
        <v>36</v>
      </c>
      <c r="T175" s="264" t="s">
        <v>37</v>
      </c>
      <c r="U175" s="265" t="s">
        <v>32</v>
      </c>
      <c r="V175" s="264" t="s">
        <v>7</v>
      </c>
      <c r="W175" s="266"/>
    </row>
    <row r="176" spans="1:29" ht="3.75" customHeight="1" thickTop="1">
      <c r="L176" s="255"/>
      <c r="M176" s="267"/>
      <c r="N176" s="268"/>
      <c r="O176" s="341"/>
      <c r="P176" s="270"/>
      <c r="Q176" s="341"/>
      <c r="R176" s="267"/>
      <c r="S176" s="268"/>
      <c r="T176" s="341"/>
      <c r="U176" s="270"/>
      <c r="V176" s="341"/>
      <c r="W176" s="271"/>
    </row>
    <row r="177" spans="1:27">
      <c r="L177" s="255" t="s">
        <v>10</v>
      </c>
      <c r="M177" s="272">
        <f>Lcc_BKK!M177+Lcc_DMK!M177</f>
        <v>0</v>
      </c>
      <c r="N177" s="273">
        <f>Lcc_BKK!N177+Lcc_DMK!N177</f>
        <v>10</v>
      </c>
      <c r="O177" s="342">
        <f>M177+N177</f>
        <v>10</v>
      </c>
      <c r="P177" s="275">
        <f>+Lcc_BKK!P177+Lcc_DMK!P177</f>
        <v>0</v>
      </c>
      <c r="Q177" s="342">
        <f>O177+P177</f>
        <v>10</v>
      </c>
      <c r="R177" s="272">
        <f>+Lcc_BKK!R177+Lcc_DMK!R177</f>
        <v>0</v>
      </c>
      <c r="S177" s="273">
        <f>+Lcc_BKK!S177+Lcc_DMK!S177</f>
        <v>1</v>
      </c>
      <c r="T177" s="343">
        <f>SUM(R177:S177)</f>
        <v>1</v>
      </c>
      <c r="U177" s="275">
        <f>Lcc_BKK!U177+Lcc_DMK!U177</f>
        <v>0</v>
      </c>
      <c r="V177" s="342">
        <f>T177+U177</f>
        <v>1</v>
      </c>
      <c r="W177" s="276">
        <f>IF(Q177=0,0,((V177/Q177)-1)*100)</f>
        <v>-90</v>
      </c>
    </row>
    <row r="178" spans="1:27">
      <c r="L178" s="255" t="s">
        <v>11</v>
      </c>
      <c r="M178" s="272">
        <f>Lcc_BKK!M178+Lcc_DMK!M178</f>
        <v>0</v>
      </c>
      <c r="N178" s="273">
        <f>Lcc_BKK!N178+Lcc_DMK!N178</f>
        <v>7</v>
      </c>
      <c r="O178" s="342">
        <f>M178+N178</f>
        <v>7</v>
      </c>
      <c r="P178" s="275">
        <f>+Lcc_BKK!P178+Lcc_DMK!P178</f>
        <v>0</v>
      </c>
      <c r="Q178" s="342">
        <f t="shared" ref="Q178:Q179" si="323">O178+P178</f>
        <v>7</v>
      </c>
      <c r="R178" s="272">
        <f>+Lcc_BKK!R178+Lcc_DMK!R178</f>
        <v>0</v>
      </c>
      <c r="S178" s="273">
        <f>+Lcc_BKK!S178+Lcc_DMK!S178</f>
        <v>1</v>
      </c>
      <c r="T178" s="343">
        <f t="shared" ref="T178:T179" si="324">SUM(R178:S178)</f>
        <v>1</v>
      </c>
      <c r="U178" s="275">
        <f>Lcc_BKK!U178+Lcc_DMK!U178</f>
        <v>0</v>
      </c>
      <c r="V178" s="342">
        <f>T178+U178</f>
        <v>1</v>
      </c>
      <c r="W178" s="276">
        <f>IF(Q178=0,0,((V178/Q178)-1)*100)</f>
        <v>-85.714285714285722</v>
      </c>
    </row>
    <row r="179" spans="1:27" ht="13.5" thickBot="1">
      <c r="L179" s="261" t="s">
        <v>12</v>
      </c>
      <c r="M179" s="272">
        <f>Lcc_BKK!M179+Lcc_DMK!M179</f>
        <v>0</v>
      </c>
      <c r="N179" s="273">
        <f>Lcc_BKK!N179+Lcc_DMK!N179</f>
        <v>4</v>
      </c>
      <c r="O179" s="342">
        <f>M179+N179</f>
        <v>4</v>
      </c>
      <c r="P179" s="275">
        <f>+Lcc_BKK!P179+Lcc_DMK!P179</f>
        <v>0</v>
      </c>
      <c r="Q179" s="342">
        <f t="shared" si="323"/>
        <v>4</v>
      </c>
      <c r="R179" s="272">
        <f>+Lcc_BKK!R179+Lcc_DMK!R179</f>
        <v>0</v>
      </c>
      <c r="S179" s="273">
        <f>+Lcc_BKK!S179+Lcc_DMK!S179</f>
        <v>1</v>
      </c>
      <c r="T179" s="343">
        <f t="shared" si="324"/>
        <v>1</v>
      </c>
      <c r="U179" s="275">
        <f>Lcc_BKK!U179+Lcc_DMK!U179</f>
        <v>0</v>
      </c>
      <c r="V179" s="342">
        <f>T179+U179</f>
        <v>1</v>
      </c>
      <c r="W179" s="276">
        <f>IF(Q179=0,0,((V179/Q179)-1)*100)</f>
        <v>-75</v>
      </c>
    </row>
    <row r="180" spans="1:27" ht="14.25" thickTop="1" thickBot="1">
      <c r="L180" s="277" t="s">
        <v>38</v>
      </c>
      <c r="M180" s="278">
        <f t="shared" ref="M180:V180" si="325">+M177+M178+M179</f>
        <v>0</v>
      </c>
      <c r="N180" s="279">
        <f t="shared" si="325"/>
        <v>21</v>
      </c>
      <c r="O180" s="280">
        <f t="shared" si="325"/>
        <v>21</v>
      </c>
      <c r="P180" s="278">
        <f t="shared" si="325"/>
        <v>0</v>
      </c>
      <c r="Q180" s="280">
        <f t="shared" si="325"/>
        <v>21</v>
      </c>
      <c r="R180" s="278">
        <f t="shared" si="325"/>
        <v>0</v>
      </c>
      <c r="S180" s="279">
        <f t="shared" si="325"/>
        <v>3</v>
      </c>
      <c r="T180" s="280">
        <f t="shared" si="325"/>
        <v>3</v>
      </c>
      <c r="U180" s="278">
        <f t="shared" si="325"/>
        <v>0</v>
      </c>
      <c r="V180" s="280">
        <f t="shared" si="325"/>
        <v>3</v>
      </c>
      <c r="W180" s="281">
        <f t="shared" ref="W180" si="326">IF(Q180=0,0,((V180/Q180)-1)*100)</f>
        <v>-85.714285714285722</v>
      </c>
    </row>
    <row r="181" spans="1:27" ht="13.5" thickTop="1">
      <c r="L181" s="255" t="s">
        <v>13</v>
      </c>
      <c r="M181" s="272">
        <f>Lcc_BKK!M181+Lcc_DMK!M181</f>
        <v>0</v>
      </c>
      <c r="N181" s="273">
        <f>Lcc_BKK!N181+Lcc_DMK!N181</f>
        <v>3</v>
      </c>
      <c r="O181" s="342">
        <f>M181+N181</f>
        <v>3</v>
      </c>
      <c r="P181" s="275">
        <f>+Lcc_BKK!P181+Lcc_DMK!P181</f>
        <v>0</v>
      </c>
      <c r="Q181" s="342">
        <f t="shared" ref="Q181" si="327">O181+P181</f>
        <v>3</v>
      </c>
      <c r="R181" s="272">
        <f>+Lcc_BKK!R181+Lcc_DMK!R181</f>
        <v>0</v>
      </c>
      <c r="S181" s="273">
        <f>+Lcc_BKK!S181+Lcc_DMK!S181</f>
        <v>3</v>
      </c>
      <c r="T181" s="342">
        <f>R181+S181</f>
        <v>3</v>
      </c>
      <c r="U181" s="275">
        <f>Lcc_BKK!U181+Lcc_DMK!U181</f>
        <v>0</v>
      </c>
      <c r="V181" s="342">
        <f>T181+U181</f>
        <v>3</v>
      </c>
      <c r="W181" s="276">
        <f t="shared" ref="W181:W190" si="328">IF(Q181=0,0,((V181/Q181)-1)*100)</f>
        <v>0</v>
      </c>
    </row>
    <row r="182" spans="1:27">
      <c r="L182" s="255" t="s">
        <v>14</v>
      </c>
      <c r="M182" s="272">
        <f>Lcc_BKK!M182+Lcc_DMK!M182</f>
        <v>0</v>
      </c>
      <c r="N182" s="273">
        <f>Lcc_BKK!N182+Lcc_DMK!N182</f>
        <v>2</v>
      </c>
      <c r="O182" s="342">
        <f>M182+N182</f>
        <v>2</v>
      </c>
      <c r="P182" s="275">
        <f>+Lcc_BKK!P182+Lcc_DMK!P182</f>
        <v>0</v>
      </c>
      <c r="Q182" s="342">
        <f>O182+P182</f>
        <v>2</v>
      </c>
      <c r="R182" s="272">
        <f>+Lcc_BKK!R182+Lcc_DMK!R182</f>
        <v>0</v>
      </c>
      <c r="S182" s="273">
        <f>+Lcc_BKK!S182+Lcc_DMK!S182</f>
        <v>2</v>
      </c>
      <c r="T182" s="342">
        <f>R182+S182</f>
        <v>2</v>
      </c>
      <c r="U182" s="275">
        <f>Lcc_BKK!U182+Lcc_DMK!U182</f>
        <v>0</v>
      </c>
      <c r="V182" s="342">
        <f>T182+U182</f>
        <v>2</v>
      </c>
      <c r="W182" s="276">
        <f>IF(Q182=0,0,((V182/Q182)-1)*100)</f>
        <v>0</v>
      </c>
    </row>
    <row r="183" spans="1:27" ht="13.5" thickBot="1">
      <c r="L183" s="255" t="s">
        <v>15</v>
      </c>
      <c r="M183" s="272">
        <f>Lcc_BKK!M183+Lcc_DMK!M183</f>
        <v>0</v>
      </c>
      <c r="N183" s="273">
        <f>Lcc_BKK!N183+Lcc_DMK!N183</f>
        <v>2</v>
      </c>
      <c r="O183" s="342">
        <f>M183+N183</f>
        <v>2</v>
      </c>
      <c r="P183" s="275">
        <f>+Lcc_BKK!P183+Lcc_DMK!P183</f>
        <v>0</v>
      </c>
      <c r="Q183" s="342">
        <f>O183+P183</f>
        <v>2</v>
      </c>
      <c r="R183" s="272">
        <f>+Lcc_BKK!R183+Lcc_DMK!R183</f>
        <v>0</v>
      </c>
      <c r="S183" s="273">
        <f>+Lcc_BKK!S183+Lcc_DMK!S183</f>
        <v>1</v>
      </c>
      <c r="T183" s="342">
        <f>R183+S183</f>
        <v>1</v>
      </c>
      <c r="U183" s="275">
        <f>Lcc_BKK!U183+Lcc_DMK!U183</f>
        <v>0</v>
      </c>
      <c r="V183" s="342">
        <f>T183+U183</f>
        <v>1</v>
      </c>
      <c r="W183" s="276">
        <f>IF(Q183=0,0,((V183/Q183)-1)*100)</f>
        <v>-50</v>
      </c>
    </row>
    <row r="184" spans="1:27" ht="14.25" thickTop="1" thickBot="1">
      <c r="L184" s="277" t="s">
        <v>61</v>
      </c>
      <c r="M184" s="278">
        <f t="shared" ref="M184" si="329">+M181+M182+M183</f>
        <v>0</v>
      </c>
      <c r="N184" s="279">
        <f t="shared" ref="N184" si="330">+N181+N182+N183</f>
        <v>7</v>
      </c>
      <c r="O184" s="280">
        <f t="shared" ref="O184" si="331">+O181+O182+O183</f>
        <v>7</v>
      </c>
      <c r="P184" s="278">
        <f t="shared" ref="P184" si="332">+P181+P182+P183</f>
        <v>0</v>
      </c>
      <c r="Q184" s="280">
        <f t="shared" ref="Q184" si="333">+Q181+Q182+Q183</f>
        <v>7</v>
      </c>
      <c r="R184" s="278">
        <f t="shared" ref="R184" si="334">+R181+R182+R183</f>
        <v>0</v>
      </c>
      <c r="S184" s="279">
        <f t="shared" ref="S184" si="335">+S181+S182+S183</f>
        <v>6</v>
      </c>
      <c r="T184" s="280">
        <f t="shared" ref="T184" si="336">+T181+T182+T183</f>
        <v>6</v>
      </c>
      <c r="U184" s="278">
        <f t="shared" ref="U184" si="337">+U181+U182+U183</f>
        <v>0</v>
      </c>
      <c r="V184" s="280">
        <f t="shared" ref="V184" si="338">+V181+V182+V183</f>
        <v>6</v>
      </c>
      <c r="W184" s="281">
        <f t="shared" ref="W184" si="339">IF(Q184=0,0,((V184/Q184)-1)*100)</f>
        <v>-14.28571428571429</v>
      </c>
    </row>
    <row r="185" spans="1:27" ht="13.5" thickTop="1">
      <c r="L185" s="255" t="s">
        <v>16</v>
      </c>
      <c r="M185" s="272">
        <f>Lcc_BKK!M185+Lcc_DMK!M185</f>
        <v>0</v>
      </c>
      <c r="N185" s="273">
        <f>Lcc_BKK!N185+Lcc_DMK!N185</f>
        <v>1</v>
      </c>
      <c r="O185" s="342">
        <f>SUM(M185:N185)</f>
        <v>1</v>
      </c>
      <c r="P185" s="275">
        <f>+Lcc_BKK!P185+Lcc_DMK!P185</f>
        <v>0</v>
      </c>
      <c r="Q185" s="342">
        <f t="shared" ref="Q185" si="340">O185+P185</f>
        <v>1</v>
      </c>
      <c r="R185" s="272">
        <f>+Lcc_BKK!R185+Lcc_DMK!R185</f>
        <v>0</v>
      </c>
      <c r="S185" s="273">
        <f>+Lcc_BKK!S185+Lcc_DMK!S185</f>
        <v>1</v>
      </c>
      <c r="T185" s="342">
        <f>SUM(R185:S185)</f>
        <v>1</v>
      </c>
      <c r="U185" s="275">
        <f>Lcc_BKK!U185+Lcc_DMK!U185</f>
        <v>0</v>
      </c>
      <c r="V185" s="342">
        <f t="shared" ref="V185" si="341">T185+U185</f>
        <v>1</v>
      </c>
      <c r="W185" s="276">
        <f t="shared" si="328"/>
        <v>0</v>
      </c>
    </row>
    <row r="186" spans="1:27">
      <c r="L186" s="255" t="s">
        <v>17</v>
      </c>
      <c r="M186" s="272">
        <f>Lcc_BKK!M186+Lcc_DMK!M186</f>
        <v>0</v>
      </c>
      <c r="N186" s="273">
        <f>Lcc_BKK!N186+Lcc_DMK!N186</f>
        <v>1</v>
      </c>
      <c r="O186" s="342">
        <f>SUM(M186:N186)</f>
        <v>1</v>
      </c>
      <c r="P186" s="275">
        <f>+Lcc_BKK!P186+Lcc_DMK!P186</f>
        <v>0</v>
      </c>
      <c r="Q186" s="342">
        <f>O186+P186</f>
        <v>1</v>
      </c>
      <c r="R186" s="272">
        <f>+Lcc_BKK!R186+Lcc_DMK!R186</f>
        <v>0</v>
      </c>
      <c r="S186" s="273">
        <f>+Lcc_BKK!S186+Lcc_DMK!S186</f>
        <v>1</v>
      </c>
      <c r="T186" s="342">
        <f>SUM(R186:S186)</f>
        <v>1</v>
      </c>
      <c r="U186" s="275">
        <f>Lcc_BKK!U186+Lcc_DMK!U186</f>
        <v>0</v>
      </c>
      <c r="V186" s="342">
        <f>T186+U186</f>
        <v>1</v>
      </c>
      <c r="W186" s="276">
        <f>IF(Q186=0,0,((V186/Q186)-1)*100)</f>
        <v>0</v>
      </c>
    </row>
    <row r="187" spans="1:27" ht="13.5" thickBot="1">
      <c r="L187" s="255" t="s">
        <v>18</v>
      </c>
      <c r="M187" s="272">
        <f>Lcc_BKK!M187+Lcc_DMK!M187</f>
        <v>0</v>
      </c>
      <c r="N187" s="273">
        <f>Lcc_BKK!N187+Lcc_DMK!N187</f>
        <v>1</v>
      </c>
      <c r="O187" s="343">
        <f>SUM(M187:N187)</f>
        <v>1</v>
      </c>
      <c r="P187" s="283">
        <f>+Lcc_BKK!P187+Lcc_DMK!P187</f>
        <v>0</v>
      </c>
      <c r="Q187" s="343">
        <f>O187+P187</f>
        <v>1</v>
      </c>
      <c r="R187" s="272">
        <f>+Lcc_BKK!R187+Lcc_DMK!R187</f>
        <v>0</v>
      </c>
      <c r="S187" s="273">
        <f>+Lcc_BKK!S187+Lcc_DMK!S187</f>
        <v>1</v>
      </c>
      <c r="T187" s="343">
        <f>SUM(R187:S187)</f>
        <v>1</v>
      </c>
      <c r="U187" s="283">
        <f>Lcc_BKK!U187+Lcc_DMK!U187</f>
        <v>0</v>
      </c>
      <c r="V187" s="343">
        <f>T187+U187</f>
        <v>1</v>
      </c>
      <c r="W187" s="276">
        <f>IF(Q187=0,0,((V187/Q187)-1)*100)</f>
        <v>0</v>
      </c>
    </row>
    <row r="188" spans="1:27" ht="14.25" thickTop="1" thickBot="1">
      <c r="L188" s="284" t="s">
        <v>19</v>
      </c>
      <c r="M188" s="285">
        <f>+M185+M186+M187</f>
        <v>0</v>
      </c>
      <c r="N188" s="285">
        <f t="shared" ref="N188:V188" si="342">+N185+N186+N187</f>
        <v>3</v>
      </c>
      <c r="O188" s="286">
        <f t="shared" si="342"/>
        <v>3</v>
      </c>
      <c r="P188" s="287">
        <f t="shared" si="342"/>
        <v>0</v>
      </c>
      <c r="Q188" s="286">
        <f t="shared" si="342"/>
        <v>3</v>
      </c>
      <c r="R188" s="285">
        <f t="shared" si="342"/>
        <v>0</v>
      </c>
      <c r="S188" s="285">
        <f t="shared" si="342"/>
        <v>3</v>
      </c>
      <c r="T188" s="286">
        <f t="shared" si="342"/>
        <v>3</v>
      </c>
      <c r="U188" s="287">
        <f t="shared" si="342"/>
        <v>0</v>
      </c>
      <c r="V188" s="286">
        <f t="shared" si="342"/>
        <v>3</v>
      </c>
      <c r="W188" s="288">
        <f>IF(Q188=0,0,((V188/Q188)-1)*100)</f>
        <v>0</v>
      </c>
    </row>
    <row r="189" spans="1:27" ht="14.25" thickTop="1" thickBot="1">
      <c r="A189" s="403"/>
      <c r="K189" s="403"/>
      <c r="L189" s="255" t="s">
        <v>21</v>
      </c>
      <c r="M189" s="272">
        <f>Lcc_BKK!M189+Lcc_DMK!M189</f>
        <v>0</v>
      </c>
      <c r="N189" s="273">
        <f>Lcc_BKK!N189+Lcc_DMK!N189</f>
        <v>0</v>
      </c>
      <c r="O189" s="343">
        <f>SUM(M189:N189)</f>
        <v>0</v>
      </c>
      <c r="P189" s="289">
        <f>+Lcc_BKK!P189+Lcc_DMK!P189</f>
        <v>0</v>
      </c>
      <c r="Q189" s="343">
        <f>O189+P189</f>
        <v>0</v>
      </c>
      <c r="R189" s="272">
        <f>+Lcc_BKK!R189+Lcc_DMK!R189</f>
        <v>0</v>
      </c>
      <c r="S189" s="273">
        <f>+Lcc_BKK!S189+Lcc_DMK!S189</f>
        <v>4</v>
      </c>
      <c r="T189" s="343">
        <f>SUM(R189:S189)</f>
        <v>4</v>
      </c>
      <c r="U189" s="289">
        <f>Lcc_BKK!U189+Lcc_DMK!U189</f>
        <v>0</v>
      </c>
      <c r="V189" s="343">
        <f>T189+U189</f>
        <v>4</v>
      </c>
      <c r="W189" s="276">
        <f>IF(Q189=0,0,((V189/Q189)-1)*100)</f>
        <v>0</v>
      </c>
      <c r="X189" s="406"/>
      <c r="Y189" s="403"/>
      <c r="Z189" s="403"/>
      <c r="AA189" s="405"/>
    </row>
    <row r="190" spans="1:27" ht="14.25" thickTop="1" thickBot="1">
      <c r="L190" s="277" t="s">
        <v>66</v>
      </c>
      <c r="M190" s="278">
        <f>M184+M188+M189</f>
        <v>0</v>
      </c>
      <c r="N190" s="279">
        <f t="shared" ref="N190:V190" si="343">N184+N188+N189</f>
        <v>10</v>
      </c>
      <c r="O190" s="280">
        <f t="shared" si="343"/>
        <v>10</v>
      </c>
      <c r="P190" s="278">
        <f t="shared" si="343"/>
        <v>0</v>
      </c>
      <c r="Q190" s="280">
        <f t="shared" si="343"/>
        <v>10</v>
      </c>
      <c r="R190" s="278">
        <f t="shared" si="343"/>
        <v>0</v>
      </c>
      <c r="S190" s="279">
        <f t="shared" si="343"/>
        <v>13</v>
      </c>
      <c r="T190" s="280">
        <f t="shared" si="343"/>
        <v>13</v>
      </c>
      <c r="U190" s="278">
        <f t="shared" si="343"/>
        <v>0</v>
      </c>
      <c r="V190" s="280">
        <f t="shared" si="343"/>
        <v>13</v>
      </c>
      <c r="W190" s="281">
        <f t="shared" si="328"/>
        <v>30.000000000000004</v>
      </c>
    </row>
    <row r="191" spans="1:27" ht="14.25" thickTop="1" thickBot="1">
      <c r="L191" s="277" t="s">
        <v>67</v>
      </c>
      <c r="M191" s="278">
        <f>+M180+M184+M188+M189</f>
        <v>0</v>
      </c>
      <c r="N191" s="279">
        <f t="shared" ref="N191:V191" si="344">+N180+N184+N188+N189</f>
        <v>31</v>
      </c>
      <c r="O191" s="280">
        <f t="shared" si="344"/>
        <v>31</v>
      </c>
      <c r="P191" s="278">
        <f t="shared" si="344"/>
        <v>0</v>
      </c>
      <c r="Q191" s="280">
        <f t="shared" si="344"/>
        <v>31</v>
      </c>
      <c r="R191" s="278">
        <f t="shared" si="344"/>
        <v>0</v>
      </c>
      <c r="S191" s="279">
        <f t="shared" si="344"/>
        <v>16</v>
      </c>
      <c r="T191" s="280">
        <f t="shared" si="344"/>
        <v>16</v>
      </c>
      <c r="U191" s="278">
        <f t="shared" si="344"/>
        <v>0</v>
      </c>
      <c r="V191" s="280">
        <f t="shared" si="344"/>
        <v>16</v>
      </c>
      <c r="W191" s="281">
        <f>IF(Q191=0,0,((V191/Q191)-1)*100)</f>
        <v>-48.387096774193552</v>
      </c>
    </row>
    <row r="192" spans="1:27" ht="13.5" thickTop="1">
      <c r="A192" s="403"/>
      <c r="K192" s="403"/>
      <c r="L192" s="255" t="s">
        <v>22</v>
      </c>
      <c r="M192" s="272">
        <f>Lcc_BKK!M192+Lcc_DMK!M192</f>
        <v>0</v>
      </c>
      <c r="N192" s="273">
        <f>Lcc_BKK!N192+Lcc_DMK!N192</f>
        <v>2</v>
      </c>
      <c r="O192" s="343">
        <f>SUM(M192:N192)</f>
        <v>2</v>
      </c>
      <c r="P192" s="275">
        <f>+Lcc_BKK!P192+Lcc_DMK!P192</f>
        <v>0</v>
      </c>
      <c r="Q192" s="343">
        <f t="shared" ref="Q192:Q193" si="345">O192+P192</f>
        <v>2</v>
      </c>
      <c r="R192" s="272"/>
      <c r="S192" s="273"/>
      <c r="T192" s="343"/>
      <c r="U192" s="275"/>
      <c r="V192" s="343"/>
      <c r="W192" s="276"/>
      <c r="X192" s="406"/>
      <c r="Y192" s="403"/>
      <c r="Z192" s="403"/>
      <c r="AA192" s="405"/>
    </row>
    <row r="193" spans="1:28" ht="13.5" thickBot="1">
      <c r="A193" s="403"/>
      <c r="K193" s="403"/>
      <c r="L193" s="255" t="s">
        <v>23</v>
      </c>
      <c r="M193" s="272">
        <f>Lcc_BKK!M193+Lcc_DMK!M193</f>
        <v>0</v>
      </c>
      <c r="N193" s="273">
        <f>Lcc_BKK!N193+Lcc_DMK!N193</f>
        <v>4</v>
      </c>
      <c r="O193" s="343">
        <f>SUM(M193:N193)</f>
        <v>4</v>
      </c>
      <c r="P193" s="275">
        <f>+Lcc_BKK!P193+Lcc_DMK!P193</f>
        <v>0</v>
      </c>
      <c r="Q193" s="343">
        <f t="shared" si="345"/>
        <v>4</v>
      </c>
      <c r="R193" s="272"/>
      <c r="S193" s="273"/>
      <c r="T193" s="343"/>
      <c r="U193" s="275"/>
      <c r="V193" s="343"/>
      <c r="W193" s="276"/>
      <c r="Y193" s="403"/>
      <c r="Z193" s="403"/>
      <c r="AA193" s="405"/>
    </row>
    <row r="194" spans="1:28" ht="14.25" thickTop="1" thickBot="1">
      <c r="L194" s="277" t="s">
        <v>40</v>
      </c>
      <c r="M194" s="278">
        <f t="shared" ref="M194:Q194" si="346">+M189+M192+M193</f>
        <v>0</v>
      </c>
      <c r="N194" s="279">
        <f t="shared" si="346"/>
        <v>6</v>
      </c>
      <c r="O194" s="280">
        <f t="shared" si="346"/>
        <v>6</v>
      </c>
      <c r="P194" s="278">
        <f t="shared" si="346"/>
        <v>0</v>
      </c>
      <c r="Q194" s="280">
        <f t="shared" si="346"/>
        <v>6</v>
      </c>
      <c r="R194" s="278"/>
      <c r="S194" s="279"/>
      <c r="T194" s="280"/>
      <c r="U194" s="278"/>
      <c r="V194" s="280"/>
      <c r="W194" s="281"/>
    </row>
    <row r="195" spans="1:28" ht="14.25" thickTop="1" thickBot="1">
      <c r="A195" s="397" t="str">
        <f t="shared" ref="A195" si="347">IF(ISERROR(F195/G195)," ",IF(F195/G195&gt;0.5,IF(F195/G195&lt;1.5," ","NOT OK"),"NOT OK"))</f>
        <v xml:space="preserve"> </v>
      </c>
      <c r="B195" s="419"/>
      <c r="C195" s="420"/>
      <c r="D195" s="420"/>
      <c r="E195" s="421"/>
      <c r="F195" s="420"/>
      <c r="G195" s="420"/>
      <c r="H195" s="422"/>
      <c r="I195" s="423"/>
      <c r="J195" s="401"/>
      <c r="L195" s="277" t="s">
        <v>62</v>
      </c>
      <c r="M195" s="278">
        <f t="shared" ref="M195:Q195" si="348">M184+M188+M194</f>
        <v>0</v>
      </c>
      <c r="N195" s="279">
        <f t="shared" si="348"/>
        <v>16</v>
      </c>
      <c r="O195" s="280">
        <f t="shared" si="348"/>
        <v>16</v>
      </c>
      <c r="P195" s="278">
        <f t="shared" si="348"/>
        <v>0</v>
      </c>
      <c r="Q195" s="280">
        <f t="shared" si="348"/>
        <v>16</v>
      </c>
      <c r="R195" s="278"/>
      <c r="S195" s="279"/>
      <c r="T195" s="280"/>
      <c r="U195" s="278"/>
      <c r="V195" s="280"/>
      <c r="W195" s="281"/>
    </row>
    <row r="196" spans="1:28" ht="14.25" thickTop="1" thickBot="1">
      <c r="L196" s="277" t="s">
        <v>64</v>
      </c>
      <c r="M196" s="278">
        <f t="shared" ref="M196:Q196" si="349">+M180+M184+M188+M194</f>
        <v>0</v>
      </c>
      <c r="N196" s="279">
        <f t="shared" si="349"/>
        <v>37</v>
      </c>
      <c r="O196" s="280">
        <f t="shared" si="349"/>
        <v>37</v>
      </c>
      <c r="P196" s="278">
        <f t="shared" si="349"/>
        <v>0</v>
      </c>
      <c r="Q196" s="280">
        <f t="shared" si="349"/>
        <v>37</v>
      </c>
      <c r="R196" s="278"/>
      <c r="S196" s="279"/>
      <c r="T196" s="280"/>
      <c r="U196" s="278"/>
      <c r="V196" s="280"/>
      <c r="W196" s="281"/>
      <c r="AB196" s="327"/>
    </row>
    <row r="197" spans="1:28" ht="14.25" thickTop="1" thickBot="1">
      <c r="L197" s="290" t="s">
        <v>60</v>
      </c>
      <c r="M197" s="249"/>
      <c r="N197" s="249"/>
      <c r="O197" s="249"/>
      <c r="P197" s="249"/>
      <c r="Q197" s="249"/>
      <c r="R197" s="249"/>
      <c r="S197" s="249"/>
      <c r="T197" s="249"/>
      <c r="U197" s="249"/>
      <c r="V197" s="249"/>
      <c r="W197" s="249"/>
    </row>
    <row r="198" spans="1:28" ht="13.5" thickTop="1">
      <c r="L198" s="501" t="s">
        <v>55</v>
      </c>
      <c r="M198" s="502"/>
      <c r="N198" s="502"/>
      <c r="O198" s="502"/>
      <c r="P198" s="502"/>
      <c r="Q198" s="502"/>
      <c r="R198" s="502"/>
      <c r="S198" s="502"/>
      <c r="T198" s="502"/>
      <c r="U198" s="502"/>
      <c r="V198" s="502"/>
      <c r="W198" s="503"/>
    </row>
    <row r="199" spans="1:28" ht="13.5" thickBot="1">
      <c r="L199" s="504" t="s">
        <v>52</v>
      </c>
      <c r="M199" s="505"/>
      <c r="N199" s="505"/>
      <c r="O199" s="505"/>
      <c r="P199" s="505"/>
      <c r="Q199" s="505"/>
      <c r="R199" s="505"/>
      <c r="S199" s="505"/>
      <c r="T199" s="505"/>
      <c r="U199" s="505"/>
      <c r="V199" s="505"/>
      <c r="W199" s="506"/>
    </row>
    <row r="200" spans="1:28" ht="14.25" thickTop="1" thickBot="1">
      <c r="L200" s="248"/>
      <c r="M200" s="249"/>
      <c r="N200" s="249"/>
      <c r="O200" s="249"/>
      <c r="P200" s="249"/>
      <c r="Q200" s="249"/>
      <c r="R200" s="249"/>
      <c r="S200" s="249"/>
      <c r="T200" s="249"/>
      <c r="U200" s="249"/>
      <c r="V200" s="249"/>
      <c r="W200" s="250" t="s">
        <v>34</v>
      </c>
    </row>
    <row r="201" spans="1:28" ht="14.25" thickTop="1" thickBot="1">
      <c r="L201" s="251"/>
      <c r="M201" s="495" t="s">
        <v>63</v>
      </c>
      <c r="N201" s="496"/>
      <c r="O201" s="496"/>
      <c r="P201" s="496"/>
      <c r="Q201" s="497"/>
      <c r="R201" s="252" t="s">
        <v>65</v>
      </c>
      <c r="S201" s="252"/>
      <c r="T201" s="252"/>
      <c r="U201" s="252"/>
      <c r="V201" s="253"/>
      <c r="W201" s="254" t="s">
        <v>2</v>
      </c>
    </row>
    <row r="202" spans="1:28" ht="13.5" thickTop="1">
      <c r="L202" s="255" t="s">
        <v>3</v>
      </c>
      <c r="M202" s="256"/>
      <c r="N202" s="257"/>
      <c r="O202" s="258"/>
      <c r="P202" s="259"/>
      <c r="Q202" s="258"/>
      <c r="R202" s="256"/>
      <c r="S202" s="257"/>
      <c r="T202" s="258"/>
      <c r="U202" s="259"/>
      <c r="V202" s="258"/>
      <c r="W202" s="260" t="s">
        <v>4</v>
      </c>
    </row>
    <row r="203" spans="1:28" ht="13.5" thickBot="1">
      <c r="L203" s="261"/>
      <c r="M203" s="262" t="s">
        <v>35</v>
      </c>
      <c r="N203" s="263" t="s">
        <v>36</v>
      </c>
      <c r="O203" s="264" t="s">
        <v>37</v>
      </c>
      <c r="P203" s="265" t="s">
        <v>32</v>
      </c>
      <c r="Q203" s="264" t="s">
        <v>7</v>
      </c>
      <c r="R203" s="262" t="s">
        <v>35</v>
      </c>
      <c r="S203" s="263" t="s">
        <v>36</v>
      </c>
      <c r="T203" s="264" t="s">
        <v>37</v>
      </c>
      <c r="U203" s="265" t="s">
        <v>32</v>
      </c>
      <c r="V203" s="264" t="s">
        <v>7</v>
      </c>
      <c r="W203" s="266"/>
    </row>
    <row r="204" spans="1:28" ht="4.5" customHeight="1" thickTop="1">
      <c r="L204" s="255"/>
      <c r="M204" s="267"/>
      <c r="N204" s="268"/>
      <c r="O204" s="341"/>
      <c r="P204" s="270"/>
      <c r="Q204" s="341"/>
      <c r="R204" s="267"/>
      <c r="S204" s="268"/>
      <c r="T204" s="341"/>
      <c r="U204" s="270"/>
      <c r="V204" s="341"/>
      <c r="W204" s="271"/>
    </row>
    <row r="205" spans="1:28">
      <c r="L205" s="255" t="s">
        <v>10</v>
      </c>
      <c r="M205" s="272">
        <f>+Lcc_BKK!M205+Lcc_DMK!M205</f>
        <v>51</v>
      </c>
      <c r="N205" s="273">
        <f>+Lcc_BKK!N205+Lcc_DMK!N205</f>
        <v>487</v>
      </c>
      <c r="O205" s="342">
        <f>M205+N205</f>
        <v>538</v>
      </c>
      <c r="P205" s="275">
        <f>+Lcc_BKK!P205+Lcc_DMK!P205</f>
        <v>0</v>
      </c>
      <c r="Q205" s="342">
        <f t="shared" ref="Q205:Q207" si="350">O205+P205</f>
        <v>538</v>
      </c>
      <c r="R205" s="272">
        <f>+Lcc_BKK!R205+Lcc_DMK!R205</f>
        <v>55</v>
      </c>
      <c r="S205" s="273">
        <f>+Lcc_BKK!S205+Lcc_DMK!S205</f>
        <v>913</v>
      </c>
      <c r="T205" s="343">
        <f>SUM(R205:S205)</f>
        <v>968</v>
      </c>
      <c r="U205" s="275">
        <f>+Lcc_BKK!U205+Lcc_DMK!U205</f>
        <v>0</v>
      </c>
      <c r="V205" s="342">
        <f>T205+U205</f>
        <v>968</v>
      </c>
      <c r="W205" s="276">
        <f>IF(Q205=0,0,((V205/Q205)-1)*100)</f>
        <v>79.925650557620827</v>
      </c>
    </row>
    <row r="206" spans="1:28">
      <c r="L206" s="255" t="s">
        <v>11</v>
      </c>
      <c r="M206" s="272">
        <f>+Lcc_BKK!M206+Lcc_DMK!M206</f>
        <v>40</v>
      </c>
      <c r="N206" s="273">
        <f>+Lcc_BKK!N206+Lcc_DMK!N206</f>
        <v>477</v>
      </c>
      <c r="O206" s="342">
        <f>M206+N206</f>
        <v>517</v>
      </c>
      <c r="P206" s="275">
        <f>+Lcc_BKK!P206+Lcc_DMK!P206</f>
        <v>0</v>
      </c>
      <c r="Q206" s="342">
        <f t="shared" si="350"/>
        <v>517</v>
      </c>
      <c r="R206" s="272">
        <f>+Lcc_BKK!R206+Lcc_DMK!R206</f>
        <v>50</v>
      </c>
      <c r="S206" s="273">
        <f>+Lcc_BKK!S206+Lcc_DMK!S206</f>
        <v>870</v>
      </c>
      <c r="T206" s="343">
        <f t="shared" ref="T206:T207" si="351">SUM(R206:S206)</f>
        <v>920</v>
      </c>
      <c r="U206" s="275">
        <f>+Lcc_BKK!U206+Lcc_DMK!U206</f>
        <v>0</v>
      </c>
      <c r="V206" s="342">
        <f>T206+U206</f>
        <v>920</v>
      </c>
      <c r="W206" s="276">
        <f>IF(Q206=0,0,((V206/Q206)-1)*100)</f>
        <v>77.949709864603477</v>
      </c>
    </row>
    <row r="207" spans="1:28" ht="13.5" thickBot="1">
      <c r="L207" s="261" t="s">
        <v>12</v>
      </c>
      <c r="M207" s="272">
        <f>+Lcc_BKK!M207+Lcc_DMK!M207</f>
        <v>54</v>
      </c>
      <c r="N207" s="273">
        <f>+Lcc_BKK!N207+Lcc_DMK!N207</f>
        <v>485</v>
      </c>
      <c r="O207" s="342">
        <f>M207+N207</f>
        <v>539</v>
      </c>
      <c r="P207" s="275">
        <f>+Lcc_BKK!P207+Lcc_DMK!P207</f>
        <v>0</v>
      </c>
      <c r="Q207" s="342">
        <f t="shared" si="350"/>
        <v>539</v>
      </c>
      <c r="R207" s="272">
        <f>+Lcc_BKK!R207+Lcc_DMK!R207</f>
        <v>61</v>
      </c>
      <c r="S207" s="273">
        <f>+Lcc_BKK!S207+Lcc_DMK!S207</f>
        <v>946</v>
      </c>
      <c r="T207" s="343">
        <f t="shared" si="351"/>
        <v>1007</v>
      </c>
      <c r="U207" s="275">
        <f>+Lcc_BKK!U207+Lcc_DMK!U207</f>
        <v>0</v>
      </c>
      <c r="V207" s="342">
        <f>T207+U207</f>
        <v>1007</v>
      </c>
      <c r="W207" s="276">
        <f>IF(Q207=0,0,((V207/Q207)-1)*100)</f>
        <v>86.827458256029686</v>
      </c>
    </row>
    <row r="208" spans="1:28" ht="14.25" thickTop="1" thickBot="1">
      <c r="L208" s="277" t="s">
        <v>38</v>
      </c>
      <c r="M208" s="278">
        <f t="shared" ref="M208:V208" si="352">+M205+M206+M207</f>
        <v>145</v>
      </c>
      <c r="N208" s="279">
        <f t="shared" si="352"/>
        <v>1449</v>
      </c>
      <c r="O208" s="280">
        <f t="shared" si="352"/>
        <v>1594</v>
      </c>
      <c r="P208" s="278">
        <f t="shared" si="352"/>
        <v>0</v>
      </c>
      <c r="Q208" s="280">
        <f t="shared" si="352"/>
        <v>1594</v>
      </c>
      <c r="R208" s="278">
        <f t="shared" si="352"/>
        <v>166</v>
      </c>
      <c r="S208" s="279">
        <f t="shared" si="352"/>
        <v>2729</v>
      </c>
      <c r="T208" s="280">
        <f t="shared" si="352"/>
        <v>2895</v>
      </c>
      <c r="U208" s="278">
        <f t="shared" si="352"/>
        <v>0</v>
      </c>
      <c r="V208" s="280">
        <f t="shared" si="352"/>
        <v>2895</v>
      </c>
      <c r="W208" s="281">
        <f t="shared" ref="W208" si="353">IF(Q208=0,0,((V208/Q208)-1)*100)</f>
        <v>81.618569636135518</v>
      </c>
    </row>
    <row r="209" spans="1:28" ht="13.5" thickTop="1">
      <c r="L209" s="255" t="s">
        <v>13</v>
      </c>
      <c r="M209" s="272">
        <f>+Lcc_BKK!M209+Lcc_DMK!M209</f>
        <v>48</v>
      </c>
      <c r="N209" s="273">
        <f>+Lcc_BKK!N209+Lcc_DMK!N209</f>
        <v>432</v>
      </c>
      <c r="O209" s="342">
        <f>M209+N209</f>
        <v>480</v>
      </c>
      <c r="P209" s="275">
        <f>+Lcc_BKK!P209+Lcc_DMK!P209</f>
        <v>0</v>
      </c>
      <c r="Q209" s="342">
        <f t="shared" ref="Q209" si="354">O209+P209</f>
        <v>480</v>
      </c>
      <c r="R209" s="272">
        <f>+Lcc_BKK!R209+Lcc_DMK!R209</f>
        <v>63</v>
      </c>
      <c r="S209" s="273">
        <f>+Lcc_BKK!S209+Lcc_DMK!S209</f>
        <v>854</v>
      </c>
      <c r="T209" s="342">
        <f>R209+S209</f>
        <v>917</v>
      </c>
      <c r="U209" s="275">
        <f>+Lcc_BKK!U209+Lcc_DMK!U209</f>
        <v>0</v>
      </c>
      <c r="V209" s="342">
        <f>T209+U209</f>
        <v>917</v>
      </c>
      <c r="W209" s="276">
        <f t="shared" ref="W209:W213" si="355">IF(Q209=0,0,((V209/Q209)-1)*100)</f>
        <v>91.041666666666671</v>
      </c>
    </row>
    <row r="210" spans="1:28">
      <c r="L210" s="255" t="s">
        <v>14</v>
      </c>
      <c r="M210" s="272">
        <f>+Lcc_BKK!M210+Lcc_DMK!M210</f>
        <v>51</v>
      </c>
      <c r="N210" s="273">
        <f>+Lcc_BKK!N210+Lcc_DMK!N210</f>
        <v>419</v>
      </c>
      <c r="O210" s="342">
        <f>M210+N210</f>
        <v>470</v>
      </c>
      <c r="P210" s="275">
        <f>+Lcc_BKK!P210+Lcc_DMK!P210</f>
        <v>0</v>
      </c>
      <c r="Q210" s="342">
        <f>O210+P210</f>
        <v>470</v>
      </c>
      <c r="R210" s="272">
        <f>+Lcc_BKK!R210+Lcc_DMK!R210</f>
        <v>64</v>
      </c>
      <c r="S210" s="273">
        <f>+Lcc_BKK!S210+Lcc_DMK!S210</f>
        <v>901</v>
      </c>
      <c r="T210" s="342">
        <f>R210+S210</f>
        <v>965</v>
      </c>
      <c r="U210" s="275">
        <f>+Lcc_BKK!U210+Lcc_DMK!U210</f>
        <v>0</v>
      </c>
      <c r="V210" s="342">
        <f>T210+U210</f>
        <v>965</v>
      </c>
      <c r="W210" s="276">
        <f>IF(Q210=0,0,((V210/Q210)-1)*100)</f>
        <v>105.31914893617022</v>
      </c>
    </row>
    <row r="211" spans="1:28" ht="13.5" thickBot="1">
      <c r="L211" s="255" t="s">
        <v>15</v>
      </c>
      <c r="M211" s="272">
        <f>+Lcc_BKK!M211+Lcc_DMK!M211</f>
        <v>48</v>
      </c>
      <c r="N211" s="273">
        <f>+Lcc_BKK!N211+Lcc_DMK!N211</f>
        <v>376</v>
      </c>
      <c r="O211" s="342">
        <f>M211+N211</f>
        <v>424</v>
      </c>
      <c r="P211" s="275">
        <f>+Lcc_BKK!P211+Lcc_DMK!P211</f>
        <v>0</v>
      </c>
      <c r="Q211" s="342">
        <f>O211+P211</f>
        <v>424</v>
      </c>
      <c r="R211" s="272">
        <f>+Lcc_BKK!R211+Lcc_DMK!R211</f>
        <v>62</v>
      </c>
      <c r="S211" s="273">
        <f>+Lcc_BKK!S211+Lcc_DMK!S211</f>
        <v>886</v>
      </c>
      <c r="T211" s="342">
        <f>R211+S211</f>
        <v>948</v>
      </c>
      <c r="U211" s="275">
        <f>+Lcc_BKK!U211+Lcc_DMK!U211</f>
        <v>0</v>
      </c>
      <c r="V211" s="342">
        <f>T211+U211</f>
        <v>948</v>
      </c>
      <c r="W211" s="276">
        <f>IF(Q211=0,0,((V211/Q211)-1)*100)</f>
        <v>123.58490566037736</v>
      </c>
    </row>
    <row r="212" spans="1:28" ht="14.25" thickTop="1" thickBot="1">
      <c r="L212" s="277" t="s">
        <v>61</v>
      </c>
      <c r="M212" s="278">
        <f t="shared" ref="M212" si="356">+M209+M210+M211</f>
        <v>147</v>
      </c>
      <c r="N212" s="279">
        <f t="shared" ref="N212" si="357">+N209+N210+N211</f>
        <v>1227</v>
      </c>
      <c r="O212" s="280">
        <f t="shared" ref="O212" si="358">+O209+O210+O211</f>
        <v>1374</v>
      </c>
      <c r="P212" s="278">
        <f t="shared" ref="P212" si="359">+P209+P210+P211</f>
        <v>0</v>
      </c>
      <c r="Q212" s="280">
        <f t="shared" ref="Q212" si="360">+Q209+Q210+Q211</f>
        <v>1374</v>
      </c>
      <c r="R212" s="278">
        <f t="shared" ref="R212" si="361">+R209+R210+R211</f>
        <v>189</v>
      </c>
      <c r="S212" s="279">
        <f t="shared" ref="S212" si="362">+S209+S210+S211</f>
        <v>2641</v>
      </c>
      <c r="T212" s="280">
        <f t="shared" ref="T212" si="363">+T209+T210+T211</f>
        <v>2830</v>
      </c>
      <c r="U212" s="278">
        <f t="shared" ref="U212" si="364">+U209+U210+U211</f>
        <v>0</v>
      </c>
      <c r="V212" s="280">
        <f t="shared" ref="V212" si="365">+V209+V210+V211</f>
        <v>2830</v>
      </c>
      <c r="W212" s="281">
        <f t="shared" ref="W212" si="366">IF(Q212=0,0,((V212/Q212)-1)*100)</f>
        <v>105.9679767103348</v>
      </c>
    </row>
    <row r="213" spans="1:28" ht="13.5" thickTop="1">
      <c r="L213" s="255" t="s">
        <v>16</v>
      </c>
      <c r="M213" s="272">
        <f>+Lcc_BKK!M213+Lcc_DMK!M213</f>
        <v>43</v>
      </c>
      <c r="N213" s="273">
        <f>+Lcc_BKK!N213+Lcc_DMK!N213</f>
        <v>369</v>
      </c>
      <c r="O213" s="342">
        <f>SUM(M213:N213)</f>
        <v>412</v>
      </c>
      <c r="P213" s="275">
        <f>+Lcc_BKK!P213+Lcc_DMK!P213</f>
        <v>0</v>
      </c>
      <c r="Q213" s="342">
        <f t="shared" ref="Q213" si="367">O213+P213</f>
        <v>412</v>
      </c>
      <c r="R213" s="272">
        <f>+Lcc_BKK!R213+Lcc_DMK!R213</f>
        <v>64</v>
      </c>
      <c r="S213" s="273">
        <f>+Lcc_BKK!S213+Lcc_DMK!S213</f>
        <v>708</v>
      </c>
      <c r="T213" s="342">
        <f>SUM(R213:S213)</f>
        <v>772</v>
      </c>
      <c r="U213" s="275">
        <f>+Lcc_BKK!U213+Lcc_DMK!U213</f>
        <v>0</v>
      </c>
      <c r="V213" s="342">
        <f>T213+U213</f>
        <v>772</v>
      </c>
      <c r="W213" s="276">
        <f t="shared" si="355"/>
        <v>87.378640776699029</v>
      </c>
    </row>
    <row r="214" spans="1:28">
      <c r="L214" s="255" t="s">
        <v>17</v>
      </c>
      <c r="M214" s="272">
        <f>+Lcc_BKK!M214+Lcc_DMK!M214</f>
        <v>41</v>
      </c>
      <c r="N214" s="273">
        <f>+Lcc_BKK!N214+Lcc_DMK!N214</f>
        <v>407</v>
      </c>
      <c r="O214" s="342">
        <f>SUM(M214:N214)</f>
        <v>448</v>
      </c>
      <c r="P214" s="275">
        <f>+Lcc_BKK!P214+Lcc_DMK!P214</f>
        <v>0</v>
      </c>
      <c r="Q214" s="342">
        <f>O214+P214</f>
        <v>448</v>
      </c>
      <c r="R214" s="272">
        <f>+Lcc_BKK!R214+Lcc_DMK!R214</f>
        <v>79</v>
      </c>
      <c r="S214" s="273">
        <f>+Lcc_BKK!S214+Lcc_DMK!S214</f>
        <v>747</v>
      </c>
      <c r="T214" s="342">
        <f>SUM(R214:S214)</f>
        <v>826</v>
      </c>
      <c r="U214" s="275">
        <f>+Lcc_BKK!U214+Lcc_DMK!U214</f>
        <v>0</v>
      </c>
      <c r="V214" s="342">
        <f>T214+U214</f>
        <v>826</v>
      </c>
      <c r="W214" s="276">
        <f>IF(Q214=0,0,((V214/Q214)-1)*100)</f>
        <v>84.375</v>
      </c>
    </row>
    <row r="215" spans="1:28" ht="13.5" thickBot="1">
      <c r="L215" s="255" t="s">
        <v>18</v>
      </c>
      <c r="M215" s="272">
        <f>+Lcc_BKK!M215+Lcc_DMK!M215</f>
        <v>51</v>
      </c>
      <c r="N215" s="273">
        <f>+Lcc_BKK!N215+Lcc_DMK!N215</f>
        <v>572</v>
      </c>
      <c r="O215" s="343">
        <f>SUM(M215:N215)</f>
        <v>623</v>
      </c>
      <c r="P215" s="283">
        <f>+Lcc_BKK!P215+Lcc_DMK!P215</f>
        <v>0</v>
      </c>
      <c r="Q215" s="343">
        <f>O215+P215</f>
        <v>623</v>
      </c>
      <c r="R215" s="272">
        <f>+Lcc_BKK!R215+Lcc_DMK!R215</f>
        <v>94</v>
      </c>
      <c r="S215" s="273">
        <f>+Lcc_BKK!S215+Lcc_DMK!S215</f>
        <v>915</v>
      </c>
      <c r="T215" s="343">
        <f>SUM(R215:S215)</f>
        <v>1009</v>
      </c>
      <c r="U215" s="283">
        <f>+Lcc_BKK!U215+Lcc_DMK!U215</f>
        <v>0</v>
      </c>
      <c r="V215" s="343">
        <f>T215+U215</f>
        <v>1009</v>
      </c>
      <c r="W215" s="276">
        <f>IF(Q215=0,0,((V215/Q215)-1)*100)</f>
        <v>61.958266452648481</v>
      </c>
    </row>
    <row r="216" spans="1:28" ht="14.25" thickTop="1" thickBot="1">
      <c r="L216" s="284" t="s">
        <v>19</v>
      </c>
      <c r="M216" s="285">
        <f>+M213+M214+M215</f>
        <v>135</v>
      </c>
      <c r="N216" s="285">
        <f t="shared" ref="N216" si="368">+N213+N214+N215</f>
        <v>1348</v>
      </c>
      <c r="O216" s="286">
        <f t="shared" ref="O216" si="369">+O213+O214+O215</f>
        <v>1483</v>
      </c>
      <c r="P216" s="287">
        <f t="shared" ref="P216" si="370">+P213+P214+P215</f>
        <v>0</v>
      </c>
      <c r="Q216" s="286">
        <f t="shared" ref="Q216" si="371">+Q213+Q214+Q215</f>
        <v>1483</v>
      </c>
      <c r="R216" s="285">
        <f t="shared" ref="R216" si="372">+R213+R214+R215</f>
        <v>237</v>
      </c>
      <c r="S216" s="285">
        <f t="shared" ref="S216" si="373">+S213+S214+S215</f>
        <v>2370</v>
      </c>
      <c r="T216" s="286">
        <f t="shared" ref="T216" si="374">+T213+T214+T215</f>
        <v>2607</v>
      </c>
      <c r="U216" s="287">
        <f t="shared" ref="U216" si="375">+U213+U214+U215</f>
        <v>0</v>
      </c>
      <c r="V216" s="286">
        <f t="shared" ref="V216" si="376">+V213+V214+V215</f>
        <v>2607</v>
      </c>
      <c r="W216" s="288">
        <f>IF(Q216=0,0,((V216/Q216)-1)*100)</f>
        <v>75.792312879298734</v>
      </c>
    </row>
    <row r="217" spans="1:28" ht="14.25" thickTop="1" thickBot="1">
      <c r="A217" s="403"/>
      <c r="K217" s="403"/>
      <c r="L217" s="255" t="s">
        <v>21</v>
      </c>
      <c r="M217" s="272">
        <f>+Lcc_BKK!M217+Lcc_DMK!M217</f>
        <v>45</v>
      </c>
      <c r="N217" s="273">
        <f>+Lcc_BKK!N217+Lcc_DMK!N217</f>
        <v>610</v>
      </c>
      <c r="O217" s="343">
        <f>SUM(M217:N217)</f>
        <v>655</v>
      </c>
      <c r="P217" s="289">
        <f>+Lcc_BKK!P217+Lcc_DMK!P217</f>
        <v>0</v>
      </c>
      <c r="Q217" s="343">
        <f>O217+P217</f>
        <v>655</v>
      </c>
      <c r="R217" s="272">
        <f>+Lcc_BKK!R217+Lcc_DMK!R217</f>
        <v>102</v>
      </c>
      <c r="S217" s="273">
        <f>+Lcc_BKK!S217+Lcc_DMK!S217</f>
        <v>802</v>
      </c>
      <c r="T217" s="343">
        <f>SUM(R217:S217)</f>
        <v>904</v>
      </c>
      <c r="U217" s="289">
        <f>+Lcc_BKK!U217+Lcc_DMK!U217</f>
        <v>0</v>
      </c>
      <c r="V217" s="343">
        <f>T217+U217</f>
        <v>904</v>
      </c>
      <c r="W217" s="276">
        <f>IF(Q217=0,0,((V217/Q217)-1)*100)</f>
        <v>38.015267175572511</v>
      </c>
      <c r="X217" s="406"/>
      <c r="Y217" s="403"/>
      <c r="Z217" s="403"/>
      <c r="AA217" s="405"/>
    </row>
    <row r="218" spans="1:28" ht="14.25" thickTop="1" thickBot="1">
      <c r="L218" s="277" t="s">
        <v>66</v>
      </c>
      <c r="M218" s="278">
        <f>M212+M216+M217</f>
        <v>327</v>
      </c>
      <c r="N218" s="279">
        <f t="shared" ref="N218" si="377">N212+N216+N217</f>
        <v>3185</v>
      </c>
      <c r="O218" s="280">
        <f t="shared" ref="O218" si="378">O212+O216+O217</f>
        <v>3512</v>
      </c>
      <c r="P218" s="278">
        <f t="shared" ref="P218" si="379">P212+P216+P217</f>
        <v>0</v>
      </c>
      <c r="Q218" s="280">
        <f t="shared" ref="Q218" si="380">Q212+Q216+Q217</f>
        <v>3512</v>
      </c>
      <c r="R218" s="278">
        <f t="shared" ref="R218" si="381">R212+R216+R217</f>
        <v>528</v>
      </c>
      <c r="S218" s="279">
        <f t="shared" ref="S218" si="382">S212+S216+S217</f>
        <v>5813</v>
      </c>
      <c r="T218" s="280">
        <f t="shared" ref="T218" si="383">T212+T216+T217</f>
        <v>6341</v>
      </c>
      <c r="U218" s="278">
        <f t="shared" ref="U218" si="384">U212+U216+U217</f>
        <v>0</v>
      </c>
      <c r="V218" s="280">
        <f t="shared" ref="V218" si="385">V212+V216+V217</f>
        <v>6341</v>
      </c>
      <c r="W218" s="281">
        <f t="shared" ref="W218" si="386">IF(Q218=0,0,((V218/Q218)-1)*100)</f>
        <v>80.552391799544409</v>
      </c>
    </row>
    <row r="219" spans="1:28" ht="14.25" thickTop="1" thickBot="1">
      <c r="L219" s="277" t="s">
        <v>67</v>
      </c>
      <c r="M219" s="278">
        <f>+M208+M212+M216+M217</f>
        <v>472</v>
      </c>
      <c r="N219" s="279">
        <f t="shared" ref="N219:V219" si="387">+N208+N212+N216+N217</f>
        <v>4634</v>
      </c>
      <c r="O219" s="280">
        <f t="shared" si="387"/>
        <v>5106</v>
      </c>
      <c r="P219" s="278">
        <f t="shared" si="387"/>
        <v>0</v>
      </c>
      <c r="Q219" s="280">
        <f t="shared" si="387"/>
        <v>5106</v>
      </c>
      <c r="R219" s="278">
        <f t="shared" si="387"/>
        <v>694</v>
      </c>
      <c r="S219" s="279">
        <f t="shared" si="387"/>
        <v>8542</v>
      </c>
      <c r="T219" s="280">
        <f t="shared" si="387"/>
        <v>9236</v>
      </c>
      <c r="U219" s="278">
        <f t="shared" si="387"/>
        <v>0</v>
      </c>
      <c r="V219" s="280">
        <f t="shared" si="387"/>
        <v>9236</v>
      </c>
      <c r="W219" s="281">
        <f>IF(Q219=0,0,((V219/Q219)-1)*100)</f>
        <v>80.885233059146103</v>
      </c>
    </row>
    <row r="220" spans="1:28" ht="13.5" thickTop="1">
      <c r="A220" s="403"/>
      <c r="K220" s="403"/>
      <c r="L220" s="255" t="s">
        <v>22</v>
      </c>
      <c r="M220" s="272">
        <f>+Lcc_BKK!M220+Lcc_DMK!M220</f>
        <v>54</v>
      </c>
      <c r="N220" s="273">
        <f>+Lcc_BKK!N220+Lcc_DMK!N220</f>
        <v>755</v>
      </c>
      <c r="O220" s="343">
        <f>SUM(M220:N220)</f>
        <v>809</v>
      </c>
      <c r="P220" s="275">
        <f>+Lcc_BKK!P220+Lcc_DMK!P220</f>
        <v>0</v>
      </c>
      <c r="Q220" s="343">
        <f t="shared" ref="Q220:Q221" si="388">O220+P220</f>
        <v>809</v>
      </c>
      <c r="R220" s="272"/>
      <c r="S220" s="273"/>
      <c r="T220" s="343"/>
      <c r="U220" s="275"/>
      <c r="V220" s="343"/>
      <c r="W220" s="276"/>
      <c r="X220" s="406"/>
      <c r="Y220" s="403"/>
      <c r="Z220" s="403"/>
      <c r="AA220" s="405"/>
    </row>
    <row r="221" spans="1:28" ht="13.5" thickBot="1">
      <c r="A221" s="403"/>
      <c r="K221" s="403"/>
      <c r="L221" s="255" t="s">
        <v>23</v>
      </c>
      <c r="M221" s="272">
        <f>+Lcc_BKK!M221+Lcc_DMK!M221</f>
        <v>61</v>
      </c>
      <c r="N221" s="273">
        <f>+Lcc_BKK!N221+Lcc_DMK!N221</f>
        <v>908</v>
      </c>
      <c r="O221" s="343">
        <f>SUM(M221:N221)</f>
        <v>969</v>
      </c>
      <c r="P221" s="275">
        <f>+Lcc_BKK!P221+Lcc_DMK!P221</f>
        <v>0</v>
      </c>
      <c r="Q221" s="343">
        <f t="shared" si="388"/>
        <v>969</v>
      </c>
      <c r="R221" s="272"/>
      <c r="S221" s="273"/>
      <c r="T221" s="343"/>
      <c r="U221" s="275"/>
      <c r="V221" s="343"/>
      <c r="W221" s="276"/>
      <c r="Y221" s="403"/>
      <c r="Z221" s="403"/>
      <c r="AA221" s="405"/>
    </row>
    <row r="222" spans="1:28" ht="14.25" thickTop="1" thickBot="1">
      <c r="A222" s="403"/>
      <c r="K222" s="403"/>
      <c r="L222" s="277" t="s">
        <v>40</v>
      </c>
      <c r="M222" s="278">
        <f t="shared" ref="M222:Q222" si="389">+M217+M220+M221</f>
        <v>160</v>
      </c>
      <c r="N222" s="279">
        <f t="shared" si="389"/>
        <v>2273</v>
      </c>
      <c r="O222" s="280">
        <f t="shared" si="389"/>
        <v>2433</v>
      </c>
      <c r="P222" s="278">
        <f t="shared" si="389"/>
        <v>0</v>
      </c>
      <c r="Q222" s="280">
        <f t="shared" si="389"/>
        <v>2433</v>
      </c>
      <c r="R222" s="278"/>
      <c r="S222" s="279"/>
      <c r="T222" s="280"/>
      <c r="U222" s="278"/>
      <c r="V222" s="280"/>
      <c r="W222" s="281"/>
      <c r="Y222" s="403"/>
      <c r="Z222" s="403"/>
      <c r="AA222" s="405"/>
    </row>
    <row r="223" spans="1:28" ht="14.25" thickTop="1" thickBot="1">
      <c r="A223" s="397" t="str">
        <f t="shared" ref="A223" si="390">IF(ISERROR(F223/G223)," ",IF(F223/G223&gt;0.5,IF(F223/G223&lt;1.5," ","NOT OK"),"NOT OK"))</f>
        <v xml:space="preserve"> </v>
      </c>
      <c r="B223" s="419"/>
      <c r="C223" s="420"/>
      <c r="D223" s="420"/>
      <c r="E223" s="421"/>
      <c r="F223" s="420"/>
      <c r="G223" s="420"/>
      <c r="H223" s="422"/>
      <c r="I223" s="423"/>
      <c r="J223" s="401"/>
      <c r="L223" s="277" t="s">
        <v>62</v>
      </c>
      <c r="M223" s="278">
        <f t="shared" ref="M223:Q223" si="391">M212+M216+M222</f>
        <v>442</v>
      </c>
      <c r="N223" s="279">
        <f t="shared" si="391"/>
        <v>4848</v>
      </c>
      <c r="O223" s="280">
        <f t="shared" si="391"/>
        <v>5290</v>
      </c>
      <c r="P223" s="278">
        <f t="shared" si="391"/>
        <v>0</v>
      </c>
      <c r="Q223" s="280">
        <f t="shared" si="391"/>
        <v>5290</v>
      </c>
      <c r="R223" s="278"/>
      <c r="S223" s="279"/>
      <c r="T223" s="280"/>
      <c r="U223" s="278"/>
      <c r="V223" s="280"/>
      <c r="W223" s="281"/>
    </row>
    <row r="224" spans="1:28" ht="14.25" thickTop="1" thickBot="1">
      <c r="L224" s="277" t="s">
        <v>64</v>
      </c>
      <c r="M224" s="278">
        <f t="shared" ref="M224:Q224" si="392">+M208+M212+M216+M222</f>
        <v>587</v>
      </c>
      <c r="N224" s="279">
        <f t="shared" si="392"/>
        <v>6297</v>
      </c>
      <c r="O224" s="280">
        <f t="shared" si="392"/>
        <v>6884</v>
      </c>
      <c r="P224" s="278">
        <f t="shared" si="392"/>
        <v>0</v>
      </c>
      <c r="Q224" s="280">
        <f t="shared" si="392"/>
        <v>6884</v>
      </c>
      <c r="R224" s="278"/>
      <c r="S224" s="279"/>
      <c r="T224" s="280"/>
      <c r="U224" s="278"/>
      <c r="V224" s="280"/>
      <c r="W224" s="281"/>
      <c r="AB224" s="327"/>
    </row>
    <row r="225" spans="12:23" ht="14.25" thickTop="1" thickBot="1">
      <c r="L225" s="290" t="s">
        <v>60</v>
      </c>
      <c r="M225" s="249"/>
      <c r="N225" s="249"/>
      <c r="O225" s="249"/>
      <c r="P225" s="249"/>
      <c r="Q225" s="249"/>
      <c r="R225" s="249"/>
      <c r="S225" s="249"/>
      <c r="T225" s="249"/>
      <c r="U225" s="249"/>
      <c r="V225" s="249"/>
      <c r="W225" s="249"/>
    </row>
    <row r="226" spans="12:23" ht="13.5" thickTop="1">
      <c r="L226" s="501" t="s">
        <v>56</v>
      </c>
      <c r="M226" s="502"/>
      <c r="N226" s="502"/>
      <c r="O226" s="502"/>
      <c r="P226" s="502"/>
      <c r="Q226" s="502"/>
      <c r="R226" s="502"/>
      <c r="S226" s="502"/>
      <c r="T226" s="502"/>
      <c r="U226" s="502"/>
      <c r="V226" s="502"/>
      <c r="W226" s="503"/>
    </row>
    <row r="227" spans="12:23" ht="13.5" thickBot="1">
      <c r="L227" s="504" t="s">
        <v>53</v>
      </c>
      <c r="M227" s="505"/>
      <c r="N227" s="505"/>
      <c r="O227" s="505"/>
      <c r="P227" s="505"/>
      <c r="Q227" s="505"/>
      <c r="R227" s="505"/>
      <c r="S227" s="505"/>
      <c r="T227" s="505"/>
      <c r="U227" s="505"/>
      <c r="V227" s="505"/>
      <c r="W227" s="506"/>
    </row>
    <row r="228" spans="12:23" ht="14.25" thickTop="1" thickBot="1">
      <c r="L228" s="248"/>
      <c r="M228" s="249"/>
      <c r="N228" s="249"/>
      <c r="O228" s="249"/>
      <c r="P228" s="249"/>
      <c r="Q228" s="249"/>
      <c r="R228" s="249"/>
      <c r="S228" s="249"/>
      <c r="T228" s="249"/>
      <c r="U228" s="249"/>
      <c r="V228" s="249"/>
      <c r="W228" s="250" t="s">
        <v>34</v>
      </c>
    </row>
    <row r="229" spans="12:23" ht="14.25" customHeight="1" thickTop="1" thickBot="1">
      <c r="L229" s="251"/>
      <c r="M229" s="495" t="s">
        <v>63</v>
      </c>
      <c r="N229" s="496"/>
      <c r="O229" s="496"/>
      <c r="P229" s="496"/>
      <c r="Q229" s="497"/>
      <c r="R229" s="252" t="s">
        <v>65</v>
      </c>
      <c r="S229" s="252"/>
      <c r="T229" s="252"/>
      <c r="U229" s="252"/>
      <c r="V229" s="253"/>
      <c r="W229" s="254" t="s">
        <v>2</v>
      </c>
    </row>
    <row r="230" spans="12:23" ht="13.5" thickTop="1">
      <c r="L230" s="255" t="s">
        <v>3</v>
      </c>
      <c r="M230" s="256"/>
      <c r="N230" s="257"/>
      <c r="O230" s="258"/>
      <c r="P230" s="259"/>
      <c r="Q230" s="258"/>
      <c r="R230" s="256"/>
      <c r="S230" s="257"/>
      <c r="T230" s="258"/>
      <c r="U230" s="259"/>
      <c r="V230" s="258"/>
      <c r="W230" s="260" t="s">
        <v>4</v>
      </c>
    </row>
    <row r="231" spans="12:23" ht="13.5" thickBot="1">
      <c r="L231" s="261"/>
      <c r="M231" s="262" t="s">
        <v>35</v>
      </c>
      <c r="N231" s="263" t="s">
        <v>36</v>
      </c>
      <c r="O231" s="264" t="s">
        <v>37</v>
      </c>
      <c r="P231" s="265" t="s">
        <v>32</v>
      </c>
      <c r="Q231" s="264" t="s">
        <v>7</v>
      </c>
      <c r="R231" s="262" t="s">
        <v>35</v>
      </c>
      <c r="S231" s="263" t="s">
        <v>36</v>
      </c>
      <c r="T231" s="264" t="s">
        <v>37</v>
      </c>
      <c r="U231" s="265" t="s">
        <v>32</v>
      </c>
      <c r="V231" s="264" t="s">
        <v>7</v>
      </c>
      <c r="W231" s="266"/>
    </row>
    <row r="232" spans="12:23" ht="4.5" customHeight="1" thickTop="1">
      <c r="L232" s="255"/>
      <c r="M232" s="267"/>
      <c r="N232" s="268"/>
      <c r="O232" s="341"/>
      <c r="P232" s="270"/>
      <c r="Q232" s="344"/>
      <c r="R232" s="267"/>
      <c r="S232" s="268"/>
      <c r="T232" s="341"/>
      <c r="U232" s="270"/>
      <c r="V232" s="345"/>
      <c r="W232" s="271"/>
    </row>
    <row r="233" spans="12:23" ht="12.75" customHeight="1">
      <c r="L233" s="255" t="s">
        <v>10</v>
      </c>
      <c r="M233" s="272">
        <f t="shared" ref="M233:N235" si="393">+M177+M205</f>
        <v>51</v>
      </c>
      <c r="N233" s="273">
        <f t="shared" si="393"/>
        <v>497</v>
      </c>
      <c r="O233" s="342">
        <f>M233+N233</f>
        <v>548</v>
      </c>
      <c r="P233" s="275">
        <f>+P177+P205</f>
        <v>0</v>
      </c>
      <c r="Q233" s="346">
        <f t="shared" ref="Q233" si="394">O233+P233</f>
        <v>548</v>
      </c>
      <c r="R233" s="272">
        <f t="shared" ref="R233:S235" si="395">+R177+R205</f>
        <v>55</v>
      </c>
      <c r="S233" s="273">
        <f t="shared" si="395"/>
        <v>914</v>
      </c>
      <c r="T233" s="342">
        <f>R233+S233</f>
        <v>969</v>
      </c>
      <c r="U233" s="275">
        <f>+U177+U205</f>
        <v>0</v>
      </c>
      <c r="V233" s="347">
        <f>T233+U233</f>
        <v>969</v>
      </c>
      <c r="W233" s="276">
        <f>IF(Q233=0,0,((V233/Q233)-1)*100)</f>
        <v>76.824817518248167</v>
      </c>
    </row>
    <row r="234" spans="12:23">
      <c r="L234" s="255" t="s">
        <v>11</v>
      </c>
      <c r="M234" s="272">
        <f t="shared" si="393"/>
        <v>40</v>
      </c>
      <c r="N234" s="273">
        <f t="shared" si="393"/>
        <v>484</v>
      </c>
      <c r="O234" s="342">
        <f t="shared" ref="O234:O235" si="396">M234+N234</f>
        <v>524</v>
      </c>
      <c r="P234" s="275">
        <f>+P178+P206</f>
        <v>0</v>
      </c>
      <c r="Q234" s="346">
        <f>O234+P234</f>
        <v>524</v>
      </c>
      <c r="R234" s="272">
        <f t="shared" si="395"/>
        <v>50</v>
      </c>
      <c r="S234" s="273">
        <f t="shared" si="395"/>
        <v>871</v>
      </c>
      <c r="T234" s="342">
        <f t="shared" ref="T234:T235" si="397">R234+S234</f>
        <v>921</v>
      </c>
      <c r="U234" s="275">
        <f>+U178+U206</f>
        <v>0</v>
      </c>
      <c r="V234" s="347">
        <f>T234+U234</f>
        <v>921</v>
      </c>
      <c r="W234" s="276">
        <f>IF(Q234=0,0,((V234/Q234)-1)*100)</f>
        <v>75.763358778625943</v>
      </c>
    </row>
    <row r="235" spans="12:23" ht="13.5" thickBot="1">
      <c r="L235" s="261" t="s">
        <v>12</v>
      </c>
      <c r="M235" s="272">
        <f t="shared" si="393"/>
        <v>54</v>
      </c>
      <c r="N235" s="273">
        <f t="shared" si="393"/>
        <v>489</v>
      </c>
      <c r="O235" s="342">
        <f t="shared" si="396"/>
        <v>543</v>
      </c>
      <c r="P235" s="275">
        <f>+P179+P207</f>
        <v>0</v>
      </c>
      <c r="Q235" s="346">
        <f>O235+P235</f>
        <v>543</v>
      </c>
      <c r="R235" s="272">
        <f t="shared" si="395"/>
        <v>61</v>
      </c>
      <c r="S235" s="273">
        <f t="shared" si="395"/>
        <v>947</v>
      </c>
      <c r="T235" s="342">
        <f t="shared" si="397"/>
        <v>1008</v>
      </c>
      <c r="U235" s="275">
        <f>+U179+U207</f>
        <v>0</v>
      </c>
      <c r="V235" s="347">
        <f>T235+U235</f>
        <v>1008</v>
      </c>
      <c r="W235" s="276">
        <f>IF(Q235=0,0,((V235/Q235)-1)*100)</f>
        <v>85.635359116022087</v>
      </c>
    </row>
    <row r="236" spans="12:23" ht="14.25" thickTop="1" thickBot="1">
      <c r="L236" s="277" t="s">
        <v>38</v>
      </c>
      <c r="M236" s="278">
        <f t="shared" ref="M236:V236" si="398">+M233+M234+M235</f>
        <v>145</v>
      </c>
      <c r="N236" s="279">
        <f t="shared" si="398"/>
        <v>1470</v>
      </c>
      <c r="O236" s="280">
        <f t="shared" si="398"/>
        <v>1615</v>
      </c>
      <c r="P236" s="278">
        <f t="shared" si="398"/>
        <v>0</v>
      </c>
      <c r="Q236" s="280">
        <f t="shared" si="398"/>
        <v>1615</v>
      </c>
      <c r="R236" s="278">
        <f t="shared" si="398"/>
        <v>166</v>
      </c>
      <c r="S236" s="279">
        <f t="shared" si="398"/>
        <v>2732</v>
      </c>
      <c r="T236" s="280">
        <f t="shared" si="398"/>
        <v>2898</v>
      </c>
      <c r="U236" s="278">
        <f t="shared" si="398"/>
        <v>0</v>
      </c>
      <c r="V236" s="280">
        <f t="shared" si="398"/>
        <v>2898</v>
      </c>
      <c r="W236" s="281">
        <f t="shared" ref="W236" si="399">IF(Q236=0,0,((V236/Q236)-1)*100)</f>
        <v>79.442724458204324</v>
      </c>
    </row>
    <row r="237" spans="12:23" ht="13.5" thickTop="1">
      <c r="L237" s="255" t="s">
        <v>13</v>
      </c>
      <c r="M237" s="272">
        <f t="shared" ref="M237:N239" si="400">+M181+M209</f>
        <v>48</v>
      </c>
      <c r="N237" s="273">
        <f t="shared" si="400"/>
        <v>435</v>
      </c>
      <c r="O237" s="342">
        <f t="shared" ref="O237" si="401">M237+N237</f>
        <v>483</v>
      </c>
      <c r="P237" s="275">
        <f>+P181+P209</f>
        <v>0</v>
      </c>
      <c r="Q237" s="346">
        <f t="shared" ref="Q237" si="402">O237+P237</f>
        <v>483</v>
      </c>
      <c r="R237" s="272">
        <f t="shared" ref="R237:S239" si="403">+R181+R209</f>
        <v>63</v>
      </c>
      <c r="S237" s="273">
        <f t="shared" si="403"/>
        <v>857</v>
      </c>
      <c r="T237" s="342">
        <f>R237+S237</f>
        <v>920</v>
      </c>
      <c r="U237" s="275">
        <f>+U181+U209</f>
        <v>0</v>
      </c>
      <c r="V237" s="347">
        <f>T237+U237</f>
        <v>920</v>
      </c>
      <c r="W237" s="276">
        <f>IF(Q237=0,0,((V237/Q237)-1)*100)</f>
        <v>90.476190476190467</v>
      </c>
    </row>
    <row r="238" spans="12:23">
      <c r="L238" s="255" t="s">
        <v>14</v>
      </c>
      <c r="M238" s="272">
        <f t="shared" si="400"/>
        <v>51</v>
      </c>
      <c r="N238" s="273">
        <f t="shared" si="400"/>
        <v>421</v>
      </c>
      <c r="O238" s="342">
        <f>M238+N238</f>
        <v>472</v>
      </c>
      <c r="P238" s="275">
        <f>+P182+P210</f>
        <v>0</v>
      </c>
      <c r="Q238" s="346">
        <f>O238+P238</f>
        <v>472</v>
      </c>
      <c r="R238" s="272">
        <f t="shared" si="403"/>
        <v>64</v>
      </c>
      <c r="S238" s="273">
        <f t="shared" si="403"/>
        <v>903</v>
      </c>
      <c r="T238" s="342">
        <f t="shared" ref="T238" si="404">R238+S238</f>
        <v>967</v>
      </c>
      <c r="U238" s="275">
        <f>+U182+U210</f>
        <v>0</v>
      </c>
      <c r="V238" s="347">
        <f>T238+U238</f>
        <v>967</v>
      </c>
      <c r="W238" s="276">
        <f>IF(Q238=0,0,((V238/Q238)-1)*100)</f>
        <v>104.87288135593222</v>
      </c>
    </row>
    <row r="239" spans="12:23" ht="13.5" thickBot="1">
      <c r="L239" s="255" t="s">
        <v>15</v>
      </c>
      <c r="M239" s="272">
        <f t="shared" si="400"/>
        <v>48</v>
      </c>
      <c r="N239" s="273">
        <f t="shared" si="400"/>
        <v>378</v>
      </c>
      <c r="O239" s="342">
        <f>M239+N239</f>
        <v>426</v>
      </c>
      <c r="P239" s="275">
        <f>+P183+P211</f>
        <v>0</v>
      </c>
      <c r="Q239" s="346">
        <f>O239+P239</f>
        <v>426</v>
      </c>
      <c r="R239" s="272">
        <f t="shared" si="403"/>
        <v>62</v>
      </c>
      <c r="S239" s="273">
        <f t="shared" si="403"/>
        <v>887</v>
      </c>
      <c r="T239" s="342">
        <f>R239+S239</f>
        <v>949</v>
      </c>
      <c r="U239" s="275">
        <f>+U183+U211</f>
        <v>0</v>
      </c>
      <c r="V239" s="347">
        <f>T239+U239</f>
        <v>949</v>
      </c>
      <c r="W239" s="276">
        <f>IF(Q239=0,0,((V239/Q239)-1)*100)</f>
        <v>122.7699530516432</v>
      </c>
    </row>
    <row r="240" spans="12:23" ht="14.25" thickTop="1" thickBot="1">
      <c r="L240" s="277" t="s">
        <v>61</v>
      </c>
      <c r="M240" s="278">
        <f t="shared" ref="M240" si="405">+M237+M238+M239</f>
        <v>147</v>
      </c>
      <c r="N240" s="279">
        <f t="shared" ref="N240" si="406">+N237+N238+N239</f>
        <v>1234</v>
      </c>
      <c r="O240" s="280">
        <f t="shared" ref="O240" si="407">+O237+O238+O239</f>
        <v>1381</v>
      </c>
      <c r="P240" s="278">
        <f t="shared" ref="P240" si="408">+P237+P238+P239</f>
        <v>0</v>
      </c>
      <c r="Q240" s="280">
        <f t="shared" ref="Q240" si="409">+Q237+Q238+Q239</f>
        <v>1381</v>
      </c>
      <c r="R240" s="278">
        <f t="shared" ref="R240" si="410">+R237+R238+R239</f>
        <v>189</v>
      </c>
      <c r="S240" s="279">
        <f t="shared" ref="S240" si="411">+S237+S238+S239</f>
        <v>2647</v>
      </c>
      <c r="T240" s="280">
        <f t="shared" ref="T240" si="412">+T237+T238+T239</f>
        <v>2836</v>
      </c>
      <c r="U240" s="278">
        <f t="shared" ref="U240" si="413">+U237+U238+U239</f>
        <v>0</v>
      </c>
      <c r="V240" s="280">
        <f t="shared" ref="V240" si="414">+V237+V238+V239</f>
        <v>2836</v>
      </c>
      <c r="W240" s="281">
        <f t="shared" ref="W240" si="415">IF(Q240=0,0,((V240/Q240)-1)*100)</f>
        <v>105.35843591600292</v>
      </c>
    </row>
    <row r="241" spans="1:28" ht="13.5" thickTop="1">
      <c r="L241" s="255" t="s">
        <v>16</v>
      </c>
      <c r="M241" s="272">
        <f t="shared" ref="M241:N243" si="416">+M185+M213</f>
        <v>43</v>
      </c>
      <c r="N241" s="273">
        <f t="shared" si="416"/>
        <v>370</v>
      </c>
      <c r="O241" s="342">
        <f t="shared" ref="O241" si="417">M241+N241</f>
        <v>413</v>
      </c>
      <c r="P241" s="275">
        <f>+P185+P213</f>
        <v>0</v>
      </c>
      <c r="Q241" s="346">
        <f t="shared" ref="Q241" si="418">O241+P241</f>
        <v>413</v>
      </c>
      <c r="R241" s="272">
        <f t="shared" ref="R241:S243" si="419">+R185+R213</f>
        <v>64</v>
      </c>
      <c r="S241" s="273">
        <f t="shared" si="419"/>
        <v>709</v>
      </c>
      <c r="T241" s="342">
        <f t="shared" ref="T241" si="420">R241+S241</f>
        <v>773</v>
      </c>
      <c r="U241" s="275">
        <f>+U185+U213</f>
        <v>0</v>
      </c>
      <c r="V241" s="347">
        <f>T241+U241</f>
        <v>773</v>
      </c>
      <c r="W241" s="276">
        <f t="shared" ref="W241" si="421">IF(Q241=0,0,((V241/Q241)-1)*100)</f>
        <v>87.167070217917669</v>
      </c>
    </row>
    <row r="242" spans="1:28">
      <c r="L242" s="255" t="s">
        <v>17</v>
      </c>
      <c r="M242" s="272">
        <f t="shared" si="416"/>
        <v>41</v>
      </c>
      <c r="N242" s="273">
        <f t="shared" si="416"/>
        <v>408</v>
      </c>
      <c r="O242" s="342">
        <f>M242+N242</f>
        <v>449</v>
      </c>
      <c r="P242" s="275">
        <f>+P186+P214</f>
        <v>0</v>
      </c>
      <c r="Q242" s="346">
        <f>O242+P242</f>
        <v>449</v>
      </c>
      <c r="R242" s="272">
        <f t="shared" si="419"/>
        <v>79</v>
      </c>
      <c r="S242" s="273">
        <f t="shared" si="419"/>
        <v>748</v>
      </c>
      <c r="T242" s="342">
        <f>R242+S242</f>
        <v>827</v>
      </c>
      <c r="U242" s="275">
        <f>+U186+U214</f>
        <v>0</v>
      </c>
      <c r="V242" s="347">
        <f>T242+U242</f>
        <v>827</v>
      </c>
      <c r="W242" s="276">
        <f>IF(Q242=0,0,((V242/Q242)-1)*100)</f>
        <v>84.187082405345208</v>
      </c>
    </row>
    <row r="243" spans="1:28" ht="13.5" thickBot="1">
      <c r="L243" s="255" t="s">
        <v>18</v>
      </c>
      <c r="M243" s="272">
        <f t="shared" si="416"/>
        <v>51</v>
      </c>
      <c r="N243" s="273">
        <f t="shared" si="416"/>
        <v>573</v>
      </c>
      <c r="O243" s="343">
        <f>M243+N243</f>
        <v>624</v>
      </c>
      <c r="P243" s="283">
        <f>+P187+P215</f>
        <v>0</v>
      </c>
      <c r="Q243" s="346">
        <f>O243+P243</f>
        <v>624</v>
      </c>
      <c r="R243" s="272">
        <f t="shared" si="419"/>
        <v>94</v>
      </c>
      <c r="S243" s="273">
        <f t="shared" si="419"/>
        <v>916</v>
      </c>
      <c r="T243" s="343">
        <f>R243+S243</f>
        <v>1010</v>
      </c>
      <c r="U243" s="283">
        <f>+U187+U215</f>
        <v>0</v>
      </c>
      <c r="V243" s="347">
        <f>T243+U243</f>
        <v>1010</v>
      </c>
      <c r="W243" s="276">
        <f>IF(Q243=0,0,((V243/Q243)-1)*100)</f>
        <v>61.858974358974365</v>
      </c>
    </row>
    <row r="244" spans="1:28" ht="14.25" thickTop="1" thickBot="1">
      <c r="L244" s="284" t="s">
        <v>19</v>
      </c>
      <c r="M244" s="285">
        <f>+M241+M242+M243</f>
        <v>135</v>
      </c>
      <c r="N244" s="285">
        <f t="shared" ref="N244" si="422">+N241+N242+N243</f>
        <v>1351</v>
      </c>
      <c r="O244" s="286">
        <f t="shared" ref="O244" si="423">+O241+O242+O243</f>
        <v>1486</v>
      </c>
      <c r="P244" s="287">
        <f t="shared" ref="P244" si="424">+P241+P242+P243</f>
        <v>0</v>
      </c>
      <c r="Q244" s="286">
        <f t="shared" ref="Q244" si="425">+Q241+Q242+Q243</f>
        <v>1486</v>
      </c>
      <c r="R244" s="285">
        <f t="shared" ref="R244" si="426">+R241+R242+R243</f>
        <v>237</v>
      </c>
      <c r="S244" s="285">
        <f t="shared" ref="S244" si="427">+S241+S242+S243</f>
        <v>2373</v>
      </c>
      <c r="T244" s="286">
        <f t="shared" ref="T244" si="428">+T241+T242+T243</f>
        <v>2610</v>
      </c>
      <c r="U244" s="287">
        <f t="shared" ref="U244" si="429">+U241+U242+U243</f>
        <v>0</v>
      </c>
      <c r="V244" s="286">
        <f t="shared" ref="V244" si="430">+V241+V242+V243</f>
        <v>2610</v>
      </c>
      <c r="W244" s="288">
        <f>IF(Q244=0,0,((V244/Q244)-1)*100)</f>
        <v>75.639300134589504</v>
      </c>
    </row>
    <row r="245" spans="1:28" ht="14.25" thickTop="1" thickBot="1">
      <c r="A245" s="403"/>
      <c r="K245" s="403"/>
      <c r="L245" s="255" t="s">
        <v>21</v>
      </c>
      <c r="M245" s="272">
        <f>+M189+M217</f>
        <v>45</v>
      </c>
      <c r="N245" s="273">
        <f>+N189+N217</f>
        <v>610</v>
      </c>
      <c r="O245" s="343">
        <f>M245+N245</f>
        <v>655</v>
      </c>
      <c r="P245" s="289">
        <f>+P189+P217</f>
        <v>0</v>
      </c>
      <c r="Q245" s="346">
        <f>O245+P245</f>
        <v>655</v>
      </c>
      <c r="R245" s="272">
        <f>+R189+R217</f>
        <v>102</v>
      </c>
      <c r="S245" s="273">
        <f>+S189+S217</f>
        <v>806</v>
      </c>
      <c r="T245" s="343">
        <f>R245+S245</f>
        <v>908</v>
      </c>
      <c r="U245" s="289">
        <f>+U189+U217</f>
        <v>0</v>
      </c>
      <c r="V245" s="347">
        <f>T245+U245</f>
        <v>908</v>
      </c>
      <c r="W245" s="276">
        <f>IF(Q245=0,0,((V245/Q245)-1)*100)</f>
        <v>38.625954198473281</v>
      </c>
      <c r="X245" s="406"/>
      <c r="Y245" s="403"/>
      <c r="Z245" s="403"/>
      <c r="AA245" s="405"/>
    </row>
    <row r="246" spans="1:28" ht="14.25" thickTop="1" thickBot="1">
      <c r="L246" s="277" t="s">
        <v>66</v>
      </c>
      <c r="M246" s="278">
        <f>M240+M244+M245</f>
        <v>327</v>
      </c>
      <c r="N246" s="279">
        <f t="shared" ref="N246" si="431">N240+N244+N245</f>
        <v>3195</v>
      </c>
      <c r="O246" s="280">
        <f t="shared" ref="O246" si="432">O240+O244+O245</f>
        <v>3522</v>
      </c>
      <c r="P246" s="278">
        <f t="shared" ref="P246" si="433">P240+P244+P245</f>
        <v>0</v>
      </c>
      <c r="Q246" s="280">
        <f t="shared" ref="Q246" si="434">Q240+Q244+Q245</f>
        <v>3522</v>
      </c>
      <c r="R246" s="278">
        <f t="shared" ref="R246" si="435">R240+R244+R245</f>
        <v>528</v>
      </c>
      <c r="S246" s="279">
        <f t="shared" ref="S246" si="436">S240+S244+S245</f>
        <v>5826</v>
      </c>
      <c r="T246" s="280">
        <f t="shared" ref="T246" si="437">T240+T244+T245</f>
        <v>6354</v>
      </c>
      <c r="U246" s="278">
        <f t="shared" ref="U246" si="438">U240+U244+U245</f>
        <v>0</v>
      </c>
      <c r="V246" s="280">
        <f t="shared" ref="V246" si="439">V240+V244+V245</f>
        <v>6354</v>
      </c>
      <c r="W246" s="281">
        <f t="shared" ref="W246" si="440">IF(Q246=0,0,((V246/Q246)-1)*100)</f>
        <v>80.408858603066435</v>
      </c>
    </row>
    <row r="247" spans="1:28" ht="14.25" thickTop="1" thickBot="1">
      <c r="L247" s="277" t="s">
        <v>67</v>
      </c>
      <c r="M247" s="278">
        <f>+M236+M240+M244+M245</f>
        <v>472</v>
      </c>
      <c r="N247" s="279">
        <f t="shared" ref="N247:V247" si="441">+N236+N240+N244+N245</f>
        <v>4665</v>
      </c>
      <c r="O247" s="280">
        <f t="shared" si="441"/>
        <v>5137</v>
      </c>
      <c r="P247" s="278">
        <f t="shared" si="441"/>
        <v>0</v>
      </c>
      <c r="Q247" s="280">
        <f t="shared" si="441"/>
        <v>5137</v>
      </c>
      <c r="R247" s="278">
        <f t="shared" si="441"/>
        <v>694</v>
      </c>
      <c r="S247" s="279">
        <f t="shared" si="441"/>
        <v>8558</v>
      </c>
      <c r="T247" s="280">
        <f t="shared" si="441"/>
        <v>9252</v>
      </c>
      <c r="U247" s="278">
        <f t="shared" si="441"/>
        <v>0</v>
      </c>
      <c r="V247" s="280">
        <f t="shared" si="441"/>
        <v>9252</v>
      </c>
      <c r="W247" s="281">
        <f>IF(Q247=0,0,((V247/Q247)-1)*100)</f>
        <v>80.105119719680744</v>
      </c>
    </row>
    <row r="248" spans="1:28" ht="13.5" thickTop="1">
      <c r="A248" s="403"/>
      <c r="K248" s="403"/>
      <c r="L248" s="255" t="s">
        <v>22</v>
      </c>
      <c r="M248" s="272">
        <f>+M192+M220</f>
        <v>54</v>
      </c>
      <c r="N248" s="273">
        <f>+N192+N220</f>
        <v>757</v>
      </c>
      <c r="O248" s="343">
        <f t="shared" ref="O248:O249" si="442">M248+N248</f>
        <v>811</v>
      </c>
      <c r="P248" s="275">
        <f>+P192+P220</f>
        <v>0</v>
      </c>
      <c r="Q248" s="346">
        <f t="shared" ref="Q248:Q249" si="443">O248+P248</f>
        <v>811</v>
      </c>
      <c r="R248" s="272"/>
      <c r="S248" s="273"/>
      <c r="T248" s="343"/>
      <c r="U248" s="275"/>
      <c r="V248" s="347"/>
      <c r="W248" s="276"/>
      <c r="X248" s="406"/>
      <c r="Y248" s="403"/>
      <c r="Z248" s="403"/>
      <c r="AA248" s="405"/>
    </row>
    <row r="249" spans="1:28" ht="13.5" thickBot="1">
      <c r="A249" s="403"/>
      <c r="K249" s="403"/>
      <c r="L249" s="255" t="s">
        <v>23</v>
      </c>
      <c r="M249" s="272">
        <f>+M193+M221</f>
        <v>61</v>
      </c>
      <c r="N249" s="273">
        <f>+N193+N221</f>
        <v>912</v>
      </c>
      <c r="O249" s="343">
        <f t="shared" si="442"/>
        <v>973</v>
      </c>
      <c r="P249" s="275">
        <f>+P193+P221</f>
        <v>0</v>
      </c>
      <c r="Q249" s="346">
        <f t="shared" si="443"/>
        <v>973</v>
      </c>
      <c r="R249" s="272"/>
      <c r="S249" s="273"/>
      <c r="T249" s="343"/>
      <c r="U249" s="275"/>
      <c r="V249" s="347"/>
      <c r="W249" s="276"/>
      <c r="Y249" s="403"/>
      <c r="Z249" s="403"/>
      <c r="AA249" s="405"/>
    </row>
    <row r="250" spans="1:28" ht="14.25" thickTop="1" thickBot="1">
      <c r="L250" s="277" t="s">
        <v>40</v>
      </c>
      <c r="M250" s="278">
        <f t="shared" ref="M250:Q250" si="444">+M245+M248+M249</f>
        <v>160</v>
      </c>
      <c r="N250" s="279">
        <f t="shared" si="444"/>
        <v>2279</v>
      </c>
      <c r="O250" s="280">
        <f t="shared" si="444"/>
        <v>2439</v>
      </c>
      <c r="P250" s="278">
        <f t="shared" si="444"/>
        <v>0</v>
      </c>
      <c r="Q250" s="280">
        <f t="shared" si="444"/>
        <v>2439</v>
      </c>
      <c r="R250" s="278"/>
      <c r="S250" s="279"/>
      <c r="T250" s="280"/>
      <c r="U250" s="278"/>
      <c r="V250" s="280"/>
      <c r="W250" s="281"/>
    </row>
    <row r="251" spans="1:28" ht="14.25" thickTop="1" thickBot="1">
      <c r="A251" s="397" t="str">
        <f t="shared" ref="A251" si="445">IF(ISERROR(F251/G251)," ",IF(F251/G251&gt;0.5,IF(F251/G251&lt;1.5," ","NOT OK"),"NOT OK"))</f>
        <v xml:space="preserve"> </v>
      </c>
      <c r="B251" s="419"/>
      <c r="C251" s="420"/>
      <c r="D251" s="420"/>
      <c r="E251" s="421"/>
      <c r="F251" s="420"/>
      <c r="G251" s="420"/>
      <c r="H251" s="422"/>
      <c r="I251" s="423"/>
      <c r="J251" s="401"/>
      <c r="L251" s="277" t="s">
        <v>62</v>
      </c>
      <c r="M251" s="278">
        <f t="shared" ref="M251:Q251" si="446">M240+M244+M250</f>
        <v>442</v>
      </c>
      <c r="N251" s="279">
        <f t="shared" si="446"/>
        <v>4864</v>
      </c>
      <c r="O251" s="280">
        <f t="shared" si="446"/>
        <v>5306</v>
      </c>
      <c r="P251" s="278">
        <f t="shared" si="446"/>
        <v>0</v>
      </c>
      <c r="Q251" s="280">
        <f t="shared" si="446"/>
        <v>5306</v>
      </c>
      <c r="R251" s="278"/>
      <c r="S251" s="279"/>
      <c r="T251" s="280"/>
      <c r="U251" s="278"/>
      <c r="V251" s="280"/>
      <c r="W251" s="281"/>
    </row>
    <row r="252" spans="1:28" ht="14.25" thickTop="1" thickBot="1">
      <c r="L252" s="277" t="s">
        <v>64</v>
      </c>
      <c r="M252" s="278">
        <f t="shared" ref="M252:Q252" si="447">+M236+M240+M244+M250</f>
        <v>587</v>
      </c>
      <c r="N252" s="279">
        <f t="shared" si="447"/>
        <v>6334</v>
      </c>
      <c r="O252" s="280">
        <f t="shared" si="447"/>
        <v>6921</v>
      </c>
      <c r="P252" s="278">
        <f t="shared" si="447"/>
        <v>0</v>
      </c>
      <c r="Q252" s="280">
        <f t="shared" si="447"/>
        <v>6921</v>
      </c>
      <c r="R252" s="278"/>
      <c r="S252" s="279"/>
      <c r="T252" s="280"/>
      <c r="U252" s="278"/>
      <c r="V252" s="280"/>
      <c r="W252" s="281"/>
      <c r="AB252" s="327"/>
    </row>
    <row r="253" spans="1:28" ht="13.5" thickTop="1">
      <c r="L253" s="290" t="s">
        <v>60</v>
      </c>
      <c r="M253" s="249"/>
      <c r="N253" s="249"/>
      <c r="O253" s="249"/>
      <c r="P253" s="249"/>
      <c r="Q253" s="249"/>
      <c r="R253" s="249"/>
      <c r="S253" s="249"/>
      <c r="T253" s="249"/>
      <c r="U253" s="249"/>
      <c r="V253" s="249"/>
      <c r="W253" s="249"/>
    </row>
  </sheetData>
  <sheetProtection password="CF53" sheet="1" objects="1" scenarios="1"/>
  <mergeCells count="42">
    <mergeCell ref="B2:I2"/>
    <mergeCell ref="L2:W2"/>
    <mergeCell ref="B3:I3"/>
    <mergeCell ref="L3:W3"/>
    <mergeCell ref="C5:E5"/>
    <mergeCell ref="F5:H5"/>
    <mergeCell ref="M5:Q5"/>
    <mergeCell ref="R5:V5"/>
    <mergeCell ref="B30:I30"/>
    <mergeCell ref="L30:W30"/>
    <mergeCell ref="B31:I31"/>
    <mergeCell ref="L31:W31"/>
    <mergeCell ref="C33:E33"/>
    <mergeCell ref="F33:H33"/>
    <mergeCell ref="M33:Q33"/>
    <mergeCell ref="R33:V33"/>
    <mergeCell ref="B58:I58"/>
    <mergeCell ref="L58:W58"/>
    <mergeCell ref="B59:I59"/>
    <mergeCell ref="L59:W59"/>
    <mergeCell ref="C61:E61"/>
    <mergeCell ref="F61:H61"/>
    <mergeCell ref="M61:Q61"/>
    <mergeCell ref="R61:V61"/>
    <mergeCell ref="L86:W86"/>
    <mergeCell ref="L87:W87"/>
    <mergeCell ref="L114:W114"/>
    <mergeCell ref="L115:W115"/>
    <mergeCell ref="L142:W142"/>
    <mergeCell ref="M229:Q229"/>
    <mergeCell ref="M89:Q89"/>
    <mergeCell ref="M117:Q117"/>
    <mergeCell ref="M145:Q145"/>
    <mergeCell ref="M201:Q201"/>
    <mergeCell ref="L226:W226"/>
    <mergeCell ref="L227:W227"/>
    <mergeCell ref="L143:W143"/>
    <mergeCell ref="L170:W170"/>
    <mergeCell ref="L171:W171"/>
    <mergeCell ref="L198:W198"/>
    <mergeCell ref="L199:W199"/>
    <mergeCell ref="M173:Q173"/>
  </mergeCells>
  <conditionalFormatting sqref="A1:A1048576 K1:K1048576">
    <cfRule type="containsText" dxfId="7" priority="2" operator="containsText" text="NOT OK">
      <formula>NOT(ISERROR(SEARCH("NOT OK",A1)))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>
    <oddHeader>&amp;LMonthly  Air Transport Statistics : Don Mueang International and Suvarnabhumi Airport</oddHeader>
  </headerFooter>
  <rowBreaks count="2" manualBreakCount="2">
    <brk id="85" min="11" max="22" man="1"/>
    <brk id="169" min="1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253"/>
  <sheetViews>
    <sheetView topLeftCell="E1" zoomScaleNormal="100" workbookViewId="0">
      <selection activeCell="U1" activeCellId="2" sqref="L1:W1048576 L1:W1048576 L1:W1048576"/>
    </sheetView>
  </sheetViews>
  <sheetFormatPr defaultRowHeight="12.75"/>
  <cols>
    <col min="1" max="1" width="9.140625" style="4"/>
    <col min="2" max="2" width="12.42578125" style="1" customWidth="1"/>
    <col min="3" max="3" width="11.5703125" style="1" customWidth="1"/>
    <col min="4" max="4" width="11.42578125" style="1" customWidth="1"/>
    <col min="5" max="5" width="10.710937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0" width="8.7109375" style="1" bestFit="1" customWidth="1"/>
    <col min="11" max="11" width="9.140625" style="4"/>
    <col min="12" max="12" width="13" style="1" customWidth="1"/>
    <col min="13" max="14" width="12" style="1" customWidth="1"/>
    <col min="15" max="15" width="14.140625" style="1" bestFit="1" customWidth="1"/>
    <col min="16" max="19" width="12" style="1" customWidth="1"/>
    <col min="20" max="20" width="14.140625" style="1" bestFit="1" customWidth="1"/>
    <col min="21" max="22" width="12" style="1" customWidth="1"/>
    <col min="23" max="23" width="12.140625" style="2" bestFit="1" customWidth="1"/>
    <col min="24" max="24" width="6.85546875" style="2" bestFit="1" customWidth="1"/>
    <col min="25" max="25" width="9.85546875" style="1" bestFit="1" customWidth="1"/>
    <col min="26" max="26" width="9.140625" style="1"/>
    <col min="27" max="27" width="9.140625" style="3"/>
    <col min="28" max="28" width="9.140625" style="327"/>
    <col min="29" max="16384" width="9.140625" style="1"/>
  </cols>
  <sheetData>
    <row r="1" spans="1:25" ht="13.5" thickBot="1"/>
    <row r="2" spans="1:25" ht="13.5" thickTop="1">
      <c r="B2" s="513" t="s">
        <v>0</v>
      </c>
      <c r="C2" s="514"/>
      <c r="D2" s="514"/>
      <c r="E2" s="514"/>
      <c r="F2" s="514"/>
      <c r="G2" s="514"/>
      <c r="H2" s="514"/>
      <c r="I2" s="515"/>
      <c r="J2" s="4"/>
      <c r="L2" s="516" t="s">
        <v>1</v>
      </c>
      <c r="M2" s="517"/>
      <c r="N2" s="517"/>
      <c r="O2" s="517"/>
      <c r="P2" s="517"/>
      <c r="Q2" s="517"/>
      <c r="R2" s="517"/>
      <c r="S2" s="517"/>
      <c r="T2" s="517"/>
      <c r="U2" s="517"/>
      <c r="V2" s="517"/>
      <c r="W2" s="518"/>
    </row>
    <row r="3" spans="1:25" ht="13.5" thickBot="1">
      <c r="B3" s="519" t="s">
        <v>46</v>
      </c>
      <c r="C3" s="520"/>
      <c r="D3" s="520"/>
      <c r="E3" s="520"/>
      <c r="F3" s="520"/>
      <c r="G3" s="520"/>
      <c r="H3" s="520"/>
      <c r="I3" s="521"/>
      <c r="J3" s="4"/>
      <c r="L3" s="522" t="s">
        <v>48</v>
      </c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4"/>
    </row>
    <row r="4" spans="1:25" ht="14.25" thickTop="1" thickBot="1">
      <c r="B4" s="106"/>
      <c r="C4" s="107"/>
      <c r="D4" s="107"/>
      <c r="E4" s="107"/>
      <c r="F4" s="107"/>
      <c r="G4" s="107"/>
      <c r="H4" s="107"/>
      <c r="I4" s="108"/>
      <c r="J4" s="4"/>
      <c r="L4" s="5"/>
      <c r="M4" s="4"/>
      <c r="N4" s="4"/>
      <c r="O4" s="4"/>
      <c r="P4" s="4"/>
      <c r="Q4" s="4"/>
      <c r="R4" s="4"/>
      <c r="S4" s="4"/>
      <c r="T4" s="4"/>
      <c r="U4" s="4"/>
      <c r="V4" s="4"/>
      <c r="W4" s="6"/>
    </row>
    <row r="5" spans="1:25" ht="14.25" thickTop="1" thickBot="1">
      <c r="B5" s="109"/>
      <c r="C5" s="525" t="s">
        <v>63</v>
      </c>
      <c r="D5" s="526"/>
      <c r="E5" s="527"/>
      <c r="F5" s="525" t="s">
        <v>65</v>
      </c>
      <c r="G5" s="526"/>
      <c r="H5" s="527"/>
      <c r="I5" s="110" t="s">
        <v>2</v>
      </c>
      <c r="J5" s="4"/>
      <c r="L5" s="12"/>
      <c r="M5" s="528" t="s">
        <v>63</v>
      </c>
      <c r="N5" s="529"/>
      <c r="O5" s="529"/>
      <c r="P5" s="529"/>
      <c r="Q5" s="530"/>
      <c r="R5" s="528" t="s">
        <v>65</v>
      </c>
      <c r="S5" s="529"/>
      <c r="T5" s="529"/>
      <c r="U5" s="529"/>
      <c r="V5" s="530"/>
      <c r="W5" s="13" t="s">
        <v>2</v>
      </c>
    </row>
    <row r="6" spans="1:25" ht="13.5" thickTop="1">
      <c r="B6" s="111" t="s">
        <v>3</v>
      </c>
      <c r="C6" s="112"/>
      <c r="D6" s="113"/>
      <c r="E6" s="114"/>
      <c r="F6" s="112"/>
      <c r="G6" s="113"/>
      <c r="H6" s="114"/>
      <c r="I6" s="115" t="s">
        <v>4</v>
      </c>
      <c r="J6" s="4"/>
      <c r="L6" s="14" t="s">
        <v>3</v>
      </c>
      <c r="M6" s="20"/>
      <c r="N6" s="16"/>
      <c r="O6" s="17"/>
      <c r="P6" s="18"/>
      <c r="Q6" s="21"/>
      <c r="R6" s="20"/>
      <c r="S6" s="16"/>
      <c r="T6" s="17"/>
      <c r="U6" s="18"/>
      <c r="V6" s="21"/>
      <c r="W6" s="22" t="s">
        <v>4</v>
      </c>
    </row>
    <row r="7" spans="1:25" ht="13.5" thickBot="1">
      <c r="B7" s="116"/>
      <c r="C7" s="117" t="s">
        <v>5</v>
      </c>
      <c r="D7" s="118" t="s">
        <v>6</v>
      </c>
      <c r="E7" s="395" t="s">
        <v>7</v>
      </c>
      <c r="F7" s="117" t="s">
        <v>5</v>
      </c>
      <c r="G7" s="118" t="s">
        <v>6</v>
      </c>
      <c r="H7" s="325" t="s">
        <v>7</v>
      </c>
      <c r="I7" s="120"/>
      <c r="J7" s="4"/>
      <c r="L7" s="23"/>
      <c r="M7" s="28" t="s">
        <v>8</v>
      </c>
      <c r="N7" s="25" t="s">
        <v>9</v>
      </c>
      <c r="O7" s="26" t="s">
        <v>31</v>
      </c>
      <c r="P7" s="27" t="s">
        <v>32</v>
      </c>
      <c r="Q7" s="26" t="s">
        <v>7</v>
      </c>
      <c r="R7" s="28" t="s">
        <v>8</v>
      </c>
      <c r="S7" s="25" t="s">
        <v>9</v>
      </c>
      <c r="T7" s="26" t="s">
        <v>31</v>
      </c>
      <c r="U7" s="27" t="s">
        <v>32</v>
      </c>
      <c r="V7" s="26" t="s">
        <v>7</v>
      </c>
      <c r="W7" s="29"/>
    </row>
    <row r="8" spans="1:25" ht="6" customHeight="1" thickTop="1">
      <c r="B8" s="111"/>
      <c r="C8" s="121"/>
      <c r="D8" s="122"/>
      <c r="E8" s="161"/>
      <c r="F8" s="121"/>
      <c r="G8" s="122"/>
      <c r="H8" s="161"/>
      <c r="I8" s="124"/>
      <c r="J8" s="4"/>
      <c r="L8" s="14"/>
      <c r="M8" s="34"/>
      <c r="N8" s="31"/>
      <c r="O8" s="32"/>
      <c r="P8" s="33"/>
      <c r="Q8" s="35"/>
      <c r="R8" s="34"/>
      <c r="S8" s="31"/>
      <c r="T8" s="32"/>
      <c r="U8" s="33"/>
      <c r="V8" s="35"/>
      <c r="W8" s="36"/>
    </row>
    <row r="9" spans="1:25">
      <c r="A9" s="397" t="str">
        <f>IF(ISERROR(F9/G9)," ",IF(F9/G9&gt;0.5,IF(F9/G9&lt;1.5," ","NOT OK"),"NOT OK"))</f>
        <v xml:space="preserve"> </v>
      </c>
      <c r="B9" s="111" t="s">
        <v>10</v>
      </c>
      <c r="C9" s="125">
        <v>857</v>
      </c>
      <c r="D9" s="127">
        <v>860</v>
      </c>
      <c r="E9" s="162">
        <f>SUM(C9:D9)</f>
        <v>1717</v>
      </c>
      <c r="F9" s="426">
        <v>1082</v>
      </c>
      <c r="G9" s="427">
        <v>1083</v>
      </c>
      <c r="H9" s="162">
        <f>SUM(F9:G9)</f>
        <v>2165</v>
      </c>
      <c r="I9" s="128">
        <f>IF(E9=0,0,((H9/E9)-1)*100)</f>
        <v>26.092020966802565</v>
      </c>
      <c r="J9" s="4"/>
      <c r="L9" s="14" t="s">
        <v>10</v>
      </c>
      <c r="M9" s="40">
        <v>133999</v>
      </c>
      <c r="N9" s="38">
        <v>134145</v>
      </c>
      <c r="O9" s="153">
        <f>SUM(M9:N9)</f>
        <v>268144</v>
      </c>
      <c r="P9" s="150">
        <v>217</v>
      </c>
      <c r="Q9" s="153">
        <f>O9+P9</f>
        <v>268361</v>
      </c>
      <c r="R9" s="436">
        <v>159527</v>
      </c>
      <c r="S9" s="434">
        <v>161478</v>
      </c>
      <c r="T9" s="438">
        <v>321005</v>
      </c>
      <c r="U9" s="437">
        <v>173</v>
      </c>
      <c r="V9" s="153">
        <f t="shared" ref="V9:V11" si="0">T9+U9</f>
        <v>321178</v>
      </c>
      <c r="W9" s="41">
        <f>IF(Q9=0,0,((V9/Q9)-1)*100)</f>
        <v>19.681324782662159</v>
      </c>
      <c r="Y9" s="329"/>
    </row>
    <row r="10" spans="1:25">
      <c r="A10" s="397" t="str">
        <f>IF(ISERROR(F10/G10)," ",IF(F10/G10&gt;0.5,IF(F10/G10&lt;1.5," ","NOT OK"),"NOT OK"))</f>
        <v xml:space="preserve"> </v>
      </c>
      <c r="B10" s="111" t="s">
        <v>11</v>
      </c>
      <c r="C10" s="125">
        <v>913</v>
      </c>
      <c r="D10" s="127">
        <v>910</v>
      </c>
      <c r="E10" s="162">
        <f>SUM(C10:D10)</f>
        <v>1823</v>
      </c>
      <c r="F10" s="426">
        <v>1158</v>
      </c>
      <c r="G10" s="427">
        <v>1158</v>
      </c>
      <c r="H10" s="162">
        <f>SUM(F10:G10)</f>
        <v>2316</v>
      </c>
      <c r="I10" s="128">
        <f>IF(E10=0,0,((H10/E10)-1)*100)</f>
        <v>27.043335161821179</v>
      </c>
      <c r="J10" s="4"/>
      <c r="K10" s="7"/>
      <c r="L10" s="14" t="s">
        <v>11</v>
      </c>
      <c r="M10" s="40">
        <v>146477</v>
      </c>
      <c r="N10" s="38">
        <v>140444</v>
      </c>
      <c r="O10" s="153">
        <f t="shared" ref="O10:O11" si="1">SUM(M10:N10)</f>
        <v>286921</v>
      </c>
      <c r="P10" s="150">
        <v>237</v>
      </c>
      <c r="Q10" s="153">
        <f>O10+P10</f>
        <v>287158</v>
      </c>
      <c r="R10" s="436">
        <v>183329</v>
      </c>
      <c r="S10" s="434">
        <v>177967</v>
      </c>
      <c r="T10" s="438">
        <v>361296</v>
      </c>
      <c r="U10" s="437">
        <v>342</v>
      </c>
      <c r="V10" s="153">
        <f>T10+U10</f>
        <v>361638</v>
      </c>
      <c r="W10" s="41">
        <f>IF(Q10=0,0,((V10/Q10)-1)*100)</f>
        <v>25.936940638951377</v>
      </c>
    </row>
    <row r="11" spans="1:25" ht="13.5" thickBot="1">
      <c r="A11" s="397" t="str">
        <f>IF(ISERROR(F11/G11)," ",IF(F11/G11&gt;0.5,IF(F11/G11&lt;1.5," ","NOT OK"),"NOT OK"))</f>
        <v xml:space="preserve"> </v>
      </c>
      <c r="B11" s="116" t="s">
        <v>12</v>
      </c>
      <c r="C11" s="129">
        <v>1005</v>
      </c>
      <c r="D11" s="131">
        <v>1007</v>
      </c>
      <c r="E11" s="162">
        <f>SUM(C11:D11)</f>
        <v>2012</v>
      </c>
      <c r="F11" s="428">
        <v>1305</v>
      </c>
      <c r="G11" s="429">
        <v>1306</v>
      </c>
      <c r="H11" s="162">
        <f>SUM(F11:G11)</f>
        <v>2611</v>
      </c>
      <c r="I11" s="128">
        <f>IF(E11=0,0,((H11/E11)-1)*100)</f>
        <v>29.771371769383691</v>
      </c>
      <c r="J11" s="4"/>
      <c r="K11" s="7"/>
      <c r="L11" s="23" t="s">
        <v>12</v>
      </c>
      <c r="M11" s="40">
        <v>164189</v>
      </c>
      <c r="N11" s="38">
        <v>157584</v>
      </c>
      <c r="O11" s="153">
        <f t="shared" si="1"/>
        <v>321773</v>
      </c>
      <c r="P11" s="39">
        <v>575</v>
      </c>
      <c r="Q11" s="359">
        <f>O11+P11</f>
        <v>322348</v>
      </c>
      <c r="R11" s="436">
        <v>214796</v>
      </c>
      <c r="S11" s="434">
        <v>208515</v>
      </c>
      <c r="T11" s="438">
        <v>423311</v>
      </c>
      <c r="U11" s="435">
        <v>401</v>
      </c>
      <c r="V11" s="359">
        <f t="shared" si="0"/>
        <v>423712</v>
      </c>
      <c r="W11" s="41">
        <f>IF(Q11=0,0,((V11/Q11)-1)*100)</f>
        <v>31.445518507947924</v>
      </c>
    </row>
    <row r="12" spans="1:25" ht="14.25" thickTop="1" thickBot="1">
      <c r="A12" s="397" t="str">
        <f>IF(ISERROR(F12/G12)," ",IF(F12/G12&gt;0.5,IF(F12/G12&lt;1.5," ","NOT OK"),"NOT OK"))</f>
        <v xml:space="preserve"> </v>
      </c>
      <c r="B12" s="132" t="s">
        <v>57</v>
      </c>
      <c r="C12" s="133">
        <f t="shared" ref="C12:H12" si="2">+C9+C10+C11</f>
        <v>2775</v>
      </c>
      <c r="D12" s="135">
        <f t="shared" si="2"/>
        <v>2777</v>
      </c>
      <c r="E12" s="166">
        <f t="shared" si="2"/>
        <v>5552</v>
      </c>
      <c r="F12" s="133">
        <f t="shared" si="2"/>
        <v>3545</v>
      </c>
      <c r="G12" s="135">
        <f t="shared" si="2"/>
        <v>3547</v>
      </c>
      <c r="H12" s="166">
        <f t="shared" si="2"/>
        <v>7092</v>
      </c>
      <c r="I12" s="136">
        <f>IF(E12=0,0,((H12/E12)-1)*100)</f>
        <v>27.737752161383277</v>
      </c>
      <c r="J12" s="4"/>
      <c r="L12" s="42" t="s">
        <v>57</v>
      </c>
      <c r="M12" s="46">
        <f t="shared" ref="M12:V12" si="3">+M9+M10+M11</f>
        <v>444665</v>
      </c>
      <c r="N12" s="44">
        <f t="shared" si="3"/>
        <v>432173</v>
      </c>
      <c r="O12" s="154">
        <f t="shared" si="3"/>
        <v>876838</v>
      </c>
      <c r="P12" s="44">
        <f t="shared" si="3"/>
        <v>1029</v>
      </c>
      <c r="Q12" s="154">
        <f t="shared" si="3"/>
        <v>877867</v>
      </c>
      <c r="R12" s="46">
        <f t="shared" si="3"/>
        <v>557652</v>
      </c>
      <c r="S12" s="44">
        <f t="shared" si="3"/>
        <v>547960</v>
      </c>
      <c r="T12" s="154">
        <f t="shared" si="3"/>
        <v>1105612</v>
      </c>
      <c r="U12" s="44">
        <f t="shared" si="3"/>
        <v>916</v>
      </c>
      <c r="V12" s="154">
        <f t="shared" si="3"/>
        <v>1106528</v>
      </c>
      <c r="W12" s="47">
        <f>IF(Q12=0,0,((V12/Q12)-1)*100)</f>
        <v>26.04733974508666</v>
      </c>
    </row>
    <row r="13" spans="1:25" ht="13.5" thickTop="1">
      <c r="A13" s="397" t="str">
        <f t="shared" ref="A13:A73" si="4">IF(ISERROR(F13/G13)," ",IF(F13/G13&gt;0.5,IF(F13/G13&lt;1.5," ","NOT OK"),"NOT OK"))</f>
        <v xml:space="preserve"> </v>
      </c>
      <c r="B13" s="111" t="s">
        <v>13</v>
      </c>
      <c r="C13" s="125">
        <v>1068</v>
      </c>
      <c r="D13" s="127">
        <v>1068</v>
      </c>
      <c r="E13" s="162">
        <f>SUM(C13:D13)</f>
        <v>2136</v>
      </c>
      <c r="F13" s="125">
        <v>1313</v>
      </c>
      <c r="G13" s="127">
        <v>1314</v>
      </c>
      <c r="H13" s="162">
        <f>SUM(F13:G13)</f>
        <v>2627</v>
      </c>
      <c r="I13" s="128">
        <f t="shared" ref="I13:I17" si="5">IF(E13=0,0,((H13/E13)-1)*100)</f>
        <v>22.986891385767795</v>
      </c>
      <c r="J13" s="4"/>
      <c r="L13" s="14" t="s">
        <v>13</v>
      </c>
      <c r="M13" s="40">
        <v>162635</v>
      </c>
      <c r="N13" s="38">
        <v>164903</v>
      </c>
      <c r="O13" s="153">
        <f>SUM(M13:N13)</f>
        <v>327538</v>
      </c>
      <c r="P13" s="150">
        <v>379</v>
      </c>
      <c r="Q13" s="153">
        <f>O13+P13</f>
        <v>327917</v>
      </c>
      <c r="R13" s="40">
        <v>211600</v>
      </c>
      <c r="S13" s="38">
        <v>214235</v>
      </c>
      <c r="T13" s="153">
        <f>SUM(R13:S13)</f>
        <v>425835</v>
      </c>
      <c r="U13" s="150">
        <v>214</v>
      </c>
      <c r="V13" s="153">
        <f>T13+U13</f>
        <v>426049</v>
      </c>
      <c r="W13" s="41">
        <f t="shared" ref="W13:W17" si="6">IF(Q13=0,0,((V13/Q13)-1)*100)</f>
        <v>29.925865386667972</v>
      </c>
      <c r="Y13" s="408"/>
    </row>
    <row r="14" spans="1:25">
      <c r="A14" s="397" t="str">
        <f>IF(ISERROR(F14/G14)," ",IF(F14/G14&gt;0.5,IF(F14/G14&lt;1.5," ","NOT OK"),"NOT OK"))</f>
        <v xml:space="preserve"> </v>
      </c>
      <c r="B14" s="111" t="s">
        <v>14</v>
      </c>
      <c r="C14" s="125">
        <v>1039</v>
      </c>
      <c r="D14" s="127">
        <v>1039</v>
      </c>
      <c r="E14" s="162">
        <f>SUM(C14:D14)</f>
        <v>2078</v>
      </c>
      <c r="F14" s="125">
        <v>1245</v>
      </c>
      <c r="G14" s="127">
        <v>1245</v>
      </c>
      <c r="H14" s="162">
        <f>SUM(F14:G14)</f>
        <v>2490</v>
      </c>
      <c r="I14" s="128">
        <f>IF(E14=0,0,((H14/E14)-1)*100)</f>
        <v>19.826756496631369</v>
      </c>
      <c r="J14" s="4"/>
      <c r="L14" s="14" t="s">
        <v>14</v>
      </c>
      <c r="M14" s="40">
        <v>159824</v>
      </c>
      <c r="N14" s="38">
        <v>160370</v>
      </c>
      <c r="O14" s="153">
        <f t="shared" ref="O14" si="7">SUM(M14:N14)</f>
        <v>320194</v>
      </c>
      <c r="P14" s="150">
        <v>260</v>
      </c>
      <c r="Q14" s="153">
        <f>O14+P14</f>
        <v>320454</v>
      </c>
      <c r="R14" s="40">
        <v>203805</v>
      </c>
      <c r="S14" s="38">
        <v>207311</v>
      </c>
      <c r="T14" s="153">
        <f t="shared" ref="T14" si="8">SUM(R14:S14)</f>
        <v>411116</v>
      </c>
      <c r="U14" s="150">
        <v>179</v>
      </c>
      <c r="V14" s="153">
        <f>T14+U14</f>
        <v>411295</v>
      </c>
      <c r="W14" s="41">
        <f>IF(Q14=0,0,((V14/Q14)-1)*100)</f>
        <v>28.347594350515216</v>
      </c>
    </row>
    <row r="15" spans="1:25" ht="13.5" thickBot="1">
      <c r="A15" s="399" t="str">
        <f>IF(ISERROR(F15/G15)," ",IF(F15/G15&gt;0.5,IF(F15/G15&lt;1.5," ","NOT OK"),"NOT OK"))</f>
        <v xml:space="preserve"> </v>
      </c>
      <c r="B15" s="111" t="s">
        <v>15</v>
      </c>
      <c r="C15" s="125">
        <v>1099</v>
      </c>
      <c r="D15" s="127">
        <v>1101</v>
      </c>
      <c r="E15" s="162">
        <f>SUM(C15:D15)</f>
        <v>2200</v>
      </c>
      <c r="F15" s="125">
        <v>1264</v>
      </c>
      <c r="G15" s="127">
        <v>1265</v>
      </c>
      <c r="H15" s="162">
        <f>SUM(F15:G15)</f>
        <v>2529</v>
      </c>
      <c r="I15" s="128">
        <f>IF(E15=0,0,((H15/E15)-1)*100)</f>
        <v>14.954545454545464</v>
      </c>
      <c r="J15" s="8"/>
      <c r="L15" s="14" t="s">
        <v>15</v>
      </c>
      <c r="M15" s="40">
        <v>167492</v>
      </c>
      <c r="N15" s="38">
        <v>174726</v>
      </c>
      <c r="O15" s="153">
        <f>SUM(M15:N15)</f>
        <v>342218</v>
      </c>
      <c r="P15" s="150">
        <v>258</v>
      </c>
      <c r="Q15" s="153">
        <f>O15+P15</f>
        <v>342476</v>
      </c>
      <c r="R15" s="40">
        <v>207978</v>
      </c>
      <c r="S15" s="38">
        <v>214129</v>
      </c>
      <c r="T15" s="153">
        <f>SUM(R15:S15)</f>
        <v>422107</v>
      </c>
      <c r="U15" s="150">
        <v>221</v>
      </c>
      <c r="V15" s="153">
        <f>T15+U15</f>
        <v>422328</v>
      </c>
      <c r="W15" s="41">
        <f>IF(Q15=0,0,((V15/Q15)-1)*100)</f>
        <v>23.316086382695424</v>
      </c>
    </row>
    <row r="16" spans="1:25" ht="14.25" thickTop="1" thickBot="1">
      <c r="A16" s="397" t="str">
        <f>IF(ISERROR(F16/G16)," ",IF(F16/G16&gt;0.5,IF(F16/G16&lt;1.5," ","NOT OK"),"NOT OK"))</f>
        <v xml:space="preserve"> </v>
      </c>
      <c r="B16" s="132" t="s">
        <v>61</v>
      </c>
      <c r="C16" s="133">
        <f>+C13+C14+C15</f>
        <v>3206</v>
      </c>
      <c r="D16" s="135">
        <f t="shared" ref="D16:H16" si="9">+D13+D14+D15</f>
        <v>3208</v>
      </c>
      <c r="E16" s="166">
        <f t="shared" si="9"/>
        <v>6414</v>
      </c>
      <c r="F16" s="133">
        <f t="shared" si="9"/>
        <v>3822</v>
      </c>
      <c r="G16" s="135">
        <f t="shared" si="9"/>
        <v>3824</v>
      </c>
      <c r="H16" s="166">
        <f t="shared" si="9"/>
        <v>7646</v>
      </c>
      <c r="I16" s="136">
        <f>IF(E16=0,0,((H16/E16)-1)*100)</f>
        <v>19.207982538197687</v>
      </c>
      <c r="J16" s="4"/>
      <c r="L16" s="42" t="s">
        <v>61</v>
      </c>
      <c r="M16" s="46">
        <f t="shared" ref="M16:V16" si="10">+M13+M14+M15</f>
        <v>489951</v>
      </c>
      <c r="N16" s="44">
        <f t="shared" si="10"/>
        <v>499999</v>
      </c>
      <c r="O16" s="154">
        <f t="shared" si="10"/>
        <v>989950</v>
      </c>
      <c r="P16" s="44">
        <f t="shared" si="10"/>
        <v>897</v>
      </c>
      <c r="Q16" s="154">
        <f t="shared" si="10"/>
        <v>990847</v>
      </c>
      <c r="R16" s="46">
        <f t="shared" si="10"/>
        <v>623383</v>
      </c>
      <c r="S16" s="44">
        <f t="shared" si="10"/>
        <v>635675</v>
      </c>
      <c r="T16" s="154">
        <f t="shared" si="10"/>
        <v>1259058</v>
      </c>
      <c r="U16" s="44">
        <f t="shared" si="10"/>
        <v>614</v>
      </c>
      <c r="V16" s="154">
        <f t="shared" si="10"/>
        <v>1259672</v>
      </c>
      <c r="W16" s="47">
        <f>IF(Q16=0,0,((V16/Q16)-1)*100)</f>
        <v>27.130828473013491</v>
      </c>
    </row>
    <row r="17" spans="1:25" ht="13.5" thickTop="1">
      <c r="A17" s="397" t="str">
        <f t="shared" si="4"/>
        <v xml:space="preserve"> </v>
      </c>
      <c r="B17" s="111" t="s">
        <v>16</v>
      </c>
      <c r="C17" s="138">
        <v>1021</v>
      </c>
      <c r="D17" s="140">
        <v>1017</v>
      </c>
      <c r="E17" s="162">
        <f t="shared" ref="E17" si="11">SUM(C17:D17)</f>
        <v>2038</v>
      </c>
      <c r="F17" s="138">
        <v>1225</v>
      </c>
      <c r="G17" s="140">
        <v>1225</v>
      </c>
      <c r="H17" s="162">
        <f t="shared" ref="H17" si="12">SUM(F17:G17)</f>
        <v>2450</v>
      </c>
      <c r="I17" s="128">
        <f t="shared" si="5"/>
        <v>20.215897939156037</v>
      </c>
      <c r="J17" s="8"/>
      <c r="L17" s="14" t="s">
        <v>16</v>
      </c>
      <c r="M17" s="40">
        <v>154317</v>
      </c>
      <c r="N17" s="38">
        <v>153853</v>
      </c>
      <c r="O17" s="153">
        <f t="shared" ref="O17" si="13">SUM(M17:N17)</f>
        <v>308170</v>
      </c>
      <c r="P17" s="150">
        <v>161</v>
      </c>
      <c r="Q17" s="153">
        <f>O17+P17</f>
        <v>308331</v>
      </c>
      <c r="R17" s="40">
        <v>199133</v>
      </c>
      <c r="S17" s="38">
        <v>201321</v>
      </c>
      <c r="T17" s="153">
        <f t="shared" ref="T17" si="14">SUM(R17:S17)</f>
        <v>400454</v>
      </c>
      <c r="U17" s="150">
        <v>166</v>
      </c>
      <c r="V17" s="153">
        <f>T17+U17</f>
        <v>400620</v>
      </c>
      <c r="W17" s="41">
        <f t="shared" si="6"/>
        <v>29.931794078441666</v>
      </c>
    </row>
    <row r="18" spans="1:25">
      <c r="A18" s="397" t="str">
        <f t="shared" ref="A18:A23" si="15">IF(ISERROR(F18/G18)," ",IF(F18/G18&gt;0.5,IF(F18/G18&lt;1.5," ","NOT OK"),"NOT OK"))</f>
        <v xml:space="preserve"> </v>
      </c>
      <c r="B18" s="111" t="s">
        <v>17</v>
      </c>
      <c r="C18" s="138">
        <v>1026</v>
      </c>
      <c r="D18" s="140">
        <v>1026</v>
      </c>
      <c r="E18" s="162">
        <f>SUM(C18:D18)</f>
        <v>2052</v>
      </c>
      <c r="F18" s="138">
        <v>1250</v>
      </c>
      <c r="G18" s="140">
        <v>1247</v>
      </c>
      <c r="H18" s="162">
        <f>SUM(F18:G18)</f>
        <v>2497</v>
      </c>
      <c r="I18" s="128">
        <f t="shared" ref="I18:I23" si="16">IF(E18=0,0,((H18/E18)-1)*100)</f>
        <v>21.686159844054576</v>
      </c>
      <c r="L18" s="14" t="s">
        <v>17</v>
      </c>
      <c r="M18" s="40">
        <v>150381</v>
      </c>
      <c r="N18" s="38">
        <v>154938</v>
      </c>
      <c r="O18" s="153">
        <f>SUM(M18:N18)</f>
        <v>305319</v>
      </c>
      <c r="P18" s="150">
        <v>193</v>
      </c>
      <c r="Q18" s="153">
        <f>O18+P18</f>
        <v>305512</v>
      </c>
      <c r="R18" s="40">
        <v>194296</v>
      </c>
      <c r="S18" s="38">
        <v>196598</v>
      </c>
      <c r="T18" s="153">
        <f>SUM(R18:S18)</f>
        <v>390894</v>
      </c>
      <c r="U18" s="150">
        <v>117</v>
      </c>
      <c r="V18" s="153">
        <f>T18+U18</f>
        <v>391011</v>
      </c>
      <c r="W18" s="41">
        <f t="shared" ref="W18:W23" si="17">IF(Q18=0,0,((V18/Q18)-1)*100)</f>
        <v>27.985480112074157</v>
      </c>
      <c r="Y18" s="329"/>
    </row>
    <row r="19" spans="1:25" ht="13.5" thickBot="1">
      <c r="A19" s="400" t="str">
        <f t="shared" si="15"/>
        <v xml:space="preserve"> </v>
      </c>
      <c r="B19" s="111" t="s">
        <v>18</v>
      </c>
      <c r="C19" s="138">
        <v>1036</v>
      </c>
      <c r="D19" s="140">
        <v>1035</v>
      </c>
      <c r="E19" s="162">
        <f t="shared" ref="E19" si="18">SUM(C19:D19)</f>
        <v>2071</v>
      </c>
      <c r="F19" s="138">
        <v>1150</v>
      </c>
      <c r="G19" s="140">
        <v>1152</v>
      </c>
      <c r="H19" s="162">
        <f>SUM(F19:G19)</f>
        <v>2302</v>
      </c>
      <c r="I19" s="128">
        <f t="shared" si="16"/>
        <v>11.154031868662484</v>
      </c>
      <c r="J19" s="4"/>
      <c r="L19" s="14" t="s">
        <v>18</v>
      </c>
      <c r="M19" s="40">
        <v>159268</v>
      </c>
      <c r="N19" s="38">
        <v>156777</v>
      </c>
      <c r="O19" s="153">
        <f t="shared" ref="O19" si="19">SUM(M19:N19)</f>
        <v>316045</v>
      </c>
      <c r="P19" s="150">
        <v>114</v>
      </c>
      <c r="Q19" s="153">
        <f>O19+P19</f>
        <v>316159</v>
      </c>
      <c r="R19" s="40">
        <v>182300</v>
      </c>
      <c r="S19" s="38">
        <v>181167</v>
      </c>
      <c r="T19" s="153">
        <f>SUM(R19:S19)</f>
        <v>363467</v>
      </c>
      <c r="U19" s="150">
        <v>115</v>
      </c>
      <c r="V19" s="153">
        <f>T19+U19</f>
        <v>363582</v>
      </c>
      <c r="W19" s="41">
        <f t="shared" si="17"/>
        <v>14.999731147935048</v>
      </c>
    </row>
    <row r="20" spans="1:25" ht="15.75" customHeight="1" thickTop="1" thickBot="1">
      <c r="A20" s="10" t="str">
        <f t="shared" si="15"/>
        <v xml:space="preserve"> </v>
      </c>
      <c r="B20" s="141" t="s">
        <v>19</v>
      </c>
      <c r="C20" s="133">
        <f>+C17+C18+C19</f>
        <v>3083</v>
      </c>
      <c r="D20" s="144">
        <f t="shared" ref="D20:H20" si="20">+D17+D18+D19</f>
        <v>3078</v>
      </c>
      <c r="E20" s="164">
        <f t="shared" si="20"/>
        <v>6161</v>
      </c>
      <c r="F20" s="133">
        <f t="shared" si="20"/>
        <v>3625</v>
      </c>
      <c r="G20" s="144">
        <f t="shared" si="20"/>
        <v>3624</v>
      </c>
      <c r="H20" s="164">
        <f t="shared" si="20"/>
        <v>7249</v>
      </c>
      <c r="I20" s="136">
        <f t="shared" si="16"/>
        <v>17.659470865119296</v>
      </c>
      <c r="J20" s="4"/>
      <c r="K20" s="11"/>
      <c r="L20" s="48" t="s">
        <v>19</v>
      </c>
      <c r="M20" s="49">
        <f>+M17+M18+M19</f>
        <v>463966</v>
      </c>
      <c r="N20" s="50">
        <f t="shared" ref="N20:V20" si="21">+N17+N18+N19</f>
        <v>465568</v>
      </c>
      <c r="O20" s="155">
        <f t="shared" si="21"/>
        <v>929534</v>
      </c>
      <c r="P20" s="50">
        <f t="shared" si="21"/>
        <v>468</v>
      </c>
      <c r="Q20" s="155">
        <f t="shared" si="21"/>
        <v>930002</v>
      </c>
      <c r="R20" s="49">
        <f t="shared" si="21"/>
        <v>575729</v>
      </c>
      <c r="S20" s="50">
        <f t="shared" si="21"/>
        <v>579086</v>
      </c>
      <c r="T20" s="155">
        <f t="shared" si="21"/>
        <v>1154815</v>
      </c>
      <c r="U20" s="50">
        <f t="shared" si="21"/>
        <v>398</v>
      </c>
      <c r="V20" s="155">
        <f t="shared" si="21"/>
        <v>1155213</v>
      </c>
      <c r="W20" s="51">
        <f t="shared" si="17"/>
        <v>24.216184481323701</v>
      </c>
    </row>
    <row r="21" spans="1:25" ht="14.25" thickTop="1" thickBot="1">
      <c r="A21" s="397" t="str">
        <f t="shared" si="15"/>
        <v xml:space="preserve"> </v>
      </c>
      <c r="B21" s="111" t="s">
        <v>20</v>
      </c>
      <c r="C21" s="125">
        <v>1084</v>
      </c>
      <c r="D21" s="127">
        <v>1087</v>
      </c>
      <c r="E21" s="165">
        <f>SUM(C21:D21)</f>
        <v>2171</v>
      </c>
      <c r="F21" s="125">
        <v>1262</v>
      </c>
      <c r="G21" s="127">
        <v>1258</v>
      </c>
      <c r="H21" s="165">
        <f>SUM(F21:G21)</f>
        <v>2520</v>
      </c>
      <c r="I21" s="128">
        <f t="shared" si="16"/>
        <v>16.075541225241818</v>
      </c>
      <c r="J21" s="328"/>
      <c r="L21" s="14" t="s">
        <v>21</v>
      </c>
      <c r="M21" s="40">
        <v>166753</v>
      </c>
      <c r="N21" s="38">
        <v>169478</v>
      </c>
      <c r="O21" s="153">
        <f>SUM(M21:N21)</f>
        <v>336231</v>
      </c>
      <c r="P21" s="150">
        <v>181</v>
      </c>
      <c r="Q21" s="153">
        <f>O21+P21</f>
        <v>336412</v>
      </c>
      <c r="R21" s="40">
        <v>199688</v>
      </c>
      <c r="S21" s="38">
        <v>199430</v>
      </c>
      <c r="T21" s="153">
        <f>SUM(R21:S21)</f>
        <v>399118</v>
      </c>
      <c r="U21" s="150">
        <v>115</v>
      </c>
      <c r="V21" s="153">
        <f>T21+U21</f>
        <v>399233</v>
      </c>
      <c r="W21" s="41">
        <f t="shared" si="17"/>
        <v>18.673828519791201</v>
      </c>
    </row>
    <row r="22" spans="1:25" ht="14.25" thickTop="1" thickBot="1">
      <c r="A22" s="397" t="str">
        <f t="shared" si="15"/>
        <v xml:space="preserve"> </v>
      </c>
      <c r="B22" s="132" t="s">
        <v>66</v>
      </c>
      <c r="C22" s="133">
        <f>C16+C20+C21</f>
        <v>7373</v>
      </c>
      <c r="D22" s="135">
        <f t="shared" ref="D22:H22" si="22">D16+D20+D21</f>
        <v>7373</v>
      </c>
      <c r="E22" s="166">
        <f t="shared" si="22"/>
        <v>14746</v>
      </c>
      <c r="F22" s="133">
        <f t="shared" si="22"/>
        <v>8709</v>
      </c>
      <c r="G22" s="135">
        <f t="shared" si="22"/>
        <v>8706</v>
      </c>
      <c r="H22" s="166">
        <f t="shared" si="22"/>
        <v>17415</v>
      </c>
      <c r="I22" s="136">
        <f t="shared" si="16"/>
        <v>18.099823680998227</v>
      </c>
      <c r="J22" s="4"/>
      <c r="L22" s="42" t="s">
        <v>66</v>
      </c>
      <c r="M22" s="46">
        <f>M16+M20+M21</f>
        <v>1120670</v>
      </c>
      <c r="N22" s="44">
        <f t="shared" ref="N22:V22" si="23">N16+N20+N21</f>
        <v>1135045</v>
      </c>
      <c r="O22" s="154">
        <f t="shared" si="23"/>
        <v>2255715</v>
      </c>
      <c r="P22" s="44">
        <f t="shared" si="23"/>
        <v>1546</v>
      </c>
      <c r="Q22" s="154">
        <f t="shared" si="23"/>
        <v>2257261</v>
      </c>
      <c r="R22" s="46">
        <f t="shared" si="23"/>
        <v>1398800</v>
      </c>
      <c r="S22" s="44">
        <f t="shared" si="23"/>
        <v>1414191</v>
      </c>
      <c r="T22" s="154">
        <f t="shared" si="23"/>
        <v>2812991</v>
      </c>
      <c r="U22" s="44">
        <f t="shared" si="23"/>
        <v>1127</v>
      </c>
      <c r="V22" s="154">
        <f t="shared" si="23"/>
        <v>2814118</v>
      </c>
      <c r="W22" s="47">
        <f t="shared" si="17"/>
        <v>24.669588496855255</v>
      </c>
    </row>
    <row r="23" spans="1:25" ht="14.25" thickTop="1" thickBot="1">
      <c r="A23" s="397" t="str">
        <f t="shared" si="15"/>
        <v xml:space="preserve"> </v>
      </c>
      <c r="B23" s="132" t="s">
        <v>67</v>
      </c>
      <c r="C23" s="133">
        <f>+C12+C16+C20+C21</f>
        <v>10148</v>
      </c>
      <c r="D23" s="135">
        <f t="shared" ref="D23:H23" si="24">+D12+D16+D20+D21</f>
        <v>10150</v>
      </c>
      <c r="E23" s="166">
        <f t="shared" si="24"/>
        <v>20298</v>
      </c>
      <c r="F23" s="133">
        <f t="shared" si="24"/>
        <v>12254</v>
      </c>
      <c r="G23" s="135">
        <f t="shared" si="24"/>
        <v>12253</v>
      </c>
      <c r="H23" s="166">
        <f t="shared" si="24"/>
        <v>24507</v>
      </c>
      <c r="I23" s="136">
        <f t="shared" si="16"/>
        <v>20.736033106710018</v>
      </c>
      <c r="J23" s="4"/>
      <c r="L23" s="42" t="s">
        <v>67</v>
      </c>
      <c r="M23" s="46">
        <f>+M12+M16+M20+M21</f>
        <v>1565335</v>
      </c>
      <c r="N23" s="44">
        <f t="shared" ref="N23:V23" si="25">+N12+N16+N20+N21</f>
        <v>1567218</v>
      </c>
      <c r="O23" s="154">
        <f t="shared" si="25"/>
        <v>3132553</v>
      </c>
      <c r="P23" s="44">
        <f t="shared" si="25"/>
        <v>2575</v>
      </c>
      <c r="Q23" s="154">
        <f t="shared" si="25"/>
        <v>3135128</v>
      </c>
      <c r="R23" s="46">
        <f t="shared" si="25"/>
        <v>1956452</v>
      </c>
      <c r="S23" s="44">
        <f t="shared" si="25"/>
        <v>1962151</v>
      </c>
      <c r="T23" s="154">
        <f t="shared" si="25"/>
        <v>3918603</v>
      </c>
      <c r="U23" s="44">
        <f t="shared" si="25"/>
        <v>2043</v>
      </c>
      <c r="V23" s="154">
        <f t="shared" si="25"/>
        <v>3920646</v>
      </c>
      <c r="W23" s="47">
        <f t="shared" si="17"/>
        <v>25.055372539813359</v>
      </c>
    </row>
    <row r="24" spans="1:25" ht="13.5" thickTop="1">
      <c r="A24" s="397" t="str">
        <f t="shared" si="4"/>
        <v xml:space="preserve"> </v>
      </c>
      <c r="B24" s="111" t="s">
        <v>22</v>
      </c>
      <c r="C24" s="125">
        <v>1095</v>
      </c>
      <c r="D24" s="127">
        <v>1092</v>
      </c>
      <c r="E24" s="158">
        <f t="shared" ref="E24:E25" si="26">SUM(C24:D24)</f>
        <v>2187</v>
      </c>
      <c r="F24" s="125"/>
      <c r="G24" s="127"/>
      <c r="H24" s="158"/>
      <c r="I24" s="128"/>
      <c r="J24" s="10"/>
      <c r="L24" s="14" t="s">
        <v>22</v>
      </c>
      <c r="M24" s="40">
        <v>156359</v>
      </c>
      <c r="N24" s="38">
        <v>164667</v>
      </c>
      <c r="O24" s="153">
        <f t="shared" ref="O24:O25" si="27">SUM(M24:N24)</f>
        <v>321026</v>
      </c>
      <c r="P24" s="150">
        <v>356</v>
      </c>
      <c r="Q24" s="153">
        <f>O24+P24</f>
        <v>321382</v>
      </c>
      <c r="R24" s="40"/>
      <c r="S24" s="38"/>
      <c r="T24" s="153"/>
      <c r="U24" s="150"/>
      <c r="V24" s="153"/>
      <c r="W24" s="41"/>
    </row>
    <row r="25" spans="1:25" ht="13.5" thickBot="1">
      <c r="A25" s="397" t="str">
        <f t="shared" si="4"/>
        <v xml:space="preserve"> </v>
      </c>
      <c r="B25" s="111" t="s">
        <v>23</v>
      </c>
      <c r="C25" s="125">
        <v>936</v>
      </c>
      <c r="D25" s="146">
        <v>937</v>
      </c>
      <c r="E25" s="160">
        <f t="shared" si="26"/>
        <v>1873</v>
      </c>
      <c r="F25" s="125"/>
      <c r="G25" s="146"/>
      <c r="H25" s="160"/>
      <c r="I25" s="147"/>
      <c r="J25" s="4"/>
      <c r="L25" s="14" t="s">
        <v>23</v>
      </c>
      <c r="M25" s="40">
        <v>131506</v>
      </c>
      <c r="N25" s="38">
        <v>127620</v>
      </c>
      <c r="O25" s="153">
        <f t="shared" si="27"/>
        <v>259126</v>
      </c>
      <c r="P25" s="150">
        <v>309</v>
      </c>
      <c r="Q25" s="153">
        <f>O25+P25</f>
        <v>259435</v>
      </c>
      <c r="R25" s="40"/>
      <c r="S25" s="38"/>
      <c r="T25" s="153"/>
      <c r="U25" s="150"/>
      <c r="V25" s="153"/>
      <c r="W25" s="41"/>
    </row>
    <row r="26" spans="1:25" ht="14.25" thickTop="1" thickBot="1">
      <c r="A26" s="397" t="str">
        <f t="shared" si="4"/>
        <v xml:space="preserve"> </v>
      </c>
      <c r="B26" s="132" t="s">
        <v>24</v>
      </c>
      <c r="C26" s="133">
        <f t="shared" ref="C26:E26" si="28">+C21+C24+C25</f>
        <v>3115</v>
      </c>
      <c r="D26" s="135">
        <f t="shared" si="28"/>
        <v>3116</v>
      </c>
      <c r="E26" s="166">
        <f t="shared" si="28"/>
        <v>6231</v>
      </c>
      <c r="F26" s="133"/>
      <c r="G26" s="135"/>
      <c r="H26" s="166"/>
      <c r="I26" s="136"/>
      <c r="J26" s="4"/>
      <c r="L26" s="42" t="s">
        <v>24</v>
      </c>
      <c r="M26" s="46">
        <f t="shared" ref="M26:Q26" si="29">+M21+M24+M25</f>
        <v>454618</v>
      </c>
      <c r="N26" s="44">
        <f t="shared" si="29"/>
        <v>461765</v>
      </c>
      <c r="O26" s="154">
        <f t="shared" si="29"/>
        <v>916383</v>
      </c>
      <c r="P26" s="44">
        <f t="shared" si="29"/>
        <v>846</v>
      </c>
      <c r="Q26" s="154">
        <f t="shared" si="29"/>
        <v>917229</v>
      </c>
      <c r="R26" s="46"/>
      <c r="S26" s="44"/>
      <c r="T26" s="154"/>
      <c r="U26" s="44"/>
      <c r="V26" s="154"/>
      <c r="W26" s="47"/>
    </row>
    <row r="27" spans="1:25" ht="14.25" thickTop="1" thickBot="1">
      <c r="A27" s="397" t="str">
        <f t="shared" ref="A27" si="30">IF(ISERROR(F27/G27)," ",IF(F27/G27&gt;0.5,IF(F27/G27&lt;1.5," ","NOT OK"),"NOT OK"))</f>
        <v xml:space="preserve"> </v>
      </c>
      <c r="B27" s="132" t="s">
        <v>62</v>
      </c>
      <c r="C27" s="133">
        <f t="shared" ref="C27:E27" si="31">C16+C20+C26</f>
        <v>9404</v>
      </c>
      <c r="D27" s="135">
        <f t="shared" si="31"/>
        <v>9402</v>
      </c>
      <c r="E27" s="166">
        <f t="shared" si="31"/>
        <v>18806</v>
      </c>
      <c r="F27" s="133"/>
      <c r="G27" s="135"/>
      <c r="H27" s="166"/>
      <c r="I27" s="136"/>
      <c r="J27" s="4"/>
      <c r="L27" s="42" t="s">
        <v>62</v>
      </c>
      <c r="M27" s="46">
        <f t="shared" ref="M27:Q27" si="32">M16+M20+M26</f>
        <v>1408535</v>
      </c>
      <c r="N27" s="44">
        <f t="shared" si="32"/>
        <v>1427332</v>
      </c>
      <c r="O27" s="154">
        <f t="shared" si="32"/>
        <v>2835867</v>
      </c>
      <c r="P27" s="44">
        <f t="shared" si="32"/>
        <v>2211</v>
      </c>
      <c r="Q27" s="154">
        <f t="shared" si="32"/>
        <v>2838078</v>
      </c>
      <c r="R27" s="46"/>
      <c r="S27" s="44"/>
      <c r="T27" s="154"/>
      <c r="U27" s="44"/>
      <c r="V27" s="154"/>
      <c r="W27" s="47"/>
    </row>
    <row r="28" spans="1:25" ht="14.25" thickTop="1" thickBot="1">
      <c r="A28" s="398" t="str">
        <f t="shared" ref="A28" si="33">IF(ISERROR(F28/G28)," ",IF(F28/G28&gt;0.5,IF(F28/G28&lt;1.5," ","NOT OK"),"NOT OK"))</f>
        <v xml:space="preserve"> </v>
      </c>
      <c r="B28" s="132" t="s">
        <v>64</v>
      </c>
      <c r="C28" s="133">
        <f t="shared" ref="C28:E28" si="34">+C12+C16+C20+C26</f>
        <v>12179</v>
      </c>
      <c r="D28" s="135">
        <f t="shared" si="34"/>
        <v>12179</v>
      </c>
      <c r="E28" s="163">
        <f t="shared" si="34"/>
        <v>24358</v>
      </c>
      <c r="F28" s="133"/>
      <c r="G28" s="135"/>
      <c r="H28" s="163"/>
      <c r="I28" s="137"/>
      <c r="J28" s="8"/>
      <c r="L28" s="42" t="s">
        <v>64</v>
      </c>
      <c r="M28" s="46">
        <f t="shared" ref="M28:Q28" si="35">+M12+M16+M20+M26</f>
        <v>1853200</v>
      </c>
      <c r="N28" s="44">
        <f t="shared" si="35"/>
        <v>1859505</v>
      </c>
      <c r="O28" s="154">
        <f t="shared" si="35"/>
        <v>3712705</v>
      </c>
      <c r="P28" s="45">
        <f t="shared" si="35"/>
        <v>3240</v>
      </c>
      <c r="Q28" s="157">
        <f t="shared" si="35"/>
        <v>3715945</v>
      </c>
      <c r="R28" s="46"/>
      <c r="S28" s="44"/>
      <c r="T28" s="154"/>
      <c r="U28" s="45"/>
      <c r="V28" s="157"/>
      <c r="W28" s="47"/>
    </row>
    <row r="29" spans="1:25" ht="14.25" thickTop="1" thickBot="1">
      <c r="B29" s="148" t="s">
        <v>60</v>
      </c>
      <c r="C29" s="107"/>
      <c r="D29" s="107"/>
      <c r="E29" s="107"/>
      <c r="F29" s="107"/>
      <c r="G29" s="107"/>
      <c r="H29" s="107"/>
      <c r="I29" s="108"/>
      <c r="J29" s="4"/>
      <c r="L29" s="55" t="s">
        <v>60</v>
      </c>
      <c r="M29" s="53"/>
      <c r="N29" s="53"/>
      <c r="O29" s="53"/>
      <c r="P29" s="4"/>
      <c r="Q29" s="4"/>
      <c r="R29" s="4"/>
      <c r="S29" s="4"/>
      <c r="T29" s="4"/>
      <c r="U29" s="4"/>
      <c r="V29" s="4"/>
      <c r="W29" s="6"/>
    </row>
    <row r="30" spans="1:25" ht="13.5" thickTop="1">
      <c r="B30" s="513" t="s">
        <v>25</v>
      </c>
      <c r="C30" s="514"/>
      <c r="D30" s="514"/>
      <c r="E30" s="514"/>
      <c r="F30" s="514"/>
      <c r="G30" s="514"/>
      <c r="H30" s="514"/>
      <c r="I30" s="515"/>
      <c r="J30" s="4"/>
      <c r="L30" s="516" t="s">
        <v>26</v>
      </c>
      <c r="M30" s="517"/>
      <c r="N30" s="517"/>
      <c r="O30" s="517"/>
      <c r="P30" s="517"/>
      <c r="Q30" s="517"/>
      <c r="R30" s="517"/>
      <c r="S30" s="517"/>
      <c r="T30" s="517"/>
      <c r="U30" s="517"/>
      <c r="V30" s="517"/>
      <c r="W30" s="518"/>
    </row>
    <row r="31" spans="1:25" ht="13.5" thickBot="1">
      <c r="B31" s="519" t="s">
        <v>47</v>
      </c>
      <c r="C31" s="520"/>
      <c r="D31" s="520"/>
      <c r="E31" s="520"/>
      <c r="F31" s="520"/>
      <c r="G31" s="520"/>
      <c r="H31" s="520"/>
      <c r="I31" s="521"/>
      <c r="J31" s="4"/>
      <c r="L31" s="522" t="s">
        <v>49</v>
      </c>
      <c r="M31" s="523"/>
      <c r="N31" s="523"/>
      <c r="O31" s="523"/>
      <c r="P31" s="523"/>
      <c r="Q31" s="523"/>
      <c r="R31" s="523"/>
      <c r="S31" s="523"/>
      <c r="T31" s="523"/>
      <c r="U31" s="523"/>
      <c r="V31" s="523"/>
      <c r="W31" s="524"/>
    </row>
    <row r="32" spans="1:25" ht="14.25" thickTop="1" thickBot="1">
      <c r="B32" s="106"/>
      <c r="C32" s="107"/>
      <c r="D32" s="107"/>
      <c r="E32" s="107"/>
      <c r="F32" s="107"/>
      <c r="G32" s="107"/>
      <c r="H32" s="107"/>
      <c r="I32" s="108"/>
      <c r="J32" s="4"/>
      <c r="L32" s="52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4"/>
    </row>
    <row r="33" spans="1:23" ht="14.25" thickTop="1" thickBot="1">
      <c r="B33" s="109"/>
      <c r="C33" s="525" t="s">
        <v>63</v>
      </c>
      <c r="D33" s="526"/>
      <c r="E33" s="527"/>
      <c r="F33" s="525" t="s">
        <v>65</v>
      </c>
      <c r="G33" s="526"/>
      <c r="H33" s="527"/>
      <c r="I33" s="110" t="s">
        <v>2</v>
      </c>
      <c r="J33" s="4"/>
      <c r="L33" s="12"/>
      <c r="M33" s="528" t="s">
        <v>63</v>
      </c>
      <c r="N33" s="529"/>
      <c r="O33" s="529"/>
      <c r="P33" s="529"/>
      <c r="Q33" s="530"/>
      <c r="R33" s="528" t="s">
        <v>65</v>
      </c>
      <c r="S33" s="529"/>
      <c r="T33" s="529"/>
      <c r="U33" s="529"/>
      <c r="V33" s="530"/>
      <c r="W33" s="13" t="s">
        <v>2</v>
      </c>
    </row>
    <row r="34" spans="1:23" ht="13.5" thickTop="1">
      <c r="B34" s="111" t="s">
        <v>3</v>
      </c>
      <c r="C34" s="112"/>
      <c r="D34" s="113"/>
      <c r="E34" s="114"/>
      <c r="F34" s="112"/>
      <c r="G34" s="113"/>
      <c r="H34" s="114"/>
      <c r="I34" s="115" t="s">
        <v>4</v>
      </c>
      <c r="J34" s="4"/>
      <c r="L34" s="14" t="s">
        <v>3</v>
      </c>
      <c r="M34" s="20"/>
      <c r="N34" s="16"/>
      <c r="O34" s="17"/>
      <c r="P34" s="18"/>
      <c r="Q34" s="21"/>
      <c r="R34" s="20"/>
      <c r="S34" s="16"/>
      <c r="T34" s="17"/>
      <c r="U34" s="18"/>
      <c r="V34" s="21"/>
      <c r="W34" s="22" t="s">
        <v>4</v>
      </c>
    </row>
    <row r="35" spans="1:23" ht="13.5" thickBot="1">
      <c r="B35" s="116"/>
      <c r="C35" s="117" t="s">
        <v>5</v>
      </c>
      <c r="D35" s="118" t="s">
        <v>6</v>
      </c>
      <c r="E35" s="395" t="s">
        <v>7</v>
      </c>
      <c r="F35" s="117" t="s">
        <v>5</v>
      </c>
      <c r="G35" s="118" t="s">
        <v>6</v>
      </c>
      <c r="H35" s="325" t="s">
        <v>7</v>
      </c>
      <c r="I35" s="120"/>
      <c r="J35" s="4"/>
      <c r="L35" s="23"/>
      <c r="M35" s="28" t="s">
        <v>8</v>
      </c>
      <c r="N35" s="25" t="s">
        <v>9</v>
      </c>
      <c r="O35" s="26" t="s">
        <v>31</v>
      </c>
      <c r="P35" s="27" t="s">
        <v>32</v>
      </c>
      <c r="Q35" s="26" t="s">
        <v>7</v>
      </c>
      <c r="R35" s="28" t="s">
        <v>8</v>
      </c>
      <c r="S35" s="25" t="s">
        <v>9</v>
      </c>
      <c r="T35" s="26" t="s">
        <v>31</v>
      </c>
      <c r="U35" s="27" t="s">
        <v>32</v>
      </c>
      <c r="V35" s="26" t="s">
        <v>7</v>
      </c>
      <c r="W35" s="29"/>
    </row>
    <row r="36" spans="1:23" ht="5.25" customHeight="1" thickTop="1">
      <c r="B36" s="111"/>
      <c r="C36" s="121"/>
      <c r="D36" s="122"/>
      <c r="E36" s="123"/>
      <c r="F36" s="121"/>
      <c r="G36" s="122"/>
      <c r="H36" s="123"/>
      <c r="I36" s="124"/>
      <c r="J36" s="4"/>
      <c r="L36" s="14"/>
      <c r="M36" s="34"/>
      <c r="N36" s="31"/>
      <c r="O36" s="32"/>
      <c r="P36" s="33"/>
      <c r="Q36" s="35"/>
      <c r="R36" s="34"/>
      <c r="S36" s="31"/>
      <c r="T36" s="32"/>
      <c r="U36" s="33"/>
      <c r="V36" s="35"/>
      <c r="W36" s="36"/>
    </row>
    <row r="37" spans="1:23">
      <c r="A37" s="4" t="str">
        <f>IF(ISERROR(F37/G37)," ",IF(F37/G37&gt;0.5,IF(F37/G37&lt;1.5," ","NOT OK"),"NOT OK"))</f>
        <v xml:space="preserve"> </v>
      </c>
      <c r="B37" s="111" t="s">
        <v>10</v>
      </c>
      <c r="C37" s="125">
        <v>0</v>
      </c>
      <c r="D37" s="127">
        <v>0</v>
      </c>
      <c r="E37" s="162">
        <f t="shared" ref="E37:E39" si="36">SUM(C37:D37)</f>
        <v>0</v>
      </c>
      <c r="F37" s="430">
        <v>0</v>
      </c>
      <c r="G37" s="431">
        <v>0</v>
      </c>
      <c r="H37" s="162">
        <f t="shared" ref="H37:H39" si="37">SUM(F37:G37)</f>
        <v>0</v>
      </c>
      <c r="I37" s="331">
        <f t="shared" ref="I37:I39" si="38">IF(E37=0,0,((H37/E37)-1)*100)</f>
        <v>0</v>
      </c>
      <c r="J37" s="4"/>
      <c r="K37" s="7"/>
      <c r="L37" s="14" t="s">
        <v>10</v>
      </c>
      <c r="M37" s="40">
        <v>0</v>
      </c>
      <c r="N37" s="38">
        <v>0</v>
      </c>
      <c r="O37" s="153">
        <f t="shared" ref="O37:O39" si="39">SUM(M37:N37)</f>
        <v>0</v>
      </c>
      <c r="P37" s="39">
        <v>0</v>
      </c>
      <c r="Q37" s="156">
        <f t="shared" ref="Q37:Q39" si="40">O37+P37</f>
        <v>0</v>
      </c>
      <c r="R37" s="441">
        <v>0</v>
      </c>
      <c r="S37" s="439">
        <v>0</v>
      </c>
      <c r="T37" s="442">
        <v>0</v>
      </c>
      <c r="U37" s="440">
        <v>0</v>
      </c>
      <c r="V37" s="156">
        <f>T37+U37</f>
        <v>0</v>
      </c>
      <c r="W37" s="332">
        <f t="shared" ref="W37:W39" si="41">IF(Q37=0,0,((V37/Q37)-1)*100)</f>
        <v>0</v>
      </c>
    </row>
    <row r="38" spans="1:23">
      <c r="A38" s="4" t="str">
        <f>IF(ISERROR(F38/G38)," ",IF(F38/G38&gt;0.5,IF(F38/G38&lt;1.5," ","NOT OK"),"NOT OK"))</f>
        <v xml:space="preserve"> </v>
      </c>
      <c r="B38" s="111" t="s">
        <v>11</v>
      </c>
      <c r="C38" s="125">
        <v>0</v>
      </c>
      <c r="D38" s="127">
        <v>0</v>
      </c>
      <c r="E38" s="162">
        <f>SUM(C38:D38)</f>
        <v>0</v>
      </c>
      <c r="F38" s="430">
        <v>0</v>
      </c>
      <c r="G38" s="431">
        <v>0</v>
      </c>
      <c r="H38" s="162">
        <f>SUM(F38:G38)</f>
        <v>0</v>
      </c>
      <c r="I38" s="331">
        <f>IF(E38=0,0,((H38/E38)-1)*100)</f>
        <v>0</v>
      </c>
      <c r="J38" s="4"/>
      <c r="K38" s="7"/>
      <c r="L38" s="14" t="s">
        <v>11</v>
      </c>
      <c r="M38" s="40">
        <v>0</v>
      </c>
      <c r="N38" s="38">
        <v>0</v>
      </c>
      <c r="O38" s="153">
        <f t="shared" si="39"/>
        <v>0</v>
      </c>
      <c r="P38" s="39">
        <v>0</v>
      </c>
      <c r="Q38" s="156">
        <f t="shared" si="40"/>
        <v>0</v>
      </c>
      <c r="R38" s="441">
        <v>0</v>
      </c>
      <c r="S38" s="439">
        <v>0</v>
      </c>
      <c r="T38" s="442">
        <v>0</v>
      </c>
      <c r="U38" s="437">
        <v>0</v>
      </c>
      <c r="V38" s="442">
        <f>T38+U38</f>
        <v>0</v>
      </c>
      <c r="W38" s="332">
        <f t="shared" si="41"/>
        <v>0</v>
      </c>
    </row>
    <row r="39" spans="1:23" ht="13.5" thickBot="1">
      <c r="A39" s="4" t="str">
        <f>IF(ISERROR(F39/G39)," ",IF(F39/G39&gt;0.5,IF(F39/G39&lt;1.5," ","NOT OK"),"NOT OK"))</f>
        <v xml:space="preserve"> </v>
      </c>
      <c r="B39" s="116" t="s">
        <v>12</v>
      </c>
      <c r="C39" s="129">
        <v>0</v>
      </c>
      <c r="D39" s="131">
        <v>0</v>
      </c>
      <c r="E39" s="162">
        <f t="shared" si="36"/>
        <v>0</v>
      </c>
      <c r="F39" s="432">
        <v>0</v>
      </c>
      <c r="G39" s="433">
        <v>0</v>
      </c>
      <c r="H39" s="162">
        <f t="shared" si="37"/>
        <v>0</v>
      </c>
      <c r="I39" s="331">
        <f t="shared" si="38"/>
        <v>0</v>
      </c>
      <c r="J39" s="4"/>
      <c r="K39" s="7"/>
      <c r="L39" s="23" t="s">
        <v>12</v>
      </c>
      <c r="M39" s="40">
        <v>0</v>
      </c>
      <c r="N39" s="38">
        <v>0</v>
      </c>
      <c r="O39" s="153">
        <f t="shared" si="39"/>
        <v>0</v>
      </c>
      <c r="P39" s="39">
        <v>0</v>
      </c>
      <c r="Q39" s="156">
        <f t="shared" si="40"/>
        <v>0</v>
      </c>
      <c r="R39" s="441">
        <v>0</v>
      </c>
      <c r="S39" s="439">
        <v>0</v>
      </c>
      <c r="T39" s="442">
        <v>0</v>
      </c>
      <c r="U39" s="437">
        <v>0</v>
      </c>
      <c r="V39" s="442">
        <f>T39+U39</f>
        <v>0</v>
      </c>
      <c r="W39" s="332">
        <f t="shared" si="41"/>
        <v>0</v>
      </c>
    </row>
    <row r="40" spans="1:23" ht="14.25" thickTop="1" thickBot="1">
      <c r="A40" s="4" t="str">
        <f>IF(ISERROR(F40/G40)," ",IF(F40/G40&gt;0.5,IF(F40/G40&lt;1.5," ","NOT OK"),"NOT OK"))</f>
        <v xml:space="preserve"> </v>
      </c>
      <c r="B40" s="132" t="s">
        <v>57</v>
      </c>
      <c r="C40" s="133">
        <f t="shared" ref="C40:H40" si="42">+C37+C38+C39</f>
        <v>0</v>
      </c>
      <c r="D40" s="135">
        <f t="shared" si="42"/>
        <v>0</v>
      </c>
      <c r="E40" s="166">
        <f t="shared" si="42"/>
        <v>0</v>
      </c>
      <c r="F40" s="133">
        <f t="shared" si="42"/>
        <v>0</v>
      </c>
      <c r="G40" s="135">
        <f t="shared" si="42"/>
        <v>0</v>
      </c>
      <c r="H40" s="166">
        <f t="shared" si="42"/>
        <v>0</v>
      </c>
      <c r="I40" s="379">
        <f>IF(E40=0,0,((H40/E40)-1)*100)</f>
        <v>0</v>
      </c>
      <c r="J40" s="4"/>
      <c r="L40" s="42" t="s">
        <v>57</v>
      </c>
      <c r="M40" s="46">
        <f t="shared" ref="M40:V40" si="43">+M37+M38+M39</f>
        <v>0</v>
      </c>
      <c r="N40" s="44">
        <f t="shared" si="43"/>
        <v>0</v>
      </c>
      <c r="O40" s="154">
        <f t="shared" si="43"/>
        <v>0</v>
      </c>
      <c r="P40" s="44">
        <f t="shared" si="43"/>
        <v>0</v>
      </c>
      <c r="Q40" s="154">
        <f t="shared" si="43"/>
        <v>0</v>
      </c>
      <c r="R40" s="46">
        <f t="shared" si="43"/>
        <v>0</v>
      </c>
      <c r="S40" s="44">
        <f t="shared" si="43"/>
        <v>0</v>
      </c>
      <c r="T40" s="154">
        <f t="shared" si="43"/>
        <v>0</v>
      </c>
      <c r="U40" s="44">
        <f t="shared" si="43"/>
        <v>0</v>
      </c>
      <c r="V40" s="154">
        <f t="shared" si="43"/>
        <v>0</v>
      </c>
      <c r="W40" s="396">
        <f>IF(Q40=0,0,((V40/Q40)-1)*100)</f>
        <v>0</v>
      </c>
    </row>
    <row r="41" spans="1:23" ht="13.5" thickTop="1">
      <c r="A41" s="4" t="str">
        <f t="shared" si="4"/>
        <v xml:space="preserve"> </v>
      </c>
      <c r="B41" s="111" t="s">
        <v>13</v>
      </c>
      <c r="C41" s="125">
        <v>0</v>
      </c>
      <c r="D41" s="127">
        <v>0</v>
      </c>
      <c r="E41" s="162">
        <f t="shared" ref="E41" si="44">SUM(C41:D41)</f>
        <v>0</v>
      </c>
      <c r="F41" s="125">
        <v>0</v>
      </c>
      <c r="G41" s="127">
        <v>0</v>
      </c>
      <c r="H41" s="162">
        <f t="shared" ref="H41" si="45">SUM(F41:G41)</f>
        <v>0</v>
      </c>
      <c r="I41" s="378">
        <f t="shared" ref="I41:I45" si="46">IF(E41=0,0,((H41/E41)-1)*100)</f>
        <v>0</v>
      </c>
      <c r="L41" s="14" t="s">
        <v>13</v>
      </c>
      <c r="M41" s="40">
        <v>0</v>
      </c>
      <c r="N41" s="38">
        <v>0</v>
      </c>
      <c r="O41" s="153">
        <f t="shared" ref="O41" si="47">SUM(M41:N41)</f>
        <v>0</v>
      </c>
      <c r="P41" s="39">
        <v>0</v>
      </c>
      <c r="Q41" s="156">
        <f>O41+P41</f>
        <v>0</v>
      </c>
      <c r="R41" s="441">
        <v>0</v>
      </c>
      <c r="S41" s="441">
        <v>0</v>
      </c>
      <c r="T41" s="153">
        <f t="shared" ref="T41" si="48">SUM(R41:S41)</f>
        <v>0</v>
      </c>
      <c r="U41" s="439">
        <v>0</v>
      </c>
      <c r="V41" s="442">
        <f>T41+U41</f>
        <v>0</v>
      </c>
      <c r="W41" s="383">
        <f t="shared" ref="W41:W45" si="49">IF(Q41=0,0,((V41/Q41)-1)*100)</f>
        <v>0</v>
      </c>
    </row>
    <row r="42" spans="1:23">
      <c r="A42" s="4" t="str">
        <f>IF(ISERROR(F42/G42)," ",IF(F42/G42&gt;0.5,IF(F42/G42&lt;1.5," ","NOT OK"),"NOT OK"))</f>
        <v xml:space="preserve"> </v>
      </c>
      <c r="B42" s="111" t="s">
        <v>14</v>
      </c>
      <c r="C42" s="125">
        <v>0</v>
      </c>
      <c r="D42" s="127">
        <v>0</v>
      </c>
      <c r="E42" s="162">
        <f>SUM(C42:D42)</f>
        <v>0</v>
      </c>
      <c r="F42" s="125">
        <v>0</v>
      </c>
      <c r="G42" s="127">
        <v>0</v>
      </c>
      <c r="H42" s="162">
        <f>SUM(F42:G42)</f>
        <v>0</v>
      </c>
      <c r="I42" s="378">
        <f>IF(E42=0,0,((H42/E42)-1)*100)</f>
        <v>0</v>
      </c>
      <c r="J42" s="4"/>
      <c r="L42" s="14" t="s">
        <v>14</v>
      </c>
      <c r="M42" s="40">
        <v>0</v>
      </c>
      <c r="N42" s="38">
        <v>0</v>
      </c>
      <c r="O42" s="153">
        <f>SUM(M42:N42)</f>
        <v>0</v>
      </c>
      <c r="P42" s="39">
        <v>0</v>
      </c>
      <c r="Q42" s="156">
        <f>O42+P42</f>
        <v>0</v>
      </c>
      <c r="R42" s="40">
        <v>0</v>
      </c>
      <c r="S42" s="38">
        <v>0</v>
      </c>
      <c r="T42" s="153">
        <f>SUM(R42:S42)</f>
        <v>0</v>
      </c>
      <c r="U42" s="437">
        <v>0</v>
      </c>
      <c r="V42" s="442">
        <f>T42+U42</f>
        <v>0</v>
      </c>
      <c r="W42" s="383">
        <f>IF(Q42=0,0,((V42/Q42)-1)*100)</f>
        <v>0</v>
      </c>
    </row>
    <row r="43" spans="1:23" ht="13.5" thickBot="1">
      <c r="A43" s="4" t="str">
        <f>IF(ISERROR(F43/G43)," ",IF(F43/G43&gt;0.5,IF(F43/G43&lt;1.5," ","NOT OK"),"NOT OK"))</f>
        <v xml:space="preserve"> </v>
      </c>
      <c r="B43" s="111" t="s">
        <v>15</v>
      </c>
      <c r="C43" s="125">
        <v>0</v>
      </c>
      <c r="D43" s="127">
        <v>0</v>
      </c>
      <c r="E43" s="162">
        <f>SUM(C43:D43)</f>
        <v>0</v>
      </c>
      <c r="F43" s="125">
        <v>0</v>
      </c>
      <c r="G43" s="127">
        <v>0</v>
      </c>
      <c r="H43" s="162">
        <f>SUM(F43:G43)</f>
        <v>0</v>
      </c>
      <c r="I43" s="378">
        <f>IF(E43=0,0,((H43/E43)-1)*100)</f>
        <v>0</v>
      </c>
      <c r="J43" s="4"/>
      <c r="L43" s="14" t="s">
        <v>15</v>
      </c>
      <c r="M43" s="40">
        <v>0</v>
      </c>
      <c r="N43" s="38">
        <v>0</v>
      </c>
      <c r="O43" s="153">
        <f>SUM(M43:N43)</f>
        <v>0</v>
      </c>
      <c r="P43" s="39">
        <v>0</v>
      </c>
      <c r="Q43" s="156">
        <f>O43+P43</f>
        <v>0</v>
      </c>
      <c r="R43" s="40">
        <v>0</v>
      </c>
      <c r="S43" s="38">
        <v>0</v>
      </c>
      <c r="T43" s="153">
        <f>SUM(R43:S43)</f>
        <v>0</v>
      </c>
      <c r="U43" s="437">
        <v>0</v>
      </c>
      <c r="V43" s="442">
        <f>T43+U43</f>
        <v>0</v>
      </c>
      <c r="W43" s="383">
        <f>IF(Q43=0,0,((V43/Q43)-1)*100)</f>
        <v>0</v>
      </c>
    </row>
    <row r="44" spans="1:23" ht="14.25" thickTop="1" thickBot="1">
      <c r="A44" s="397" t="str">
        <f>IF(ISERROR(F44/G44)," ",IF(F44/G44&gt;0.5,IF(F44/G44&lt;1.5," ","NOT OK"),"NOT OK"))</f>
        <v xml:space="preserve"> </v>
      </c>
      <c r="B44" s="132" t="s">
        <v>61</v>
      </c>
      <c r="C44" s="133">
        <f>+C41+C42+C43</f>
        <v>0</v>
      </c>
      <c r="D44" s="135">
        <f t="shared" ref="D44" si="50">+D41+D42+D43</f>
        <v>0</v>
      </c>
      <c r="E44" s="166">
        <f t="shared" ref="E44" si="51">+E41+E42+E43</f>
        <v>0</v>
      </c>
      <c r="F44" s="133">
        <f t="shared" ref="F44" si="52">+F41+F42+F43</f>
        <v>0</v>
      </c>
      <c r="G44" s="135">
        <f t="shared" ref="G44" si="53">+G41+G42+G43</f>
        <v>0</v>
      </c>
      <c r="H44" s="166">
        <f t="shared" ref="H44" si="54">+H41+H42+H43</f>
        <v>0</v>
      </c>
      <c r="I44" s="379">
        <f>IF(E44=0,0,((H44/E44)-1)*100)</f>
        <v>0</v>
      </c>
      <c r="J44" s="4"/>
      <c r="L44" s="42" t="s">
        <v>61</v>
      </c>
      <c r="M44" s="46">
        <f t="shared" ref="M44" si="55">+M41+M42+M43</f>
        <v>0</v>
      </c>
      <c r="N44" s="44">
        <f t="shared" ref="N44" si="56">+N41+N42+N43</f>
        <v>0</v>
      </c>
      <c r="O44" s="154">
        <f t="shared" ref="O44" si="57">+O41+O42+O43</f>
        <v>0</v>
      </c>
      <c r="P44" s="44">
        <f t="shared" ref="P44" si="58">+P41+P42+P43</f>
        <v>0</v>
      </c>
      <c r="Q44" s="154">
        <f t="shared" ref="Q44" si="59">+Q41+Q42+Q43</f>
        <v>0</v>
      </c>
      <c r="R44" s="46">
        <f t="shared" ref="R44" si="60">+R41+R42+R43</f>
        <v>0</v>
      </c>
      <c r="S44" s="44">
        <f t="shared" ref="S44" si="61">+S41+S42+S43</f>
        <v>0</v>
      </c>
      <c r="T44" s="154">
        <f t="shared" ref="T44" si="62">+T41+T42+T43</f>
        <v>0</v>
      </c>
      <c r="U44" s="44">
        <f t="shared" ref="U44" si="63">+U41+U42+U43</f>
        <v>0</v>
      </c>
      <c r="V44" s="154">
        <f t="shared" ref="V44" si="64">+V41+V42+V43</f>
        <v>0</v>
      </c>
      <c r="W44" s="396">
        <f>IF(Q44=0,0,((V44/Q44)-1)*100)</f>
        <v>0</v>
      </c>
    </row>
    <row r="45" spans="1:23" ht="13.5" thickTop="1">
      <c r="A45" s="4" t="str">
        <f t="shared" si="4"/>
        <v xml:space="preserve"> </v>
      </c>
      <c r="B45" s="111" t="s">
        <v>16</v>
      </c>
      <c r="C45" s="138">
        <v>0</v>
      </c>
      <c r="D45" s="140">
        <v>0</v>
      </c>
      <c r="E45" s="162">
        <f t="shared" ref="E45" si="65">SUM(C45:D45)</f>
        <v>0</v>
      </c>
      <c r="F45" s="138">
        <v>0</v>
      </c>
      <c r="G45" s="140">
        <v>0</v>
      </c>
      <c r="H45" s="162">
        <f t="shared" ref="H45" si="66">SUM(F45:G45)</f>
        <v>0</v>
      </c>
      <c r="I45" s="378">
        <f t="shared" si="46"/>
        <v>0</v>
      </c>
      <c r="J45" s="8"/>
      <c r="L45" s="14" t="s">
        <v>16</v>
      </c>
      <c r="M45" s="40">
        <v>0</v>
      </c>
      <c r="N45" s="38">
        <v>0</v>
      </c>
      <c r="O45" s="153">
        <f t="shared" ref="O45" si="67">SUM(M45:N45)</f>
        <v>0</v>
      </c>
      <c r="P45" s="150">
        <v>0</v>
      </c>
      <c r="Q45" s="312">
        <f>O45+P45</f>
        <v>0</v>
      </c>
      <c r="R45" s="40">
        <v>0</v>
      </c>
      <c r="S45" s="38">
        <v>0</v>
      </c>
      <c r="T45" s="153">
        <f t="shared" ref="T45" si="68">SUM(R45:S45)</f>
        <v>0</v>
      </c>
      <c r="U45" s="150">
        <v>0</v>
      </c>
      <c r="V45" s="312">
        <f>T45+U45</f>
        <v>0</v>
      </c>
      <c r="W45" s="332">
        <f t="shared" si="49"/>
        <v>0</v>
      </c>
    </row>
    <row r="46" spans="1:23">
      <c r="A46" s="4" t="str">
        <f t="shared" ref="A46:A51" si="69">IF(ISERROR(F46/G46)," ",IF(F46/G46&gt;0.5,IF(F46/G46&lt;1.5," ","NOT OK"),"NOT OK"))</f>
        <v xml:space="preserve"> </v>
      </c>
      <c r="B46" s="111" t="s">
        <v>17</v>
      </c>
      <c r="C46" s="138">
        <v>0</v>
      </c>
      <c r="D46" s="140">
        <v>0</v>
      </c>
      <c r="E46" s="162">
        <f>SUM(C46:D46)</f>
        <v>0</v>
      </c>
      <c r="F46" s="138">
        <v>0</v>
      </c>
      <c r="G46" s="140">
        <v>0</v>
      </c>
      <c r="H46" s="162">
        <f>SUM(F46:G46)</f>
        <v>0</v>
      </c>
      <c r="I46" s="378">
        <f t="shared" ref="I46:I51" si="70">IF(E46=0,0,((H46/E46)-1)*100)</f>
        <v>0</v>
      </c>
      <c r="J46" s="4"/>
      <c r="L46" s="14" t="s">
        <v>17</v>
      </c>
      <c r="M46" s="40">
        <v>0</v>
      </c>
      <c r="N46" s="38">
        <v>0</v>
      </c>
      <c r="O46" s="153">
        <f>SUM(M46:N46)</f>
        <v>0</v>
      </c>
      <c r="P46" s="150">
        <v>0</v>
      </c>
      <c r="Q46" s="153">
        <f>O46+P46</f>
        <v>0</v>
      </c>
      <c r="R46" s="40">
        <v>0</v>
      </c>
      <c r="S46" s="38">
        <v>0</v>
      </c>
      <c r="T46" s="153">
        <f>SUM(R46:S46)</f>
        <v>0</v>
      </c>
      <c r="U46" s="150">
        <v>0</v>
      </c>
      <c r="V46" s="153">
        <f>T46+U46</f>
        <v>0</v>
      </c>
      <c r="W46" s="383">
        <f t="shared" ref="W46:W51" si="71">IF(Q46=0,0,((V46/Q46)-1)*100)</f>
        <v>0</v>
      </c>
    </row>
    <row r="47" spans="1:23" ht="13.5" thickBot="1">
      <c r="A47" s="4" t="str">
        <f t="shared" si="69"/>
        <v xml:space="preserve"> </v>
      </c>
      <c r="B47" s="111" t="s">
        <v>18</v>
      </c>
      <c r="C47" s="138">
        <v>0</v>
      </c>
      <c r="D47" s="140">
        <v>0</v>
      </c>
      <c r="E47" s="162">
        <f t="shared" ref="E47" si="72">SUM(C47:D47)</f>
        <v>0</v>
      </c>
      <c r="F47" s="138">
        <v>0</v>
      </c>
      <c r="G47" s="140">
        <v>0</v>
      </c>
      <c r="H47" s="162">
        <f>SUM(F47:G47)</f>
        <v>0</v>
      </c>
      <c r="I47" s="378">
        <f t="shared" si="70"/>
        <v>0</v>
      </c>
      <c r="J47" s="4"/>
      <c r="L47" s="14" t="s">
        <v>18</v>
      </c>
      <c r="M47" s="40">
        <v>0</v>
      </c>
      <c r="N47" s="38">
        <v>0</v>
      </c>
      <c r="O47" s="153">
        <f t="shared" ref="O47" si="73">SUM(M47:N47)</f>
        <v>0</v>
      </c>
      <c r="P47" s="150">
        <v>0</v>
      </c>
      <c r="Q47" s="153">
        <f>O47+P47</f>
        <v>0</v>
      </c>
      <c r="R47" s="40">
        <v>0</v>
      </c>
      <c r="S47" s="38">
        <v>0</v>
      </c>
      <c r="T47" s="153">
        <f>SUM(R47:S47)</f>
        <v>0</v>
      </c>
      <c r="U47" s="150">
        <v>0</v>
      </c>
      <c r="V47" s="153">
        <f>T47+U47</f>
        <v>0</v>
      </c>
      <c r="W47" s="383">
        <f t="shared" si="71"/>
        <v>0</v>
      </c>
    </row>
    <row r="48" spans="1:23" ht="15.75" customHeight="1" thickTop="1" thickBot="1">
      <c r="A48" s="10" t="str">
        <f t="shared" si="69"/>
        <v xml:space="preserve"> </v>
      </c>
      <c r="B48" s="141" t="s">
        <v>19</v>
      </c>
      <c r="C48" s="133">
        <f>+C45+C46+C47</f>
        <v>0</v>
      </c>
      <c r="D48" s="144">
        <f t="shared" ref="D48" si="74">+D45+D46+D47</f>
        <v>0</v>
      </c>
      <c r="E48" s="164">
        <f t="shared" ref="E48" si="75">+E45+E46+E47</f>
        <v>0</v>
      </c>
      <c r="F48" s="133">
        <f t="shared" ref="F48" si="76">+F45+F46+F47</f>
        <v>0</v>
      </c>
      <c r="G48" s="144">
        <f t="shared" ref="G48" si="77">+G45+G46+G47</f>
        <v>0</v>
      </c>
      <c r="H48" s="164">
        <f t="shared" ref="H48" si="78">+H45+H46+H47</f>
        <v>0</v>
      </c>
      <c r="I48" s="461">
        <f t="shared" si="70"/>
        <v>0</v>
      </c>
      <c r="J48" s="4"/>
      <c r="K48" s="11"/>
      <c r="L48" s="48" t="s">
        <v>19</v>
      </c>
      <c r="M48" s="49">
        <f>+M45+M46+M47</f>
        <v>0</v>
      </c>
      <c r="N48" s="50">
        <f t="shared" ref="N48" si="79">+N45+N46+N47</f>
        <v>0</v>
      </c>
      <c r="O48" s="155">
        <f t="shared" ref="O48" si="80">+O45+O46+O47</f>
        <v>0</v>
      </c>
      <c r="P48" s="50">
        <f t="shared" ref="P48" si="81">+P45+P46+P47</f>
        <v>0</v>
      </c>
      <c r="Q48" s="155">
        <f t="shared" ref="Q48" si="82">+Q45+Q46+Q47</f>
        <v>0</v>
      </c>
      <c r="R48" s="49">
        <f t="shared" ref="R48" si="83">+R45+R46+R47</f>
        <v>0</v>
      </c>
      <c r="S48" s="50">
        <f t="shared" ref="S48" si="84">+S45+S46+S47</f>
        <v>0</v>
      </c>
      <c r="T48" s="155">
        <f t="shared" ref="T48" si="85">+T45+T46+T47</f>
        <v>0</v>
      </c>
      <c r="U48" s="50">
        <f t="shared" ref="U48" si="86">+U45+U46+U47</f>
        <v>0</v>
      </c>
      <c r="V48" s="155">
        <f t="shared" ref="V48" si="87">+V45+V46+V47</f>
        <v>0</v>
      </c>
      <c r="W48" s="493">
        <f t="shared" si="71"/>
        <v>0</v>
      </c>
    </row>
    <row r="49" spans="1:23" ht="14.25" thickTop="1" thickBot="1">
      <c r="A49" s="4" t="str">
        <f t="shared" si="69"/>
        <v xml:space="preserve"> </v>
      </c>
      <c r="B49" s="111" t="s">
        <v>20</v>
      </c>
      <c r="C49" s="125">
        <v>0</v>
      </c>
      <c r="D49" s="127">
        <v>0</v>
      </c>
      <c r="E49" s="165">
        <f>SUM(C49:D49)</f>
        <v>0</v>
      </c>
      <c r="F49" s="125">
        <v>0</v>
      </c>
      <c r="G49" s="127">
        <v>0</v>
      </c>
      <c r="H49" s="165">
        <f>SUM(F49:G49)</f>
        <v>0</v>
      </c>
      <c r="I49" s="378">
        <f t="shared" si="70"/>
        <v>0</v>
      </c>
      <c r="J49" s="4"/>
      <c r="L49" s="14" t="s">
        <v>21</v>
      </c>
      <c r="M49" s="40">
        <v>0</v>
      </c>
      <c r="N49" s="38">
        <v>0</v>
      </c>
      <c r="O49" s="153">
        <f>SUM(M49:N49)</f>
        <v>0</v>
      </c>
      <c r="P49" s="150">
        <v>0</v>
      </c>
      <c r="Q49" s="153">
        <f>O49+P49</f>
        <v>0</v>
      </c>
      <c r="R49" s="40">
        <v>0</v>
      </c>
      <c r="S49" s="38">
        <v>0</v>
      </c>
      <c r="T49" s="153">
        <f>SUM(R49:S49)</f>
        <v>0</v>
      </c>
      <c r="U49" s="150">
        <v>0</v>
      </c>
      <c r="V49" s="153">
        <f>T49+U49</f>
        <v>0</v>
      </c>
      <c r="W49" s="383">
        <f t="shared" si="71"/>
        <v>0</v>
      </c>
    </row>
    <row r="50" spans="1:23" ht="14.25" thickTop="1" thickBot="1">
      <c r="A50" s="397" t="str">
        <f t="shared" si="69"/>
        <v xml:space="preserve"> </v>
      </c>
      <c r="B50" s="132" t="s">
        <v>66</v>
      </c>
      <c r="C50" s="133">
        <f>C44+C48+C49</f>
        <v>0</v>
      </c>
      <c r="D50" s="135">
        <f t="shared" ref="D50" si="88">D44+D48+D49</f>
        <v>0</v>
      </c>
      <c r="E50" s="166">
        <f t="shared" ref="E50" si="89">E44+E48+E49</f>
        <v>0</v>
      </c>
      <c r="F50" s="133">
        <f t="shared" ref="F50" si="90">F44+F48+F49</f>
        <v>0</v>
      </c>
      <c r="G50" s="135">
        <f t="shared" ref="G50" si="91">G44+G48+G49</f>
        <v>0</v>
      </c>
      <c r="H50" s="166">
        <f t="shared" ref="H50" si="92">H44+H48+H49</f>
        <v>0</v>
      </c>
      <c r="I50" s="461">
        <f t="shared" si="70"/>
        <v>0</v>
      </c>
      <c r="J50" s="4"/>
      <c r="L50" s="42" t="s">
        <v>66</v>
      </c>
      <c r="M50" s="46">
        <f>M44+M48+M49</f>
        <v>0</v>
      </c>
      <c r="N50" s="44">
        <f t="shared" ref="N50" si="93">N44+N48+N49</f>
        <v>0</v>
      </c>
      <c r="O50" s="154">
        <f t="shared" ref="O50" si="94">O44+O48+O49</f>
        <v>0</v>
      </c>
      <c r="P50" s="44">
        <f t="shared" ref="P50" si="95">P44+P48+P49</f>
        <v>0</v>
      </c>
      <c r="Q50" s="154">
        <f t="shared" ref="Q50" si="96">Q44+Q48+Q49</f>
        <v>0</v>
      </c>
      <c r="R50" s="46">
        <f t="shared" ref="R50" si="97">R44+R48+R49</f>
        <v>0</v>
      </c>
      <c r="S50" s="44">
        <f t="shared" ref="S50" si="98">S44+S48+S49</f>
        <v>0</v>
      </c>
      <c r="T50" s="154">
        <f t="shared" ref="T50" si="99">T44+T48+T49</f>
        <v>0</v>
      </c>
      <c r="U50" s="44">
        <f t="shared" ref="U50" si="100">U44+U48+U49</f>
        <v>0</v>
      </c>
      <c r="V50" s="154">
        <f t="shared" ref="V50" si="101">V44+V48+V49</f>
        <v>0</v>
      </c>
      <c r="W50" s="384">
        <f t="shared" si="71"/>
        <v>0</v>
      </c>
    </row>
    <row r="51" spans="1:23" ht="14.25" thickTop="1" thickBot="1">
      <c r="A51" s="397" t="str">
        <f t="shared" si="69"/>
        <v xml:space="preserve"> </v>
      </c>
      <c r="B51" s="132" t="s">
        <v>67</v>
      </c>
      <c r="C51" s="133">
        <f>+C40+C44+C48+C49</f>
        <v>0</v>
      </c>
      <c r="D51" s="135">
        <f t="shared" ref="D51:H51" si="102">+D40+D44+D48+D49</f>
        <v>0</v>
      </c>
      <c r="E51" s="166">
        <f t="shared" si="102"/>
        <v>0</v>
      </c>
      <c r="F51" s="133">
        <f t="shared" si="102"/>
        <v>0</v>
      </c>
      <c r="G51" s="135">
        <f t="shared" si="102"/>
        <v>0</v>
      </c>
      <c r="H51" s="166">
        <f t="shared" si="102"/>
        <v>0</v>
      </c>
      <c r="I51" s="461">
        <f t="shared" si="70"/>
        <v>0</v>
      </c>
      <c r="J51" s="4"/>
      <c r="L51" s="42" t="s">
        <v>67</v>
      </c>
      <c r="M51" s="46">
        <f>+M40+M44+M48+M49</f>
        <v>0</v>
      </c>
      <c r="N51" s="44">
        <f t="shared" ref="N51:V51" si="103">+N40+N44+N48+N49</f>
        <v>0</v>
      </c>
      <c r="O51" s="154">
        <f t="shared" si="103"/>
        <v>0</v>
      </c>
      <c r="P51" s="44">
        <f t="shared" si="103"/>
        <v>0</v>
      </c>
      <c r="Q51" s="154">
        <f t="shared" si="103"/>
        <v>0</v>
      </c>
      <c r="R51" s="46">
        <f t="shared" si="103"/>
        <v>0</v>
      </c>
      <c r="S51" s="44">
        <f t="shared" si="103"/>
        <v>0</v>
      </c>
      <c r="T51" s="154">
        <f t="shared" si="103"/>
        <v>0</v>
      </c>
      <c r="U51" s="44">
        <f t="shared" si="103"/>
        <v>0</v>
      </c>
      <c r="V51" s="154">
        <f t="shared" si="103"/>
        <v>0</v>
      </c>
      <c r="W51" s="384">
        <f t="shared" si="71"/>
        <v>0</v>
      </c>
    </row>
    <row r="52" spans="1:23" ht="13.5" thickTop="1">
      <c r="A52" s="4" t="str">
        <f t="shared" si="4"/>
        <v xml:space="preserve"> </v>
      </c>
      <c r="B52" s="111" t="s">
        <v>22</v>
      </c>
      <c r="C52" s="125">
        <v>0</v>
      </c>
      <c r="D52" s="127">
        <v>0</v>
      </c>
      <c r="E52" s="158">
        <f t="shared" ref="E52:E53" si="104">SUM(C52:D52)</f>
        <v>0</v>
      </c>
      <c r="F52" s="125"/>
      <c r="G52" s="127"/>
      <c r="H52" s="158"/>
      <c r="I52" s="378"/>
      <c r="J52" s="10"/>
      <c r="L52" s="14" t="s">
        <v>22</v>
      </c>
      <c r="M52" s="40">
        <v>0</v>
      </c>
      <c r="N52" s="38">
        <v>0</v>
      </c>
      <c r="O52" s="153">
        <f t="shared" ref="O52:O53" si="105">SUM(M52:N52)</f>
        <v>0</v>
      </c>
      <c r="P52" s="150">
        <v>0</v>
      </c>
      <c r="Q52" s="153">
        <f>O52+P52</f>
        <v>0</v>
      </c>
      <c r="R52" s="40"/>
      <c r="S52" s="38"/>
      <c r="T52" s="153"/>
      <c r="U52" s="150"/>
      <c r="V52" s="153"/>
      <c r="W52" s="383"/>
    </row>
    <row r="53" spans="1:23" ht="13.5" thickBot="1">
      <c r="A53" s="4" t="str">
        <f t="shared" si="4"/>
        <v xml:space="preserve"> </v>
      </c>
      <c r="B53" s="111" t="s">
        <v>23</v>
      </c>
      <c r="C53" s="125">
        <v>0</v>
      </c>
      <c r="D53" s="146">
        <v>0</v>
      </c>
      <c r="E53" s="160">
        <f t="shared" si="104"/>
        <v>0</v>
      </c>
      <c r="F53" s="125"/>
      <c r="G53" s="146"/>
      <c r="H53" s="160"/>
      <c r="I53" s="380"/>
      <c r="J53" s="4"/>
      <c r="L53" s="14" t="s">
        <v>23</v>
      </c>
      <c r="M53" s="40">
        <v>0</v>
      </c>
      <c r="N53" s="38">
        <v>0</v>
      </c>
      <c r="O53" s="153">
        <f t="shared" si="105"/>
        <v>0</v>
      </c>
      <c r="P53" s="150">
        <v>0</v>
      </c>
      <c r="Q53" s="153">
        <f>O53+P53</f>
        <v>0</v>
      </c>
      <c r="R53" s="40"/>
      <c r="S53" s="38"/>
      <c r="T53" s="153"/>
      <c r="U53" s="150"/>
      <c r="V53" s="153"/>
      <c r="W53" s="383"/>
    </row>
    <row r="54" spans="1:23" ht="14.25" thickTop="1" thickBot="1">
      <c r="A54" s="4" t="str">
        <f t="shared" si="4"/>
        <v xml:space="preserve"> </v>
      </c>
      <c r="B54" s="132" t="s">
        <v>24</v>
      </c>
      <c r="C54" s="133">
        <f t="shared" ref="C54:E54" si="106">+C49+C52+C53</f>
        <v>0</v>
      </c>
      <c r="D54" s="135">
        <f t="shared" si="106"/>
        <v>0</v>
      </c>
      <c r="E54" s="166">
        <f t="shared" si="106"/>
        <v>0</v>
      </c>
      <c r="F54" s="133"/>
      <c r="G54" s="135"/>
      <c r="H54" s="166"/>
      <c r="I54" s="379"/>
      <c r="J54" s="4"/>
      <c r="L54" s="42" t="s">
        <v>24</v>
      </c>
      <c r="M54" s="46">
        <f t="shared" ref="M54:Q54" si="107">+M49+M52+M53</f>
        <v>0</v>
      </c>
      <c r="N54" s="44">
        <f t="shared" si="107"/>
        <v>0</v>
      </c>
      <c r="O54" s="154">
        <f t="shared" si="107"/>
        <v>0</v>
      </c>
      <c r="P54" s="44">
        <f t="shared" si="107"/>
        <v>0</v>
      </c>
      <c r="Q54" s="154">
        <f t="shared" si="107"/>
        <v>0</v>
      </c>
      <c r="R54" s="46"/>
      <c r="S54" s="44"/>
      <c r="T54" s="154"/>
      <c r="U54" s="44"/>
      <c r="V54" s="154"/>
      <c r="W54" s="384"/>
    </row>
    <row r="55" spans="1:23" ht="14.25" thickTop="1" thickBot="1">
      <c r="A55" s="397" t="str">
        <f t="shared" si="4"/>
        <v xml:space="preserve"> </v>
      </c>
      <c r="B55" s="132" t="s">
        <v>62</v>
      </c>
      <c r="C55" s="133">
        <f t="shared" ref="C55:E55" si="108">C44+C48+C54</f>
        <v>0</v>
      </c>
      <c r="D55" s="135">
        <f t="shared" si="108"/>
        <v>0</v>
      </c>
      <c r="E55" s="166">
        <f t="shared" si="108"/>
        <v>0</v>
      </c>
      <c r="F55" s="133"/>
      <c r="G55" s="135"/>
      <c r="H55" s="166"/>
      <c r="I55" s="461"/>
      <c r="J55" s="4"/>
      <c r="L55" s="42" t="s">
        <v>62</v>
      </c>
      <c r="M55" s="46">
        <f t="shared" ref="M55:Q55" si="109">M44+M48+M54</f>
        <v>0</v>
      </c>
      <c r="N55" s="44">
        <f t="shared" si="109"/>
        <v>0</v>
      </c>
      <c r="O55" s="154">
        <f t="shared" si="109"/>
        <v>0</v>
      </c>
      <c r="P55" s="44">
        <f t="shared" si="109"/>
        <v>0</v>
      </c>
      <c r="Q55" s="154">
        <f t="shared" si="109"/>
        <v>0</v>
      </c>
      <c r="R55" s="46"/>
      <c r="S55" s="44"/>
      <c r="T55" s="154"/>
      <c r="U55" s="44"/>
      <c r="V55" s="154"/>
      <c r="W55" s="396"/>
    </row>
    <row r="56" spans="1:23" ht="14.25" thickTop="1" thickBot="1">
      <c r="A56" s="4" t="str">
        <f t="shared" ref="A56" si="110">IF(ISERROR(F56/G56)," ",IF(F56/G56&gt;0.5,IF(F56/G56&lt;1.5," ","NOT OK"),"NOT OK"))</f>
        <v xml:space="preserve"> </v>
      </c>
      <c r="B56" s="132" t="s">
        <v>64</v>
      </c>
      <c r="C56" s="133">
        <f t="shared" ref="C56:E56" si="111">+C40+C44+C48+C54</f>
        <v>0</v>
      </c>
      <c r="D56" s="135">
        <f t="shared" si="111"/>
        <v>0</v>
      </c>
      <c r="E56" s="163">
        <f t="shared" si="111"/>
        <v>0</v>
      </c>
      <c r="F56" s="133"/>
      <c r="G56" s="135"/>
      <c r="H56" s="163"/>
      <c r="I56" s="379"/>
      <c r="J56" s="8"/>
      <c r="L56" s="42" t="s">
        <v>64</v>
      </c>
      <c r="M56" s="46">
        <f t="shared" ref="M56:Q56" si="112">+M40+M44+M48+M54</f>
        <v>0</v>
      </c>
      <c r="N56" s="44">
        <f t="shared" si="112"/>
        <v>0</v>
      </c>
      <c r="O56" s="154">
        <f t="shared" si="112"/>
        <v>0</v>
      </c>
      <c r="P56" s="45">
        <f t="shared" si="112"/>
        <v>0</v>
      </c>
      <c r="Q56" s="157">
        <f t="shared" si="112"/>
        <v>0</v>
      </c>
      <c r="R56" s="46"/>
      <c r="S56" s="44"/>
      <c r="T56" s="154"/>
      <c r="U56" s="45"/>
      <c r="V56" s="157"/>
      <c r="W56" s="396"/>
    </row>
    <row r="57" spans="1:23" ht="14.25" thickTop="1" thickBot="1">
      <c r="B57" s="148" t="s">
        <v>60</v>
      </c>
      <c r="C57" s="107"/>
      <c r="D57" s="107"/>
      <c r="E57" s="107"/>
      <c r="F57" s="107"/>
      <c r="G57" s="107"/>
      <c r="H57" s="107"/>
      <c r="I57" s="108"/>
      <c r="J57" s="4"/>
      <c r="L57" s="55" t="s">
        <v>60</v>
      </c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4"/>
    </row>
    <row r="58" spans="1:23" ht="13.5" thickTop="1">
      <c r="B58" s="513" t="s">
        <v>27</v>
      </c>
      <c r="C58" s="514"/>
      <c r="D58" s="514"/>
      <c r="E58" s="514"/>
      <c r="F58" s="514"/>
      <c r="G58" s="514"/>
      <c r="H58" s="514"/>
      <c r="I58" s="515"/>
      <c r="J58" s="4"/>
      <c r="L58" s="516" t="s">
        <v>28</v>
      </c>
      <c r="M58" s="517"/>
      <c r="N58" s="517"/>
      <c r="O58" s="517"/>
      <c r="P58" s="517"/>
      <c r="Q58" s="517"/>
      <c r="R58" s="517"/>
      <c r="S58" s="517"/>
      <c r="T58" s="517"/>
      <c r="U58" s="517"/>
      <c r="V58" s="517"/>
      <c r="W58" s="518"/>
    </row>
    <row r="59" spans="1:23" ht="13.5" thickBot="1">
      <c r="B59" s="519" t="s">
        <v>30</v>
      </c>
      <c r="C59" s="520"/>
      <c r="D59" s="520"/>
      <c r="E59" s="520"/>
      <c r="F59" s="520"/>
      <c r="G59" s="520"/>
      <c r="H59" s="520"/>
      <c r="I59" s="521"/>
      <c r="J59" s="4"/>
      <c r="L59" s="522" t="s">
        <v>50</v>
      </c>
      <c r="M59" s="523"/>
      <c r="N59" s="523"/>
      <c r="O59" s="523"/>
      <c r="P59" s="523"/>
      <c r="Q59" s="523"/>
      <c r="R59" s="523"/>
      <c r="S59" s="523"/>
      <c r="T59" s="523"/>
      <c r="U59" s="523"/>
      <c r="V59" s="523"/>
      <c r="W59" s="524"/>
    </row>
    <row r="60" spans="1:23" ht="14.25" thickTop="1" thickBot="1">
      <c r="B60" s="106"/>
      <c r="C60" s="107"/>
      <c r="D60" s="107"/>
      <c r="E60" s="107"/>
      <c r="F60" s="107"/>
      <c r="G60" s="107"/>
      <c r="H60" s="107"/>
      <c r="I60" s="108"/>
      <c r="J60" s="4"/>
      <c r="L60" s="52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4"/>
    </row>
    <row r="61" spans="1:23" ht="14.25" thickTop="1" thickBot="1">
      <c r="B61" s="109"/>
      <c r="C61" s="537" t="s">
        <v>63</v>
      </c>
      <c r="D61" s="538"/>
      <c r="E61" s="539"/>
      <c r="F61" s="525" t="s">
        <v>65</v>
      </c>
      <c r="G61" s="526"/>
      <c r="H61" s="527"/>
      <c r="I61" s="110" t="s">
        <v>2</v>
      </c>
      <c r="J61" s="4"/>
      <c r="L61" s="12"/>
      <c r="M61" s="528" t="s">
        <v>63</v>
      </c>
      <c r="N61" s="529"/>
      <c r="O61" s="529"/>
      <c r="P61" s="529"/>
      <c r="Q61" s="530"/>
      <c r="R61" s="528" t="s">
        <v>65</v>
      </c>
      <c r="S61" s="529"/>
      <c r="T61" s="529"/>
      <c r="U61" s="529"/>
      <c r="V61" s="530"/>
      <c r="W61" s="13" t="s">
        <v>2</v>
      </c>
    </row>
    <row r="62" spans="1:23" ht="13.5" thickTop="1">
      <c r="B62" s="111" t="s">
        <v>3</v>
      </c>
      <c r="C62" s="112"/>
      <c r="D62" s="113"/>
      <c r="E62" s="114"/>
      <c r="F62" s="112"/>
      <c r="G62" s="113"/>
      <c r="H62" s="114"/>
      <c r="I62" s="115" t="s">
        <v>4</v>
      </c>
      <c r="J62" s="4"/>
      <c r="L62" s="14" t="s">
        <v>3</v>
      </c>
      <c r="M62" s="15"/>
      <c r="N62" s="16"/>
      <c r="O62" s="17"/>
      <c r="P62" s="18"/>
      <c r="Q62" s="19"/>
      <c r="R62" s="20"/>
      <c r="S62" s="16"/>
      <c r="T62" s="17"/>
      <c r="U62" s="18"/>
      <c r="V62" s="21"/>
      <c r="W62" s="22" t="s">
        <v>4</v>
      </c>
    </row>
    <row r="63" spans="1:23" ht="13.5" thickBot="1">
      <c r="B63" s="116" t="s">
        <v>29</v>
      </c>
      <c r="C63" s="117" t="s">
        <v>5</v>
      </c>
      <c r="D63" s="118" t="s">
        <v>6</v>
      </c>
      <c r="E63" s="325" t="s">
        <v>7</v>
      </c>
      <c r="F63" s="117" t="s">
        <v>5</v>
      </c>
      <c r="G63" s="118" t="s">
        <v>6</v>
      </c>
      <c r="H63" s="325" t="s">
        <v>7</v>
      </c>
      <c r="I63" s="120"/>
      <c r="J63" s="4"/>
      <c r="L63" s="23"/>
      <c r="M63" s="24" t="s">
        <v>8</v>
      </c>
      <c r="N63" s="25" t="s">
        <v>9</v>
      </c>
      <c r="O63" s="26" t="s">
        <v>31</v>
      </c>
      <c r="P63" s="27" t="s">
        <v>32</v>
      </c>
      <c r="Q63" s="26" t="s">
        <v>7</v>
      </c>
      <c r="R63" s="28" t="s">
        <v>8</v>
      </c>
      <c r="S63" s="25" t="s">
        <v>9</v>
      </c>
      <c r="T63" s="26" t="s">
        <v>31</v>
      </c>
      <c r="U63" s="27" t="s">
        <v>32</v>
      </c>
      <c r="V63" s="26" t="s">
        <v>7</v>
      </c>
      <c r="W63" s="29"/>
    </row>
    <row r="64" spans="1:23" ht="5.25" customHeight="1" thickTop="1">
      <c r="B64" s="111"/>
      <c r="C64" s="121"/>
      <c r="D64" s="122"/>
      <c r="E64" s="123"/>
      <c r="F64" s="121"/>
      <c r="G64" s="122"/>
      <c r="H64" s="123"/>
      <c r="I64" s="124"/>
      <c r="J64" s="4"/>
      <c r="L64" s="14"/>
      <c r="M64" s="30"/>
      <c r="N64" s="31"/>
      <c r="O64" s="32"/>
      <c r="P64" s="33"/>
      <c r="Q64" s="32"/>
      <c r="R64" s="34"/>
      <c r="S64" s="31"/>
      <c r="T64" s="32"/>
      <c r="U64" s="33"/>
      <c r="V64" s="35"/>
      <c r="W64" s="36"/>
    </row>
    <row r="65" spans="1:25">
      <c r="A65" s="4" t="str">
        <f>IF(ISERROR(F65/G65)," ",IF(F65/G65&gt;0.5,IF(F65/G65&lt;1.5," ","NOT OK"),"NOT OK"))</f>
        <v xml:space="preserve"> </v>
      </c>
      <c r="B65" s="111" t="s">
        <v>10</v>
      </c>
      <c r="C65" s="125">
        <f t="shared" ref="C65:H67" si="113">+C9+C37</f>
        <v>857</v>
      </c>
      <c r="D65" s="127">
        <f t="shared" si="113"/>
        <v>860</v>
      </c>
      <c r="E65" s="162">
        <f t="shared" si="113"/>
        <v>1717</v>
      </c>
      <c r="F65" s="125">
        <f t="shared" si="113"/>
        <v>1082</v>
      </c>
      <c r="G65" s="127">
        <f t="shared" si="113"/>
        <v>1083</v>
      </c>
      <c r="H65" s="162">
        <f t="shared" si="113"/>
        <v>2165</v>
      </c>
      <c r="I65" s="128">
        <f t="shared" ref="I65:I67" si="114">IF(E65=0,0,((H65/E65)-1)*100)</f>
        <v>26.092020966802565</v>
      </c>
      <c r="J65" s="4"/>
      <c r="K65" s="7"/>
      <c r="L65" s="14" t="s">
        <v>10</v>
      </c>
      <c r="M65" s="37">
        <f t="shared" ref="M65:N67" si="115">+M9+M37</f>
        <v>133999</v>
      </c>
      <c r="N65" s="38">
        <f t="shared" si="115"/>
        <v>134145</v>
      </c>
      <c r="O65" s="153">
        <f>SUM(M65:N65)</f>
        <v>268144</v>
      </c>
      <c r="P65" s="39">
        <f t="shared" ref="P65:S67" si="116">+P9+P37</f>
        <v>217</v>
      </c>
      <c r="Q65" s="153">
        <f t="shared" si="116"/>
        <v>268361</v>
      </c>
      <c r="R65" s="40">
        <f t="shared" si="116"/>
        <v>159527</v>
      </c>
      <c r="S65" s="38">
        <f t="shared" si="116"/>
        <v>161478</v>
      </c>
      <c r="T65" s="153">
        <f>SUM(R65:S65)</f>
        <v>321005</v>
      </c>
      <c r="U65" s="39">
        <f>U9+U37</f>
        <v>173</v>
      </c>
      <c r="V65" s="156">
        <f>+T65+U65</f>
        <v>321178</v>
      </c>
      <c r="W65" s="41">
        <f t="shared" ref="W65:W67" si="117">IF(Q65=0,0,((V65/Q65)-1)*100)</f>
        <v>19.681324782662159</v>
      </c>
    </row>
    <row r="66" spans="1:25">
      <c r="A66" s="4" t="str">
        <f>IF(ISERROR(F66/G66)," ",IF(F66/G66&gt;0.5,IF(F66/G66&lt;1.5," ","NOT OK"),"NOT OK"))</f>
        <v xml:space="preserve"> </v>
      </c>
      <c r="B66" s="111" t="s">
        <v>11</v>
      </c>
      <c r="C66" s="125">
        <f t="shared" si="113"/>
        <v>913</v>
      </c>
      <c r="D66" s="127">
        <f t="shared" si="113"/>
        <v>910</v>
      </c>
      <c r="E66" s="162">
        <f t="shared" si="113"/>
        <v>1823</v>
      </c>
      <c r="F66" s="125">
        <f t="shared" si="113"/>
        <v>1158</v>
      </c>
      <c r="G66" s="127">
        <f t="shared" si="113"/>
        <v>1158</v>
      </c>
      <c r="H66" s="162">
        <f t="shared" si="113"/>
        <v>2316</v>
      </c>
      <c r="I66" s="128">
        <f t="shared" si="114"/>
        <v>27.043335161821179</v>
      </c>
      <c r="J66" s="4"/>
      <c r="K66" s="7"/>
      <c r="L66" s="14" t="s">
        <v>11</v>
      </c>
      <c r="M66" s="37">
        <f t="shared" si="115"/>
        <v>146477</v>
      </c>
      <c r="N66" s="38">
        <f t="shared" si="115"/>
        <v>140444</v>
      </c>
      <c r="O66" s="153">
        <f t="shared" ref="O66:O67" si="118">SUM(M66:N66)</f>
        <v>286921</v>
      </c>
      <c r="P66" s="39">
        <f t="shared" si="116"/>
        <v>237</v>
      </c>
      <c r="Q66" s="153">
        <f t="shared" si="116"/>
        <v>287158</v>
      </c>
      <c r="R66" s="40">
        <f t="shared" si="116"/>
        <v>183329</v>
      </c>
      <c r="S66" s="38">
        <f t="shared" si="116"/>
        <v>177967</v>
      </c>
      <c r="T66" s="153">
        <f t="shared" ref="T66:T67" si="119">SUM(R66:S66)</f>
        <v>361296</v>
      </c>
      <c r="U66" s="39">
        <f>U10+U38</f>
        <v>342</v>
      </c>
      <c r="V66" s="156">
        <f>+T66+U66</f>
        <v>361638</v>
      </c>
      <c r="W66" s="41">
        <f t="shared" si="117"/>
        <v>25.936940638951377</v>
      </c>
    </row>
    <row r="67" spans="1:25" ht="13.5" thickBot="1">
      <c r="A67" s="4" t="str">
        <f>IF(ISERROR(F67/G67)," ",IF(F67/G67&gt;0.5,IF(F67/G67&lt;1.5," ","NOT OK"),"NOT OK"))</f>
        <v xml:space="preserve"> </v>
      </c>
      <c r="B67" s="116" t="s">
        <v>12</v>
      </c>
      <c r="C67" s="129">
        <f t="shared" si="113"/>
        <v>1005</v>
      </c>
      <c r="D67" s="131">
        <f t="shared" si="113"/>
        <v>1007</v>
      </c>
      <c r="E67" s="162">
        <f t="shared" si="113"/>
        <v>2012</v>
      </c>
      <c r="F67" s="129">
        <f t="shared" si="113"/>
        <v>1305</v>
      </c>
      <c r="G67" s="131">
        <f t="shared" si="113"/>
        <v>1306</v>
      </c>
      <c r="H67" s="162">
        <f t="shared" si="113"/>
        <v>2611</v>
      </c>
      <c r="I67" s="128">
        <f t="shared" si="114"/>
        <v>29.771371769383691</v>
      </c>
      <c r="J67" s="4"/>
      <c r="K67" s="7"/>
      <c r="L67" s="23" t="s">
        <v>12</v>
      </c>
      <c r="M67" s="37">
        <f t="shared" si="115"/>
        <v>164189</v>
      </c>
      <c r="N67" s="38">
        <f t="shared" si="115"/>
        <v>157584</v>
      </c>
      <c r="O67" s="153">
        <f t="shared" si="118"/>
        <v>321773</v>
      </c>
      <c r="P67" s="39">
        <f t="shared" si="116"/>
        <v>575</v>
      </c>
      <c r="Q67" s="153">
        <f t="shared" si="116"/>
        <v>322348</v>
      </c>
      <c r="R67" s="40">
        <f t="shared" si="116"/>
        <v>214796</v>
      </c>
      <c r="S67" s="38">
        <f t="shared" si="116"/>
        <v>208515</v>
      </c>
      <c r="T67" s="153">
        <f t="shared" si="119"/>
        <v>423311</v>
      </c>
      <c r="U67" s="39">
        <f>U11+U39</f>
        <v>401</v>
      </c>
      <c r="V67" s="156">
        <f>+T67+U67</f>
        <v>423712</v>
      </c>
      <c r="W67" s="41">
        <f t="shared" si="117"/>
        <v>31.445518507947924</v>
      </c>
    </row>
    <row r="68" spans="1:25" ht="14.25" thickTop="1" thickBot="1">
      <c r="A68" s="4" t="str">
        <f>IF(ISERROR(F68/G68)," ",IF(F68/G68&gt;0.5,IF(F68/G68&lt;1.5," ","NOT OK"),"NOT OK"))</f>
        <v xml:space="preserve"> </v>
      </c>
      <c r="B68" s="132" t="s">
        <v>57</v>
      </c>
      <c r="C68" s="133">
        <f t="shared" ref="C68:H68" si="120">+C65+C66+C67</f>
        <v>2775</v>
      </c>
      <c r="D68" s="134">
        <f t="shared" si="120"/>
        <v>2777</v>
      </c>
      <c r="E68" s="159">
        <f t="shared" si="120"/>
        <v>5552</v>
      </c>
      <c r="F68" s="133">
        <f t="shared" si="120"/>
        <v>3545</v>
      </c>
      <c r="G68" s="135">
        <f t="shared" si="120"/>
        <v>3547</v>
      </c>
      <c r="H68" s="166">
        <f t="shared" si="120"/>
        <v>7092</v>
      </c>
      <c r="I68" s="136">
        <f>IF(E68=0,0,((H68/E68)-1)*100)</f>
        <v>27.737752161383277</v>
      </c>
      <c r="J68" s="4"/>
      <c r="L68" s="42" t="s">
        <v>57</v>
      </c>
      <c r="M68" s="43">
        <f t="shared" ref="M68:V68" si="121">+M65+M66+M67</f>
        <v>444665</v>
      </c>
      <c r="N68" s="44">
        <f t="shared" si="121"/>
        <v>432173</v>
      </c>
      <c r="O68" s="154">
        <f t="shared" si="121"/>
        <v>876838</v>
      </c>
      <c r="P68" s="45">
        <f t="shared" si="121"/>
        <v>1029</v>
      </c>
      <c r="Q68" s="154">
        <f t="shared" si="121"/>
        <v>877867</v>
      </c>
      <c r="R68" s="46">
        <f t="shared" si="121"/>
        <v>557652</v>
      </c>
      <c r="S68" s="44">
        <f t="shared" si="121"/>
        <v>547960</v>
      </c>
      <c r="T68" s="154">
        <f t="shared" si="121"/>
        <v>1105612</v>
      </c>
      <c r="U68" s="44">
        <f t="shared" si="121"/>
        <v>916</v>
      </c>
      <c r="V68" s="154">
        <f t="shared" si="121"/>
        <v>1106528</v>
      </c>
      <c r="W68" s="47">
        <f>IF(Q68=0,0,((V68/Q68)-1)*100)</f>
        <v>26.04733974508666</v>
      </c>
    </row>
    <row r="69" spans="1:25" ht="13.5" thickTop="1">
      <c r="A69" s="4" t="str">
        <f t="shared" si="4"/>
        <v xml:space="preserve"> </v>
      </c>
      <c r="B69" s="111" t="s">
        <v>13</v>
      </c>
      <c r="C69" s="125">
        <f t="shared" ref="C69:H71" si="122">+C13+C41</f>
        <v>1068</v>
      </c>
      <c r="D69" s="127">
        <f t="shared" si="122"/>
        <v>1068</v>
      </c>
      <c r="E69" s="162">
        <f t="shared" si="122"/>
        <v>2136</v>
      </c>
      <c r="F69" s="125">
        <f t="shared" si="122"/>
        <v>1313</v>
      </c>
      <c r="G69" s="127">
        <f t="shared" si="122"/>
        <v>1314</v>
      </c>
      <c r="H69" s="162">
        <f t="shared" si="122"/>
        <v>2627</v>
      </c>
      <c r="I69" s="128">
        <f t="shared" ref="I69:I73" si="123">IF(E69=0,0,((H69/E69)-1)*100)</f>
        <v>22.986891385767795</v>
      </c>
      <c r="J69" s="4"/>
      <c r="L69" s="14" t="s">
        <v>13</v>
      </c>
      <c r="M69" s="37">
        <f t="shared" ref="M69:N71" si="124">+M13+M41</f>
        <v>162635</v>
      </c>
      <c r="N69" s="38">
        <f t="shared" si="124"/>
        <v>164903</v>
      </c>
      <c r="O69" s="153">
        <f t="shared" ref="O69" si="125">SUM(M69:N69)</f>
        <v>327538</v>
      </c>
      <c r="P69" s="39">
        <f t="shared" ref="P69:S71" si="126">+P13+P41</f>
        <v>379</v>
      </c>
      <c r="Q69" s="153">
        <f t="shared" si="126"/>
        <v>327917</v>
      </c>
      <c r="R69" s="40">
        <f t="shared" si="126"/>
        <v>211600</v>
      </c>
      <c r="S69" s="38">
        <f t="shared" si="126"/>
        <v>214235</v>
      </c>
      <c r="T69" s="153">
        <f t="shared" ref="T69" si="127">SUM(R69:S69)</f>
        <v>425835</v>
      </c>
      <c r="U69" s="39">
        <f>U13+U41</f>
        <v>214</v>
      </c>
      <c r="V69" s="156">
        <f>+T69+U69</f>
        <v>426049</v>
      </c>
      <c r="W69" s="41">
        <f t="shared" ref="W69:W73" si="128">IF(Q69=0,0,((V69/Q69)-1)*100)</f>
        <v>29.925865386667972</v>
      </c>
    </row>
    <row r="70" spans="1:25">
      <c r="A70" s="4" t="str">
        <f>IF(ISERROR(F70/G70)," ",IF(F70/G70&gt;0.5,IF(F70/G70&lt;1.5," ","NOT OK"),"NOT OK"))</f>
        <v xml:space="preserve"> </v>
      </c>
      <c r="B70" s="111" t="s">
        <v>14</v>
      </c>
      <c r="C70" s="125">
        <f t="shared" si="122"/>
        <v>1039</v>
      </c>
      <c r="D70" s="127">
        <f t="shared" si="122"/>
        <v>1039</v>
      </c>
      <c r="E70" s="162">
        <f t="shared" si="122"/>
        <v>2078</v>
      </c>
      <c r="F70" s="125">
        <f t="shared" si="122"/>
        <v>1245</v>
      </c>
      <c r="G70" s="127">
        <f t="shared" si="122"/>
        <v>1245</v>
      </c>
      <c r="H70" s="162">
        <f t="shared" si="122"/>
        <v>2490</v>
      </c>
      <c r="I70" s="128">
        <f>IF(E70=0,0,((H70/E70)-1)*100)</f>
        <v>19.826756496631369</v>
      </c>
      <c r="J70" s="4"/>
      <c r="L70" s="14" t="s">
        <v>14</v>
      </c>
      <c r="M70" s="37">
        <f t="shared" si="124"/>
        <v>159824</v>
      </c>
      <c r="N70" s="38">
        <f t="shared" si="124"/>
        <v>160370</v>
      </c>
      <c r="O70" s="153">
        <f>SUM(M70:N70)</f>
        <v>320194</v>
      </c>
      <c r="P70" s="39">
        <f t="shared" si="126"/>
        <v>260</v>
      </c>
      <c r="Q70" s="153">
        <f t="shared" si="126"/>
        <v>320454</v>
      </c>
      <c r="R70" s="40">
        <f t="shared" si="126"/>
        <v>203805</v>
      </c>
      <c r="S70" s="38">
        <f t="shared" si="126"/>
        <v>207311</v>
      </c>
      <c r="T70" s="153">
        <f>SUM(R70:S70)</f>
        <v>411116</v>
      </c>
      <c r="U70" s="39">
        <f>U14+U42</f>
        <v>179</v>
      </c>
      <c r="V70" s="156">
        <f>+T70+U70</f>
        <v>411295</v>
      </c>
      <c r="W70" s="41">
        <f>IF(Q70=0,0,((V70/Q70)-1)*100)</f>
        <v>28.347594350515216</v>
      </c>
    </row>
    <row r="71" spans="1:25" ht="13.5" thickBot="1">
      <c r="A71" s="4" t="str">
        <f>IF(ISERROR(F71/G71)," ",IF(F71/G71&gt;0.5,IF(F71/G71&lt;1.5," ","NOT OK"),"NOT OK"))</f>
        <v xml:space="preserve"> </v>
      </c>
      <c r="B71" s="111" t="s">
        <v>15</v>
      </c>
      <c r="C71" s="125">
        <f t="shared" si="122"/>
        <v>1099</v>
      </c>
      <c r="D71" s="127">
        <f t="shared" si="122"/>
        <v>1101</v>
      </c>
      <c r="E71" s="162">
        <f t="shared" si="122"/>
        <v>2200</v>
      </c>
      <c r="F71" s="125">
        <f t="shared" si="122"/>
        <v>1264</v>
      </c>
      <c r="G71" s="127">
        <f t="shared" si="122"/>
        <v>1265</v>
      </c>
      <c r="H71" s="162">
        <f t="shared" si="122"/>
        <v>2529</v>
      </c>
      <c r="I71" s="128">
        <f>IF(E71=0,0,((H71/E71)-1)*100)</f>
        <v>14.954545454545464</v>
      </c>
      <c r="J71" s="4"/>
      <c r="L71" s="14" t="s">
        <v>15</v>
      </c>
      <c r="M71" s="37">
        <f t="shared" si="124"/>
        <v>167492</v>
      </c>
      <c r="N71" s="38">
        <f t="shared" si="124"/>
        <v>174726</v>
      </c>
      <c r="O71" s="153">
        <f>SUM(M71:N71)</f>
        <v>342218</v>
      </c>
      <c r="P71" s="39">
        <f t="shared" si="126"/>
        <v>258</v>
      </c>
      <c r="Q71" s="153">
        <f t="shared" si="126"/>
        <v>342476</v>
      </c>
      <c r="R71" s="40">
        <f t="shared" si="126"/>
        <v>207978</v>
      </c>
      <c r="S71" s="38">
        <f t="shared" si="126"/>
        <v>214129</v>
      </c>
      <c r="T71" s="153">
        <f>SUM(R71:S71)</f>
        <v>422107</v>
      </c>
      <c r="U71" s="39">
        <f>U15+U43</f>
        <v>221</v>
      </c>
      <c r="V71" s="156">
        <f>+T71+U71</f>
        <v>422328</v>
      </c>
      <c r="W71" s="41">
        <f>IF(Q71=0,0,((V71/Q71)-1)*100)</f>
        <v>23.316086382695424</v>
      </c>
    </row>
    <row r="72" spans="1:25" ht="14.25" thickTop="1" thickBot="1">
      <c r="A72" s="397" t="str">
        <f>IF(ISERROR(F72/G72)," ",IF(F72/G72&gt;0.5,IF(F72/G72&lt;1.5," ","NOT OK"),"NOT OK"))</f>
        <v xml:space="preserve"> </v>
      </c>
      <c r="B72" s="132" t="s">
        <v>61</v>
      </c>
      <c r="C72" s="133">
        <f>+C69+C70+C71</f>
        <v>3206</v>
      </c>
      <c r="D72" s="135">
        <f t="shared" ref="D72" si="129">+D69+D70+D71</f>
        <v>3208</v>
      </c>
      <c r="E72" s="166">
        <f t="shared" ref="E72" si="130">+E69+E70+E71</f>
        <v>6414</v>
      </c>
      <c r="F72" s="133">
        <f t="shared" ref="F72" si="131">+F69+F70+F71</f>
        <v>3822</v>
      </c>
      <c r="G72" s="135">
        <f t="shared" ref="G72" si="132">+G69+G70+G71</f>
        <v>3824</v>
      </c>
      <c r="H72" s="166">
        <f t="shared" ref="H72" si="133">+H69+H70+H71</f>
        <v>7646</v>
      </c>
      <c r="I72" s="136">
        <f>IF(E72=0,0,((H72/E72)-1)*100)</f>
        <v>19.207982538197687</v>
      </c>
      <c r="J72" s="4"/>
      <c r="L72" s="42" t="s">
        <v>61</v>
      </c>
      <c r="M72" s="46">
        <f t="shared" ref="M72" si="134">+M69+M70+M71</f>
        <v>489951</v>
      </c>
      <c r="N72" s="44">
        <f t="shared" ref="N72" si="135">+N69+N70+N71</f>
        <v>499999</v>
      </c>
      <c r="O72" s="154">
        <f t="shared" ref="O72" si="136">+O69+O70+O71</f>
        <v>989950</v>
      </c>
      <c r="P72" s="44">
        <f t="shared" ref="P72" si="137">+P69+P70+P71</f>
        <v>897</v>
      </c>
      <c r="Q72" s="154">
        <f t="shared" ref="Q72" si="138">+Q69+Q70+Q71</f>
        <v>990847</v>
      </c>
      <c r="R72" s="46">
        <f t="shared" ref="R72" si="139">+R69+R70+R71</f>
        <v>623383</v>
      </c>
      <c r="S72" s="44">
        <f t="shared" ref="S72" si="140">+S69+S70+S71</f>
        <v>635675</v>
      </c>
      <c r="T72" s="154">
        <f t="shared" ref="T72" si="141">+T69+T70+T71</f>
        <v>1259058</v>
      </c>
      <c r="U72" s="44">
        <f t="shared" ref="U72" si="142">+U69+U70+U71</f>
        <v>614</v>
      </c>
      <c r="V72" s="154">
        <f t="shared" ref="V72" si="143">+V69+V70+V71</f>
        <v>1259672</v>
      </c>
      <c r="W72" s="47">
        <f>IF(Q72=0,0,((V72/Q72)-1)*100)</f>
        <v>27.130828473013491</v>
      </c>
    </row>
    <row r="73" spans="1:25" ht="13.5" thickTop="1">
      <c r="A73" s="4" t="str">
        <f t="shared" si="4"/>
        <v xml:space="preserve"> </v>
      </c>
      <c r="B73" s="111" t="s">
        <v>16</v>
      </c>
      <c r="C73" s="138">
        <f t="shared" ref="C73:H75" si="144">+C17+C45</f>
        <v>1021</v>
      </c>
      <c r="D73" s="140">
        <f t="shared" si="144"/>
        <v>1017</v>
      </c>
      <c r="E73" s="162">
        <f t="shared" si="144"/>
        <v>2038</v>
      </c>
      <c r="F73" s="138">
        <f t="shared" si="144"/>
        <v>1225</v>
      </c>
      <c r="G73" s="140">
        <f t="shared" si="144"/>
        <v>1225</v>
      </c>
      <c r="H73" s="162">
        <f t="shared" si="144"/>
        <v>2450</v>
      </c>
      <c r="I73" s="128">
        <f t="shared" si="123"/>
        <v>20.215897939156037</v>
      </c>
      <c r="J73" s="8"/>
      <c r="L73" s="14" t="s">
        <v>16</v>
      </c>
      <c r="M73" s="37">
        <f t="shared" ref="M73:N75" si="145">+M17+M45</f>
        <v>154317</v>
      </c>
      <c r="N73" s="38">
        <f t="shared" si="145"/>
        <v>153853</v>
      </c>
      <c r="O73" s="153">
        <f t="shared" ref="O73" si="146">SUM(M73:N73)</f>
        <v>308170</v>
      </c>
      <c r="P73" s="39">
        <f t="shared" ref="P73:S75" si="147">+P17+P45</f>
        <v>161</v>
      </c>
      <c r="Q73" s="153">
        <f t="shared" si="147"/>
        <v>308331</v>
      </c>
      <c r="R73" s="40">
        <f t="shared" si="147"/>
        <v>199133</v>
      </c>
      <c r="S73" s="38">
        <f t="shared" si="147"/>
        <v>201321</v>
      </c>
      <c r="T73" s="153">
        <f t="shared" ref="T73" si="148">SUM(R73:S73)</f>
        <v>400454</v>
      </c>
      <c r="U73" s="39">
        <f>U17+U45</f>
        <v>166</v>
      </c>
      <c r="V73" s="156">
        <f>+T73+U73</f>
        <v>400620</v>
      </c>
      <c r="W73" s="41">
        <f t="shared" si="128"/>
        <v>29.931794078441666</v>
      </c>
    </row>
    <row r="74" spans="1:25">
      <c r="A74" s="4" t="str">
        <f t="shared" ref="A74:A79" si="149">IF(ISERROR(F74/G74)," ",IF(F74/G74&gt;0.5,IF(F74/G74&lt;1.5," ","NOT OK"),"NOT OK"))</f>
        <v xml:space="preserve"> </v>
      </c>
      <c r="B74" s="111" t="s">
        <v>17</v>
      </c>
      <c r="C74" s="138">
        <f t="shared" si="144"/>
        <v>1026</v>
      </c>
      <c r="D74" s="140">
        <f t="shared" si="144"/>
        <v>1026</v>
      </c>
      <c r="E74" s="162">
        <f t="shared" si="144"/>
        <v>2052</v>
      </c>
      <c r="F74" s="138">
        <f t="shared" si="144"/>
        <v>1250</v>
      </c>
      <c r="G74" s="140">
        <f t="shared" si="144"/>
        <v>1247</v>
      </c>
      <c r="H74" s="162">
        <f t="shared" si="144"/>
        <v>2497</v>
      </c>
      <c r="I74" s="128">
        <f t="shared" ref="I74:I79" si="150">IF(E74=0,0,((H74/E74)-1)*100)</f>
        <v>21.686159844054576</v>
      </c>
      <c r="J74" s="4"/>
      <c r="L74" s="14" t="s">
        <v>17</v>
      </c>
      <c r="M74" s="37">
        <f t="shared" si="145"/>
        <v>150381</v>
      </c>
      <c r="N74" s="38">
        <f t="shared" si="145"/>
        <v>154938</v>
      </c>
      <c r="O74" s="153">
        <f>SUM(M74:N74)</f>
        <v>305319</v>
      </c>
      <c r="P74" s="39">
        <f t="shared" si="147"/>
        <v>193</v>
      </c>
      <c r="Q74" s="153">
        <f t="shared" si="147"/>
        <v>305512</v>
      </c>
      <c r="R74" s="40">
        <f t="shared" si="147"/>
        <v>194296</v>
      </c>
      <c r="S74" s="38">
        <f t="shared" si="147"/>
        <v>196598</v>
      </c>
      <c r="T74" s="153">
        <f>SUM(R74:S74)</f>
        <v>390894</v>
      </c>
      <c r="U74" s="150">
        <f>U18+U46</f>
        <v>117</v>
      </c>
      <c r="V74" s="153">
        <f>+T74+U74</f>
        <v>391011</v>
      </c>
      <c r="W74" s="41">
        <f t="shared" ref="W74:W79" si="151">IF(Q74=0,0,((V74/Q74)-1)*100)</f>
        <v>27.985480112074157</v>
      </c>
    </row>
    <row r="75" spans="1:25" ht="13.5" thickBot="1">
      <c r="A75" s="4" t="str">
        <f t="shared" si="149"/>
        <v xml:space="preserve"> </v>
      </c>
      <c r="B75" s="111" t="s">
        <v>18</v>
      </c>
      <c r="C75" s="138">
        <f t="shared" si="144"/>
        <v>1036</v>
      </c>
      <c r="D75" s="140">
        <f t="shared" si="144"/>
        <v>1035</v>
      </c>
      <c r="E75" s="162">
        <f t="shared" si="144"/>
        <v>2071</v>
      </c>
      <c r="F75" s="138">
        <f t="shared" si="144"/>
        <v>1150</v>
      </c>
      <c r="G75" s="140">
        <f t="shared" si="144"/>
        <v>1152</v>
      </c>
      <c r="H75" s="162">
        <f t="shared" si="144"/>
        <v>2302</v>
      </c>
      <c r="I75" s="128">
        <f t="shared" si="150"/>
        <v>11.154031868662484</v>
      </c>
      <c r="J75" s="4"/>
      <c r="L75" s="14" t="s">
        <v>18</v>
      </c>
      <c r="M75" s="37">
        <f t="shared" si="145"/>
        <v>159268</v>
      </c>
      <c r="N75" s="38">
        <f t="shared" si="145"/>
        <v>156777</v>
      </c>
      <c r="O75" s="153">
        <f>SUM(M75:N75)</f>
        <v>316045</v>
      </c>
      <c r="P75" s="39">
        <f t="shared" si="147"/>
        <v>114</v>
      </c>
      <c r="Q75" s="153">
        <f t="shared" si="147"/>
        <v>316159</v>
      </c>
      <c r="R75" s="40">
        <f t="shared" si="147"/>
        <v>182300</v>
      </c>
      <c r="S75" s="38">
        <f t="shared" si="147"/>
        <v>181167</v>
      </c>
      <c r="T75" s="153">
        <f>SUM(R75:S75)</f>
        <v>363467</v>
      </c>
      <c r="U75" s="150">
        <f>U19+U47</f>
        <v>115</v>
      </c>
      <c r="V75" s="153">
        <f>+T75+U75</f>
        <v>363582</v>
      </c>
      <c r="W75" s="41">
        <f t="shared" si="151"/>
        <v>14.999731147935048</v>
      </c>
      <c r="Y75" s="329"/>
    </row>
    <row r="76" spans="1:25" ht="15.75" customHeight="1" thickTop="1" thickBot="1">
      <c r="A76" s="10" t="str">
        <f t="shared" si="149"/>
        <v xml:space="preserve"> </v>
      </c>
      <c r="B76" s="141" t="s">
        <v>19</v>
      </c>
      <c r="C76" s="133">
        <f>+C73+C74+C75</f>
        <v>3083</v>
      </c>
      <c r="D76" s="144">
        <f t="shared" ref="D76" si="152">+D73+D74+D75</f>
        <v>3078</v>
      </c>
      <c r="E76" s="164">
        <f t="shared" ref="E76" si="153">+E73+E74+E75</f>
        <v>6161</v>
      </c>
      <c r="F76" s="133">
        <f t="shared" ref="F76" si="154">+F73+F74+F75</f>
        <v>3625</v>
      </c>
      <c r="G76" s="144">
        <f t="shared" ref="G76" si="155">+G73+G74+G75</f>
        <v>3624</v>
      </c>
      <c r="H76" s="164">
        <f t="shared" ref="H76" si="156">+H73+H74+H75</f>
        <v>7249</v>
      </c>
      <c r="I76" s="136">
        <f t="shared" si="150"/>
        <v>17.659470865119296</v>
      </c>
      <c r="J76" s="4"/>
      <c r="K76" s="11"/>
      <c r="L76" s="48" t="s">
        <v>19</v>
      </c>
      <c r="M76" s="49">
        <f>+M73+M74+M75</f>
        <v>463966</v>
      </c>
      <c r="N76" s="50">
        <f t="shared" ref="N76" si="157">+N73+N74+N75</f>
        <v>465568</v>
      </c>
      <c r="O76" s="155">
        <f t="shared" ref="O76" si="158">+O73+O74+O75</f>
        <v>929534</v>
      </c>
      <c r="P76" s="50">
        <f t="shared" ref="P76" si="159">+P73+P74+P75</f>
        <v>468</v>
      </c>
      <c r="Q76" s="155">
        <f t="shared" ref="Q76" si="160">+Q73+Q74+Q75</f>
        <v>930002</v>
      </c>
      <c r="R76" s="49">
        <f t="shared" ref="R76" si="161">+R73+R74+R75</f>
        <v>575729</v>
      </c>
      <c r="S76" s="50">
        <f t="shared" ref="S76" si="162">+S73+S74+S75</f>
        <v>579086</v>
      </c>
      <c r="T76" s="155">
        <f t="shared" ref="T76" si="163">+T73+T74+T75</f>
        <v>1154815</v>
      </c>
      <c r="U76" s="50">
        <f t="shared" ref="U76" si="164">+U73+U74+U75</f>
        <v>398</v>
      </c>
      <c r="V76" s="155">
        <f t="shared" ref="V76" si="165">+V73+V74+V75</f>
        <v>1155213</v>
      </c>
      <c r="W76" s="51">
        <f t="shared" si="151"/>
        <v>24.216184481323701</v>
      </c>
    </row>
    <row r="77" spans="1:25" ht="14.25" thickTop="1" thickBot="1">
      <c r="A77" s="4" t="str">
        <f t="shared" si="149"/>
        <v xml:space="preserve"> </v>
      </c>
      <c r="B77" s="111" t="s">
        <v>21</v>
      </c>
      <c r="C77" s="125">
        <f t="shared" ref="C77:H77" si="166">+C21+C49</f>
        <v>1084</v>
      </c>
      <c r="D77" s="127">
        <f t="shared" si="166"/>
        <v>1087</v>
      </c>
      <c r="E77" s="189">
        <f t="shared" si="166"/>
        <v>2171</v>
      </c>
      <c r="F77" s="125">
        <f t="shared" si="166"/>
        <v>1262</v>
      </c>
      <c r="G77" s="127">
        <f t="shared" si="166"/>
        <v>1258</v>
      </c>
      <c r="H77" s="165">
        <f t="shared" si="166"/>
        <v>2520</v>
      </c>
      <c r="I77" s="128">
        <f t="shared" si="150"/>
        <v>16.075541225241818</v>
      </c>
      <c r="J77" s="4"/>
      <c r="L77" s="14" t="s">
        <v>21</v>
      </c>
      <c r="M77" s="37">
        <f>+M21+M49</f>
        <v>166753</v>
      </c>
      <c r="N77" s="38">
        <f>+N21+N49</f>
        <v>169478</v>
      </c>
      <c r="O77" s="153">
        <f>SUM(M77:N77)</f>
        <v>336231</v>
      </c>
      <c r="P77" s="39">
        <f>+P21+P49</f>
        <v>181</v>
      </c>
      <c r="Q77" s="153">
        <f>+Q21+Q49</f>
        <v>336412</v>
      </c>
      <c r="R77" s="40">
        <f>+R21+R49</f>
        <v>199688</v>
      </c>
      <c r="S77" s="38">
        <f>+S21+S49</f>
        <v>199430</v>
      </c>
      <c r="T77" s="153">
        <f>SUM(R77:S77)</f>
        <v>399118</v>
      </c>
      <c r="U77" s="150">
        <f>U21+U49</f>
        <v>115</v>
      </c>
      <c r="V77" s="153">
        <f>+T77+U77</f>
        <v>399233</v>
      </c>
      <c r="W77" s="41">
        <f t="shared" si="151"/>
        <v>18.673828519791201</v>
      </c>
    </row>
    <row r="78" spans="1:25" ht="14.25" thickTop="1" thickBot="1">
      <c r="A78" s="397" t="str">
        <f t="shared" si="149"/>
        <v xml:space="preserve"> </v>
      </c>
      <c r="B78" s="132" t="s">
        <v>66</v>
      </c>
      <c r="C78" s="133">
        <f>C72+C76+C77</f>
        <v>7373</v>
      </c>
      <c r="D78" s="135">
        <f t="shared" ref="D78" si="167">D72+D76+D77</f>
        <v>7373</v>
      </c>
      <c r="E78" s="166">
        <f t="shared" ref="E78" si="168">E72+E76+E77</f>
        <v>14746</v>
      </c>
      <c r="F78" s="133">
        <f t="shared" ref="F78" si="169">F72+F76+F77</f>
        <v>8709</v>
      </c>
      <c r="G78" s="135">
        <f t="shared" ref="G78" si="170">G72+G76+G77</f>
        <v>8706</v>
      </c>
      <c r="H78" s="166">
        <f t="shared" ref="H78" si="171">H72+H76+H77</f>
        <v>17415</v>
      </c>
      <c r="I78" s="136">
        <f t="shared" si="150"/>
        <v>18.099823680998227</v>
      </c>
      <c r="J78" s="4"/>
      <c r="L78" s="42" t="s">
        <v>66</v>
      </c>
      <c r="M78" s="46">
        <f>M72+M76+M77</f>
        <v>1120670</v>
      </c>
      <c r="N78" s="44">
        <f t="shared" ref="N78" si="172">N72+N76+N77</f>
        <v>1135045</v>
      </c>
      <c r="O78" s="154">
        <f t="shared" ref="O78" si="173">O72+O76+O77</f>
        <v>2255715</v>
      </c>
      <c r="P78" s="44">
        <f t="shared" ref="P78" si="174">P72+P76+P77</f>
        <v>1546</v>
      </c>
      <c r="Q78" s="154">
        <f t="shared" ref="Q78" si="175">Q72+Q76+Q77</f>
        <v>2257261</v>
      </c>
      <c r="R78" s="46">
        <f t="shared" ref="R78" si="176">R72+R76+R77</f>
        <v>1398800</v>
      </c>
      <c r="S78" s="44">
        <f t="shared" ref="S78" si="177">S72+S76+S77</f>
        <v>1414191</v>
      </c>
      <c r="T78" s="154">
        <f t="shared" ref="T78" si="178">T72+T76+T77</f>
        <v>2812991</v>
      </c>
      <c r="U78" s="44">
        <f t="shared" ref="U78" si="179">U72+U76+U77</f>
        <v>1127</v>
      </c>
      <c r="V78" s="154">
        <f t="shared" ref="V78" si="180">V72+V76+V77</f>
        <v>2814118</v>
      </c>
      <c r="W78" s="47">
        <f t="shared" si="151"/>
        <v>24.669588496855255</v>
      </c>
    </row>
    <row r="79" spans="1:25" ht="14.25" thickTop="1" thickBot="1">
      <c r="A79" s="397" t="str">
        <f t="shared" si="149"/>
        <v xml:space="preserve"> </v>
      </c>
      <c r="B79" s="132" t="s">
        <v>67</v>
      </c>
      <c r="C79" s="133">
        <f>+C68+C72+C76+C77</f>
        <v>10148</v>
      </c>
      <c r="D79" s="135">
        <f t="shared" ref="D79:H79" si="181">+D68+D72+D76+D77</f>
        <v>10150</v>
      </c>
      <c r="E79" s="166">
        <f t="shared" si="181"/>
        <v>20298</v>
      </c>
      <c r="F79" s="133">
        <f t="shared" si="181"/>
        <v>12254</v>
      </c>
      <c r="G79" s="135">
        <f t="shared" si="181"/>
        <v>12253</v>
      </c>
      <c r="H79" s="166">
        <f t="shared" si="181"/>
        <v>24507</v>
      </c>
      <c r="I79" s="136">
        <f t="shared" si="150"/>
        <v>20.736033106710018</v>
      </c>
      <c r="J79" s="4"/>
      <c r="L79" s="42" t="s">
        <v>67</v>
      </c>
      <c r="M79" s="46">
        <f>+M68+M72+M76+M77</f>
        <v>1565335</v>
      </c>
      <c r="N79" s="44">
        <f t="shared" ref="N79:V79" si="182">+N68+N72+N76+N77</f>
        <v>1567218</v>
      </c>
      <c r="O79" s="154">
        <f t="shared" si="182"/>
        <v>3132553</v>
      </c>
      <c r="P79" s="44">
        <f t="shared" si="182"/>
        <v>2575</v>
      </c>
      <c r="Q79" s="154">
        <f t="shared" si="182"/>
        <v>3135128</v>
      </c>
      <c r="R79" s="46">
        <f t="shared" si="182"/>
        <v>1956452</v>
      </c>
      <c r="S79" s="44">
        <f t="shared" si="182"/>
        <v>1962151</v>
      </c>
      <c r="T79" s="154">
        <f t="shared" si="182"/>
        <v>3918603</v>
      </c>
      <c r="U79" s="44">
        <f t="shared" si="182"/>
        <v>2043</v>
      </c>
      <c r="V79" s="154">
        <f t="shared" si="182"/>
        <v>3920646</v>
      </c>
      <c r="W79" s="47">
        <f t="shared" si="151"/>
        <v>25.055372539813359</v>
      </c>
    </row>
    <row r="80" spans="1:25" ht="13.5" thickTop="1">
      <c r="A80" s="4" t="str">
        <f t="shared" ref="A80:A83" si="183">IF(ISERROR(F80/G80)," ",IF(F80/G80&gt;0.5,IF(F80/G80&lt;1.5," ","NOT OK"),"NOT OK"))</f>
        <v xml:space="preserve"> </v>
      </c>
      <c r="B80" s="111" t="s">
        <v>22</v>
      </c>
      <c r="C80" s="125">
        <f t="shared" ref="C80:E81" si="184">+C24+C52</f>
        <v>1095</v>
      </c>
      <c r="D80" s="127">
        <f t="shared" si="184"/>
        <v>1092</v>
      </c>
      <c r="E80" s="158">
        <f t="shared" si="184"/>
        <v>2187</v>
      </c>
      <c r="F80" s="125"/>
      <c r="G80" s="127"/>
      <c r="H80" s="158"/>
      <c r="I80" s="128"/>
      <c r="J80" s="10"/>
      <c r="L80" s="14" t="s">
        <v>22</v>
      </c>
      <c r="M80" s="37">
        <f>+M24+M52</f>
        <v>156359</v>
      </c>
      <c r="N80" s="38">
        <f>+N24+N52</f>
        <v>164667</v>
      </c>
      <c r="O80" s="153">
        <f t="shared" ref="O80:O81" si="185">SUM(M80:N80)</f>
        <v>321026</v>
      </c>
      <c r="P80" s="39">
        <f t="shared" ref="P80:Q81" si="186">+P24+P52</f>
        <v>356</v>
      </c>
      <c r="Q80" s="153">
        <f t="shared" si="186"/>
        <v>321382</v>
      </c>
      <c r="R80" s="40"/>
      <c r="S80" s="38"/>
      <c r="T80" s="153"/>
      <c r="U80" s="150"/>
      <c r="V80" s="153"/>
      <c r="W80" s="41"/>
    </row>
    <row r="81" spans="1:27" ht="13.5" thickBot="1">
      <c r="A81" s="4" t="str">
        <f t="shared" si="183"/>
        <v xml:space="preserve"> </v>
      </c>
      <c r="B81" s="111" t="s">
        <v>23</v>
      </c>
      <c r="C81" s="125">
        <f t="shared" si="184"/>
        <v>936</v>
      </c>
      <c r="D81" s="146">
        <f t="shared" si="184"/>
        <v>937</v>
      </c>
      <c r="E81" s="160">
        <f t="shared" si="184"/>
        <v>1873</v>
      </c>
      <c r="F81" s="125"/>
      <c r="G81" s="146"/>
      <c r="H81" s="160"/>
      <c r="I81" s="147"/>
      <c r="J81" s="4"/>
      <c r="L81" s="14" t="s">
        <v>23</v>
      </c>
      <c r="M81" s="37">
        <f>+M25+M53</f>
        <v>131506</v>
      </c>
      <c r="N81" s="38">
        <f>+N25+N53</f>
        <v>127620</v>
      </c>
      <c r="O81" s="153">
        <f t="shared" si="185"/>
        <v>259126</v>
      </c>
      <c r="P81" s="39">
        <f t="shared" si="186"/>
        <v>309</v>
      </c>
      <c r="Q81" s="153">
        <f t="shared" si="186"/>
        <v>259435</v>
      </c>
      <c r="R81" s="40"/>
      <c r="S81" s="38"/>
      <c r="T81" s="153"/>
      <c r="U81" s="39"/>
      <c r="V81" s="156"/>
      <c r="W81" s="41"/>
    </row>
    <row r="82" spans="1:27" ht="14.25" thickTop="1" thickBot="1">
      <c r="A82" s="4" t="str">
        <f t="shared" si="183"/>
        <v xml:space="preserve"> </v>
      </c>
      <c r="B82" s="132" t="s">
        <v>24</v>
      </c>
      <c r="C82" s="133">
        <f t="shared" ref="C82:E82" si="187">+C77+C80+C81</f>
        <v>3115</v>
      </c>
      <c r="D82" s="135">
        <f t="shared" si="187"/>
        <v>3116</v>
      </c>
      <c r="E82" s="166">
        <f t="shared" si="187"/>
        <v>6231</v>
      </c>
      <c r="F82" s="133"/>
      <c r="G82" s="135"/>
      <c r="H82" s="166"/>
      <c r="I82" s="136"/>
      <c r="J82" s="4"/>
      <c r="L82" s="42" t="s">
        <v>24</v>
      </c>
      <c r="M82" s="43">
        <f t="shared" ref="M82:Q82" si="188">+M77+M80+M81</f>
        <v>454618</v>
      </c>
      <c r="N82" s="44">
        <f t="shared" si="188"/>
        <v>461765</v>
      </c>
      <c r="O82" s="154">
        <f t="shared" si="188"/>
        <v>916383</v>
      </c>
      <c r="P82" s="45">
        <f t="shared" si="188"/>
        <v>846</v>
      </c>
      <c r="Q82" s="154">
        <f t="shared" si="188"/>
        <v>917229</v>
      </c>
      <c r="R82" s="46"/>
      <c r="S82" s="44"/>
      <c r="T82" s="154"/>
      <c r="U82" s="45"/>
      <c r="V82" s="157"/>
      <c r="W82" s="47"/>
    </row>
    <row r="83" spans="1:27" ht="14.25" thickTop="1" thickBot="1">
      <c r="A83" s="397" t="str">
        <f t="shared" si="183"/>
        <v xml:space="preserve"> </v>
      </c>
      <c r="B83" s="132" t="s">
        <v>62</v>
      </c>
      <c r="C83" s="133">
        <f t="shared" ref="C83:E83" si="189">C72+C76+C82</f>
        <v>9404</v>
      </c>
      <c r="D83" s="135">
        <f t="shared" si="189"/>
        <v>9402</v>
      </c>
      <c r="E83" s="166">
        <f t="shared" si="189"/>
        <v>18806</v>
      </c>
      <c r="F83" s="133"/>
      <c r="G83" s="135"/>
      <c r="H83" s="166"/>
      <c r="I83" s="136"/>
      <c r="J83" s="4"/>
      <c r="L83" s="42" t="s">
        <v>62</v>
      </c>
      <c r="M83" s="46">
        <f t="shared" ref="M83:Q83" si="190">M72+M76+M82</f>
        <v>1408535</v>
      </c>
      <c r="N83" s="44">
        <f t="shared" si="190"/>
        <v>1427332</v>
      </c>
      <c r="O83" s="154">
        <f t="shared" si="190"/>
        <v>2835867</v>
      </c>
      <c r="P83" s="44">
        <f t="shared" si="190"/>
        <v>2211</v>
      </c>
      <c r="Q83" s="154">
        <f t="shared" si="190"/>
        <v>2838078</v>
      </c>
      <c r="R83" s="46"/>
      <c r="S83" s="44"/>
      <c r="T83" s="154"/>
      <c r="U83" s="44"/>
      <c r="V83" s="154"/>
      <c r="W83" s="47"/>
    </row>
    <row r="84" spans="1:27" ht="14.25" thickTop="1" thickBot="1">
      <c r="A84" s="4" t="str">
        <f t="shared" ref="A84" si="191">IF(ISERROR(F84/G84)," ",IF(F84/G84&gt;0.5,IF(F84/G84&lt;1.5," ","NOT OK"),"NOT OK"))</f>
        <v xml:space="preserve"> </v>
      </c>
      <c r="B84" s="132" t="s">
        <v>64</v>
      </c>
      <c r="C84" s="133">
        <f t="shared" ref="C84:E84" si="192">+C68+C72+C76+C82</f>
        <v>12179</v>
      </c>
      <c r="D84" s="135">
        <f t="shared" si="192"/>
        <v>12179</v>
      </c>
      <c r="E84" s="163">
        <f t="shared" si="192"/>
        <v>24358</v>
      </c>
      <c r="F84" s="133"/>
      <c r="G84" s="135"/>
      <c r="H84" s="163"/>
      <c r="I84" s="137"/>
      <c r="J84" s="8"/>
      <c r="L84" s="42" t="s">
        <v>64</v>
      </c>
      <c r="M84" s="46">
        <f t="shared" ref="M84:Q84" si="193">+M68+M72+M76+M82</f>
        <v>1853200</v>
      </c>
      <c r="N84" s="44">
        <f t="shared" si="193"/>
        <v>1859505</v>
      </c>
      <c r="O84" s="154">
        <f t="shared" si="193"/>
        <v>3712705</v>
      </c>
      <c r="P84" s="45">
        <f t="shared" si="193"/>
        <v>3240</v>
      </c>
      <c r="Q84" s="157">
        <f t="shared" si="193"/>
        <v>3715945</v>
      </c>
      <c r="R84" s="46"/>
      <c r="S84" s="44"/>
      <c r="T84" s="154"/>
      <c r="U84" s="45"/>
      <c r="V84" s="157"/>
      <c r="W84" s="47"/>
    </row>
    <row r="85" spans="1:27" ht="14.25" thickTop="1" thickBot="1">
      <c r="B85" s="148" t="s">
        <v>60</v>
      </c>
      <c r="C85" s="107"/>
      <c r="D85" s="107"/>
      <c r="E85" s="107"/>
      <c r="F85" s="107"/>
      <c r="G85" s="107"/>
      <c r="H85" s="107"/>
      <c r="I85" s="108"/>
      <c r="J85" s="4"/>
      <c r="L85" s="55" t="s">
        <v>60</v>
      </c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4"/>
    </row>
    <row r="86" spans="1:27" ht="13.5" customHeight="1" thickTop="1">
      <c r="J86" s="4"/>
      <c r="L86" s="510" t="s">
        <v>33</v>
      </c>
      <c r="M86" s="511"/>
      <c r="N86" s="511"/>
      <c r="O86" s="511"/>
      <c r="P86" s="511"/>
      <c r="Q86" s="511"/>
      <c r="R86" s="511"/>
      <c r="S86" s="511"/>
      <c r="T86" s="511"/>
      <c r="U86" s="511"/>
      <c r="V86" s="511"/>
      <c r="W86" s="512"/>
    </row>
    <row r="87" spans="1:27" ht="13.5" customHeight="1" thickBot="1">
      <c r="J87" s="4"/>
      <c r="L87" s="507" t="s">
        <v>43</v>
      </c>
      <c r="M87" s="508"/>
      <c r="N87" s="508"/>
      <c r="O87" s="508"/>
      <c r="P87" s="508"/>
      <c r="Q87" s="508"/>
      <c r="R87" s="508"/>
      <c r="S87" s="508"/>
      <c r="T87" s="508"/>
      <c r="U87" s="508"/>
      <c r="V87" s="508"/>
      <c r="W87" s="509"/>
    </row>
    <row r="88" spans="1:27" ht="13.5" customHeight="1" thickTop="1" thickBot="1">
      <c r="L88" s="56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8" t="s">
        <v>34</v>
      </c>
    </row>
    <row r="89" spans="1:27" ht="13.5" customHeight="1" thickTop="1" thickBot="1">
      <c r="L89" s="59"/>
      <c r="M89" s="223" t="s">
        <v>63</v>
      </c>
      <c r="N89" s="223"/>
      <c r="O89" s="223"/>
      <c r="P89" s="223"/>
      <c r="Q89" s="224"/>
      <c r="R89" s="223" t="s">
        <v>65</v>
      </c>
      <c r="S89" s="223"/>
      <c r="T89" s="223"/>
      <c r="U89" s="223"/>
      <c r="V89" s="224"/>
      <c r="W89" s="60" t="s">
        <v>2</v>
      </c>
    </row>
    <row r="90" spans="1:27" ht="13.5" thickTop="1">
      <c r="L90" s="61" t="s">
        <v>3</v>
      </c>
      <c r="M90" s="62"/>
      <c r="N90" s="63"/>
      <c r="O90" s="64"/>
      <c r="P90" s="65"/>
      <c r="Q90" s="64"/>
      <c r="R90" s="62"/>
      <c r="S90" s="63"/>
      <c r="T90" s="64"/>
      <c r="U90" s="65"/>
      <c r="V90" s="64"/>
      <c r="W90" s="66" t="s">
        <v>4</v>
      </c>
    </row>
    <row r="91" spans="1:27" ht="13.5" thickBot="1">
      <c r="L91" s="67"/>
      <c r="M91" s="68" t="s">
        <v>35</v>
      </c>
      <c r="N91" s="69" t="s">
        <v>36</v>
      </c>
      <c r="O91" s="70" t="s">
        <v>37</v>
      </c>
      <c r="P91" s="71" t="s">
        <v>32</v>
      </c>
      <c r="Q91" s="70" t="s">
        <v>7</v>
      </c>
      <c r="R91" s="68" t="s">
        <v>35</v>
      </c>
      <c r="S91" s="69" t="s">
        <v>36</v>
      </c>
      <c r="T91" s="70" t="s">
        <v>37</v>
      </c>
      <c r="U91" s="71" t="s">
        <v>32</v>
      </c>
      <c r="V91" s="70" t="s">
        <v>7</v>
      </c>
      <c r="W91" s="72"/>
    </row>
    <row r="92" spans="1:27" ht="6.75" customHeight="1" thickTop="1">
      <c r="L92" s="61"/>
      <c r="M92" s="73"/>
      <c r="N92" s="74"/>
      <c r="O92" s="75"/>
      <c r="P92" s="76"/>
      <c r="Q92" s="75"/>
      <c r="R92" s="73"/>
      <c r="S92" s="74"/>
      <c r="T92" s="75"/>
      <c r="U92" s="76"/>
      <c r="V92" s="75"/>
      <c r="W92" s="77"/>
    </row>
    <row r="93" spans="1:27">
      <c r="A93" s="401"/>
      <c r="L93" s="61" t="s">
        <v>10</v>
      </c>
      <c r="M93" s="78">
        <v>634</v>
      </c>
      <c r="N93" s="79">
        <v>696</v>
      </c>
      <c r="O93" s="203">
        <f>M93+N93</f>
        <v>1330</v>
      </c>
      <c r="P93" s="80">
        <v>0</v>
      </c>
      <c r="Q93" s="203">
        <f>O93+P93</f>
        <v>1330</v>
      </c>
      <c r="R93" s="443">
        <v>718</v>
      </c>
      <c r="S93" s="444">
        <v>632</v>
      </c>
      <c r="T93" s="446">
        <v>1350</v>
      </c>
      <c r="U93" s="445">
        <v>0</v>
      </c>
      <c r="V93" s="203">
        <f t="shared" ref="V93:V95" si="194">T93+U93</f>
        <v>1350</v>
      </c>
      <c r="W93" s="81">
        <f>IF(Q93=0,0,((V93/Q93)-1)*100)</f>
        <v>1.5037593984962516</v>
      </c>
      <c r="Y93" s="409"/>
      <c r="Z93" s="409"/>
      <c r="AA93" s="407"/>
    </row>
    <row r="94" spans="1:27">
      <c r="A94" s="401"/>
      <c r="L94" s="61" t="s">
        <v>11</v>
      </c>
      <c r="M94" s="78">
        <v>753</v>
      </c>
      <c r="N94" s="79">
        <v>881</v>
      </c>
      <c r="O94" s="203">
        <f>M94+N94</f>
        <v>1634</v>
      </c>
      <c r="P94" s="80">
        <v>0</v>
      </c>
      <c r="Q94" s="203">
        <f>O94+P94</f>
        <v>1634</v>
      </c>
      <c r="R94" s="443">
        <v>688</v>
      </c>
      <c r="S94" s="444">
        <v>669</v>
      </c>
      <c r="T94" s="446">
        <v>1357</v>
      </c>
      <c r="U94" s="445">
        <v>0</v>
      </c>
      <c r="V94" s="203">
        <f>T94+U94</f>
        <v>1357</v>
      </c>
      <c r="W94" s="81">
        <f>IF(Q94=0,0,((V94/Q94)-1)*100)</f>
        <v>-16.952264381884941</v>
      </c>
      <c r="X94" s="333"/>
      <c r="Y94" s="334"/>
      <c r="Z94" s="334"/>
      <c r="AA94" s="407"/>
    </row>
    <row r="95" spans="1:27" ht="13.5" thickBot="1">
      <c r="A95" s="401"/>
      <c r="L95" s="67" t="s">
        <v>12</v>
      </c>
      <c r="M95" s="78">
        <v>655</v>
      </c>
      <c r="N95" s="79">
        <v>771</v>
      </c>
      <c r="O95" s="203">
        <f>M95+N95</f>
        <v>1426</v>
      </c>
      <c r="P95" s="80">
        <v>1</v>
      </c>
      <c r="Q95" s="203">
        <f>O95+P95</f>
        <v>1427</v>
      </c>
      <c r="R95" s="443">
        <v>755</v>
      </c>
      <c r="S95" s="444">
        <v>658</v>
      </c>
      <c r="T95" s="446">
        <v>1413</v>
      </c>
      <c r="U95" s="445">
        <v>0</v>
      </c>
      <c r="V95" s="203">
        <f t="shared" si="194"/>
        <v>1413</v>
      </c>
      <c r="W95" s="81">
        <f>IF(Q95=0,0,((V95/Q95)-1)*100)</f>
        <v>-0.98107918710581554</v>
      </c>
      <c r="X95" s="333"/>
      <c r="Y95" s="334"/>
      <c r="Z95" s="334"/>
      <c r="AA95" s="407"/>
    </row>
    <row r="96" spans="1:27" ht="14.25" thickTop="1" thickBot="1">
      <c r="A96" s="401"/>
      <c r="L96" s="82" t="s">
        <v>57</v>
      </c>
      <c r="M96" s="83">
        <f t="shared" ref="M96:V96" si="195">+M93+M94+M95</f>
        <v>2042</v>
      </c>
      <c r="N96" s="84">
        <f t="shared" si="195"/>
        <v>2348</v>
      </c>
      <c r="O96" s="204">
        <f t="shared" si="195"/>
        <v>4390</v>
      </c>
      <c r="P96" s="83">
        <f t="shared" si="195"/>
        <v>1</v>
      </c>
      <c r="Q96" s="204">
        <f t="shared" si="195"/>
        <v>4391</v>
      </c>
      <c r="R96" s="83">
        <f t="shared" si="195"/>
        <v>2161</v>
      </c>
      <c r="S96" s="84">
        <f t="shared" si="195"/>
        <v>1959</v>
      </c>
      <c r="T96" s="204">
        <f t="shared" si="195"/>
        <v>4120</v>
      </c>
      <c r="U96" s="83">
        <f t="shared" si="195"/>
        <v>0</v>
      </c>
      <c r="V96" s="204">
        <f t="shared" si="195"/>
        <v>4120</v>
      </c>
      <c r="W96" s="85">
        <f t="shared" ref="W96" si="196">IF(Q96=0,0,((V96/Q96)-1)*100)</f>
        <v>-6.1717148713277155</v>
      </c>
      <c r="Y96" s="329"/>
      <c r="Z96" s="329"/>
    </row>
    <row r="97" spans="1:29" ht="13.5" thickTop="1">
      <c r="A97" s="401"/>
      <c r="L97" s="61" t="s">
        <v>13</v>
      </c>
      <c r="M97" s="78">
        <v>647</v>
      </c>
      <c r="N97" s="79">
        <v>628</v>
      </c>
      <c r="O97" s="203">
        <f>M97+N97</f>
        <v>1275</v>
      </c>
      <c r="P97" s="80">
        <v>0</v>
      </c>
      <c r="Q97" s="203">
        <f>O97+P97</f>
        <v>1275</v>
      </c>
      <c r="R97" s="78">
        <v>780</v>
      </c>
      <c r="S97" s="79">
        <v>716</v>
      </c>
      <c r="T97" s="203">
        <f>R97+S97</f>
        <v>1496</v>
      </c>
      <c r="U97" s="80">
        <v>0</v>
      </c>
      <c r="V97" s="203">
        <f>T97+U97</f>
        <v>1496</v>
      </c>
      <c r="W97" s="81">
        <f t="shared" ref="W97:W106" si="197">IF(Q97=0,0,((V97/Q97)-1)*100)</f>
        <v>17.333333333333336</v>
      </c>
      <c r="Y97" s="329"/>
      <c r="Z97" s="329"/>
    </row>
    <row r="98" spans="1:29">
      <c r="A98" s="401"/>
      <c r="L98" s="61" t="s">
        <v>14</v>
      </c>
      <c r="M98" s="78">
        <v>640</v>
      </c>
      <c r="N98" s="79">
        <v>663</v>
      </c>
      <c r="O98" s="203">
        <f>M98+N98</f>
        <v>1303</v>
      </c>
      <c r="P98" s="80">
        <v>0</v>
      </c>
      <c r="Q98" s="203">
        <f>O98+P98</f>
        <v>1303</v>
      </c>
      <c r="R98" s="78">
        <v>499</v>
      </c>
      <c r="S98" s="79">
        <v>606</v>
      </c>
      <c r="T98" s="203">
        <f>R98+S98</f>
        <v>1105</v>
      </c>
      <c r="U98" s="80">
        <v>0</v>
      </c>
      <c r="V98" s="203">
        <f>T98+U98</f>
        <v>1105</v>
      </c>
      <c r="W98" s="81">
        <f>IF(Q98=0,0,((V98/Q98)-1)*100)</f>
        <v>-15.195702225633156</v>
      </c>
      <c r="Y98" s="329"/>
      <c r="Z98" s="329"/>
    </row>
    <row r="99" spans="1:29" ht="13.5" thickBot="1">
      <c r="A99" s="401"/>
      <c r="L99" s="61" t="s">
        <v>15</v>
      </c>
      <c r="M99" s="78">
        <v>849</v>
      </c>
      <c r="N99" s="79">
        <v>866</v>
      </c>
      <c r="O99" s="203">
        <f>M99+N99</f>
        <v>1715</v>
      </c>
      <c r="P99" s="80">
        <v>0</v>
      </c>
      <c r="Q99" s="203">
        <f>O99+P99</f>
        <v>1715</v>
      </c>
      <c r="R99" s="78">
        <v>703</v>
      </c>
      <c r="S99" s="79">
        <v>834</v>
      </c>
      <c r="T99" s="203">
        <f>R99+S99</f>
        <v>1537</v>
      </c>
      <c r="U99" s="80">
        <v>0</v>
      </c>
      <c r="V99" s="203">
        <f>T99+U99</f>
        <v>1537</v>
      </c>
      <c r="W99" s="81">
        <f>IF(Q99=0,0,((V99/Q99)-1)*100)</f>
        <v>-10.379008746355689</v>
      </c>
    </row>
    <row r="100" spans="1:29" ht="14.25" thickTop="1" thickBot="1">
      <c r="A100" s="401"/>
      <c r="L100" s="82" t="s">
        <v>61</v>
      </c>
      <c r="M100" s="83">
        <f t="shared" ref="M100" si="198">+M97+M98+M99</f>
        <v>2136</v>
      </c>
      <c r="N100" s="84">
        <f t="shared" ref="N100" si="199">+N97+N98+N99</f>
        <v>2157</v>
      </c>
      <c r="O100" s="204">
        <f t="shared" ref="O100" si="200">+O97+O98+O99</f>
        <v>4293</v>
      </c>
      <c r="P100" s="83">
        <f t="shared" ref="P100" si="201">+P97+P98+P99</f>
        <v>0</v>
      </c>
      <c r="Q100" s="204">
        <f t="shared" ref="Q100" si="202">+Q97+Q98+Q99</f>
        <v>4293</v>
      </c>
      <c r="R100" s="83">
        <f t="shared" ref="R100" si="203">+R97+R98+R99</f>
        <v>1982</v>
      </c>
      <c r="S100" s="84">
        <f t="shared" ref="S100" si="204">+S97+S98+S99</f>
        <v>2156</v>
      </c>
      <c r="T100" s="204">
        <f t="shared" ref="T100" si="205">+T97+T98+T99</f>
        <v>4138</v>
      </c>
      <c r="U100" s="83">
        <f t="shared" ref="U100" si="206">+U97+U98+U99</f>
        <v>0</v>
      </c>
      <c r="V100" s="204">
        <f t="shared" ref="V100" si="207">+V97+V98+V99</f>
        <v>4138</v>
      </c>
      <c r="W100" s="85">
        <f t="shared" ref="W100" si="208">IF(Q100=0,0,((V100/Q100)-1)*100)</f>
        <v>-3.6105287677614673</v>
      </c>
      <c r="Y100" s="329"/>
      <c r="Z100" s="329"/>
    </row>
    <row r="101" spans="1:29" ht="13.5" thickTop="1">
      <c r="A101" s="401"/>
      <c r="L101" s="61" t="s">
        <v>16</v>
      </c>
      <c r="M101" s="78">
        <v>648</v>
      </c>
      <c r="N101" s="79">
        <v>670</v>
      </c>
      <c r="O101" s="203">
        <f>SUM(M101:N101)</f>
        <v>1318</v>
      </c>
      <c r="P101" s="80">
        <v>0</v>
      </c>
      <c r="Q101" s="203">
        <f>O101+P101</f>
        <v>1318</v>
      </c>
      <c r="R101" s="78">
        <v>670</v>
      </c>
      <c r="S101" s="79">
        <v>792</v>
      </c>
      <c r="T101" s="203">
        <f>SUM(R101:S101)</f>
        <v>1462</v>
      </c>
      <c r="U101" s="80">
        <v>0</v>
      </c>
      <c r="V101" s="203">
        <f>T101+U101</f>
        <v>1462</v>
      </c>
      <c r="W101" s="81">
        <f t="shared" si="197"/>
        <v>10.925644916540222</v>
      </c>
      <c r="Y101" s="409"/>
      <c r="Z101" s="409"/>
      <c r="AA101" s="407"/>
    </row>
    <row r="102" spans="1:29">
      <c r="A102" s="401"/>
      <c r="L102" s="61" t="s">
        <v>17</v>
      </c>
      <c r="M102" s="78">
        <v>585</v>
      </c>
      <c r="N102" s="79">
        <v>753</v>
      </c>
      <c r="O102" s="203">
        <f>SUM(M102:N102)</f>
        <v>1338</v>
      </c>
      <c r="P102" s="80">
        <v>0</v>
      </c>
      <c r="Q102" s="203">
        <f>O102+P102</f>
        <v>1338</v>
      </c>
      <c r="R102" s="78">
        <v>695</v>
      </c>
      <c r="S102" s="79">
        <v>822</v>
      </c>
      <c r="T102" s="203">
        <f>SUM(R102:S102)</f>
        <v>1517</v>
      </c>
      <c r="U102" s="80">
        <v>0</v>
      </c>
      <c r="V102" s="203">
        <f>T102+U102</f>
        <v>1517</v>
      </c>
      <c r="W102" s="81">
        <f>IF(Q102=0,0,((V102/Q102)-1)*100)</f>
        <v>13.378176382660678</v>
      </c>
      <c r="Y102" s="409"/>
      <c r="Z102" s="409"/>
      <c r="AA102" s="407"/>
    </row>
    <row r="103" spans="1:29" ht="13.5" thickBot="1">
      <c r="A103" s="401"/>
      <c r="L103" s="61" t="s">
        <v>18</v>
      </c>
      <c r="M103" s="78">
        <v>686</v>
      </c>
      <c r="N103" s="79">
        <v>622</v>
      </c>
      <c r="O103" s="205">
        <f>SUM(M103:N103)</f>
        <v>1308</v>
      </c>
      <c r="P103" s="86">
        <v>0</v>
      </c>
      <c r="Q103" s="205">
        <f>O103+P103</f>
        <v>1308</v>
      </c>
      <c r="R103" s="78">
        <v>663</v>
      </c>
      <c r="S103" s="79">
        <v>597</v>
      </c>
      <c r="T103" s="205">
        <f>SUM(R103:S103)</f>
        <v>1260</v>
      </c>
      <c r="U103" s="86">
        <v>0</v>
      </c>
      <c r="V103" s="205">
        <f>T103+U103</f>
        <v>1260</v>
      </c>
      <c r="W103" s="81">
        <f>IF(Q103=0,0,((V103/Q103)-1)*100)</f>
        <v>-3.669724770642202</v>
      </c>
      <c r="Y103" s="409"/>
      <c r="Z103" s="409"/>
      <c r="AA103" s="407"/>
    </row>
    <row r="104" spans="1:29" ht="14.25" thickTop="1" thickBot="1">
      <c r="A104" s="401"/>
      <c r="L104" s="87" t="s">
        <v>19</v>
      </c>
      <c r="M104" s="88">
        <f>+M101+M102+M103</f>
        <v>1919</v>
      </c>
      <c r="N104" s="88">
        <f t="shared" ref="N104:V104" si="209">+N101+N102+N103</f>
        <v>2045</v>
      </c>
      <c r="O104" s="206">
        <f t="shared" si="209"/>
        <v>3964</v>
      </c>
      <c r="P104" s="89">
        <f t="shared" si="209"/>
        <v>0</v>
      </c>
      <c r="Q104" s="206">
        <f t="shared" si="209"/>
        <v>3964</v>
      </c>
      <c r="R104" s="88">
        <f t="shared" si="209"/>
        <v>2028</v>
      </c>
      <c r="S104" s="88">
        <f t="shared" si="209"/>
        <v>2211</v>
      </c>
      <c r="T104" s="206">
        <f t="shared" si="209"/>
        <v>4239</v>
      </c>
      <c r="U104" s="89">
        <f t="shared" si="209"/>
        <v>0</v>
      </c>
      <c r="V104" s="206">
        <f t="shared" si="209"/>
        <v>4239</v>
      </c>
      <c r="W104" s="90">
        <f>IF(Q104=0,0,((V104/Q104)-1)*100)</f>
        <v>6.9374369323915275</v>
      </c>
    </row>
    <row r="105" spans="1:29" ht="14.25" thickTop="1" thickBot="1">
      <c r="A105" s="401"/>
      <c r="L105" s="61" t="s">
        <v>21</v>
      </c>
      <c r="M105" s="78">
        <v>626</v>
      </c>
      <c r="N105" s="79">
        <v>491</v>
      </c>
      <c r="O105" s="205">
        <f>SUM(M105:N105)</f>
        <v>1117</v>
      </c>
      <c r="P105" s="91">
        <v>0</v>
      </c>
      <c r="Q105" s="205">
        <f>O105+P105</f>
        <v>1117</v>
      </c>
      <c r="R105" s="78">
        <v>698</v>
      </c>
      <c r="S105" s="79">
        <v>630</v>
      </c>
      <c r="T105" s="205">
        <f>SUM(R105:S105)</f>
        <v>1328</v>
      </c>
      <c r="U105" s="91">
        <v>0</v>
      </c>
      <c r="V105" s="205">
        <f>T105+U105</f>
        <v>1328</v>
      </c>
      <c r="W105" s="81">
        <f>IF(Q105=0,0,((V105/Q105)-1)*100)</f>
        <v>18.889883616830794</v>
      </c>
    </row>
    <row r="106" spans="1:29" ht="14.25" thickTop="1" thickBot="1">
      <c r="A106" s="401"/>
      <c r="L106" s="82" t="s">
        <v>66</v>
      </c>
      <c r="M106" s="83">
        <f>M100+M104+M105</f>
        <v>4681</v>
      </c>
      <c r="N106" s="84">
        <f t="shared" ref="N106:V106" si="210">N100+N104+N105</f>
        <v>4693</v>
      </c>
      <c r="O106" s="204">
        <f t="shared" si="210"/>
        <v>9374</v>
      </c>
      <c r="P106" s="83">
        <f t="shared" si="210"/>
        <v>0</v>
      </c>
      <c r="Q106" s="204">
        <f t="shared" si="210"/>
        <v>9374</v>
      </c>
      <c r="R106" s="83">
        <f t="shared" si="210"/>
        <v>4708</v>
      </c>
      <c r="S106" s="84">
        <f t="shared" si="210"/>
        <v>4997</v>
      </c>
      <c r="T106" s="204">
        <f t="shared" si="210"/>
        <v>9705</v>
      </c>
      <c r="U106" s="83">
        <f t="shared" si="210"/>
        <v>0</v>
      </c>
      <c r="V106" s="204">
        <f t="shared" si="210"/>
        <v>9705</v>
      </c>
      <c r="W106" s="85">
        <f t="shared" si="197"/>
        <v>3.5310433112865303</v>
      </c>
      <c r="Y106" s="329"/>
      <c r="Z106" s="329"/>
    </row>
    <row r="107" spans="1:29" ht="14.25" thickTop="1" thickBot="1">
      <c r="A107" s="401"/>
      <c r="L107" s="82" t="s">
        <v>67</v>
      </c>
      <c r="M107" s="83">
        <f>+M96+M100+M104+M105</f>
        <v>6723</v>
      </c>
      <c r="N107" s="84">
        <f t="shared" ref="N107:V107" si="211">+N96+N100+N104+N105</f>
        <v>7041</v>
      </c>
      <c r="O107" s="204">
        <f t="shared" si="211"/>
        <v>13764</v>
      </c>
      <c r="P107" s="83">
        <f t="shared" si="211"/>
        <v>1</v>
      </c>
      <c r="Q107" s="204">
        <f t="shared" si="211"/>
        <v>13765</v>
      </c>
      <c r="R107" s="83">
        <f t="shared" si="211"/>
        <v>6869</v>
      </c>
      <c r="S107" s="84">
        <f t="shared" si="211"/>
        <v>6956</v>
      </c>
      <c r="T107" s="204">
        <f t="shared" si="211"/>
        <v>13825</v>
      </c>
      <c r="U107" s="83">
        <f t="shared" si="211"/>
        <v>0</v>
      </c>
      <c r="V107" s="204">
        <f t="shared" si="211"/>
        <v>13825</v>
      </c>
      <c r="W107" s="85">
        <f>IF(Q107=0,0,((V107/Q107)-1)*100)</f>
        <v>0.43588812204866656</v>
      </c>
      <c r="Y107" s="329"/>
      <c r="Z107" s="329"/>
    </row>
    <row r="108" spans="1:29" ht="13.5" thickTop="1">
      <c r="A108" s="401"/>
      <c r="L108" s="61" t="s">
        <v>22</v>
      </c>
      <c r="M108" s="78">
        <v>661</v>
      </c>
      <c r="N108" s="79">
        <v>613</v>
      </c>
      <c r="O108" s="205">
        <f>SUM(M108:N108)</f>
        <v>1274</v>
      </c>
      <c r="P108" s="80">
        <v>0</v>
      </c>
      <c r="Q108" s="205">
        <f>O108+P108</f>
        <v>1274</v>
      </c>
      <c r="R108" s="78"/>
      <c r="S108" s="79"/>
      <c r="T108" s="205"/>
      <c r="U108" s="80"/>
      <c r="V108" s="205"/>
      <c r="W108" s="81"/>
    </row>
    <row r="109" spans="1:29" ht="13.5" thickBot="1">
      <c r="A109" s="402"/>
      <c r="L109" s="61" t="s">
        <v>23</v>
      </c>
      <c r="M109" s="78">
        <v>643</v>
      </c>
      <c r="N109" s="79">
        <v>687</v>
      </c>
      <c r="O109" s="205">
        <f>SUM(M109:N109)</f>
        <v>1330</v>
      </c>
      <c r="P109" s="80">
        <v>0</v>
      </c>
      <c r="Q109" s="205">
        <f>O109+P109</f>
        <v>1330</v>
      </c>
      <c r="R109" s="78"/>
      <c r="S109" s="79"/>
      <c r="T109" s="205"/>
      <c r="U109" s="80"/>
      <c r="V109" s="205"/>
      <c r="W109" s="81"/>
    </row>
    <row r="110" spans="1:29" ht="14.25" thickTop="1" thickBot="1">
      <c r="A110" s="401"/>
      <c r="L110" s="82" t="s">
        <v>40</v>
      </c>
      <c r="M110" s="83">
        <f t="shared" ref="M110:Q110" si="212">+M105+M108+M109</f>
        <v>1930</v>
      </c>
      <c r="N110" s="84">
        <f t="shared" si="212"/>
        <v>1791</v>
      </c>
      <c r="O110" s="204">
        <f t="shared" si="212"/>
        <v>3721</v>
      </c>
      <c r="P110" s="83">
        <f t="shared" si="212"/>
        <v>0</v>
      </c>
      <c r="Q110" s="204">
        <f t="shared" si="212"/>
        <v>3721</v>
      </c>
      <c r="R110" s="83"/>
      <c r="S110" s="84"/>
      <c r="T110" s="204"/>
      <c r="U110" s="83"/>
      <c r="V110" s="204"/>
      <c r="W110" s="85"/>
    </row>
    <row r="111" spans="1:29" ht="14.25" thickTop="1" thickBot="1">
      <c r="A111" s="401"/>
      <c r="L111" s="82" t="s">
        <v>62</v>
      </c>
      <c r="M111" s="83">
        <f t="shared" ref="M111:Q111" si="213">M100+M104+M110</f>
        <v>5985</v>
      </c>
      <c r="N111" s="84">
        <f t="shared" si="213"/>
        <v>5993</v>
      </c>
      <c r="O111" s="204">
        <f t="shared" si="213"/>
        <v>11978</v>
      </c>
      <c r="P111" s="83">
        <f t="shared" si="213"/>
        <v>0</v>
      </c>
      <c r="Q111" s="204">
        <f t="shared" si="213"/>
        <v>11978</v>
      </c>
      <c r="R111" s="83"/>
      <c r="S111" s="84"/>
      <c r="T111" s="204"/>
      <c r="U111" s="83"/>
      <c r="V111" s="204"/>
      <c r="W111" s="85"/>
    </row>
    <row r="112" spans="1:29" ht="14.25" thickTop="1" thickBot="1">
      <c r="A112" s="401"/>
      <c r="L112" s="82" t="s">
        <v>64</v>
      </c>
      <c r="M112" s="83">
        <f t="shared" ref="M112:Q112" si="214">+M96+M100+M104+M110</f>
        <v>8027</v>
      </c>
      <c r="N112" s="84">
        <f t="shared" si="214"/>
        <v>8341</v>
      </c>
      <c r="O112" s="204">
        <f t="shared" si="214"/>
        <v>16368</v>
      </c>
      <c r="P112" s="83">
        <f t="shared" si="214"/>
        <v>1</v>
      </c>
      <c r="Q112" s="204">
        <f t="shared" si="214"/>
        <v>16369</v>
      </c>
      <c r="R112" s="83"/>
      <c r="S112" s="84"/>
      <c r="T112" s="204"/>
      <c r="U112" s="83"/>
      <c r="V112" s="204"/>
      <c r="W112" s="85"/>
      <c r="Y112" s="329"/>
      <c r="Z112" s="329"/>
      <c r="AC112" s="327"/>
    </row>
    <row r="113" spans="1:26" ht="14.25" thickTop="1" thickBot="1">
      <c r="A113" s="401"/>
      <c r="L113" s="92" t="s">
        <v>60</v>
      </c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</row>
    <row r="114" spans="1:26" ht="13.5" customHeight="1" thickTop="1">
      <c r="L114" s="510" t="s">
        <v>41</v>
      </c>
      <c r="M114" s="511"/>
      <c r="N114" s="511"/>
      <c r="O114" s="511"/>
      <c r="P114" s="511"/>
      <c r="Q114" s="511"/>
      <c r="R114" s="511"/>
      <c r="S114" s="511"/>
      <c r="T114" s="511"/>
      <c r="U114" s="511"/>
      <c r="V114" s="511"/>
      <c r="W114" s="512"/>
    </row>
    <row r="115" spans="1:26" ht="13.5" customHeight="1" thickBot="1">
      <c r="L115" s="507" t="s">
        <v>44</v>
      </c>
      <c r="M115" s="508"/>
      <c r="N115" s="508"/>
      <c r="O115" s="508"/>
      <c r="P115" s="508"/>
      <c r="Q115" s="508"/>
      <c r="R115" s="508"/>
      <c r="S115" s="508"/>
      <c r="T115" s="508"/>
      <c r="U115" s="508"/>
      <c r="V115" s="508"/>
      <c r="W115" s="509"/>
    </row>
    <row r="116" spans="1:26" ht="13.5" customHeight="1" thickTop="1" thickBot="1">
      <c r="L116" s="56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8" t="s">
        <v>34</v>
      </c>
    </row>
    <row r="117" spans="1:26" ht="13.5" customHeight="1" thickTop="1" thickBot="1">
      <c r="L117" s="59"/>
      <c r="M117" s="223" t="s">
        <v>63</v>
      </c>
      <c r="N117" s="223"/>
      <c r="O117" s="223"/>
      <c r="P117" s="223"/>
      <c r="Q117" s="224"/>
      <c r="R117" s="223" t="s">
        <v>65</v>
      </c>
      <c r="S117" s="223"/>
      <c r="T117" s="223"/>
      <c r="U117" s="223"/>
      <c r="V117" s="224"/>
      <c r="W117" s="60" t="s">
        <v>2</v>
      </c>
    </row>
    <row r="118" spans="1:26" ht="13.5" thickTop="1">
      <c r="L118" s="61" t="s">
        <v>3</v>
      </c>
      <c r="M118" s="62"/>
      <c r="N118" s="63"/>
      <c r="O118" s="64"/>
      <c r="P118" s="93"/>
      <c r="Q118" s="64"/>
      <c r="R118" s="62"/>
      <c r="S118" s="63"/>
      <c r="T118" s="64"/>
      <c r="U118" s="93"/>
      <c r="V118" s="64"/>
      <c r="W118" s="66" t="s">
        <v>4</v>
      </c>
    </row>
    <row r="119" spans="1:26" ht="13.5" thickBot="1">
      <c r="L119" s="67"/>
      <c r="M119" s="68" t="s">
        <v>35</v>
      </c>
      <c r="N119" s="69" t="s">
        <v>36</v>
      </c>
      <c r="O119" s="70" t="s">
        <v>37</v>
      </c>
      <c r="P119" s="94" t="s">
        <v>32</v>
      </c>
      <c r="Q119" s="70" t="s">
        <v>7</v>
      </c>
      <c r="R119" s="68" t="s">
        <v>35</v>
      </c>
      <c r="S119" s="69" t="s">
        <v>36</v>
      </c>
      <c r="T119" s="70" t="s">
        <v>37</v>
      </c>
      <c r="U119" s="94" t="s">
        <v>32</v>
      </c>
      <c r="V119" s="70" t="s">
        <v>7</v>
      </c>
      <c r="W119" s="72"/>
    </row>
    <row r="120" spans="1:26" ht="5.25" customHeight="1" thickTop="1">
      <c r="L120" s="61"/>
      <c r="M120" s="73"/>
      <c r="N120" s="74"/>
      <c r="O120" s="75"/>
      <c r="P120" s="95"/>
      <c r="Q120" s="75"/>
      <c r="R120" s="73"/>
      <c r="S120" s="74"/>
      <c r="T120" s="75"/>
      <c r="U120" s="95"/>
      <c r="V120" s="75"/>
      <c r="W120" s="96"/>
    </row>
    <row r="121" spans="1:26">
      <c r="L121" s="61" t="s">
        <v>10</v>
      </c>
      <c r="M121" s="78">
        <v>0</v>
      </c>
      <c r="N121" s="79">
        <v>0</v>
      </c>
      <c r="O121" s="203">
        <f>M121+N121</f>
        <v>0</v>
      </c>
      <c r="P121" s="97">
        <v>0</v>
      </c>
      <c r="Q121" s="203">
        <f>O121+P121</f>
        <v>0</v>
      </c>
      <c r="R121" s="447">
        <v>0</v>
      </c>
      <c r="S121" s="448">
        <v>0</v>
      </c>
      <c r="T121" s="450">
        <v>0</v>
      </c>
      <c r="U121" s="449">
        <v>0</v>
      </c>
      <c r="V121" s="203">
        <f>T121+U121</f>
        <v>0</v>
      </c>
      <c r="W121" s="238">
        <f>IF(Q121=0,0,((V121/Q121)-1)*100)</f>
        <v>0</v>
      </c>
    </row>
    <row r="122" spans="1:26">
      <c r="L122" s="61" t="s">
        <v>11</v>
      </c>
      <c r="M122" s="78">
        <v>0</v>
      </c>
      <c r="N122" s="79">
        <v>0</v>
      </c>
      <c r="O122" s="203">
        <f>M122+N122</f>
        <v>0</v>
      </c>
      <c r="P122" s="97">
        <v>0</v>
      </c>
      <c r="Q122" s="203">
        <f>O122+P122</f>
        <v>0</v>
      </c>
      <c r="R122" s="447">
        <v>0</v>
      </c>
      <c r="S122" s="448">
        <v>0</v>
      </c>
      <c r="T122" s="450">
        <v>0</v>
      </c>
      <c r="U122" s="449">
        <v>0</v>
      </c>
      <c r="V122" s="203">
        <f>T122+U122</f>
        <v>0</v>
      </c>
      <c r="W122" s="238">
        <f>IF(Q122=0,0,((V122/Q122)-1)*100)</f>
        <v>0</v>
      </c>
      <c r="Y122" s="329"/>
    </row>
    <row r="123" spans="1:26" ht="13.5" thickBot="1">
      <c r="L123" s="67" t="s">
        <v>12</v>
      </c>
      <c r="M123" s="78">
        <v>0</v>
      </c>
      <c r="N123" s="79">
        <v>0</v>
      </c>
      <c r="O123" s="203">
        <f>M123+N123</f>
        <v>0</v>
      </c>
      <c r="P123" s="97">
        <v>0</v>
      </c>
      <c r="Q123" s="203">
        <f>O123+P123</f>
        <v>0</v>
      </c>
      <c r="R123" s="447">
        <v>0</v>
      </c>
      <c r="S123" s="448">
        <v>0</v>
      </c>
      <c r="T123" s="450">
        <v>0</v>
      </c>
      <c r="U123" s="449">
        <v>0</v>
      </c>
      <c r="V123" s="203">
        <f>T123+U123</f>
        <v>0</v>
      </c>
      <c r="W123" s="238">
        <f>IF(Q123=0,0,((V123/Q123)-1)*100)</f>
        <v>0</v>
      </c>
      <c r="Y123" s="329"/>
    </row>
    <row r="124" spans="1:26" ht="14.25" thickTop="1" thickBot="1">
      <c r="L124" s="82" t="s">
        <v>38</v>
      </c>
      <c r="M124" s="83">
        <f t="shared" ref="M124:V124" si="215">+M121+M122+M123</f>
        <v>0</v>
      </c>
      <c r="N124" s="84">
        <f t="shared" si="215"/>
        <v>0</v>
      </c>
      <c r="O124" s="204">
        <f t="shared" si="215"/>
        <v>0</v>
      </c>
      <c r="P124" s="83">
        <f t="shared" si="215"/>
        <v>0</v>
      </c>
      <c r="Q124" s="204">
        <f t="shared" si="215"/>
        <v>0</v>
      </c>
      <c r="R124" s="83">
        <f t="shared" si="215"/>
        <v>0</v>
      </c>
      <c r="S124" s="84">
        <f t="shared" si="215"/>
        <v>0</v>
      </c>
      <c r="T124" s="204">
        <f t="shared" si="215"/>
        <v>0</v>
      </c>
      <c r="U124" s="83">
        <f t="shared" si="215"/>
        <v>0</v>
      </c>
      <c r="V124" s="204">
        <f t="shared" si="215"/>
        <v>0</v>
      </c>
      <c r="W124" s="385">
        <f t="shared" ref="W124" si="216">IF(Q124=0,0,((V124/Q124)-1)*100)</f>
        <v>0</v>
      </c>
      <c r="Y124" s="329"/>
      <c r="Z124" s="329"/>
    </row>
    <row r="125" spans="1:26" ht="13.5" thickTop="1">
      <c r="L125" s="61" t="s">
        <v>13</v>
      </c>
      <c r="M125" s="78">
        <v>0</v>
      </c>
      <c r="N125" s="79">
        <v>0</v>
      </c>
      <c r="O125" s="203">
        <f>M125+N125</f>
        <v>0</v>
      </c>
      <c r="P125" s="97">
        <v>0</v>
      </c>
      <c r="Q125" s="203">
        <f>O125+P125</f>
        <v>0</v>
      </c>
      <c r="R125" s="78">
        <v>0</v>
      </c>
      <c r="S125" s="79">
        <v>0</v>
      </c>
      <c r="T125" s="203">
        <f>R125+S125</f>
        <v>0</v>
      </c>
      <c r="U125" s="97">
        <v>0</v>
      </c>
      <c r="V125" s="203">
        <f>T125+U125</f>
        <v>0</v>
      </c>
      <c r="W125" s="238">
        <f t="shared" ref="W125:W129" si="217">IF(Q125=0,0,((V125/Q125)-1)*100)</f>
        <v>0</v>
      </c>
      <c r="Y125" s="329"/>
      <c r="Z125" s="329"/>
    </row>
    <row r="126" spans="1:26">
      <c r="L126" s="61" t="s">
        <v>14</v>
      </c>
      <c r="M126" s="78">
        <v>0</v>
      </c>
      <c r="N126" s="79">
        <v>0</v>
      </c>
      <c r="O126" s="203">
        <f>M126+N126</f>
        <v>0</v>
      </c>
      <c r="P126" s="97">
        <v>0</v>
      </c>
      <c r="Q126" s="203">
        <f>O126+P126</f>
        <v>0</v>
      </c>
      <c r="R126" s="78">
        <v>0</v>
      </c>
      <c r="S126" s="79">
        <v>0</v>
      </c>
      <c r="T126" s="203">
        <f>R126+S126</f>
        <v>0</v>
      </c>
      <c r="U126" s="97">
        <v>0</v>
      </c>
      <c r="V126" s="203">
        <f>T126+U126</f>
        <v>0</v>
      </c>
      <c r="W126" s="238">
        <f>IF(Q126=0,0,((V126/Q126)-1)*100)</f>
        <v>0</v>
      </c>
      <c r="Y126" s="329"/>
      <c r="Z126" s="329"/>
    </row>
    <row r="127" spans="1:26" ht="13.5" thickBot="1">
      <c r="L127" s="61" t="s">
        <v>15</v>
      </c>
      <c r="M127" s="78">
        <v>0</v>
      </c>
      <c r="N127" s="79">
        <v>0</v>
      </c>
      <c r="O127" s="203">
        <f>M127+N127</f>
        <v>0</v>
      </c>
      <c r="P127" s="97">
        <v>0</v>
      </c>
      <c r="Q127" s="203">
        <f>O127+P127</f>
        <v>0</v>
      </c>
      <c r="R127" s="78">
        <v>0</v>
      </c>
      <c r="S127" s="79">
        <v>0</v>
      </c>
      <c r="T127" s="203">
        <f>R127+S127</f>
        <v>0</v>
      </c>
      <c r="U127" s="97">
        <v>0</v>
      </c>
      <c r="V127" s="203">
        <f>T127+U127</f>
        <v>0</v>
      </c>
      <c r="W127" s="238">
        <f>IF(Q127=0,0,((V127/Q127)-1)*100)</f>
        <v>0</v>
      </c>
      <c r="Y127" s="329"/>
      <c r="Z127" s="329"/>
    </row>
    <row r="128" spans="1:26" ht="14.25" thickTop="1" thickBot="1">
      <c r="A128" s="401"/>
      <c r="L128" s="82" t="s">
        <v>61</v>
      </c>
      <c r="M128" s="83">
        <f t="shared" ref="M128" si="218">+M125+M126+M127</f>
        <v>0</v>
      </c>
      <c r="N128" s="84">
        <f t="shared" ref="N128" si="219">+N125+N126+N127</f>
        <v>0</v>
      </c>
      <c r="O128" s="204">
        <f t="shared" ref="O128" si="220">+O125+O126+O127</f>
        <v>0</v>
      </c>
      <c r="P128" s="83">
        <f t="shared" ref="P128" si="221">+P125+P126+P127</f>
        <v>0</v>
      </c>
      <c r="Q128" s="204">
        <f t="shared" ref="Q128" si="222">+Q125+Q126+Q127</f>
        <v>0</v>
      </c>
      <c r="R128" s="83">
        <f t="shared" ref="R128" si="223">+R125+R126+R127</f>
        <v>0</v>
      </c>
      <c r="S128" s="84">
        <f t="shared" ref="S128" si="224">+S125+S126+S127</f>
        <v>0</v>
      </c>
      <c r="T128" s="204">
        <f t="shared" ref="T128" si="225">+T125+T126+T127</f>
        <v>0</v>
      </c>
      <c r="U128" s="83">
        <f t="shared" ref="U128" si="226">+U125+U126+U127</f>
        <v>0</v>
      </c>
      <c r="V128" s="204">
        <f t="shared" ref="V128" si="227">+V125+V126+V127</f>
        <v>0</v>
      </c>
      <c r="W128" s="385">
        <f t="shared" ref="W128" si="228">IF(Q128=0,0,((V128/Q128)-1)*100)</f>
        <v>0</v>
      </c>
      <c r="Y128" s="329"/>
      <c r="Z128" s="329"/>
    </row>
    <row r="129" spans="1:29" ht="13.5" thickTop="1">
      <c r="L129" s="61" t="s">
        <v>16</v>
      </c>
      <c r="M129" s="78">
        <v>0</v>
      </c>
      <c r="N129" s="79">
        <v>0</v>
      </c>
      <c r="O129" s="203">
        <f>SUM(M129:N129)</f>
        <v>0</v>
      </c>
      <c r="P129" s="97">
        <v>0</v>
      </c>
      <c r="Q129" s="203">
        <f>O129+P129</f>
        <v>0</v>
      </c>
      <c r="R129" s="78">
        <v>0</v>
      </c>
      <c r="S129" s="79">
        <v>0</v>
      </c>
      <c r="T129" s="203">
        <f>SUM(R129:S129)</f>
        <v>0</v>
      </c>
      <c r="U129" s="97">
        <v>0</v>
      </c>
      <c r="V129" s="203">
        <f>T129+U129</f>
        <v>0</v>
      </c>
      <c r="W129" s="238">
        <f t="shared" si="217"/>
        <v>0</v>
      </c>
      <c r="Y129" s="409"/>
      <c r="Z129" s="409"/>
      <c r="AA129" s="407"/>
    </row>
    <row r="130" spans="1:29">
      <c r="L130" s="61" t="s">
        <v>17</v>
      </c>
      <c r="M130" s="78">
        <v>0</v>
      </c>
      <c r="N130" s="79">
        <v>0</v>
      </c>
      <c r="O130" s="203">
        <f>SUM(M130:N130)</f>
        <v>0</v>
      </c>
      <c r="P130" s="97">
        <v>0</v>
      </c>
      <c r="Q130" s="203">
        <f>O130+P130</f>
        <v>0</v>
      </c>
      <c r="R130" s="78">
        <v>0</v>
      </c>
      <c r="S130" s="79">
        <v>0</v>
      </c>
      <c r="T130" s="203">
        <f>SUM(R130:S130)</f>
        <v>0</v>
      </c>
      <c r="U130" s="97">
        <v>0</v>
      </c>
      <c r="V130" s="203">
        <f>T130+U130</f>
        <v>0</v>
      </c>
      <c r="W130" s="238">
        <f>IF(Q130=0,0,((V130/Q130)-1)*100)</f>
        <v>0</v>
      </c>
      <c r="Y130" s="409"/>
      <c r="Z130" s="409"/>
      <c r="AA130" s="407"/>
    </row>
    <row r="131" spans="1:29" ht="13.5" thickBot="1">
      <c r="L131" s="61" t="s">
        <v>18</v>
      </c>
      <c r="M131" s="78">
        <v>0</v>
      </c>
      <c r="N131" s="79">
        <v>0</v>
      </c>
      <c r="O131" s="205">
        <f>SUM(M131:N131)</f>
        <v>0</v>
      </c>
      <c r="P131" s="101">
        <v>0</v>
      </c>
      <c r="Q131" s="203">
        <f>O131+P131</f>
        <v>0</v>
      </c>
      <c r="R131" s="78">
        <v>0</v>
      </c>
      <c r="S131" s="79">
        <v>0</v>
      </c>
      <c r="T131" s="205">
        <f>SUM(R131:S131)</f>
        <v>0</v>
      </c>
      <c r="U131" s="101">
        <v>0</v>
      </c>
      <c r="V131" s="203">
        <f>T131+U131</f>
        <v>0</v>
      </c>
      <c r="W131" s="238">
        <f>IF(Q131=0,0,((V131/Q131)-1)*100)</f>
        <v>0</v>
      </c>
      <c r="Y131" s="409"/>
      <c r="Z131" s="409"/>
      <c r="AA131" s="407"/>
    </row>
    <row r="132" spans="1:29" ht="14.25" thickTop="1" thickBot="1">
      <c r="A132" s="401"/>
      <c r="L132" s="87" t="s">
        <v>19</v>
      </c>
      <c r="M132" s="88">
        <f>+M129+M130+M131</f>
        <v>0</v>
      </c>
      <c r="N132" s="88">
        <f t="shared" ref="N132" si="229">+N129+N130+N131</f>
        <v>0</v>
      </c>
      <c r="O132" s="206">
        <f t="shared" ref="O132" si="230">+O129+O130+O131</f>
        <v>0</v>
      </c>
      <c r="P132" s="89">
        <f t="shared" ref="P132" si="231">+P129+P130+P131</f>
        <v>0</v>
      </c>
      <c r="Q132" s="206">
        <f t="shared" ref="Q132" si="232">+Q129+Q130+Q131</f>
        <v>0</v>
      </c>
      <c r="R132" s="88">
        <f t="shared" ref="R132" si="233">+R129+R130+R131</f>
        <v>0</v>
      </c>
      <c r="S132" s="88">
        <f t="shared" ref="S132" si="234">+S129+S130+S131</f>
        <v>0</v>
      </c>
      <c r="T132" s="206">
        <f t="shared" ref="T132" si="235">+T129+T130+T131</f>
        <v>0</v>
      </c>
      <c r="U132" s="89">
        <f t="shared" ref="U132" si="236">+U129+U130+U131</f>
        <v>0</v>
      </c>
      <c r="V132" s="206">
        <f t="shared" ref="V132" si="237">+V129+V130+V131</f>
        <v>0</v>
      </c>
      <c r="W132" s="494">
        <f>IF(Q132=0,0,((V132/Q132)-1)*100)</f>
        <v>0</v>
      </c>
    </row>
    <row r="133" spans="1:29" ht="14.25" thickTop="1" thickBot="1">
      <c r="A133" s="403"/>
      <c r="K133" s="403"/>
      <c r="L133" s="61" t="s">
        <v>21</v>
      </c>
      <c r="M133" s="78">
        <v>0</v>
      </c>
      <c r="N133" s="79">
        <v>0</v>
      </c>
      <c r="O133" s="205">
        <f>SUM(M133:N133)</f>
        <v>0</v>
      </c>
      <c r="P133" s="102">
        <v>0</v>
      </c>
      <c r="Q133" s="203">
        <f>O133+P133</f>
        <v>0</v>
      </c>
      <c r="R133" s="78">
        <v>0</v>
      </c>
      <c r="S133" s="79">
        <v>0</v>
      </c>
      <c r="T133" s="205">
        <f>SUM(R133:S133)</f>
        <v>0</v>
      </c>
      <c r="U133" s="102">
        <v>0</v>
      </c>
      <c r="V133" s="203">
        <f>T133+U133</f>
        <v>0</v>
      </c>
      <c r="W133" s="238">
        <f>IF(Q133=0,0,((V133/Q133)-1)*100)</f>
        <v>0</v>
      </c>
      <c r="X133" s="333"/>
      <c r="Y133" s="329"/>
      <c r="Z133" s="334"/>
      <c r="AA133" s="407"/>
    </row>
    <row r="134" spans="1:29" ht="14.25" thickTop="1" thickBot="1">
      <c r="A134" s="401"/>
      <c r="L134" s="82" t="s">
        <v>66</v>
      </c>
      <c r="M134" s="83">
        <f>M128+M132+M133</f>
        <v>0</v>
      </c>
      <c r="N134" s="84">
        <f t="shared" ref="N134" si="238">N128+N132+N133</f>
        <v>0</v>
      </c>
      <c r="O134" s="204">
        <f t="shared" ref="O134" si="239">O128+O132+O133</f>
        <v>0</v>
      </c>
      <c r="P134" s="83">
        <f t="shared" ref="P134" si="240">P128+P132+P133</f>
        <v>0</v>
      </c>
      <c r="Q134" s="204">
        <f t="shared" ref="Q134" si="241">Q128+Q132+Q133</f>
        <v>0</v>
      </c>
      <c r="R134" s="83">
        <f t="shared" ref="R134" si="242">R128+R132+R133</f>
        <v>0</v>
      </c>
      <c r="S134" s="84">
        <f t="shared" ref="S134" si="243">S128+S132+S133</f>
        <v>0</v>
      </c>
      <c r="T134" s="204">
        <f t="shared" ref="T134" si="244">T128+T132+T133</f>
        <v>0</v>
      </c>
      <c r="U134" s="83">
        <f t="shared" ref="U134" si="245">U128+U132+U133</f>
        <v>0</v>
      </c>
      <c r="V134" s="204">
        <f t="shared" ref="V134" si="246">V128+V132+V133</f>
        <v>0</v>
      </c>
      <c r="W134" s="385">
        <f t="shared" ref="W134" si="247">IF(Q134=0,0,((V134/Q134)-1)*100)</f>
        <v>0</v>
      </c>
      <c r="Y134" s="329"/>
      <c r="Z134" s="329"/>
    </row>
    <row r="135" spans="1:29" ht="14.25" thickTop="1" thickBot="1">
      <c r="A135" s="401"/>
      <c r="L135" s="82" t="s">
        <v>67</v>
      </c>
      <c r="M135" s="83">
        <f>+M124+M128+M132+M133</f>
        <v>0</v>
      </c>
      <c r="N135" s="84">
        <f t="shared" ref="N135:V135" si="248">+N124+N128+N132+N133</f>
        <v>0</v>
      </c>
      <c r="O135" s="204">
        <f t="shared" si="248"/>
        <v>0</v>
      </c>
      <c r="P135" s="83">
        <f t="shared" si="248"/>
        <v>0</v>
      </c>
      <c r="Q135" s="204">
        <f t="shared" si="248"/>
        <v>0</v>
      </c>
      <c r="R135" s="83">
        <f t="shared" si="248"/>
        <v>0</v>
      </c>
      <c r="S135" s="84">
        <f t="shared" si="248"/>
        <v>0</v>
      </c>
      <c r="T135" s="204">
        <f t="shared" si="248"/>
        <v>0</v>
      </c>
      <c r="U135" s="83">
        <f t="shared" si="248"/>
        <v>0</v>
      </c>
      <c r="V135" s="204">
        <f t="shared" si="248"/>
        <v>0</v>
      </c>
      <c r="W135" s="385">
        <f>IF(Q135=0,0,((V135/Q135)-1)*100)</f>
        <v>0</v>
      </c>
      <c r="Y135" s="329"/>
      <c r="Z135" s="329"/>
    </row>
    <row r="136" spans="1:29" ht="13.5" thickTop="1">
      <c r="A136" s="403"/>
      <c r="K136" s="403"/>
      <c r="L136" s="61" t="s">
        <v>22</v>
      </c>
      <c r="M136" s="78">
        <v>0</v>
      </c>
      <c r="N136" s="79">
        <v>0</v>
      </c>
      <c r="O136" s="205">
        <f>SUM(M136:N136)</f>
        <v>0</v>
      </c>
      <c r="P136" s="97">
        <v>0</v>
      </c>
      <c r="Q136" s="203">
        <f>O136+P136</f>
        <v>0</v>
      </c>
      <c r="R136" s="78"/>
      <c r="S136" s="79"/>
      <c r="T136" s="205"/>
      <c r="U136" s="97"/>
      <c r="V136" s="203"/>
      <c r="W136" s="238"/>
      <c r="X136" s="333"/>
      <c r="Y136" s="329"/>
      <c r="Z136" s="334"/>
      <c r="AA136" s="407"/>
    </row>
    <row r="137" spans="1:29" ht="13.5" thickBot="1">
      <c r="A137" s="403"/>
      <c r="K137" s="403"/>
      <c r="L137" s="61" t="s">
        <v>23</v>
      </c>
      <c r="M137" s="78">
        <v>0</v>
      </c>
      <c r="N137" s="79">
        <v>0</v>
      </c>
      <c r="O137" s="205">
        <f>SUM(M137:N137)</f>
        <v>0</v>
      </c>
      <c r="P137" s="97">
        <v>0</v>
      </c>
      <c r="Q137" s="203">
        <f>O137+P137</f>
        <v>0</v>
      </c>
      <c r="R137" s="78"/>
      <c r="S137" s="79"/>
      <c r="T137" s="205"/>
      <c r="U137" s="97"/>
      <c r="V137" s="203"/>
      <c r="W137" s="238"/>
      <c r="X137" s="333"/>
      <c r="Y137" s="329"/>
      <c r="Z137" s="334"/>
      <c r="AA137" s="407"/>
    </row>
    <row r="138" spans="1:29" ht="14.25" thickTop="1" thickBot="1">
      <c r="L138" s="82" t="s">
        <v>40</v>
      </c>
      <c r="M138" s="83">
        <f t="shared" ref="M138:Q138" si="249">+M133+M136+M137</f>
        <v>0</v>
      </c>
      <c r="N138" s="84">
        <f t="shared" si="249"/>
        <v>0</v>
      </c>
      <c r="O138" s="204">
        <f t="shared" si="249"/>
        <v>0</v>
      </c>
      <c r="P138" s="99">
        <f t="shared" si="249"/>
        <v>0</v>
      </c>
      <c r="Q138" s="215">
        <f t="shared" si="249"/>
        <v>0</v>
      </c>
      <c r="R138" s="83"/>
      <c r="S138" s="84"/>
      <c r="T138" s="204"/>
      <c r="U138" s="99"/>
      <c r="V138" s="215"/>
      <c r="W138" s="386"/>
      <c r="X138" s="333"/>
      <c r="Y138" s="329"/>
      <c r="Z138" s="334"/>
      <c r="AA138" s="407"/>
    </row>
    <row r="139" spans="1:29" ht="14.25" thickTop="1" thickBot="1">
      <c r="A139" s="401"/>
      <c r="L139" s="82" t="s">
        <v>62</v>
      </c>
      <c r="M139" s="83">
        <f t="shared" ref="M139:Q139" si="250">M128+M132+M138</f>
        <v>0</v>
      </c>
      <c r="N139" s="84">
        <f t="shared" si="250"/>
        <v>0</v>
      </c>
      <c r="O139" s="204">
        <f t="shared" si="250"/>
        <v>0</v>
      </c>
      <c r="P139" s="83">
        <f t="shared" si="250"/>
        <v>0</v>
      </c>
      <c r="Q139" s="204">
        <f t="shared" si="250"/>
        <v>0</v>
      </c>
      <c r="R139" s="83"/>
      <c r="S139" s="84"/>
      <c r="T139" s="204"/>
      <c r="U139" s="83"/>
      <c r="V139" s="204"/>
      <c r="W139" s="385"/>
      <c r="X139" s="333"/>
      <c r="Y139" s="329"/>
      <c r="Z139" s="334"/>
      <c r="AA139" s="407"/>
    </row>
    <row r="140" spans="1:29" ht="14.25" thickTop="1" thickBot="1">
      <c r="L140" s="82" t="s">
        <v>64</v>
      </c>
      <c r="M140" s="83">
        <f t="shared" ref="M140:Q140" si="251">+M124+M128+M132+M138</f>
        <v>0</v>
      </c>
      <c r="N140" s="84">
        <f t="shared" si="251"/>
        <v>0</v>
      </c>
      <c r="O140" s="204">
        <f t="shared" si="251"/>
        <v>0</v>
      </c>
      <c r="P140" s="83">
        <f t="shared" si="251"/>
        <v>0</v>
      </c>
      <c r="Q140" s="204">
        <f t="shared" si="251"/>
        <v>0</v>
      </c>
      <c r="R140" s="83"/>
      <c r="S140" s="84"/>
      <c r="T140" s="204"/>
      <c r="U140" s="83"/>
      <c r="V140" s="204"/>
      <c r="W140" s="385"/>
      <c r="Y140" s="329"/>
      <c r="Z140" s="329"/>
      <c r="AC140" s="327"/>
    </row>
    <row r="141" spans="1:29" ht="12.75" customHeight="1" thickTop="1" thickBot="1">
      <c r="L141" s="92" t="s">
        <v>60</v>
      </c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</row>
    <row r="142" spans="1:29" ht="12.75" customHeight="1" thickTop="1">
      <c r="L142" s="510" t="s">
        <v>42</v>
      </c>
      <c r="M142" s="511"/>
      <c r="N142" s="511"/>
      <c r="O142" s="511"/>
      <c r="P142" s="511"/>
      <c r="Q142" s="511"/>
      <c r="R142" s="511"/>
      <c r="S142" s="511"/>
      <c r="T142" s="511"/>
      <c r="U142" s="511"/>
      <c r="V142" s="511"/>
      <c r="W142" s="512"/>
    </row>
    <row r="143" spans="1:29" ht="13.5" thickBot="1">
      <c r="L143" s="507" t="s">
        <v>45</v>
      </c>
      <c r="M143" s="508"/>
      <c r="N143" s="508"/>
      <c r="O143" s="508"/>
      <c r="P143" s="508"/>
      <c r="Q143" s="508"/>
      <c r="R143" s="508"/>
      <c r="S143" s="508"/>
      <c r="T143" s="508"/>
      <c r="U143" s="508"/>
      <c r="V143" s="508"/>
      <c r="W143" s="509"/>
    </row>
    <row r="144" spans="1:29" ht="13.5" customHeight="1" thickTop="1" thickBot="1">
      <c r="L144" s="56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8" t="s">
        <v>34</v>
      </c>
    </row>
    <row r="145" spans="1:29" ht="14.25" thickTop="1" thickBot="1">
      <c r="L145" s="59"/>
      <c r="M145" s="223" t="s">
        <v>63</v>
      </c>
      <c r="N145" s="223"/>
      <c r="O145" s="223"/>
      <c r="P145" s="223"/>
      <c r="Q145" s="224"/>
      <c r="R145" s="223" t="s">
        <v>65</v>
      </c>
      <c r="S145" s="223"/>
      <c r="T145" s="223"/>
      <c r="U145" s="223"/>
      <c r="V145" s="224"/>
      <c r="W145" s="60" t="s">
        <v>2</v>
      </c>
    </row>
    <row r="146" spans="1:29" ht="13.5" thickTop="1">
      <c r="L146" s="61" t="s">
        <v>3</v>
      </c>
      <c r="M146" s="62"/>
      <c r="N146" s="63"/>
      <c r="O146" s="64"/>
      <c r="P146" s="65"/>
      <c r="Q146" s="103"/>
      <c r="R146" s="62"/>
      <c r="S146" s="63"/>
      <c r="T146" s="64"/>
      <c r="U146" s="93"/>
      <c r="V146" s="64"/>
      <c r="W146" s="66" t="s">
        <v>4</v>
      </c>
    </row>
    <row r="147" spans="1:29" ht="13.5" thickBot="1">
      <c r="L147" s="67"/>
      <c r="M147" s="68" t="s">
        <v>35</v>
      </c>
      <c r="N147" s="69" t="s">
        <v>36</v>
      </c>
      <c r="O147" s="70" t="s">
        <v>37</v>
      </c>
      <c r="P147" s="71" t="s">
        <v>32</v>
      </c>
      <c r="Q147" s="324" t="s">
        <v>7</v>
      </c>
      <c r="R147" s="68" t="s">
        <v>35</v>
      </c>
      <c r="S147" s="69" t="s">
        <v>36</v>
      </c>
      <c r="T147" s="70" t="s">
        <v>37</v>
      </c>
      <c r="U147" s="94" t="s">
        <v>32</v>
      </c>
      <c r="V147" s="70" t="s">
        <v>7</v>
      </c>
      <c r="W147" s="72"/>
    </row>
    <row r="148" spans="1:29" ht="5.25" customHeight="1" thickTop="1">
      <c r="L148" s="61"/>
      <c r="M148" s="73"/>
      <c r="N148" s="74"/>
      <c r="O148" s="75"/>
      <c r="P148" s="76"/>
      <c r="Q148" s="105"/>
      <c r="R148" s="73"/>
      <c r="S148" s="74"/>
      <c r="T148" s="75"/>
      <c r="U148" s="95"/>
      <c r="V148" s="75"/>
      <c r="W148" s="96"/>
    </row>
    <row r="149" spans="1:29">
      <c r="L149" s="61" t="s">
        <v>10</v>
      </c>
      <c r="M149" s="78">
        <f t="shared" ref="M149:N151" si="252">+M93+M121</f>
        <v>634</v>
      </c>
      <c r="N149" s="79">
        <f t="shared" si="252"/>
        <v>696</v>
      </c>
      <c r="O149" s="203">
        <f>M149+N149</f>
        <v>1330</v>
      </c>
      <c r="P149" s="80">
        <f>+P93+P121</f>
        <v>0</v>
      </c>
      <c r="Q149" s="216">
        <f t="shared" ref="Q149:Q151" si="253">O149+P149</f>
        <v>1330</v>
      </c>
      <c r="R149" s="78">
        <f t="shared" ref="R149:S151" si="254">+R93+R121</f>
        <v>718</v>
      </c>
      <c r="S149" s="79">
        <f t="shared" si="254"/>
        <v>632</v>
      </c>
      <c r="T149" s="203">
        <f>R149+S149</f>
        <v>1350</v>
      </c>
      <c r="U149" s="97">
        <f>+U93+U121</f>
        <v>0</v>
      </c>
      <c r="V149" s="203">
        <f>T149+U149</f>
        <v>1350</v>
      </c>
      <c r="W149" s="98">
        <f>IF(Q149=0,0,((V149/Q149)-1)*100)</f>
        <v>1.5037593984962516</v>
      </c>
      <c r="Y149" s="329"/>
    </row>
    <row r="150" spans="1:29">
      <c r="L150" s="61" t="s">
        <v>11</v>
      </c>
      <c r="M150" s="78">
        <f t="shared" si="252"/>
        <v>753</v>
      </c>
      <c r="N150" s="79">
        <f t="shared" si="252"/>
        <v>881</v>
      </c>
      <c r="O150" s="203">
        <f>M150+N150</f>
        <v>1634</v>
      </c>
      <c r="P150" s="80">
        <f>+P94+P122</f>
        <v>0</v>
      </c>
      <c r="Q150" s="216">
        <f t="shared" si="253"/>
        <v>1634</v>
      </c>
      <c r="R150" s="78">
        <f t="shared" si="254"/>
        <v>688</v>
      </c>
      <c r="S150" s="79">
        <f t="shared" si="254"/>
        <v>669</v>
      </c>
      <c r="T150" s="203">
        <f>R150+S150</f>
        <v>1357</v>
      </c>
      <c r="U150" s="97">
        <f>+U94+U122</f>
        <v>0</v>
      </c>
      <c r="V150" s="203">
        <f>T150+U150</f>
        <v>1357</v>
      </c>
      <c r="W150" s="98">
        <f>IF(Q150=0,0,((V150/Q150)-1)*100)</f>
        <v>-16.952264381884941</v>
      </c>
      <c r="Y150" s="329"/>
      <c r="Z150" s="329"/>
    </row>
    <row r="151" spans="1:29" ht="13.5" thickBot="1">
      <c r="L151" s="67" t="s">
        <v>12</v>
      </c>
      <c r="M151" s="78">
        <f t="shared" si="252"/>
        <v>655</v>
      </c>
      <c r="N151" s="79">
        <f t="shared" si="252"/>
        <v>771</v>
      </c>
      <c r="O151" s="203">
        <f>M151+N151</f>
        <v>1426</v>
      </c>
      <c r="P151" s="80">
        <f>+P95+P123</f>
        <v>1</v>
      </c>
      <c r="Q151" s="216">
        <f t="shared" si="253"/>
        <v>1427</v>
      </c>
      <c r="R151" s="78">
        <f t="shared" si="254"/>
        <v>755</v>
      </c>
      <c r="S151" s="79">
        <f t="shared" si="254"/>
        <v>658</v>
      </c>
      <c r="T151" s="203">
        <f>R151+S151</f>
        <v>1413</v>
      </c>
      <c r="U151" s="97">
        <f>+U95+U123</f>
        <v>0</v>
      </c>
      <c r="V151" s="203">
        <f>T151+U151</f>
        <v>1413</v>
      </c>
      <c r="W151" s="98">
        <f>IF(Q151=0,0,((V151/Q151)-1)*100)</f>
        <v>-0.98107918710581554</v>
      </c>
      <c r="Y151" s="329"/>
      <c r="Z151" s="329"/>
    </row>
    <row r="152" spans="1:29" ht="14.25" thickTop="1" thickBot="1">
      <c r="L152" s="82" t="s">
        <v>38</v>
      </c>
      <c r="M152" s="83">
        <f t="shared" ref="M152:V152" si="255">+M149+M150+M151</f>
        <v>2042</v>
      </c>
      <c r="N152" s="84">
        <f t="shared" si="255"/>
        <v>2348</v>
      </c>
      <c r="O152" s="204">
        <f t="shared" si="255"/>
        <v>4390</v>
      </c>
      <c r="P152" s="83">
        <f t="shared" si="255"/>
        <v>1</v>
      </c>
      <c r="Q152" s="204">
        <f t="shared" si="255"/>
        <v>4391</v>
      </c>
      <c r="R152" s="83">
        <f t="shared" si="255"/>
        <v>2161</v>
      </c>
      <c r="S152" s="84">
        <f t="shared" si="255"/>
        <v>1959</v>
      </c>
      <c r="T152" s="204">
        <f t="shared" si="255"/>
        <v>4120</v>
      </c>
      <c r="U152" s="83">
        <f t="shared" si="255"/>
        <v>0</v>
      </c>
      <c r="V152" s="204">
        <f t="shared" si="255"/>
        <v>4120</v>
      </c>
      <c r="W152" s="85">
        <f t="shared" ref="W152" si="256">IF(Q152=0,0,((V152/Q152)-1)*100)</f>
        <v>-6.1717148713277155</v>
      </c>
      <c r="Y152" s="329"/>
      <c r="Z152" s="329"/>
    </row>
    <row r="153" spans="1:29" ht="13.5" thickTop="1">
      <c r="L153" s="61" t="s">
        <v>13</v>
      </c>
      <c r="M153" s="78">
        <f t="shared" ref="M153:N155" si="257">+M97+M125</f>
        <v>647</v>
      </c>
      <c r="N153" s="79">
        <f t="shared" si="257"/>
        <v>628</v>
      </c>
      <c r="O153" s="203">
        <f t="shared" ref="O153:O165" si="258">M153+N153</f>
        <v>1275</v>
      </c>
      <c r="P153" s="80">
        <f>+P97+P125</f>
        <v>0</v>
      </c>
      <c r="Q153" s="216">
        <f t="shared" ref="Q153" si="259">O153+P153</f>
        <v>1275</v>
      </c>
      <c r="R153" s="78">
        <f t="shared" ref="R153:S155" si="260">+R97+R125</f>
        <v>780</v>
      </c>
      <c r="S153" s="79">
        <f t="shared" si="260"/>
        <v>716</v>
      </c>
      <c r="T153" s="203">
        <f t="shared" ref="T153:T157" si="261">R153+S153</f>
        <v>1496</v>
      </c>
      <c r="U153" s="97">
        <f>+U97+U125</f>
        <v>0</v>
      </c>
      <c r="V153" s="203">
        <f>T153+U153</f>
        <v>1496</v>
      </c>
      <c r="W153" s="98">
        <f>IF(Q153=0,0,((V153/Q153)-1)*100)</f>
        <v>17.333333333333336</v>
      </c>
      <c r="Y153" s="329"/>
      <c r="Z153" s="329"/>
    </row>
    <row r="154" spans="1:29">
      <c r="L154" s="61" t="s">
        <v>14</v>
      </c>
      <c r="M154" s="78">
        <f t="shared" si="257"/>
        <v>640</v>
      </c>
      <c r="N154" s="79">
        <f t="shared" si="257"/>
        <v>663</v>
      </c>
      <c r="O154" s="203">
        <f>M154+N154</f>
        <v>1303</v>
      </c>
      <c r="P154" s="80">
        <f>+P98+P126</f>
        <v>0</v>
      </c>
      <c r="Q154" s="216">
        <f>O154+P154</f>
        <v>1303</v>
      </c>
      <c r="R154" s="78">
        <f t="shared" si="260"/>
        <v>499</v>
      </c>
      <c r="S154" s="79">
        <f t="shared" si="260"/>
        <v>606</v>
      </c>
      <c r="T154" s="203">
        <f>R154+S154</f>
        <v>1105</v>
      </c>
      <c r="U154" s="97">
        <f>+U98+U126</f>
        <v>0</v>
      </c>
      <c r="V154" s="203">
        <f>T154+U154</f>
        <v>1105</v>
      </c>
      <c r="W154" s="98">
        <f>IF(Q154=0,0,((V154/Q154)-1)*100)</f>
        <v>-15.195702225633156</v>
      </c>
      <c r="Y154" s="329"/>
      <c r="Z154" s="329"/>
      <c r="AC154" s="327"/>
    </row>
    <row r="155" spans="1:29" ht="13.5" thickBot="1">
      <c r="L155" s="61" t="s">
        <v>15</v>
      </c>
      <c r="M155" s="78">
        <f t="shared" si="257"/>
        <v>849</v>
      </c>
      <c r="N155" s="79">
        <f t="shared" si="257"/>
        <v>866</v>
      </c>
      <c r="O155" s="203">
        <f>M155+N155</f>
        <v>1715</v>
      </c>
      <c r="P155" s="80">
        <f>+P99+P127</f>
        <v>0</v>
      </c>
      <c r="Q155" s="216">
        <f>O155+P155</f>
        <v>1715</v>
      </c>
      <c r="R155" s="78">
        <f t="shared" si="260"/>
        <v>703</v>
      </c>
      <c r="S155" s="79">
        <f t="shared" si="260"/>
        <v>834</v>
      </c>
      <c r="T155" s="203">
        <f>R155+S155</f>
        <v>1537</v>
      </c>
      <c r="U155" s="97">
        <f>+U99+U127</f>
        <v>0</v>
      </c>
      <c r="V155" s="203">
        <f>T155+U155</f>
        <v>1537</v>
      </c>
      <c r="W155" s="98">
        <f>IF(Q155=0,0,((V155/Q155)-1)*100)</f>
        <v>-10.379008746355689</v>
      </c>
      <c r="Y155" s="409"/>
      <c r="Z155" s="409"/>
      <c r="AA155" s="407"/>
    </row>
    <row r="156" spans="1:29" ht="14.25" thickTop="1" thickBot="1">
      <c r="A156" s="401"/>
      <c r="L156" s="82" t="s">
        <v>61</v>
      </c>
      <c r="M156" s="83">
        <f t="shared" ref="M156" si="262">+M153+M154+M155</f>
        <v>2136</v>
      </c>
      <c r="N156" s="84">
        <f t="shared" ref="N156" si="263">+N153+N154+N155</f>
        <v>2157</v>
      </c>
      <c r="O156" s="204">
        <f t="shared" ref="O156" si="264">+O153+O154+O155</f>
        <v>4293</v>
      </c>
      <c r="P156" s="83">
        <f t="shared" ref="P156" si="265">+P153+P154+P155</f>
        <v>0</v>
      </c>
      <c r="Q156" s="204">
        <f t="shared" ref="Q156" si="266">+Q153+Q154+Q155</f>
        <v>4293</v>
      </c>
      <c r="R156" s="83">
        <f t="shared" ref="R156" si="267">+R153+R154+R155</f>
        <v>1982</v>
      </c>
      <c r="S156" s="84">
        <f t="shared" ref="S156" si="268">+S153+S154+S155</f>
        <v>2156</v>
      </c>
      <c r="T156" s="204">
        <f t="shared" ref="T156" si="269">+T153+T154+T155</f>
        <v>4138</v>
      </c>
      <c r="U156" s="83">
        <f t="shared" ref="U156" si="270">+U153+U154+U155</f>
        <v>0</v>
      </c>
      <c r="V156" s="204">
        <f t="shared" ref="V156" si="271">+V153+V154+V155</f>
        <v>4138</v>
      </c>
      <c r="W156" s="85">
        <f t="shared" ref="W156" si="272">IF(Q156=0,0,((V156/Q156)-1)*100)</f>
        <v>-3.6105287677614673</v>
      </c>
      <c r="Y156" s="329"/>
      <c r="Z156" s="329"/>
    </row>
    <row r="157" spans="1:29" ht="13.5" thickTop="1">
      <c r="L157" s="61" t="s">
        <v>16</v>
      </c>
      <c r="M157" s="78">
        <f t="shared" ref="M157:N159" si="273">+M101+M129</f>
        <v>648</v>
      </c>
      <c r="N157" s="79">
        <f t="shared" si="273"/>
        <v>670</v>
      </c>
      <c r="O157" s="203">
        <f t="shared" si="258"/>
        <v>1318</v>
      </c>
      <c r="P157" s="80">
        <f>+P101+P129</f>
        <v>0</v>
      </c>
      <c r="Q157" s="216">
        <f t="shared" ref="Q157:Q165" si="274">O157+P157</f>
        <v>1318</v>
      </c>
      <c r="R157" s="78">
        <f t="shared" ref="R157:S159" si="275">+R101+R129</f>
        <v>670</v>
      </c>
      <c r="S157" s="79">
        <f t="shared" si="275"/>
        <v>792</v>
      </c>
      <c r="T157" s="203">
        <f t="shared" si="261"/>
        <v>1462</v>
      </c>
      <c r="U157" s="97">
        <f>+U101+U129</f>
        <v>0</v>
      </c>
      <c r="V157" s="203">
        <f>T157+U157</f>
        <v>1462</v>
      </c>
      <c r="W157" s="98">
        <f t="shared" ref="W157" si="276">IF(Q157=0,0,((V157/Q157)-1)*100)</f>
        <v>10.925644916540222</v>
      </c>
      <c r="Y157" s="409"/>
      <c r="Z157" s="409"/>
      <c r="AA157" s="407"/>
    </row>
    <row r="158" spans="1:29">
      <c r="L158" s="61" t="s">
        <v>17</v>
      </c>
      <c r="M158" s="78">
        <f t="shared" si="273"/>
        <v>585</v>
      </c>
      <c r="N158" s="79">
        <f t="shared" si="273"/>
        <v>753</v>
      </c>
      <c r="O158" s="203">
        <f>M158+N158</f>
        <v>1338</v>
      </c>
      <c r="P158" s="80">
        <f>+P102+P130</f>
        <v>0</v>
      </c>
      <c r="Q158" s="216">
        <f>O158+P158</f>
        <v>1338</v>
      </c>
      <c r="R158" s="78">
        <f t="shared" si="275"/>
        <v>695</v>
      </c>
      <c r="S158" s="79">
        <f t="shared" si="275"/>
        <v>822</v>
      </c>
      <c r="T158" s="203">
        <f>R158+S158</f>
        <v>1517</v>
      </c>
      <c r="U158" s="97">
        <f>+U102+U130</f>
        <v>0</v>
      </c>
      <c r="V158" s="203">
        <f>T158+U158</f>
        <v>1517</v>
      </c>
      <c r="W158" s="98">
        <f>IF(Q158=0,0,((V158/Q158)-1)*100)</f>
        <v>13.378176382660678</v>
      </c>
      <c r="Y158" s="409"/>
      <c r="Z158" s="409"/>
      <c r="AA158" s="407"/>
    </row>
    <row r="159" spans="1:29" ht="13.5" thickBot="1">
      <c r="L159" s="61" t="s">
        <v>18</v>
      </c>
      <c r="M159" s="78">
        <f t="shared" si="273"/>
        <v>686</v>
      </c>
      <c r="N159" s="79">
        <f t="shared" si="273"/>
        <v>622</v>
      </c>
      <c r="O159" s="205">
        <f>M159+N159</f>
        <v>1308</v>
      </c>
      <c r="P159" s="86">
        <f>+P103+P131</f>
        <v>0</v>
      </c>
      <c r="Q159" s="216">
        <f>O159+P159</f>
        <v>1308</v>
      </c>
      <c r="R159" s="78">
        <f t="shared" si="275"/>
        <v>663</v>
      </c>
      <c r="S159" s="79">
        <f t="shared" si="275"/>
        <v>597</v>
      </c>
      <c r="T159" s="205">
        <f>R159+S159</f>
        <v>1260</v>
      </c>
      <c r="U159" s="101">
        <f>+U103+U131</f>
        <v>0</v>
      </c>
      <c r="V159" s="203">
        <f>T159+U159</f>
        <v>1260</v>
      </c>
      <c r="W159" s="98">
        <f>IF(Q159=0,0,((V159/Q159)-1)*100)</f>
        <v>-3.669724770642202</v>
      </c>
      <c r="Y159" s="409"/>
      <c r="Z159" s="409"/>
      <c r="AA159" s="407"/>
    </row>
    <row r="160" spans="1:29" ht="14.25" thickTop="1" thickBot="1">
      <c r="A160" s="401"/>
      <c r="L160" s="87" t="s">
        <v>19</v>
      </c>
      <c r="M160" s="88">
        <f>+M157+M158+M159</f>
        <v>1919</v>
      </c>
      <c r="N160" s="88">
        <f t="shared" ref="N160" si="277">+N157+N158+N159</f>
        <v>2045</v>
      </c>
      <c r="O160" s="206">
        <f t="shared" ref="O160" si="278">+O157+O158+O159</f>
        <v>3964</v>
      </c>
      <c r="P160" s="89">
        <f t="shared" ref="P160" si="279">+P157+P158+P159</f>
        <v>0</v>
      </c>
      <c r="Q160" s="206">
        <f t="shared" ref="Q160" si="280">+Q157+Q158+Q159</f>
        <v>3964</v>
      </c>
      <c r="R160" s="88">
        <f t="shared" ref="R160" si="281">+R157+R158+R159</f>
        <v>2028</v>
      </c>
      <c r="S160" s="88">
        <f t="shared" ref="S160" si="282">+S157+S158+S159</f>
        <v>2211</v>
      </c>
      <c r="T160" s="206">
        <f t="shared" ref="T160" si="283">+T157+T158+T159</f>
        <v>4239</v>
      </c>
      <c r="U160" s="89">
        <f t="shared" ref="U160" si="284">+U157+U158+U159</f>
        <v>0</v>
      </c>
      <c r="V160" s="206">
        <f t="shared" ref="V160" si="285">+V157+V158+V159</f>
        <v>4239</v>
      </c>
      <c r="W160" s="90">
        <f>IF(Q160=0,0,((V160/Q160)-1)*100)</f>
        <v>6.9374369323915275</v>
      </c>
    </row>
    <row r="161" spans="1:29" ht="14.25" thickTop="1" thickBot="1">
      <c r="A161" s="401"/>
      <c r="L161" s="61" t="s">
        <v>21</v>
      </c>
      <c r="M161" s="78">
        <f>+M105+M133</f>
        <v>626</v>
      </c>
      <c r="N161" s="79">
        <f>+N105+N133</f>
        <v>491</v>
      </c>
      <c r="O161" s="205">
        <f>M161+N161</f>
        <v>1117</v>
      </c>
      <c r="P161" s="91">
        <f>+P105+P133</f>
        <v>0</v>
      </c>
      <c r="Q161" s="216">
        <f>O161+P161</f>
        <v>1117</v>
      </c>
      <c r="R161" s="78">
        <f>+R105+R133</f>
        <v>698</v>
      </c>
      <c r="S161" s="79">
        <f>+S105+S133</f>
        <v>630</v>
      </c>
      <c r="T161" s="205">
        <f>R161+S161</f>
        <v>1328</v>
      </c>
      <c r="U161" s="102">
        <f>+U105+U133</f>
        <v>0</v>
      </c>
      <c r="V161" s="203">
        <f>T161+U161</f>
        <v>1328</v>
      </c>
      <c r="W161" s="98">
        <f>IF(Q161=0,0,((V161/Q161)-1)*100)</f>
        <v>18.889883616830794</v>
      </c>
      <c r="Y161" s="329"/>
    </row>
    <row r="162" spans="1:29" ht="14.25" thickTop="1" thickBot="1">
      <c r="A162" s="401"/>
      <c r="L162" s="82" t="s">
        <v>66</v>
      </c>
      <c r="M162" s="83">
        <f>M156+M160+M161</f>
        <v>4681</v>
      </c>
      <c r="N162" s="84">
        <f t="shared" ref="N162" si="286">N156+N160+N161</f>
        <v>4693</v>
      </c>
      <c r="O162" s="204">
        <f t="shared" ref="O162" si="287">O156+O160+O161</f>
        <v>9374</v>
      </c>
      <c r="P162" s="83">
        <f t="shared" ref="P162" si="288">P156+P160+P161</f>
        <v>0</v>
      </c>
      <c r="Q162" s="204">
        <f t="shared" ref="Q162" si="289">Q156+Q160+Q161</f>
        <v>9374</v>
      </c>
      <c r="R162" s="83">
        <f t="shared" ref="R162" si="290">R156+R160+R161</f>
        <v>4708</v>
      </c>
      <c r="S162" s="84">
        <f t="shared" ref="S162" si="291">S156+S160+S161</f>
        <v>4997</v>
      </c>
      <c r="T162" s="204">
        <f t="shared" ref="T162" si="292">T156+T160+T161</f>
        <v>9705</v>
      </c>
      <c r="U162" s="83">
        <f t="shared" ref="U162" si="293">U156+U160+U161</f>
        <v>0</v>
      </c>
      <c r="V162" s="204">
        <f t="shared" ref="V162" si="294">V156+V160+V161</f>
        <v>9705</v>
      </c>
      <c r="W162" s="85">
        <f t="shared" ref="W162" si="295">IF(Q162=0,0,((V162/Q162)-1)*100)</f>
        <v>3.5310433112865303</v>
      </c>
      <c r="Y162" s="329"/>
      <c r="Z162" s="329"/>
    </row>
    <row r="163" spans="1:29" ht="14.25" thickTop="1" thickBot="1">
      <c r="A163" s="401"/>
      <c r="L163" s="82" t="s">
        <v>67</v>
      </c>
      <c r="M163" s="83">
        <f>+M152+M156+M160+M161</f>
        <v>6723</v>
      </c>
      <c r="N163" s="84">
        <f t="shared" ref="N163:V163" si="296">+N152+N156+N160+N161</f>
        <v>7041</v>
      </c>
      <c r="O163" s="204">
        <f t="shared" si="296"/>
        <v>13764</v>
      </c>
      <c r="P163" s="83">
        <f t="shared" si="296"/>
        <v>1</v>
      </c>
      <c r="Q163" s="204">
        <f t="shared" si="296"/>
        <v>13765</v>
      </c>
      <c r="R163" s="83">
        <f t="shared" si="296"/>
        <v>6869</v>
      </c>
      <c r="S163" s="84">
        <f t="shared" si="296"/>
        <v>6956</v>
      </c>
      <c r="T163" s="204">
        <f t="shared" si="296"/>
        <v>13825</v>
      </c>
      <c r="U163" s="83">
        <f t="shared" si="296"/>
        <v>0</v>
      </c>
      <c r="V163" s="204">
        <f t="shared" si="296"/>
        <v>13825</v>
      </c>
      <c r="W163" s="85">
        <f>IF(Q163=0,0,((V163/Q163)-1)*100)</f>
        <v>0.43588812204866656</v>
      </c>
      <c r="Y163" s="329"/>
      <c r="Z163" s="329"/>
    </row>
    <row r="164" spans="1:29" ht="13.5" thickTop="1">
      <c r="A164" s="401"/>
      <c r="L164" s="61" t="s">
        <v>22</v>
      </c>
      <c r="M164" s="78">
        <f>+M108+M136</f>
        <v>661</v>
      </c>
      <c r="N164" s="79">
        <f>+N108+N136</f>
        <v>613</v>
      </c>
      <c r="O164" s="205">
        <f t="shared" si="258"/>
        <v>1274</v>
      </c>
      <c r="P164" s="80">
        <f>+P108+P136</f>
        <v>0</v>
      </c>
      <c r="Q164" s="216">
        <f t="shared" si="274"/>
        <v>1274</v>
      </c>
      <c r="R164" s="78"/>
      <c r="S164" s="79"/>
      <c r="T164" s="205"/>
      <c r="U164" s="97"/>
      <c r="V164" s="203"/>
      <c r="W164" s="98"/>
    </row>
    <row r="165" spans="1:29" ht="13.5" thickBot="1">
      <c r="A165" s="403"/>
      <c r="K165" s="403"/>
      <c r="L165" s="61" t="s">
        <v>23</v>
      </c>
      <c r="M165" s="78">
        <f>+M109+M137</f>
        <v>643</v>
      </c>
      <c r="N165" s="79">
        <f>+N109+N137</f>
        <v>687</v>
      </c>
      <c r="O165" s="205">
        <f t="shared" si="258"/>
        <v>1330</v>
      </c>
      <c r="P165" s="80">
        <f>+P109+P137</f>
        <v>0</v>
      </c>
      <c r="Q165" s="216">
        <f t="shared" si="274"/>
        <v>1330</v>
      </c>
      <c r="R165" s="78"/>
      <c r="S165" s="79"/>
      <c r="T165" s="205"/>
      <c r="U165" s="97"/>
      <c r="V165" s="203"/>
      <c r="W165" s="98"/>
      <c r="X165" s="333"/>
      <c r="Y165" s="329"/>
      <c r="Z165" s="334"/>
      <c r="AA165" s="407"/>
    </row>
    <row r="166" spans="1:29" ht="14.25" thickTop="1" thickBot="1">
      <c r="A166" s="403"/>
      <c r="K166" s="403"/>
      <c r="L166" s="82" t="s">
        <v>40</v>
      </c>
      <c r="M166" s="83">
        <f t="shared" ref="M166:Q166" si="297">+M161+M164+M165</f>
        <v>1930</v>
      </c>
      <c r="N166" s="84">
        <f t="shared" si="297"/>
        <v>1791</v>
      </c>
      <c r="O166" s="204">
        <f t="shared" si="297"/>
        <v>3721</v>
      </c>
      <c r="P166" s="83">
        <f t="shared" si="297"/>
        <v>0</v>
      </c>
      <c r="Q166" s="204">
        <f t="shared" si="297"/>
        <v>3721</v>
      </c>
      <c r="R166" s="83"/>
      <c r="S166" s="84"/>
      <c r="T166" s="204"/>
      <c r="U166" s="83"/>
      <c r="V166" s="204"/>
      <c r="W166" s="100"/>
      <c r="X166" s="333"/>
      <c r="Y166" s="329"/>
      <c r="Z166" s="334"/>
      <c r="AA166" s="407"/>
    </row>
    <row r="167" spans="1:29" ht="14.25" thickTop="1" thickBot="1">
      <c r="A167" s="401"/>
      <c r="L167" s="82" t="s">
        <v>62</v>
      </c>
      <c r="M167" s="83">
        <f t="shared" ref="M167:Q167" si="298">M156+M160+M166</f>
        <v>5985</v>
      </c>
      <c r="N167" s="84">
        <f t="shared" si="298"/>
        <v>5993</v>
      </c>
      <c r="O167" s="204">
        <f t="shared" si="298"/>
        <v>11978</v>
      </c>
      <c r="P167" s="83">
        <f t="shared" si="298"/>
        <v>0</v>
      </c>
      <c r="Q167" s="204">
        <f t="shared" si="298"/>
        <v>11978</v>
      </c>
      <c r="R167" s="83"/>
      <c r="S167" s="84"/>
      <c r="T167" s="204"/>
      <c r="U167" s="83"/>
      <c r="V167" s="204"/>
      <c r="W167" s="85"/>
      <c r="X167" s="333"/>
      <c r="Y167" s="329"/>
      <c r="Z167" s="334"/>
      <c r="AA167" s="407"/>
    </row>
    <row r="168" spans="1:29" ht="14.25" thickTop="1" thickBot="1">
      <c r="L168" s="82" t="s">
        <v>64</v>
      </c>
      <c r="M168" s="83">
        <f t="shared" ref="M168:Q168" si="299">+M152+M156+M160+M166</f>
        <v>8027</v>
      </c>
      <c r="N168" s="84">
        <f t="shared" si="299"/>
        <v>8341</v>
      </c>
      <c r="O168" s="204">
        <f t="shared" si="299"/>
        <v>16368</v>
      </c>
      <c r="P168" s="83">
        <f t="shared" si="299"/>
        <v>1</v>
      </c>
      <c r="Q168" s="204">
        <f t="shared" si="299"/>
        <v>16369</v>
      </c>
      <c r="R168" s="83"/>
      <c r="S168" s="84"/>
      <c r="T168" s="204"/>
      <c r="U168" s="83"/>
      <c r="V168" s="204"/>
      <c r="W168" s="85"/>
      <c r="Y168" s="329"/>
      <c r="Z168" s="329"/>
      <c r="AC168" s="327"/>
    </row>
    <row r="169" spans="1:29" ht="13.5" customHeight="1" thickTop="1" thickBot="1">
      <c r="L169" s="92" t="s">
        <v>60</v>
      </c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</row>
    <row r="170" spans="1:29" ht="13.5" customHeight="1" thickTop="1">
      <c r="L170" s="531" t="s">
        <v>54</v>
      </c>
      <c r="M170" s="532"/>
      <c r="N170" s="532"/>
      <c r="O170" s="532"/>
      <c r="P170" s="532"/>
      <c r="Q170" s="532"/>
      <c r="R170" s="532"/>
      <c r="S170" s="532"/>
      <c r="T170" s="532"/>
      <c r="U170" s="532"/>
      <c r="V170" s="532"/>
      <c r="W170" s="533"/>
    </row>
    <row r="171" spans="1:29" ht="13.5" customHeight="1" thickBot="1">
      <c r="L171" s="534" t="s">
        <v>51</v>
      </c>
      <c r="M171" s="535"/>
      <c r="N171" s="535"/>
      <c r="O171" s="535"/>
      <c r="P171" s="535"/>
      <c r="Q171" s="535"/>
      <c r="R171" s="535"/>
      <c r="S171" s="535"/>
      <c r="T171" s="535"/>
      <c r="U171" s="535"/>
      <c r="V171" s="535"/>
      <c r="W171" s="536"/>
    </row>
    <row r="172" spans="1:29" ht="14.25" thickTop="1" thickBot="1">
      <c r="L172" s="248"/>
      <c r="M172" s="249"/>
      <c r="N172" s="249"/>
      <c r="O172" s="249"/>
      <c r="P172" s="249"/>
      <c r="Q172" s="249"/>
      <c r="R172" s="249"/>
      <c r="S172" s="249"/>
      <c r="T172" s="249"/>
      <c r="U172" s="249"/>
      <c r="V172" s="249"/>
      <c r="W172" s="250" t="s">
        <v>34</v>
      </c>
    </row>
    <row r="173" spans="1:29" ht="14.25" thickTop="1" thickBot="1">
      <c r="L173" s="251"/>
      <c r="M173" s="252" t="s">
        <v>63</v>
      </c>
      <c r="N173" s="252"/>
      <c r="O173" s="252"/>
      <c r="P173" s="252"/>
      <c r="Q173" s="253"/>
      <c r="R173" s="252" t="s">
        <v>65</v>
      </c>
      <c r="S173" s="252"/>
      <c r="T173" s="252"/>
      <c r="U173" s="252"/>
      <c r="V173" s="253"/>
      <c r="W173" s="254" t="s">
        <v>2</v>
      </c>
    </row>
    <row r="174" spans="1:29" ht="13.5" thickTop="1">
      <c r="L174" s="255" t="s">
        <v>3</v>
      </c>
      <c r="M174" s="256"/>
      <c r="N174" s="257"/>
      <c r="O174" s="258"/>
      <c r="P174" s="259"/>
      <c r="Q174" s="258"/>
      <c r="R174" s="256"/>
      <c r="S174" s="257"/>
      <c r="T174" s="258"/>
      <c r="U174" s="259"/>
      <c r="V174" s="258"/>
      <c r="W174" s="260" t="s">
        <v>4</v>
      </c>
    </row>
    <row r="175" spans="1:29" ht="13.5" thickBot="1">
      <c r="L175" s="261"/>
      <c r="M175" s="262" t="s">
        <v>35</v>
      </c>
      <c r="N175" s="263" t="s">
        <v>36</v>
      </c>
      <c r="O175" s="264" t="s">
        <v>37</v>
      </c>
      <c r="P175" s="265" t="s">
        <v>32</v>
      </c>
      <c r="Q175" s="264" t="s">
        <v>7</v>
      </c>
      <c r="R175" s="262" t="s">
        <v>35</v>
      </c>
      <c r="S175" s="263" t="s">
        <v>36</v>
      </c>
      <c r="T175" s="264" t="s">
        <v>37</v>
      </c>
      <c r="U175" s="265" t="s">
        <v>32</v>
      </c>
      <c r="V175" s="264" t="s">
        <v>7</v>
      </c>
      <c r="W175" s="266"/>
    </row>
    <row r="176" spans="1:29" ht="5.25" customHeight="1" thickTop="1">
      <c r="L176" s="255"/>
      <c r="M176" s="267"/>
      <c r="N176" s="268"/>
      <c r="O176" s="269"/>
      <c r="P176" s="270"/>
      <c r="Q176" s="269"/>
      <c r="R176" s="267"/>
      <c r="S176" s="268"/>
      <c r="T176" s="269"/>
      <c r="U176" s="270"/>
      <c r="V176" s="269"/>
      <c r="W176" s="271"/>
    </row>
    <row r="177" spans="1:27">
      <c r="L177" s="255" t="s">
        <v>10</v>
      </c>
      <c r="M177" s="272">
        <v>0</v>
      </c>
      <c r="N177" s="273">
        <v>0</v>
      </c>
      <c r="O177" s="274">
        <f>M177+N177</f>
        <v>0</v>
      </c>
      <c r="P177" s="275">
        <v>0</v>
      </c>
      <c r="Q177" s="274">
        <f>O177+P177</f>
        <v>0</v>
      </c>
      <c r="R177" s="451">
        <v>0</v>
      </c>
      <c r="S177" s="452">
        <v>0</v>
      </c>
      <c r="T177" s="453">
        <v>0</v>
      </c>
      <c r="U177" s="454">
        <v>0</v>
      </c>
      <c r="V177" s="274">
        <f>T177+U177</f>
        <v>0</v>
      </c>
      <c r="W177" s="275">
        <f>IF(Q177=0,0,((V177/Q177)-1)*100)</f>
        <v>0</v>
      </c>
    </row>
    <row r="178" spans="1:27">
      <c r="L178" s="255" t="s">
        <v>11</v>
      </c>
      <c r="M178" s="272">
        <v>0</v>
      </c>
      <c r="N178" s="273">
        <v>0</v>
      </c>
      <c r="O178" s="274">
        <f>M178+N178</f>
        <v>0</v>
      </c>
      <c r="P178" s="275">
        <v>0</v>
      </c>
      <c r="Q178" s="274">
        <f>O178+P178</f>
        <v>0</v>
      </c>
      <c r="R178" s="451">
        <v>0</v>
      </c>
      <c r="S178" s="452">
        <v>0</v>
      </c>
      <c r="T178" s="453">
        <v>0</v>
      </c>
      <c r="U178" s="454">
        <v>0</v>
      </c>
      <c r="V178" s="274">
        <f>T178+U178</f>
        <v>0</v>
      </c>
      <c r="W178" s="275">
        <f>IF(Q178=0,0,((V178/Q178)-1)*100)</f>
        <v>0</v>
      </c>
    </row>
    <row r="179" spans="1:27" ht="13.5" thickBot="1">
      <c r="L179" s="261" t="s">
        <v>12</v>
      </c>
      <c r="M179" s="272">
        <v>0</v>
      </c>
      <c r="N179" s="273">
        <v>0</v>
      </c>
      <c r="O179" s="274">
        <f>M179+N179</f>
        <v>0</v>
      </c>
      <c r="P179" s="275">
        <v>0</v>
      </c>
      <c r="Q179" s="274">
        <f>O179+P179</f>
        <v>0</v>
      </c>
      <c r="R179" s="451">
        <v>0</v>
      </c>
      <c r="S179" s="452">
        <v>0</v>
      </c>
      <c r="T179" s="453">
        <v>0</v>
      </c>
      <c r="U179" s="454">
        <v>0</v>
      </c>
      <c r="V179" s="274">
        <f>T179+U179</f>
        <v>0</v>
      </c>
      <c r="W179" s="275">
        <f>IF(Q179=0,0,((V179/Q179)-1)*100)</f>
        <v>0</v>
      </c>
    </row>
    <row r="180" spans="1:27" ht="14.25" thickTop="1" thickBot="1">
      <c r="L180" s="277" t="s">
        <v>57</v>
      </c>
      <c r="M180" s="278">
        <f t="shared" ref="M180:V180" si="300">+M177+M178+M179</f>
        <v>0</v>
      </c>
      <c r="N180" s="279">
        <f t="shared" si="300"/>
        <v>0</v>
      </c>
      <c r="O180" s="280">
        <f t="shared" si="300"/>
        <v>0</v>
      </c>
      <c r="P180" s="278">
        <f t="shared" si="300"/>
        <v>0</v>
      </c>
      <c r="Q180" s="280">
        <f t="shared" si="300"/>
        <v>0</v>
      </c>
      <c r="R180" s="278">
        <f t="shared" si="300"/>
        <v>0</v>
      </c>
      <c r="S180" s="279">
        <f t="shared" si="300"/>
        <v>0</v>
      </c>
      <c r="T180" s="280">
        <f t="shared" si="300"/>
        <v>0</v>
      </c>
      <c r="U180" s="278">
        <f t="shared" si="300"/>
        <v>0</v>
      </c>
      <c r="V180" s="280">
        <f t="shared" si="300"/>
        <v>0</v>
      </c>
      <c r="W180" s="387">
        <f t="shared" ref="W180" si="301">IF(Q180=0,0,((V180/Q180)-1)*100)</f>
        <v>0</v>
      </c>
    </row>
    <row r="181" spans="1:27" ht="13.5" thickTop="1">
      <c r="L181" s="255" t="s">
        <v>13</v>
      </c>
      <c r="M181" s="272">
        <v>0</v>
      </c>
      <c r="N181" s="273">
        <v>0</v>
      </c>
      <c r="O181" s="274">
        <f>M181+N181</f>
        <v>0</v>
      </c>
      <c r="P181" s="275">
        <v>0</v>
      </c>
      <c r="Q181" s="274">
        <f>O181+P181</f>
        <v>0</v>
      </c>
      <c r="R181" s="272">
        <v>0</v>
      </c>
      <c r="S181" s="273">
        <v>0</v>
      </c>
      <c r="T181" s="274">
        <f>R181+S181</f>
        <v>0</v>
      </c>
      <c r="U181" s="275">
        <v>0</v>
      </c>
      <c r="V181" s="274">
        <f>T181+U181</f>
        <v>0</v>
      </c>
      <c r="W181" s="275">
        <f t="shared" ref="W181:W190" si="302">IF(Q181=0,0,((V181/Q181)-1)*100)</f>
        <v>0</v>
      </c>
    </row>
    <row r="182" spans="1:27">
      <c r="L182" s="255" t="s">
        <v>14</v>
      </c>
      <c r="M182" s="272">
        <v>0</v>
      </c>
      <c r="N182" s="273">
        <v>0</v>
      </c>
      <c r="O182" s="274">
        <f>M182+N182</f>
        <v>0</v>
      </c>
      <c r="P182" s="275">
        <v>0</v>
      </c>
      <c r="Q182" s="274">
        <f>O182+P182</f>
        <v>0</v>
      </c>
      <c r="R182" s="272">
        <v>0</v>
      </c>
      <c r="S182" s="273">
        <v>0</v>
      </c>
      <c r="T182" s="274">
        <f>R182+S182</f>
        <v>0</v>
      </c>
      <c r="U182" s="275">
        <v>0</v>
      </c>
      <c r="V182" s="274">
        <f>T182+U182</f>
        <v>0</v>
      </c>
      <c r="W182" s="275">
        <f>IF(Q182=0,0,((V182/Q182)-1)*100)</f>
        <v>0</v>
      </c>
    </row>
    <row r="183" spans="1:27" ht="13.5" thickBot="1">
      <c r="L183" s="255" t="s">
        <v>15</v>
      </c>
      <c r="M183" s="272">
        <v>0</v>
      </c>
      <c r="N183" s="273">
        <v>0</v>
      </c>
      <c r="O183" s="274">
        <f>M183+N183</f>
        <v>0</v>
      </c>
      <c r="P183" s="275">
        <v>0</v>
      </c>
      <c r="Q183" s="274">
        <f>O183+P183</f>
        <v>0</v>
      </c>
      <c r="R183" s="272">
        <v>0</v>
      </c>
      <c r="S183" s="273">
        <v>0</v>
      </c>
      <c r="T183" s="274">
        <f>R183+S183</f>
        <v>0</v>
      </c>
      <c r="U183" s="275">
        <v>0</v>
      </c>
      <c r="V183" s="274">
        <f>T183+U183</f>
        <v>0</v>
      </c>
      <c r="W183" s="275">
        <f>IF(Q183=0,0,((V183/Q183)-1)*100)</f>
        <v>0</v>
      </c>
    </row>
    <row r="184" spans="1:27" ht="14.25" thickTop="1" thickBot="1">
      <c r="L184" s="277" t="s">
        <v>61</v>
      </c>
      <c r="M184" s="278">
        <f t="shared" ref="M184" si="303">+M181+M182+M183</f>
        <v>0</v>
      </c>
      <c r="N184" s="279">
        <f t="shared" ref="N184" si="304">+N181+N182+N183</f>
        <v>0</v>
      </c>
      <c r="O184" s="280">
        <f t="shared" ref="O184" si="305">+O181+O182+O183</f>
        <v>0</v>
      </c>
      <c r="P184" s="278">
        <f t="shared" ref="P184" si="306">+P181+P182+P183</f>
        <v>0</v>
      </c>
      <c r="Q184" s="280">
        <f t="shared" ref="Q184" si="307">+Q181+Q182+Q183</f>
        <v>0</v>
      </c>
      <c r="R184" s="278">
        <f t="shared" ref="R184" si="308">+R181+R182+R183</f>
        <v>0</v>
      </c>
      <c r="S184" s="279">
        <f t="shared" ref="S184" si="309">+S181+S182+S183</f>
        <v>0</v>
      </c>
      <c r="T184" s="280">
        <f t="shared" ref="T184" si="310">+T181+T182+T183</f>
        <v>0</v>
      </c>
      <c r="U184" s="278">
        <f t="shared" ref="U184" si="311">+U181+U182+U183</f>
        <v>0</v>
      </c>
      <c r="V184" s="280">
        <f t="shared" ref="V184" si="312">+V181+V182+V183</f>
        <v>0</v>
      </c>
      <c r="W184" s="387">
        <f t="shared" ref="W184" si="313">IF(Q184=0,0,((V184/Q184)-1)*100)</f>
        <v>0</v>
      </c>
    </row>
    <row r="185" spans="1:27" ht="13.5" thickTop="1">
      <c r="L185" s="255" t="s">
        <v>16</v>
      </c>
      <c r="M185" s="272">
        <v>0</v>
      </c>
      <c r="N185" s="273">
        <v>0</v>
      </c>
      <c r="O185" s="274">
        <f>SUM(M185:N185)</f>
        <v>0</v>
      </c>
      <c r="P185" s="275">
        <v>0</v>
      </c>
      <c r="Q185" s="274">
        <f t="shared" ref="Q185" si="314">O185+P185</f>
        <v>0</v>
      </c>
      <c r="R185" s="272">
        <v>0</v>
      </c>
      <c r="S185" s="273">
        <v>0</v>
      </c>
      <c r="T185" s="274">
        <f>SUM(R185:S185)</f>
        <v>0</v>
      </c>
      <c r="U185" s="275">
        <v>0</v>
      </c>
      <c r="V185" s="274">
        <f t="shared" ref="V185" si="315">T185+U185</f>
        <v>0</v>
      </c>
      <c r="W185" s="275">
        <f t="shared" si="302"/>
        <v>0</v>
      </c>
    </row>
    <row r="186" spans="1:27">
      <c r="L186" s="255" t="s">
        <v>17</v>
      </c>
      <c r="M186" s="272">
        <v>0</v>
      </c>
      <c r="N186" s="273">
        <v>0</v>
      </c>
      <c r="O186" s="274">
        <f>SUM(M186:N186)</f>
        <v>0</v>
      </c>
      <c r="P186" s="275">
        <v>0</v>
      </c>
      <c r="Q186" s="274">
        <f>O186+P186</f>
        <v>0</v>
      </c>
      <c r="R186" s="272">
        <v>0</v>
      </c>
      <c r="S186" s="273">
        <v>0</v>
      </c>
      <c r="T186" s="274">
        <f>SUM(R186:S186)</f>
        <v>0</v>
      </c>
      <c r="U186" s="275">
        <v>0</v>
      </c>
      <c r="V186" s="274">
        <f>T186+U186</f>
        <v>0</v>
      </c>
      <c r="W186" s="275">
        <f>IF(Q186=0,0,((V186/Q186)-1)*100)</f>
        <v>0</v>
      </c>
    </row>
    <row r="187" spans="1:27" ht="13.5" thickBot="1">
      <c r="L187" s="255" t="s">
        <v>18</v>
      </c>
      <c r="M187" s="272">
        <v>0</v>
      </c>
      <c r="N187" s="273">
        <v>0</v>
      </c>
      <c r="O187" s="282">
        <f>SUM(M187:N187)</f>
        <v>0</v>
      </c>
      <c r="P187" s="283">
        <v>0</v>
      </c>
      <c r="Q187" s="282">
        <f>O187+P187</f>
        <v>0</v>
      </c>
      <c r="R187" s="272">
        <v>0</v>
      </c>
      <c r="S187" s="273">
        <v>0</v>
      </c>
      <c r="T187" s="282">
        <f>SUM(R187:S187)</f>
        <v>0</v>
      </c>
      <c r="U187" s="283">
        <v>0</v>
      </c>
      <c r="V187" s="282">
        <f>T187+U187</f>
        <v>0</v>
      </c>
      <c r="W187" s="275">
        <f>IF(Q187=0,0,((V187/Q187)-1)*100)</f>
        <v>0</v>
      </c>
    </row>
    <row r="188" spans="1:27" ht="14.25" thickTop="1" thickBot="1">
      <c r="L188" s="284" t="s">
        <v>19</v>
      </c>
      <c r="M188" s="285">
        <f>+M185+M186+M187</f>
        <v>0</v>
      </c>
      <c r="N188" s="285">
        <f t="shared" ref="N188:V188" si="316">+N185+N186+N187</f>
        <v>0</v>
      </c>
      <c r="O188" s="286">
        <f t="shared" si="316"/>
        <v>0</v>
      </c>
      <c r="P188" s="287">
        <f t="shared" si="316"/>
        <v>0</v>
      </c>
      <c r="Q188" s="286">
        <f t="shared" si="316"/>
        <v>0</v>
      </c>
      <c r="R188" s="285">
        <f t="shared" si="316"/>
        <v>0</v>
      </c>
      <c r="S188" s="285">
        <f t="shared" si="316"/>
        <v>0</v>
      </c>
      <c r="T188" s="286">
        <f t="shared" si="316"/>
        <v>0</v>
      </c>
      <c r="U188" s="287">
        <f t="shared" si="316"/>
        <v>0</v>
      </c>
      <c r="V188" s="286">
        <f t="shared" si="316"/>
        <v>0</v>
      </c>
      <c r="W188" s="388">
        <f>IF(Q188=0,0,((V188/Q188)-1)*100)</f>
        <v>0</v>
      </c>
    </row>
    <row r="189" spans="1:27" ht="14.25" thickTop="1" thickBot="1">
      <c r="A189" s="403"/>
      <c r="K189" s="403"/>
      <c r="L189" s="255" t="s">
        <v>21</v>
      </c>
      <c r="M189" s="272">
        <v>0</v>
      </c>
      <c r="N189" s="273">
        <v>0</v>
      </c>
      <c r="O189" s="282">
        <f>SUM(M189:N189)</f>
        <v>0</v>
      </c>
      <c r="P189" s="289">
        <v>0</v>
      </c>
      <c r="Q189" s="282">
        <f>O189+P189</f>
        <v>0</v>
      </c>
      <c r="R189" s="272">
        <v>0</v>
      </c>
      <c r="S189" s="273">
        <v>0</v>
      </c>
      <c r="T189" s="282">
        <f>SUM(R189:S189)</f>
        <v>0</v>
      </c>
      <c r="U189" s="289">
        <v>0</v>
      </c>
      <c r="V189" s="282">
        <f>T189+U189</f>
        <v>0</v>
      </c>
      <c r="W189" s="275">
        <f>IF(Q189=0,0,((V189/Q189)-1)*100)</f>
        <v>0</v>
      </c>
      <c r="X189" s="333"/>
      <c r="Y189" s="334"/>
      <c r="Z189" s="334"/>
      <c r="AA189" s="407"/>
    </row>
    <row r="190" spans="1:27" ht="14.25" thickTop="1" thickBot="1">
      <c r="L190" s="277" t="s">
        <v>66</v>
      </c>
      <c r="M190" s="278">
        <f>M184+M188+M189</f>
        <v>0</v>
      </c>
      <c r="N190" s="279">
        <f t="shared" ref="N190:V190" si="317">N184+N188+N189</f>
        <v>0</v>
      </c>
      <c r="O190" s="280">
        <f t="shared" si="317"/>
        <v>0</v>
      </c>
      <c r="P190" s="278">
        <f t="shared" si="317"/>
        <v>0</v>
      </c>
      <c r="Q190" s="280">
        <f t="shared" si="317"/>
        <v>0</v>
      </c>
      <c r="R190" s="278">
        <f t="shared" si="317"/>
        <v>0</v>
      </c>
      <c r="S190" s="279">
        <f t="shared" si="317"/>
        <v>0</v>
      </c>
      <c r="T190" s="280">
        <f t="shared" si="317"/>
        <v>0</v>
      </c>
      <c r="U190" s="278">
        <f t="shared" si="317"/>
        <v>0</v>
      </c>
      <c r="V190" s="280">
        <f t="shared" si="317"/>
        <v>0</v>
      </c>
      <c r="W190" s="387">
        <f t="shared" si="302"/>
        <v>0</v>
      </c>
    </row>
    <row r="191" spans="1:27" ht="14.25" thickTop="1" thickBot="1">
      <c r="L191" s="277" t="s">
        <v>67</v>
      </c>
      <c r="M191" s="278">
        <f>+M180+M184+M188+M189</f>
        <v>0</v>
      </c>
      <c r="N191" s="279">
        <f t="shared" ref="N191:V191" si="318">+N180+N184+N188+N189</f>
        <v>0</v>
      </c>
      <c r="O191" s="280">
        <f t="shared" si="318"/>
        <v>0</v>
      </c>
      <c r="P191" s="278">
        <f t="shared" si="318"/>
        <v>0</v>
      </c>
      <c r="Q191" s="280">
        <f t="shared" si="318"/>
        <v>0</v>
      </c>
      <c r="R191" s="278">
        <f t="shared" si="318"/>
        <v>0</v>
      </c>
      <c r="S191" s="279">
        <f t="shared" si="318"/>
        <v>0</v>
      </c>
      <c r="T191" s="280">
        <f t="shared" si="318"/>
        <v>0</v>
      </c>
      <c r="U191" s="278">
        <f t="shared" si="318"/>
        <v>0</v>
      </c>
      <c r="V191" s="280">
        <f t="shared" si="318"/>
        <v>0</v>
      </c>
      <c r="W191" s="387">
        <f>IF(Q191=0,0,((V191/Q191)-1)*100)</f>
        <v>0</v>
      </c>
    </row>
    <row r="192" spans="1:27" ht="13.5" thickTop="1">
      <c r="A192" s="403"/>
      <c r="K192" s="403"/>
      <c r="L192" s="255" t="s">
        <v>22</v>
      </c>
      <c r="M192" s="272">
        <v>0</v>
      </c>
      <c r="N192" s="273">
        <v>0</v>
      </c>
      <c r="O192" s="282">
        <f>SUM(M192:N192)</f>
        <v>0</v>
      </c>
      <c r="P192" s="275">
        <v>0</v>
      </c>
      <c r="Q192" s="282">
        <f>O192+P192</f>
        <v>0</v>
      </c>
      <c r="R192" s="272"/>
      <c r="S192" s="273"/>
      <c r="T192" s="282"/>
      <c r="U192" s="275"/>
      <c r="V192" s="282"/>
      <c r="W192" s="275"/>
      <c r="X192" s="333"/>
      <c r="Y192" s="334"/>
      <c r="Z192" s="334"/>
      <c r="AA192" s="407"/>
    </row>
    <row r="193" spans="1:27" ht="13.5" thickBot="1">
      <c r="A193" s="403"/>
      <c r="K193" s="403"/>
      <c r="L193" s="255" t="s">
        <v>23</v>
      </c>
      <c r="M193" s="272">
        <v>0</v>
      </c>
      <c r="N193" s="273">
        <v>0</v>
      </c>
      <c r="O193" s="282">
        <f>SUM(M193:N193)</f>
        <v>0</v>
      </c>
      <c r="P193" s="275">
        <v>0</v>
      </c>
      <c r="Q193" s="282">
        <f>O193+P193</f>
        <v>0</v>
      </c>
      <c r="R193" s="272"/>
      <c r="S193" s="273"/>
      <c r="T193" s="282"/>
      <c r="U193" s="275"/>
      <c r="V193" s="282"/>
      <c r="W193" s="275"/>
      <c r="X193" s="333"/>
      <c r="Y193" s="334"/>
      <c r="Z193" s="334"/>
      <c r="AA193" s="407"/>
    </row>
    <row r="194" spans="1:27" ht="13.5" customHeight="1" thickTop="1" thickBot="1">
      <c r="L194" s="277" t="s">
        <v>40</v>
      </c>
      <c r="M194" s="278">
        <f t="shared" ref="M194:Q194" si="319">+M189+M192+M193</f>
        <v>0</v>
      </c>
      <c r="N194" s="279">
        <f t="shared" si="319"/>
        <v>0</v>
      </c>
      <c r="O194" s="280">
        <f t="shared" si="319"/>
        <v>0</v>
      </c>
      <c r="P194" s="278">
        <f t="shared" si="319"/>
        <v>0</v>
      </c>
      <c r="Q194" s="280">
        <f t="shared" si="319"/>
        <v>0</v>
      </c>
      <c r="R194" s="278"/>
      <c r="S194" s="279"/>
      <c r="T194" s="280"/>
      <c r="U194" s="278"/>
      <c r="V194" s="280"/>
      <c r="W194" s="387"/>
    </row>
    <row r="195" spans="1:27" ht="13.5" customHeight="1" thickTop="1" thickBot="1">
      <c r="L195" s="277" t="s">
        <v>62</v>
      </c>
      <c r="M195" s="278">
        <f t="shared" ref="M195:Q195" si="320">M184+M188+M194</f>
        <v>0</v>
      </c>
      <c r="N195" s="279">
        <f t="shared" si="320"/>
        <v>0</v>
      </c>
      <c r="O195" s="280">
        <f t="shared" si="320"/>
        <v>0</v>
      </c>
      <c r="P195" s="278">
        <f t="shared" si="320"/>
        <v>0</v>
      </c>
      <c r="Q195" s="280">
        <f t="shared" si="320"/>
        <v>0</v>
      </c>
      <c r="R195" s="278"/>
      <c r="S195" s="279"/>
      <c r="T195" s="280"/>
      <c r="U195" s="278"/>
      <c r="V195" s="280"/>
      <c r="W195" s="387"/>
    </row>
    <row r="196" spans="1:27" ht="14.25" thickTop="1" thickBot="1">
      <c r="L196" s="277" t="s">
        <v>64</v>
      </c>
      <c r="M196" s="278">
        <f t="shared" ref="M196:Q196" si="321">+M180+M184+M188+M194</f>
        <v>0</v>
      </c>
      <c r="N196" s="279">
        <f t="shared" si="321"/>
        <v>0</v>
      </c>
      <c r="O196" s="280">
        <f t="shared" si="321"/>
        <v>0</v>
      </c>
      <c r="P196" s="278">
        <f t="shared" si="321"/>
        <v>0</v>
      </c>
      <c r="Q196" s="280">
        <f t="shared" si="321"/>
        <v>0</v>
      </c>
      <c r="R196" s="278"/>
      <c r="S196" s="279"/>
      <c r="T196" s="280"/>
      <c r="U196" s="278"/>
      <c r="V196" s="280"/>
      <c r="W196" s="387"/>
    </row>
    <row r="197" spans="1:27" ht="13.5" customHeight="1" thickTop="1" thickBot="1">
      <c r="L197" s="290" t="s">
        <v>60</v>
      </c>
      <c r="M197" s="249"/>
      <c r="N197" s="249"/>
      <c r="O197" s="249"/>
      <c r="P197" s="249"/>
      <c r="Q197" s="249"/>
      <c r="R197" s="249"/>
      <c r="S197" s="249"/>
      <c r="T197" s="249"/>
      <c r="U197" s="249"/>
      <c r="V197" s="249"/>
      <c r="W197" s="249"/>
    </row>
    <row r="198" spans="1:27" ht="13.5" customHeight="1" thickTop="1">
      <c r="L198" s="531" t="s">
        <v>55</v>
      </c>
      <c r="M198" s="532"/>
      <c r="N198" s="532"/>
      <c r="O198" s="532"/>
      <c r="P198" s="532"/>
      <c r="Q198" s="532"/>
      <c r="R198" s="532"/>
      <c r="S198" s="532"/>
      <c r="T198" s="532"/>
      <c r="U198" s="532"/>
      <c r="V198" s="532"/>
      <c r="W198" s="533"/>
    </row>
    <row r="199" spans="1:27" ht="13.5" thickBot="1">
      <c r="L199" s="534" t="s">
        <v>52</v>
      </c>
      <c r="M199" s="535"/>
      <c r="N199" s="535"/>
      <c r="O199" s="535"/>
      <c r="P199" s="535"/>
      <c r="Q199" s="535"/>
      <c r="R199" s="535"/>
      <c r="S199" s="535"/>
      <c r="T199" s="535"/>
      <c r="U199" s="535"/>
      <c r="V199" s="535"/>
      <c r="W199" s="536"/>
    </row>
    <row r="200" spans="1:27" ht="14.25" thickTop="1" thickBot="1">
      <c r="L200" s="248"/>
      <c r="M200" s="249"/>
      <c r="N200" s="249"/>
      <c r="O200" s="249"/>
      <c r="P200" s="249"/>
      <c r="Q200" s="249"/>
      <c r="R200" s="249"/>
      <c r="S200" s="249"/>
      <c r="T200" s="249"/>
      <c r="U200" s="249"/>
      <c r="V200" s="249"/>
      <c r="W200" s="250" t="s">
        <v>34</v>
      </c>
    </row>
    <row r="201" spans="1:27" ht="14.25" thickTop="1" thickBot="1">
      <c r="L201" s="251"/>
      <c r="M201" s="252" t="s">
        <v>63</v>
      </c>
      <c r="N201" s="252"/>
      <c r="O201" s="252"/>
      <c r="P201" s="252"/>
      <c r="Q201" s="253"/>
      <c r="R201" s="252" t="s">
        <v>65</v>
      </c>
      <c r="S201" s="252"/>
      <c r="T201" s="252"/>
      <c r="U201" s="252"/>
      <c r="V201" s="253"/>
      <c r="W201" s="254" t="s">
        <v>2</v>
      </c>
    </row>
    <row r="202" spans="1:27" ht="13.5" thickTop="1">
      <c r="L202" s="255" t="s">
        <v>3</v>
      </c>
      <c r="M202" s="256"/>
      <c r="N202" s="257"/>
      <c r="O202" s="258"/>
      <c r="P202" s="292"/>
      <c r="Q202" s="258"/>
      <c r="R202" s="256"/>
      <c r="S202" s="257"/>
      <c r="T202" s="258"/>
      <c r="U202" s="292"/>
      <c r="V202" s="258"/>
      <c r="W202" s="260" t="s">
        <v>4</v>
      </c>
    </row>
    <row r="203" spans="1:27" ht="13.5" thickBot="1">
      <c r="L203" s="261"/>
      <c r="M203" s="262" t="s">
        <v>35</v>
      </c>
      <c r="N203" s="263" t="s">
        <v>36</v>
      </c>
      <c r="O203" s="264" t="s">
        <v>37</v>
      </c>
      <c r="P203" s="293" t="s">
        <v>32</v>
      </c>
      <c r="Q203" s="264" t="s">
        <v>7</v>
      </c>
      <c r="R203" s="262" t="s">
        <v>35</v>
      </c>
      <c r="S203" s="263" t="s">
        <v>36</v>
      </c>
      <c r="T203" s="264" t="s">
        <v>37</v>
      </c>
      <c r="U203" s="293" t="s">
        <v>32</v>
      </c>
      <c r="V203" s="264" t="s">
        <v>7</v>
      </c>
      <c r="W203" s="266"/>
    </row>
    <row r="204" spans="1:27" ht="6" customHeight="1" thickTop="1">
      <c r="L204" s="255"/>
      <c r="M204" s="267"/>
      <c r="N204" s="268"/>
      <c r="O204" s="269"/>
      <c r="P204" s="294"/>
      <c r="Q204" s="269"/>
      <c r="R204" s="267"/>
      <c r="S204" s="268"/>
      <c r="T204" s="269"/>
      <c r="U204" s="294"/>
      <c r="V204" s="269"/>
      <c r="W204" s="295"/>
    </row>
    <row r="205" spans="1:27">
      <c r="L205" s="255" t="s">
        <v>10</v>
      </c>
      <c r="M205" s="272">
        <v>0</v>
      </c>
      <c r="N205" s="273">
        <v>0</v>
      </c>
      <c r="O205" s="274">
        <f>M205+N205</f>
        <v>0</v>
      </c>
      <c r="P205" s="275">
        <v>0</v>
      </c>
      <c r="Q205" s="274">
        <f>O205+P205</f>
        <v>0</v>
      </c>
      <c r="R205" s="455">
        <v>0</v>
      </c>
      <c r="S205" s="456">
        <v>0</v>
      </c>
      <c r="T205" s="457">
        <v>0</v>
      </c>
      <c r="U205" s="458">
        <v>0</v>
      </c>
      <c r="V205" s="274">
        <f>T205+U205</f>
        <v>0</v>
      </c>
      <c r="W205" s="319">
        <f>IF(Q205=0,0,((V205/Q205)-1)*100)</f>
        <v>0</v>
      </c>
    </row>
    <row r="206" spans="1:27">
      <c r="L206" s="255" t="s">
        <v>11</v>
      </c>
      <c r="M206" s="272">
        <v>0</v>
      </c>
      <c r="N206" s="273">
        <v>0</v>
      </c>
      <c r="O206" s="274">
        <f>M206+N206</f>
        <v>0</v>
      </c>
      <c r="P206" s="275">
        <v>0</v>
      </c>
      <c r="Q206" s="274">
        <f>O206+P206</f>
        <v>0</v>
      </c>
      <c r="R206" s="455">
        <v>0</v>
      </c>
      <c r="S206" s="456">
        <v>0</v>
      </c>
      <c r="T206" s="457">
        <v>0</v>
      </c>
      <c r="U206" s="458">
        <v>0</v>
      </c>
      <c r="V206" s="274">
        <f>T206+U206</f>
        <v>0</v>
      </c>
      <c r="W206" s="319">
        <f>IF(Q206=0,0,((V206/Q206)-1)*100)</f>
        <v>0</v>
      </c>
    </row>
    <row r="207" spans="1:27" ht="13.5" thickBot="1">
      <c r="L207" s="261" t="s">
        <v>12</v>
      </c>
      <c r="M207" s="272">
        <v>0</v>
      </c>
      <c r="N207" s="273">
        <v>0</v>
      </c>
      <c r="O207" s="274">
        <f>M207+N207</f>
        <v>0</v>
      </c>
      <c r="P207" s="275">
        <v>0</v>
      </c>
      <c r="Q207" s="274">
        <f>O207+P207</f>
        <v>0</v>
      </c>
      <c r="R207" s="455">
        <v>0</v>
      </c>
      <c r="S207" s="456">
        <v>0</v>
      </c>
      <c r="T207" s="457">
        <v>0</v>
      </c>
      <c r="U207" s="458">
        <v>0</v>
      </c>
      <c r="V207" s="274">
        <f>T207+U207</f>
        <v>0</v>
      </c>
      <c r="W207" s="319">
        <f>IF(Q207=0,0,((V207/Q207)-1)*100)</f>
        <v>0</v>
      </c>
    </row>
    <row r="208" spans="1:27" ht="14.25" thickTop="1" thickBot="1">
      <c r="L208" s="277" t="s">
        <v>38</v>
      </c>
      <c r="M208" s="278">
        <f t="shared" ref="M208:V208" si="322">+M205+M206+M207</f>
        <v>0</v>
      </c>
      <c r="N208" s="279">
        <f t="shared" si="322"/>
        <v>0</v>
      </c>
      <c r="O208" s="280">
        <f t="shared" si="322"/>
        <v>0</v>
      </c>
      <c r="P208" s="278">
        <f t="shared" si="322"/>
        <v>0</v>
      </c>
      <c r="Q208" s="280">
        <f t="shared" si="322"/>
        <v>0</v>
      </c>
      <c r="R208" s="278">
        <f t="shared" si="322"/>
        <v>0</v>
      </c>
      <c r="S208" s="279">
        <f t="shared" si="322"/>
        <v>0</v>
      </c>
      <c r="T208" s="280">
        <f t="shared" si="322"/>
        <v>0</v>
      </c>
      <c r="U208" s="278">
        <f t="shared" si="322"/>
        <v>0</v>
      </c>
      <c r="V208" s="280">
        <f t="shared" si="322"/>
        <v>0</v>
      </c>
      <c r="W208" s="387">
        <f t="shared" ref="W208" si="323">IF(Q208=0,0,((V208/Q208)-1)*100)</f>
        <v>0</v>
      </c>
    </row>
    <row r="209" spans="1:27" ht="13.5" thickTop="1">
      <c r="L209" s="255" t="s">
        <v>13</v>
      </c>
      <c r="M209" s="272">
        <v>0</v>
      </c>
      <c r="N209" s="273">
        <v>0</v>
      </c>
      <c r="O209" s="274">
        <f>M209+N209</f>
        <v>0</v>
      </c>
      <c r="P209" s="275">
        <v>0</v>
      </c>
      <c r="Q209" s="274">
        <f>O209+P209</f>
        <v>0</v>
      </c>
      <c r="R209" s="272">
        <v>0</v>
      </c>
      <c r="S209" s="273">
        <v>0</v>
      </c>
      <c r="T209" s="274">
        <f>R209+S209</f>
        <v>0</v>
      </c>
      <c r="U209" s="275">
        <v>0</v>
      </c>
      <c r="V209" s="274">
        <f>T209+U209</f>
        <v>0</v>
      </c>
      <c r="W209" s="319">
        <f t="shared" ref="W209:W213" si="324">IF(Q209=0,0,((V209/Q209)-1)*100)</f>
        <v>0</v>
      </c>
    </row>
    <row r="210" spans="1:27">
      <c r="L210" s="255" t="s">
        <v>14</v>
      </c>
      <c r="M210" s="272">
        <v>0</v>
      </c>
      <c r="N210" s="273">
        <v>0</v>
      </c>
      <c r="O210" s="274">
        <f>M210+N210</f>
        <v>0</v>
      </c>
      <c r="P210" s="275">
        <v>0</v>
      </c>
      <c r="Q210" s="274">
        <f>O210+P210</f>
        <v>0</v>
      </c>
      <c r="R210" s="272">
        <v>0</v>
      </c>
      <c r="S210" s="273">
        <v>0</v>
      </c>
      <c r="T210" s="274">
        <f>R210+S210</f>
        <v>0</v>
      </c>
      <c r="U210" s="275">
        <v>0</v>
      </c>
      <c r="V210" s="274">
        <f>T210+U210</f>
        <v>0</v>
      </c>
      <c r="W210" s="319">
        <f>IF(Q210=0,0,((V210/Q210)-1)*100)</f>
        <v>0</v>
      </c>
    </row>
    <row r="211" spans="1:27" ht="13.5" thickBot="1">
      <c r="L211" s="255" t="s">
        <v>15</v>
      </c>
      <c r="M211" s="272">
        <v>0</v>
      </c>
      <c r="N211" s="273">
        <v>0</v>
      </c>
      <c r="O211" s="274">
        <f>M211+N211</f>
        <v>0</v>
      </c>
      <c r="P211" s="275">
        <v>0</v>
      </c>
      <c r="Q211" s="274">
        <f>O211+P211</f>
        <v>0</v>
      </c>
      <c r="R211" s="272">
        <v>0</v>
      </c>
      <c r="S211" s="273">
        <v>0</v>
      </c>
      <c r="T211" s="274">
        <f>R211+S211</f>
        <v>0</v>
      </c>
      <c r="U211" s="275">
        <v>0</v>
      </c>
      <c r="V211" s="274">
        <f>T211+U211</f>
        <v>0</v>
      </c>
      <c r="W211" s="319">
        <f>IF(Q211=0,0,((V211/Q211)-1)*100)</f>
        <v>0</v>
      </c>
    </row>
    <row r="212" spans="1:27" ht="14.25" thickTop="1" thickBot="1">
      <c r="L212" s="277" t="s">
        <v>61</v>
      </c>
      <c r="M212" s="278">
        <f t="shared" ref="M212" si="325">+M209+M210+M211</f>
        <v>0</v>
      </c>
      <c r="N212" s="279">
        <f t="shared" ref="N212" si="326">+N209+N210+N211</f>
        <v>0</v>
      </c>
      <c r="O212" s="280">
        <f t="shared" ref="O212" si="327">+O209+O210+O211</f>
        <v>0</v>
      </c>
      <c r="P212" s="278">
        <f t="shared" ref="P212" si="328">+P209+P210+P211</f>
        <v>0</v>
      </c>
      <c r="Q212" s="280">
        <f t="shared" ref="Q212" si="329">+Q209+Q210+Q211</f>
        <v>0</v>
      </c>
      <c r="R212" s="278">
        <f t="shared" ref="R212" si="330">+R209+R210+R211</f>
        <v>0</v>
      </c>
      <c r="S212" s="279">
        <f t="shared" ref="S212" si="331">+S209+S210+S211</f>
        <v>0</v>
      </c>
      <c r="T212" s="280">
        <f t="shared" ref="T212" si="332">+T209+T210+T211</f>
        <v>0</v>
      </c>
      <c r="U212" s="278">
        <f t="shared" ref="U212" si="333">+U209+U210+U211</f>
        <v>0</v>
      </c>
      <c r="V212" s="280">
        <f t="shared" ref="V212" si="334">+V209+V210+V211</f>
        <v>0</v>
      </c>
      <c r="W212" s="387">
        <f t="shared" ref="W212" si="335">IF(Q212=0,0,((V212/Q212)-1)*100)</f>
        <v>0</v>
      </c>
    </row>
    <row r="213" spans="1:27" ht="13.5" thickTop="1">
      <c r="L213" s="255" t="s">
        <v>16</v>
      </c>
      <c r="M213" s="272">
        <v>0</v>
      </c>
      <c r="N213" s="273">
        <v>0</v>
      </c>
      <c r="O213" s="274">
        <f>SUM(M213:N213)</f>
        <v>0</v>
      </c>
      <c r="P213" s="275">
        <v>0</v>
      </c>
      <c r="Q213" s="274">
        <f>O213+P213</f>
        <v>0</v>
      </c>
      <c r="R213" s="272">
        <v>0</v>
      </c>
      <c r="S213" s="273">
        <v>0</v>
      </c>
      <c r="T213" s="274">
        <f>SUM(R213:S213)</f>
        <v>0</v>
      </c>
      <c r="U213" s="275">
        <v>0</v>
      </c>
      <c r="V213" s="274">
        <f>T213+U213</f>
        <v>0</v>
      </c>
      <c r="W213" s="319">
        <f t="shared" si="324"/>
        <v>0</v>
      </c>
    </row>
    <row r="214" spans="1:27">
      <c r="L214" s="255" t="s">
        <v>17</v>
      </c>
      <c r="M214" s="272">
        <v>0</v>
      </c>
      <c r="N214" s="273">
        <v>0</v>
      </c>
      <c r="O214" s="274">
        <f>SUM(M214:N214)</f>
        <v>0</v>
      </c>
      <c r="P214" s="275">
        <v>0</v>
      </c>
      <c r="Q214" s="274">
        <f>O214+P214</f>
        <v>0</v>
      </c>
      <c r="R214" s="272">
        <v>0</v>
      </c>
      <c r="S214" s="273">
        <v>0</v>
      </c>
      <c r="T214" s="274">
        <f>SUM(R214:S214)</f>
        <v>0</v>
      </c>
      <c r="U214" s="275">
        <v>0</v>
      </c>
      <c r="V214" s="274">
        <f>T214+U214</f>
        <v>0</v>
      </c>
      <c r="W214" s="319">
        <f>IF(Q214=0,0,((V214/Q214)-1)*100)</f>
        <v>0</v>
      </c>
    </row>
    <row r="215" spans="1:27" ht="13.5" thickBot="1">
      <c r="L215" s="255" t="s">
        <v>18</v>
      </c>
      <c r="M215" s="272">
        <v>0</v>
      </c>
      <c r="N215" s="273">
        <v>0</v>
      </c>
      <c r="O215" s="282">
        <f>SUM(M215:N215)</f>
        <v>0</v>
      </c>
      <c r="P215" s="283">
        <v>0</v>
      </c>
      <c r="Q215" s="274">
        <f>O215+P215</f>
        <v>0</v>
      </c>
      <c r="R215" s="272">
        <v>0</v>
      </c>
      <c r="S215" s="273">
        <v>0</v>
      </c>
      <c r="T215" s="282">
        <f>SUM(R215:S215)</f>
        <v>0</v>
      </c>
      <c r="U215" s="283">
        <v>0</v>
      </c>
      <c r="V215" s="274">
        <f>T215+U215</f>
        <v>0</v>
      </c>
      <c r="W215" s="319">
        <f>IF(Q215=0,0,((V215/Q215)-1)*100)</f>
        <v>0</v>
      </c>
    </row>
    <row r="216" spans="1:27" ht="14.25" thickTop="1" thickBot="1">
      <c r="L216" s="284" t="s">
        <v>19</v>
      </c>
      <c r="M216" s="285">
        <f>+M213+M214+M215</f>
        <v>0</v>
      </c>
      <c r="N216" s="285">
        <f t="shared" ref="N216" si="336">+N213+N214+N215</f>
        <v>0</v>
      </c>
      <c r="O216" s="286">
        <f t="shared" ref="O216" si="337">+O213+O214+O215</f>
        <v>0</v>
      </c>
      <c r="P216" s="287">
        <f t="shared" ref="P216" si="338">+P213+P214+P215</f>
        <v>0</v>
      </c>
      <c r="Q216" s="286">
        <f t="shared" ref="Q216" si="339">+Q213+Q214+Q215</f>
        <v>0</v>
      </c>
      <c r="R216" s="285">
        <f t="shared" ref="R216" si="340">+R213+R214+R215</f>
        <v>0</v>
      </c>
      <c r="S216" s="285">
        <f t="shared" ref="S216" si="341">+S213+S214+S215</f>
        <v>0</v>
      </c>
      <c r="T216" s="286">
        <f t="shared" ref="T216" si="342">+T213+T214+T215</f>
        <v>0</v>
      </c>
      <c r="U216" s="287">
        <f t="shared" ref="U216" si="343">+U213+U214+U215</f>
        <v>0</v>
      </c>
      <c r="V216" s="286">
        <f t="shared" ref="V216" si="344">+V213+V214+V215</f>
        <v>0</v>
      </c>
      <c r="W216" s="388">
        <f>IF(Q216=0,0,((V216/Q216)-1)*100)</f>
        <v>0</v>
      </c>
    </row>
    <row r="217" spans="1:27" ht="14.25" thickTop="1" thickBot="1">
      <c r="A217" s="403"/>
      <c r="K217" s="403"/>
      <c r="L217" s="255" t="s">
        <v>21</v>
      </c>
      <c r="M217" s="272">
        <v>0</v>
      </c>
      <c r="N217" s="273">
        <v>0</v>
      </c>
      <c r="O217" s="282">
        <f>SUM(M217:N217)</f>
        <v>0</v>
      </c>
      <c r="P217" s="289">
        <v>0</v>
      </c>
      <c r="Q217" s="274">
        <f>O217+P217</f>
        <v>0</v>
      </c>
      <c r="R217" s="272">
        <v>0</v>
      </c>
      <c r="S217" s="273">
        <v>0</v>
      </c>
      <c r="T217" s="282">
        <f>SUM(R217:S217)</f>
        <v>0</v>
      </c>
      <c r="U217" s="289">
        <v>0</v>
      </c>
      <c r="V217" s="274">
        <f>T217+U217</f>
        <v>0</v>
      </c>
      <c r="W217" s="319">
        <f>IF(Q217=0,0,((V217/Q217)-1)*100)</f>
        <v>0</v>
      </c>
      <c r="X217" s="333"/>
      <c r="Y217" s="334"/>
      <c r="Z217" s="334"/>
      <c r="AA217" s="407"/>
    </row>
    <row r="218" spans="1:27" ht="14.25" thickTop="1" thickBot="1">
      <c r="L218" s="277" t="s">
        <v>66</v>
      </c>
      <c r="M218" s="278">
        <f>M212+M216+M217</f>
        <v>0</v>
      </c>
      <c r="N218" s="279">
        <f t="shared" ref="N218" si="345">N212+N216+N217</f>
        <v>0</v>
      </c>
      <c r="O218" s="280">
        <f t="shared" ref="O218" si="346">O212+O216+O217</f>
        <v>0</v>
      </c>
      <c r="P218" s="278">
        <f t="shared" ref="P218" si="347">P212+P216+P217</f>
        <v>0</v>
      </c>
      <c r="Q218" s="280">
        <f t="shared" ref="Q218" si="348">Q212+Q216+Q217</f>
        <v>0</v>
      </c>
      <c r="R218" s="278">
        <f t="shared" ref="R218" si="349">R212+R216+R217</f>
        <v>0</v>
      </c>
      <c r="S218" s="279">
        <f t="shared" ref="S218" si="350">S212+S216+S217</f>
        <v>0</v>
      </c>
      <c r="T218" s="280">
        <f t="shared" ref="T218" si="351">T212+T216+T217</f>
        <v>0</v>
      </c>
      <c r="U218" s="278">
        <f t="shared" ref="U218" si="352">U212+U216+U217</f>
        <v>0</v>
      </c>
      <c r="V218" s="280">
        <f t="shared" ref="V218" si="353">V212+V216+V217</f>
        <v>0</v>
      </c>
      <c r="W218" s="387">
        <f t="shared" ref="W218" si="354">IF(Q218=0,0,((V218/Q218)-1)*100)</f>
        <v>0</v>
      </c>
    </row>
    <row r="219" spans="1:27" ht="14.25" thickTop="1" thickBot="1">
      <c r="L219" s="277" t="s">
        <v>67</v>
      </c>
      <c r="M219" s="278">
        <f>+M208+M212+M216+M217</f>
        <v>0</v>
      </c>
      <c r="N219" s="279">
        <f t="shared" ref="N219:V219" si="355">+N208+N212+N216+N217</f>
        <v>0</v>
      </c>
      <c r="O219" s="280">
        <f t="shared" si="355"/>
        <v>0</v>
      </c>
      <c r="P219" s="278">
        <f t="shared" si="355"/>
        <v>0</v>
      </c>
      <c r="Q219" s="280">
        <f t="shared" si="355"/>
        <v>0</v>
      </c>
      <c r="R219" s="278">
        <f t="shared" si="355"/>
        <v>0</v>
      </c>
      <c r="S219" s="279">
        <f t="shared" si="355"/>
        <v>0</v>
      </c>
      <c r="T219" s="280">
        <f t="shared" si="355"/>
        <v>0</v>
      </c>
      <c r="U219" s="278">
        <f t="shared" si="355"/>
        <v>0</v>
      </c>
      <c r="V219" s="280">
        <f t="shared" si="355"/>
        <v>0</v>
      </c>
      <c r="W219" s="387">
        <f>IF(Q219=0,0,((V219/Q219)-1)*100)</f>
        <v>0</v>
      </c>
    </row>
    <row r="220" spans="1:27" ht="13.5" thickTop="1">
      <c r="A220" s="403"/>
      <c r="K220" s="403"/>
      <c r="L220" s="255" t="s">
        <v>22</v>
      </c>
      <c r="M220" s="272">
        <v>0</v>
      </c>
      <c r="N220" s="273">
        <v>0</v>
      </c>
      <c r="O220" s="282">
        <f>SUM(M220:N220)</f>
        <v>0</v>
      </c>
      <c r="P220" s="275">
        <v>0</v>
      </c>
      <c r="Q220" s="274">
        <f>O220+P220</f>
        <v>0</v>
      </c>
      <c r="R220" s="272"/>
      <c r="S220" s="273"/>
      <c r="T220" s="282"/>
      <c r="U220" s="275"/>
      <c r="V220" s="274"/>
      <c r="W220" s="319"/>
      <c r="X220" s="333"/>
      <c r="Y220" s="334"/>
      <c r="Z220" s="334"/>
      <c r="AA220" s="407"/>
    </row>
    <row r="221" spans="1:27" ht="12.75" customHeight="1" thickBot="1">
      <c r="A221" s="403"/>
      <c r="K221" s="403"/>
      <c r="L221" s="255" t="s">
        <v>23</v>
      </c>
      <c r="M221" s="272">
        <v>0</v>
      </c>
      <c r="N221" s="273">
        <v>0</v>
      </c>
      <c r="O221" s="282">
        <f>SUM(M221:N221)</f>
        <v>0</v>
      </c>
      <c r="P221" s="275">
        <v>0</v>
      </c>
      <c r="Q221" s="274">
        <f>O221+P221</f>
        <v>0</v>
      </c>
      <c r="R221" s="272"/>
      <c r="S221" s="273"/>
      <c r="T221" s="282"/>
      <c r="U221" s="275"/>
      <c r="V221" s="274"/>
      <c r="W221" s="319"/>
      <c r="X221" s="333"/>
      <c r="Y221" s="334"/>
      <c r="Z221" s="334"/>
      <c r="AA221" s="407"/>
    </row>
    <row r="222" spans="1:27" ht="12.75" customHeight="1" thickTop="1" thickBot="1">
      <c r="A222" s="403"/>
      <c r="K222" s="403"/>
      <c r="L222" s="277" t="s">
        <v>40</v>
      </c>
      <c r="M222" s="278">
        <f t="shared" ref="M222:Q222" si="356">+M217+M220+M221</f>
        <v>0</v>
      </c>
      <c r="N222" s="279">
        <f t="shared" si="356"/>
        <v>0</v>
      </c>
      <c r="O222" s="280">
        <f t="shared" si="356"/>
        <v>0</v>
      </c>
      <c r="P222" s="278">
        <f t="shared" si="356"/>
        <v>0</v>
      </c>
      <c r="Q222" s="298">
        <f t="shared" si="356"/>
        <v>0</v>
      </c>
      <c r="R222" s="278"/>
      <c r="S222" s="279"/>
      <c r="T222" s="280"/>
      <c r="U222" s="278"/>
      <c r="V222" s="298"/>
      <c r="W222" s="389"/>
      <c r="X222" s="333"/>
      <c r="Y222" s="334"/>
      <c r="Z222" s="334"/>
      <c r="AA222" s="407"/>
    </row>
    <row r="223" spans="1:27" ht="13.5" customHeight="1" thickTop="1" thickBot="1">
      <c r="L223" s="277" t="s">
        <v>62</v>
      </c>
      <c r="M223" s="278">
        <f t="shared" ref="M223:Q223" si="357">M212+M216+M222</f>
        <v>0</v>
      </c>
      <c r="N223" s="279">
        <f t="shared" si="357"/>
        <v>0</v>
      </c>
      <c r="O223" s="280">
        <f t="shared" si="357"/>
        <v>0</v>
      </c>
      <c r="P223" s="278">
        <f t="shared" si="357"/>
        <v>0</v>
      </c>
      <c r="Q223" s="280">
        <f t="shared" si="357"/>
        <v>0</v>
      </c>
      <c r="R223" s="278"/>
      <c r="S223" s="279"/>
      <c r="T223" s="280"/>
      <c r="U223" s="278"/>
      <c r="V223" s="280"/>
      <c r="W223" s="387"/>
    </row>
    <row r="224" spans="1:27" ht="14.25" thickTop="1" thickBot="1">
      <c r="L224" s="277" t="s">
        <v>64</v>
      </c>
      <c r="M224" s="278">
        <f t="shared" ref="M224:Q224" si="358">+M208+M212+M216+M222</f>
        <v>0</v>
      </c>
      <c r="N224" s="279">
        <f t="shared" si="358"/>
        <v>0</v>
      </c>
      <c r="O224" s="280">
        <f t="shared" si="358"/>
        <v>0</v>
      </c>
      <c r="P224" s="278">
        <f t="shared" si="358"/>
        <v>0</v>
      </c>
      <c r="Q224" s="280">
        <f t="shared" si="358"/>
        <v>0</v>
      </c>
      <c r="R224" s="278"/>
      <c r="S224" s="279"/>
      <c r="T224" s="280"/>
      <c r="U224" s="278"/>
      <c r="V224" s="280"/>
      <c r="W224" s="387"/>
    </row>
    <row r="225" spans="12:23" ht="13.5" customHeight="1" thickTop="1" thickBot="1">
      <c r="L225" s="290" t="s">
        <v>60</v>
      </c>
      <c r="M225" s="249"/>
      <c r="N225" s="249"/>
      <c r="O225" s="249"/>
      <c r="P225" s="249"/>
      <c r="Q225" s="249"/>
      <c r="R225" s="249"/>
      <c r="S225" s="249"/>
      <c r="T225" s="249"/>
      <c r="U225" s="249"/>
      <c r="V225" s="249"/>
      <c r="W225" s="249"/>
    </row>
    <row r="226" spans="12:23" ht="13.5" thickTop="1">
      <c r="L226" s="501" t="s">
        <v>56</v>
      </c>
      <c r="M226" s="502"/>
      <c r="N226" s="502"/>
      <c r="O226" s="502"/>
      <c r="P226" s="502"/>
      <c r="Q226" s="502"/>
      <c r="R226" s="502"/>
      <c r="S226" s="502"/>
      <c r="T226" s="502"/>
      <c r="U226" s="502"/>
      <c r="V226" s="502"/>
      <c r="W226" s="503"/>
    </row>
    <row r="227" spans="12:23" ht="13.5" thickBot="1">
      <c r="L227" s="504" t="s">
        <v>53</v>
      </c>
      <c r="M227" s="505"/>
      <c r="N227" s="505"/>
      <c r="O227" s="505"/>
      <c r="P227" s="505"/>
      <c r="Q227" s="505"/>
      <c r="R227" s="505"/>
      <c r="S227" s="505"/>
      <c r="T227" s="505"/>
      <c r="U227" s="505"/>
      <c r="V227" s="505"/>
      <c r="W227" s="506"/>
    </row>
    <row r="228" spans="12:23" ht="14.25" thickTop="1" thickBot="1">
      <c r="L228" s="248"/>
      <c r="M228" s="249"/>
      <c r="N228" s="249"/>
      <c r="O228" s="249"/>
      <c r="P228" s="249"/>
      <c r="Q228" s="249"/>
      <c r="R228" s="249"/>
      <c r="S228" s="249"/>
      <c r="T228" s="249"/>
      <c r="U228" s="249"/>
      <c r="V228" s="249"/>
      <c r="W228" s="250" t="s">
        <v>34</v>
      </c>
    </row>
    <row r="229" spans="12:23" ht="12.75" customHeight="1" thickTop="1" thickBot="1">
      <c r="L229" s="251"/>
      <c r="M229" s="495" t="s">
        <v>63</v>
      </c>
      <c r="N229" s="496"/>
      <c r="O229" s="496"/>
      <c r="P229" s="496"/>
      <c r="Q229" s="497"/>
      <c r="R229" s="252" t="s">
        <v>65</v>
      </c>
      <c r="S229" s="252"/>
      <c r="T229" s="252"/>
      <c r="U229" s="252"/>
      <c r="V229" s="253"/>
      <c r="W229" s="254" t="s">
        <v>2</v>
      </c>
    </row>
    <row r="230" spans="12:23" ht="13.5" thickTop="1">
      <c r="L230" s="255" t="s">
        <v>3</v>
      </c>
      <c r="M230" s="256"/>
      <c r="N230" s="257"/>
      <c r="O230" s="258"/>
      <c r="P230" s="259"/>
      <c r="Q230" s="302"/>
      <c r="R230" s="256"/>
      <c r="S230" s="257"/>
      <c r="T230" s="258"/>
      <c r="U230" s="292"/>
      <c r="V230" s="258"/>
      <c r="W230" s="260" t="s">
        <v>4</v>
      </c>
    </row>
    <row r="231" spans="12:23" ht="13.5" thickBot="1">
      <c r="L231" s="261"/>
      <c r="M231" s="262" t="s">
        <v>35</v>
      </c>
      <c r="N231" s="263" t="s">
        <v>36</v>
      </c>
      <c r="O231" s="264" t="s">
        <v>37</v>
      </c>
      <c r="P231" s="265" t="s">
        <v>32</v>
      </c>
      <c r="Q231" s="326" t="s">
        <v>7</v>
      </c>
      <c r="R231" s="262" t="s">
        <v>35</v>
      </c>
      <c r="S231" s="263" t="s">
        <v>36</v>
      </c>
      <c r="T231" s="264" t="s">
        <v>37</v>
      </c>
      <c r="U231" s="293" t="s">
        <v>32</v>
      </c>
      <c r="V231" s="264" t="s">
        <v>7</v>
      </c>
      <c r="W231" s="266"/>
    </row>
    <row r="232" spans="12:23" ht="4.5" customHeight="1" thickTop="1">
      <c r="L232" s="255"/>
      <c r="M232" s="267"/>
      <c r="N232" s="268"/>
      <c r="O232" s="269"/>
      <c r="P232" s="270"/>
      <c r="Q232" s="304"/>
      <c r="R232" s="267"/>
      <c r="S232" s="268"/>
      <c r="T232" s="269"/>
      <c r="U232" s="294"/>
      <c r="V232" s="269"/>
      <c r="W232" s="295"/>
    </row>
    <row r="233" spans="12:23">
      <c r="L233" s="255" t="s">
        <v>10</v>
      </c>
      <c r="M233" s="272">
        <f t="shared" ref="M233:N235" si="359">+M177+M205</f>
        <v>0</v>
      </c>
      <c r="N233" s="273">
        <f t="shared" si="359"/>
        <v>0</v>
      </c>
      <c r="O233" s="274">
        <f>M233+N233</f>
        <v>0</v>
      </c>
      <c r="P233" s="275">
        <f>+P177+P205</f>
        <v>0</v>
      </c>
      <c r="Q233" s="305">
        <f t="shared" ref="Q233" si="360">O233+P233</f>
        <v>0</v>
      </c>
      <c r="R233" s="272">
        <f t="shared" ref="R233:S235" si="361">+R177+R205</f>
        <v>0</v>
      </c>
      <c r="S233" s="273">
        <f t="shared" si="361"/>
        <v>0</v>
      </c>
      <c r="T233" s="274">
        <f>R233+S233</f>
        <v>0</v>
      </c>
      <c r="U233" s="296">
        <f>+U177+U205</f>
        <v>0</v>
      </c>
      <c r="V233" s="274">
        <f>T233+U233</f>
        <v>0</v>
      </c>
      <c r="W233" s="319">
        <f>IF(Q233=0,0,((V233/Q233)-1)*100)</f>
        <v>0</v>
      </c>
    </row>
    <row r="234" spans="12:23">
      <c r="L234" s="255" t="s">
        <v>11</v>
      </c>
      <c r="M234" s="272">
        <f t="shared" si="359"/>
        <v>0</v>
      </c>
      <c r="N234" s="273">
        <f t="shared" si="359"/>
        <v>0</v>
      </c>
      <c r="O234" s="274">
        <f t="shared" ref="O234:O235" si="362">M234+N234</f>
        <v>0</v>
      </c>
      <c r="P234" s="275">
        <f>+P178+P206</f>
        <v>0</v>
      </c>
      <c r="Q234" s="305">
        <f>O234+P234</f>
        <v>0</v>
      </c>
      <c r="R234" s="272">
        <f t="shared" si="361"/>
        <v>0</v>
      </c>
      <c r="S234" s="273">
        <f t="shared" si="361"/>
        <v>0</v>
      </c>
      <c r="T234" s="274">
        <f t="shared" ref="T234:T235" si="363">R234+S234</f>
        <v>0</v>
      </c>
      <c r="U234" s="296">
        <f>+U178+U206</f>
        <v>0</v>
      </c>
      <c r="V234" s="274">
        <f>T234+U234</f>
        <v>0</v>
      </c>
      <c r="W234" s="319">
        <f>IF(Q234=0,0,((V234/Q234)-1)*100)</f>
        <v>0</v>
      </c>
    </row>
    <row r="235" spans="12:23" ht="13.5" thickBot="1">
      <c r="L235" s="261" t="s">
        <v>12</v>
      </c>
      <c r="M235" s="272">
        <f t="shared" si="359"/>
        <v>0</v>
      </c>
      <c r="N235" s="273">
        <f t="shared" si="359"/>
        <v>0</v>
      </c>
      <c r="O235" s="274">
        <f t="shared" si="362"/>
        <v>0</v>
      </c>
      <c r="P235" s="275">
        <f>+P179+P207</f>
        <v>0</v>
      </c>
      <c r="Q235" s="305">
        <f>O235+P235</f>
        <v>0</v>
      </c>
      <c r="R235" s="272">
        <f t="shared" si="361"/>
        <v>0</v>
      </c>
      <c r="S235" s="273">
        <f t="shared" si="361"/>
        <v>0</v>
      </c>
      <c r="T235" s="274">
        <f t="shared" si="363"/>
        <v>0</v>
      </c>
      <c r="U235" s="296">
        <f>+U179+U207</f>
        <v>0</v>
      </c>
      <c r="V235" s="274">
        <f>T235+U235</f>
        <v>0</v>
      </c>
      <c r="W235" s="319">
        <f>IF(Q235=0,0,((V235/Q235)-1)*100)</f>
        <v>0</v>
      </c>
    </row>
    <row r="236" spans="12:23" ht="14.25" thickTop="1" thickBot="1">
      <c r="L236" s="277" t="s">
        <v>38</v>
      </c>
      <c r="M236" s="278">
        <f t="shared" ref="M236:V236" si="364">+M233+M234+M235</f>
        <v>0</v>
      </c>
      <c r="N236" s="279">
        <f t="shared" si="364"/>
        <v>0</v>
      </c>
      <c r="O236" s="280">
        <f t="shared" si="364"/>
        <v>0</v>
      </c>
      <c r="P236" s="278">
        <f t="shared" si="364"/>
        <v>0</v>
      </c>
      <c r="Q236" s="280">
        <f t="shared" si="364"/>
        <v>0</v>
      </c>
      <c r="R236" s="278">
        <f t="shared" si="364"/>
        <v>0</v>
      </c>
      <c r="S236" s="279">
        <f t="shared" si="364"/>
        <v>0</v>
      </c>
      <c r="T236" s="280">
        <f t="shared" si="364"/>
        <v>0</v>
      </c>
      <c r="U236" s="278">
        <f t="shared" si="364"/>
        <v>0</v>
      </c>
      <c r="V236" s="280">
        <f t="shared" si="364"/>
        <v>0</v>
      </c>
      <c r="W236" s="387">
        <f t="shared" ref="W236" si="365">IF(Q236=0,0,((V236/Q236)-1)*100)</f>
        <v>0</v>
      </c>
    </row>
    <row r="237" spans="12:23" ht="13.5" thickTop="1">
      <c r="L237" s="255" t="s">
        <v>13</v>
      </c>
      <c r="M237" s="272">
        <f t="shared" ref="M237:N239" si="366">+M181+M209</f>
        <v>0</v>
      </c>
      <c r="N237" s="273">
        <f t="shared" si="366"/>
        <v>0</v>
      </c>
      <c r="O237" s="274">
        <f t="shared" ref="O237" si="367">M237+N237</f>
        <v>0</v>
      </c>
      <c r="P237" s="275">
        <f>+P181+P209</f>
        <v>0</v>
      </c>
      <c r="Q237" s="305">
        <f t="shared" ref="Q237" si="368">O237+P237</f>
        <v>0</v>
      </c>
      <c r="R237" s="272">
        <f t="shared" ref="R237:S239" si="369">+R181+R209</f>
        <v>0</v>
      </c>
      <c r="S237" s="273">
        <f t="shared" si="369"/>
        <v>0</v>
      </c>
      <c r="T237" s="274">
        <f t="shared" ref="T237" si="370">R237+S237</f>
        <v>0</v>
      </c>
      <c r="U237" s="296">
        <f>+U181+U209</f>
        <v>0</v>
      </c>
      <c r="V237" s="274">
        <f>T237+U237</f>
        <v>0</v>
      </c>
      <c r="W237" s="319">
        <f>IF(Q237=0,0,((V237/Q237)-1)*100)</f>
        <v>0</v>
      </c>
    </row>
    <row r="238" spans="12:23">
      <c r="L238" s="255" t="s">
        <v>14</v>
      </c>
      <c r="M238" s="272">
        <f t="shared" si="366"/>
        <v>0</v>
      </c>
      <c r="N238" s="273">
        <f t="shared" si="366"/>
        <v>0</v>
      </c>
      <c r="O238" s="274">
        <f>M238+N238</f>
        <v>0</v>
      </c>
      <c r="P238" s="275">
        <f>+P182+P210</f>
        <v>0</v>
      </c>
      <c r="Q238" s="305">
        <f>O238+P238</f>
        <v>0</v>
      </c>
      <c r="R238" s="272">
        <f t="shared" si="369"/>
        <v>0</v>
      </c>
      <c r="S238" s="273">
        <f t="shared" si="369"/>
        <v>0</v>
      </c>
      <c r="T238" s="274">
        <f>R238+S238</f>
        <v>0</v>
      </c>
      <c r="U238" s="296">
        <f>+U182+U210</f>
        <v>0</v>
      </c>
      <c r="V238" s="274">
        <f>T238+U238</f>
        <v>0</v>
      </c>
      <c r="W238" s="319">
        <f>IF(Q238=0,0,((V238/Q238)-1)*100)</f>
        <v>0</v>
      </c>
    </row>
    <row r="239" spans="12:23" ht="13.5" thickBot="1">
      <c r="L239" s="255" t="s">
        <v>15</v>
      </c>
      <c r="M239" s="272">
        <f t="shared" si="366"/>
        <v>0</v>
      </c>
      <c r="N239" s="273">
        <f t="shared" si="366"/>
        <v>0</v>
      </c>
      <c r="O239" s="274">
        <f>M239+N239</f>
        <v>0</v>
      </c>
      <c r="P239" s="275">
        <f>+P183+P211</f>
        <v>0</v>
      </c>
      <c r="Q239" s="305">
        <f>O239+P239</f>
        <v>0</v>
      </c>
      <c r="R239" s="272">
        <f t="shared" si="369"/>
        <v>0</v>
      </c>
      <c r="S239" s="273">
        <f t="shared" si="369"/>
        <v>0</v>
      </c>
      <c r="T239" s="274">
        <f>R239+S239</f>
        <v>0</v>
      </c>
      <c r="U239" s="296">
        <f>+U183+U211</f>
        <v>0</v>
      </c>
      <c r="V239" s="274">
        <f>T239+U239</f>
        <v>0</v>
      </c>
      <c r="W239" s="319">
        <f>IF(Q239=0,0,((V239/Q239)-1)*100)</f>
        <v>0</v>
      </c>
    </row>
    <row r="240" spans="12:23" ht="14.25" thickTop="1" thickBot="1">
      <c r="L240" s="277" t="s">
        <v>61</v>
      </c>
      <c r="M240" s="278">
        <f t="shared" ref="M240" si="371">+M237+M238+M239</f>
        <v>0</v>
      </c>
      <c r="N240" s="279">
        <f t="shared" ref="N240" si="372">+N237+N238+N239</f>
        <v>0</v>
      </c>
      <c r="O240" s="280">
        <f t="shared" ref="O240" si="373">+O237+O238+O239</f>
        <v>0</v>
      </c>
      <c r="P240" s="278">
        <f t="shared" ref="P240" si="374">+P237+P238+P239</f>
        <v>0</v>
      </c>
      <c r="Q240" s="280">
        <f t="shared" ref="Q240" si="375">+Q237+Q238+Q239</f>
        <v>0</v>
      </c>
      <c r="R240" s="278">
        <f t="shared" ref="R240" si="376">+R237+R238+R239</f>
        <v>0</v>
      </c>
      <c r="S240" s="279">
        <f t="shared" ref="S240" si="377">+S237+S238+S239</f>
        <v>0</v>
      </c>
      <c r="T240" s="280">
        <f t="shared" ref="T240" si="378">+T237+T238+T239</f>
        <v>0</v>
      </c>
      <c r="U240" s="278">
        <f t="shared" ref="U240" si="379">+U237+U238+U239</f>
        <v>0</v>
      </c>
      <c r="V240" s="280">
        <f t="shared" ref="V240" si="380">+V237+V238+V239</f>
        <v>0</v>
      </c>
      <c r="W240" s="387">
        <f t="shared" ref="W240" si="381">IF(Q240=0,0,((V240/Q240)-1)*100)</f>
        <v>0</v>
      </c>
    </row>
    <row r="241" spans="1:27" ht="13.5" thickTop="1">
      <c r="L241" s="255" t="s">
        <v>16</v>
      </c>
      <c r="M241" s="272">
        <f t="shared" ref="M241:N243" si="382">+M185+M213</f>
        <v>0</v>
      </c>
      <c r="N241" s="273">
        <f t="shared" si="382"/>
        <v>0</v>
      </c>
      <c r="O241" s="274">
        <f t="shared" ref="O241" si="383">M241+N241</f>
        <v>0</v>
      </c>
      <c r="P241" s="275">
        <f>+P185+P213</f>
        <v>0</v>
      </c>
      <c r="Q241" s="305">
        <f t="shared" ref="Q241" si="384">O241+P241</f>
        <v>0</v>
      </c>
      <c r="R241" s="272">
        <f t="shared" ref="R241:S243" si="385">+R185+R213</f>
        <v>0</v>
      </c>
      <c r="S241" s="273">
        <f t="shared" si="385"/>
        <v>0</v>
      </c>
      <c r="T241" s="274">
        <f t="shared" ref="T241" si="386">R241+S241</f>
        <v>0</v>
      </c>
      <c r="U241" s="296">
        <f>+U185+U213</f>
        <v>0</v>
      </c>
      <c r="V241" s="274">
        <f>T241+U241</f>
        <v>0</v>
      </c>
      <c r="W241" s="319">
        <f t="shared" ref="W241" si="387">IF(Q241=0,0,((V241/Q241)-1)*100)</f>
        <v>0</v>
      </c>
    </row>
    <row r="242" spans="1:27">
      <c r="L242" s="255" t="s">
        <v>17</v>
      </c>
      <c r="M242" s="272">
        <f t="shared" si="382"/>
        <v>0</v>
      </c>
      <c r="N242" s="273">
        <f t="shared" si="382"/>
        <v>0</v>
      </c>
      <c r="O242" s="274">
        <f>M242+N242</f>
        <v>0</v>
      </c>
      <c r="P242" s="275">
        <f>+P186+P214</f>
        <v>0</v>
      </c>
      <c r="Q242" s="305">
        <f>O242+P242</f>
        <v>0</v>
      </c>
      <c r="R242" s="272">
        <f t="shared" si="385"/>
        <v>0</v>
      </c>
      <c r="S242" s="273">
        <f t="shared" si="385"/>
        <v>0</v>
      </c>
      <c r="T242" s="274">
        <f>R242+S242</f>
        <v>0</v>
      </c>
      <c r="U242" s="296">
        <f>+U186+U214</f>
        <v>0</v>
      </c>
      <c r="V242" s="274">
        <f>T242+U242</f>
        <v>0</v>
      </c>
      <c r="W242" s="319">
        <f>IF(Q242=0,0,((V242/Q242)-1)*100)</f>
        <v>0</v>
      </c>
    </row>
    <row r="243" spans="1:27" ht="13.5" thickBot="1">
      <c r="L243" s="255" t="s">
        <v>18</v>
      </c>
      <c r="M243" s="272">
        <f t="shared" si="382"/>
        <v>0</v>
      </c>
      <c r="N243" s="273">
        <f t="shared" si="382"/>
        <v>0</v>
      </c>
      <c r="O243" s="282">
        <f>M243+N243</f>
        <v>0</v>
      </c>
      <c r="P243" s="283">
        <f>+P187+P215</f>
        <v>0</v>
      </c>
      <c r="Q243" s="305">
        <f>O243+P243</f>
        <v>0</v>
      </c>
      <c r="R243" s="272">
        <f t="shared" si="385"/>
        <v>0</v>
      </c>
      <c r="S243" s="273">
        <f t="shared" si="385"/>
        <v>0</v>
      </c>
      <c r="T243" s="282">
        <f>R243+S243</f>
        <v>0</v>
      </c>
      <c r="U243" s="299">
        <f>+U187+U215</f>
        <v>0</v>
      </c>
      <c r="V243" s="274">
        <f>T243+U243</f>
        <v>0</v>
      </c>
      <c r="W243" s="319">
        <f>IF(Q243=0,0,((V243/Q243)-1)*100)</f>
        <v>0</v>
      </c>
    </row>
    <row r="244" spans="1:27" ht="14.25" thickTop="1" thickBot="1">
      <c r="L244" s="284" t="s">
        <v>19</v>
      </c>
      <c r="M244" s="285">
        <f>+M241+M242+M243</f>
        <v>0</v>
      </c>
      <c r="N244" s="285">
        <f t="shared" ref="N244" si="388">+N241+N242+N243</f>
        <v>0</v>
      </c>
      <c r="O244" s="286">
        <f t="shared" ref="O244" si="389">+O241+O242+O243</f>
        <v>0</v>
      </c>
      <c r="P244" s="287">
        <f t="shared" ref="P244" si="390">+P241+P242+P243</f>
        <v>0</v>
      </c>
      <c r="Q244" s="286">
        <f t="shared" ref="Q244" si="391">+Q241+Q242+Q243</f>
        <v>0</v>
      </c>
      <c r="R244" s="285">
        <f t="shared" ref="R244" si="392">+R241+R242+R243</f>
        <v>0</v>
      </c>
      <c r="S244" s="285">
        <f t="shared" ref="S244" si="393">+S241+S242+S243</f>
        <v>0</v>
      </c>
      <c r="T244" s="286">
        <f t="shared" ref="T244" si="394">+T241+T242+T243</f>
        <v>0</v>
      </c>
      <c r="U244" s="287">
        <f t="shared" ref="U244" si="395">+U241+U242+U243</f>
        <v>0</v>
      </c>
      <c r="V244" s="286">
        <f t="shared" ref="V244" si="396">+V241+V242+V243</f>
        <v>0</v>
      </c>
      <c r="W244" s="388">
        <f>IF(Q244=0,0,((V244/Q244)-1)*100)</f>
        <v>0</v>
      </c>
    </row>
    <row r="245" spans="1:27" ht="14.25" thickTop="1" thickBot="1">
      <c r="A245" s="403"/>
      <c r="K245" s="403"/>
      <c r="L245" s="255" t="s">
        <v>21</v>
      </c>
      <c r="M245" s="272">
        <f>+M189+M217</f>
        <v>0</v>
      </c>
      <c r="N245" s="273">
        <f>+N189+N217</f>
        <v>0</v>
      </c>
      <c r="O245" s="282">
        <f>M245+N245</f>
        <v>0</v>
      </c>
      <c r="P245" s="289">
        <f>+P189+P217</f>
        <v>0</v>
      </c>
      <c r="Q245" s="305">
        <f>O245+P245</f>
        <v>0</v>
      </c>
      <c r="R245" s="272">
        <f>+R189+R217</f>
        <v>0</v>
      </c>
      <c r="S245" s="273">
        <f>+S189+S217</f>
        <v>0</v>
      </c>
      <c r="T245" s="282">
        <f>R245+S245</f>
        <v>0</v>
      </c>
      <c r="U245" s="301">
        <f>+U189+U217</f>
        <v>0</v>
      </c>
      <c r="V245" s="274">
        <f>T245+U245</f>
        <v>0</v>
      </c>
      <c r="W245" s="319">
        <f>IF(Q245=0,0,((V245/Q245)-1)*100)</f>
        <v>0</v>
      </c>
      <c r="X245" s="333"/>
      <c r="Y245" s="334"/>
      <c r="Z245" s="334"/>
      <c r="AA245" s="407"/>
    </row>
    <row r="246" spans="1:27" ht="14.25" thickTop="1" thickBot="1">
      <c r="L246" s="277" t="s">
        <v>66</v>
      </c>
      <c r="M246" s="278">
        <f>M240+M244+M245</f>
        <v>0</v>
      </c>
      <c r="N246" s="279">
        <f t="shared" ref="N246" si="397">N240+N244+N245</f>
        <v>0</v>
      </c>
      <c r="O246" s="280">
        <f t="shared" ref="O246" si="398">O240+O244+O245</f>
        <v>0</v>
      </c>
      <c r="P246" s="278">
        <f t="shared" ref="P246" si="399">P240+P244+P245</f>
        <v>0</v>
      </c>
      <c r="Q246" s="280">
        <f t="shared" ref="Q246" si="400">Q240+Q244+Q245</f>
        <v>0</v>
      </c>
      <c r="R246" s="278">
        <f t="shared" ref="R246" si="401">R240+R244+R245</f>
        <v>0</v>
      </c>
      <c r="S246" s="279">
        <f t="shared" ref="S246" si="402">S240+S244+S245</f>
        <v>0</v>
      </c>
      <c r="T246" s="280">
        <f t="shared" ref="T246" si="403">T240+T244+T245</f>
        <v>0</v>
      </c>
      <c r="U246" s="278">
        <f t="shared" ref="U246" si="404">U240+U244+U245</f>
        <v>0</v>
      </c>
      <c r="V246" s="280">
        <f t="shared" ref="V246" si="405">V240+V244+V245</f>
        <v>0</v>
      </c>
      <c r="W246" s="387">
        <f t="shared" ref="W246" si="406">IF(Q246=0,0,((V246/Q246)-1)*100)</f>
        <v>0</v>
      </c>
    </row>
    <row r="247" spans="1:27" ht="14.25" thickTop="1" thickBot="1">
      <c r="L247" s="277" t="s">
        <v>67</v>
      </c>
      <c r="M247" s="278">
        <f>+M236+M240+M244+M245</f>
        <v>0</v>
      </c>
      <c r="N247" s="279">
        <f t="shared" ref="N247:V247" si="407">+N236+N240+N244+N245</f>
        <v>0</v>
      </c>
      <c r="O247" s="280">
        <f t="shared" si="407"/>
        <v>0</v>
      </c>
      <c r="P247" s="278">
        <f t="shared" si="407"/>
        <v>0</v>
      </c>
      <c r="Q247" s="280">
        <f t="shared" si="407"/>
        <v>0</v>
      </c>
      <c r="R247" s="278">
        <f t="shared" si="407"/>
        <v>0</v>
      </c>
      <c r="S247" s="279">
        <f t="shared" si="407"/>
        <v>0</v>
      </c>
      <c r="T247" s="280">
        <f t="shared" si="407"/>
        <v>0</v>
      </c>
      <c r="U247" s="278">
        <f t="shared" si="407"/>
        <v>0</v>
      </c>
      <c r="V247" s="280">
        <f t="shared" si="407"/>
        <v>0</v>
      </c>
      <c r="W247" s="387">
        <f>IF(Q247=0,0,((V247/Q247)-1)*100)</f>
        <v>0</v>
      </c>
    </row>
    <row r="248" spans="1:27" ht="13.5" thickTop="1">
      <c r="A248" s="403"/>
      <c r="K248" s="403"/>
      <c r="L248" s="255" t="s">
        <v>22</v>
      </c>
      <c r="M248" s="272">
        <f>+M192+M220</f>
        <v>0</v>
      </c>
      <c r="N248" s="273">
        <f>+N192+N220</f>
        <v>0</v>
      </c>
      <c r="O248" s="282">
        <f t="shared" ref="O248:O249" si="408">M248+N248</f>
        <v>0</v>
      </c>
      <c r="P248" s="275">
        <f>+P192+P220</f>
        <v>0</v>
      </c>
      <c r="Q248" s="305">
        <f t="shared" ref="Q248:Q249" si="409">O248+P248</f>
        <v>0</v>
      </c>
      <c r="R248" s="272"/>
      <c r="S248" s="273"/>
      <c r="T248" s="282"/>
      <c r="U248" s="296"/>
      <c r="V248" s="274"/>
      <c r="W248" s="319"/>
      <c r="X248" s="333"/>
      <c r="Y248" s="334"/>
      <c r="Z248" s="334"/>
      <c r="AA248" s="407"/>
    </row>
    <row r="249" spans="1:27" ht="13.5" thickBot="1">
      <c r="A249" s="403"/>
      <c r="K249" s="403"/>
      <c r="L249" s="255" t="s">
        <v>23</v>
      </c>
      <c r="M249" s="272">
        <f>+M193+M221</f>
        <v>0</v>
      </c>
      <c r="N249" s="273">
        <f>+N193+N221</f>
        <v>0</v>
      </c>
      <c r="O249" s="282">
        <f t="shared" si="408"/>
        <v>0</v>
      </c>
      <c r="P249" s="275">
        <f>+P193+P221</f>
        <v>0</v>
      </c>
      <c r="Q249" s="305">
        <f t="shared" si="409"/>
        <v>0</v>
      </c>
      <c r="R249" s="272"/>
      <c r="S249" s="273"/>
      <c r="T249" s="282"/>
      <c r="U249" s="296"/>
      <c r="V249" s="274"/>
      <c r="W249" s="319"/>
      <c r="X249" s="333"/>
      <c r="Y249" s="334"/>
      <c r="Z249" s="334"/>
      <c r="AA249" s="407"/>
    </row>
    <row r="250" spans="1:27" ht="14.25" thickTop="1" thickBot="1">
      <c r="L250" s="277" t="s">
        <v>40</v>
      </c>
      <c r="M250" s="278">
        <f t="shared" ref="M250:Q250" si="410">+M245+M248+M249</f>
        <v>0</v>
      </c>
      <c r="N250" s="279">
        <f t="shared" si="410"/>
        <v>0</v>
      </c>
      <c r="O250" s="280">
        <f t="shared" si="410"/>
        <v>0</v>
      </c>
      <c r="P250" s="278">
        <f t="shared" si="410"/>
        <v>0</v>
      </c>
      <c r="Q250" s="280">
        <f t="shared" si="410"/>
        <v>0</v>
      </c>
      <c r="R250" s="278"/>
      <c r="S250" s="279"/>
      <c r="T250" s="280"/>
      <c r="U250" s="297"/>
      <c r="V250" s="298"/>
      <c r="W250" s="389"/>
    </row>
    <row r="251" spans="1:27" ht="13.5" customHeight="1" thickTop="1" thickBot="1">
      <c r="L251" s="277" t="s">
        <v>62</v>
      </c>
      <c r="M251" s="278">
        <f t="shared" ref="M251:Q251" si="411">M240+M244+M250</f>
        <v>0</v>
      </c>
      <c r="N251" s="279">
        <f t="shared" si="411"/>
        <v>0</v>
      </c>
      <c r="O251" s="280">
        <f t="shared" si="411"/>
        <v>0</v>
      </c>
      <c r="P251" s="278">
        <f t="shared" si="411"/>
        <v>0</v>
      </c>
      <c r="Q251" s="280">
        <f t="shared" si="411"/>
        <v>0</v>
      </c>
      <c r="R251" s="278"/>
      <c r="S251" s="279"/>
      <c r="T251" s="280"/>
      <c r="U251" s="278"/>
      <c r="V251" s="280"/>
      <c r="W251" s="387"/>
    </row>
    <row r="252" spans="1:27" ht="14.25" thickTop="1" thickBot="1">
      <c r="L252" s="277" t="s">
        <v>64</v>
      </c>
      <c r="M252" s="278">
        <f t="shared" ref="M252:Q252" si="412">+M236+M240+M244+M250</f>
        <v>0</v>
      </c>
      <c r="N252" s="279">
        <f t="shared" si="412"/>
        <v>0</v>
      </c>
      <c r="O252" s="280">
        <f t="shared" si="412"/>
        <v>0</v>
      </c>
      <c r="P252" s="278">
        <f t="shared" si="412"/>
        <v>0</v>
      </c>
      <c r="Q252" s="280">
        <f t="shared" si="412"/>
        <v>0</v>
      </c>
      <c r="R252" s="278"/>
      <c r="S252" s="279"/>
      <c r="T252" s="280"/>
      <c r="U252" s="278"/>
      <c r="V252" s="280"/>
      <c r="W252" s="387"/>
    </row>
    <row r="253" spans="1:27" ht="13.5" thickTop="1">
      <c r="L253" s="290" t="s">
        <v>60</v>
      </c>
      <c r="M253" s="249"/>
      <c r="N253" s="249"/>
      <c r="O253" s="249"/>
      <c r="P253" s="249"/>
      <c r="Q253" s="249"/>
      <c r="R253" s="249"/>
      <c r="S253" s="249"/>
      <c r="T253" s="249"/>
      <c r="U253" s="249"/>
      <c r="V253" s="249"/>
      <c r="W253" s="249"/>
    </row>
  </sheetData>
  <sheetProtection password="CF53" sheet="1" objects="1" scenarios="1"/>
  <mergeCells count="37">
    <mergeCell ref="B2:I2"/>
    <mergeCell ref="B3:I3"/>
    <mergeCell ref="C5:E5"/>
    <mergeCell ref="F5:H5"/>
    <mergeCell ref="L2:W2"/>
    <mergeCell ref="L3:W3"/>
    <mergeCell ref="M5:Q5"/>
    <mergeCell ref="R5:V5"/>
    <mergeCell ref="B30:I30"/>
    <mergeCell ref="B31:I31"/>
    <mergeCell ref="C33:E33"/>
    <mergeCell ref="F33:H33"/>
    <mergeCell ref="L30:W30"/>
    <mergeCell ref="L31:W31"/>
    <mergeCell ref="M33:Q33"/>
    <mergeCell ref="R33:V33"/>
    <mergeCell ref="L115:W115"/>
    <mergeCell ref="L142:W142"/>
    <mergeCell ref="L143:W143"/>
    <mergeCell ref="B58:I58"/>
    <mergeCell ref="B59:I59"/>
    <mergeCell ref="C61:E61"/>
    <mergeCell ref="F61:H61"/>
    <mergeCell ref="L58:W58"/>
    <mergeCell ref="L59:W59"/>
    <mergeCell ref="M61:Q61"/>
    <mergeCell ref="R61:V61"/>
    <mergeCell ref="L86:W86"/>
    <mergeCell ref="L87:W87"/>
    <mergeCell ref="L114:W114"/>
    <mergeCell ref="L226:W226"/>
    <mergeCell ref="L227:W227"/>
    <mergeCell ref="M229:Q229"/>
    <mergeCell ref="L170:W170"/>
    <mergeCell ref="L171:W171"/>
    <mergeCell ref="L198:W198"/>
    <mergeCell ref="L199:W199"/>
  </mergeCells>
  <conditionalFormatting sqref="A1:A1048576 K1:K1048576">
    <cfRule type="containsText" dxfId="6" priority="2" operator="containsText" text="NOT OK">
      <formula>NOT(ISERROR(SEARCH("NOT OK",A1)))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Suvarnabhumi Airport</oddHeader>
  </headerFooter>
  <rowBreaks count="2" manualBreakCount="2">
    <brk id="85" min="11" max="22" man="1"/>
    <brk id="169" min="11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B253"/>
  <sheetViews>
    <sheetView topLeftCell="E55" zoomScaleNormal="100" workbookViewId="0">
      <selection activeCell="U1" sqref="U1:U1048576"/>
    </sheetView>
  </sheetViews>
  <sheetFormatPr defaultRowHeight="12.75"/>
  <cols>
    <col min="1" max="1" width="9.140625" style="4"/>
    <col min="2" max="2" width="12.42578125" style="1" customWidth="1"/>
    <col min="3" max="3" width="11.5703125" style="1" customWidth="1"/>
    <col min="4" max="4" width="11.42578125" style="1" customWidth="1"/>
    <col min="5" max="5" width="11.5703125" style="1" customWidth="1"/>
    <col min="6" max="6" width="10.5703125" style="1" customWidth="1"/>
    <col min="7" max="7" width="11.140625" style="1" customWidth="1"/>
    <col min="8" max="8" width="12" style="1" customWidth="1"/>
    <col min="9" max="9" width="10.5703125" style="2" customWidth="1"/>
    <col min="10" max="10" width="7" style="1" customWidth="1"/>
    <col min="11" max="11" width="9.140625" style="4"/>
    <col min="12" max="12" width="13" style="1" customWidth="1"/>
    <col min="13" max="14" width="12.140625" style="1" customWidth="1"/>
    <col min="15" max="15" width="14.140625" style="1" bestFit="1" customWidth="1"/>
    <col min="16" max="19" width="12.140625" style="1" customWidth="1"/>
    <col min="20" max="20" width="14.140625" style="1" bestFit="1" customWidth="1"/>
    <col min="21" max="22" width="12.140625" style="1" customWidth="1"/>
    <col min="23" max="23" width="12.140625" style="2" bestFit="1" customWidth="1"/>
    <col min="24" max="24" width="11.140625" style="2" bestFit="1" customWidth="1"/>
    <col min="25" max="25" width="6.85546875" style="1" bestFit="1" customWidth="1"/>
    <col min="26" max="26" width="9.140625" style="1"/>
    <col min="27" max="27" width="9.140625" style="3"/>
    <col min="28" max="16384" width="9.140625" style="1"/>
  </cols>
  <sheetData>
    <row r="1" spans="1:23" ht="13.5" thickBot="1"/>
    <row r="2" spans="1:23" ht="13.5" thickTop="1">
      <c r="B2" s="513" t="s">
        <v>0</v>
      </c>
      <c r="C2" s="514"/>
      <c r="D2" s="514"/>
      <c r="E2" s="514"/>
      <c r="F2" s="514"/>
      <c r="G2" s="514"/>
      <c r="H2" s="514"/>
      <c r="I2" s="515"/>
      <c r="J2" s="4"/>
      <c r="L2" s="516" t="s">
        <v>1</v>
      </c>
      <c r="M2" s="517"/>
      <c r="N2" s="517"/>
      <c r="O2" s="517"/>
      <c r="P2" s="517"/>
      <c r="Q2" s="517"/>
      <c r="R2" s="517"/>
      <c r="S2" s="517"/>
      <c r="T2" s="517"/>
      <c r="U2" s="517"/>
      <c r="V2" s="517"/>
      <c r="W2" s="518"/>
    </row>
    <row r="3" spans="1:23" ht="13.5" thickBot="1">
      <c r="B3" s="519" t="s">
        <v>46</v>
      </c>
      <c r="C3" s="520"/>
      <c r="D3" s="520"/>
      <c r="E3" s="520"/>
      <c r="F3" s="520"/>
      <c r="G3" s="520"/>
      <c r="H3" s="520"/>
      <c r="I3" s="521"/>
      <c r="J3" s="4"/>
      <c r="L3" s="522" t="s">
        <v>48</v>
      </c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4"/>
    </row>
    <row r="4" spans="1:23" ht="14.25" thickTop="1" thickBot="1">
      <c r="B4" s="106"/>
      <c r="C4" s="107"/>
      <c r="D4" s="107"/>
      <c r="E4" s="107"/>
      <c r="F4" s="107"/>
      <c r="G4" s="107"/>
      <c r="H4" s="107"/>
      <c r="I4" s="108"/>
      <c r="J4" s="4"/>
      <c r="L4" s="52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</row>
    <row r="5" spans="1:23" ht="14.25" thickTop="1" thickBot="1">
      <c r="B5" s="109"/>
      <c r="C5" s="525" t="s">
        <v>63</v>
      </c>
      <c r="D5" s="526"/>
      <c r="E5" s="527"/>
      <c r="F5" s="525" t="s">
        <v>65</v>
      </c>
      <c r="G5" s="526"/>
      <c r="H5" s="527"/>
      <c r="I5" s="110" t="s">
        <v>2</v>
      </c>
      <c r="J5" s="4"/>
      <c r="L5" s="12"/>
      <c r="M5" s="528" t="s">
        <v>63</v>
      </c>
      <c r="N5" s="529"/>
      <c r="O5" s="529"/>
      <c r="P5" s="529"/>
      <c r="Q5" s="530"/>
      <c r="R5" s="528" t="s">
        <v>65</v>
      </c>
      <c r="S5" s="529"/>
      <c r="T5" s="529"/>
      <c r="U5" s="529"/>
      <c r="V5" s="530"/>
      <c r="W5" s="13" t="s">
        <v>2</v>
      </c>
    </row>
    <row r="6" spans="1:23" ht="13.5" thickTop="1">
      <c r="B6" s="111" t="s">
        <v>3</v>
      </c>
      <c r="C6" s="112"/>
      <c r="D6" s="113"/>
      <c r="E6" s="114"/>
      <c r="F6" s="112"/>
      <c r="G6" s="113"/>
      <c r="H6" s="114"/>
      <c r="I6" s="115" t="s">
        <v>4</v>
      </c>
      <c r="J6" s="4"/>
      <c r="L6" s="14" t="s">
        <v>3</v>
      </c>
      <c r="M6" s="20"/>
      <c r="N6" s="16"/>
      <c r="O6" s="17"/>
      <c r="P6" s="18"/>
      <c r="Q6" s="21"/>
      <c r="R6" s="20"/>
      <c r="S6" s="16"/>
      <c r="T6" s="17"/>
      <c r="U6" s="18"/>
      <c r="V6" s="21"/>
      <c r="W6" s="22" t="s">
        <v>4</v>
      </c>
    </row>
    <row r="7" spans="1:23" ht="13.5" thickBot="1">
      <c r="B7" s="116"/>
      <c r="C7" s="117" t="s">
        <v>5</v>
      </c>
      <c r="D7" s="118" t="s">
        <v>6</v>
      </c>
      <c r="E7" s="395" t="s">
        <v>7</v>
      </c>
      <c r="F7" s="117" t="s">
        <v>5</v>
      </c>
      <c r="G7" s="118" t="s">
        <v>6</v>
      </c>
      <c r="H7" s="119" t="s">
        <v>7</v>
      </c>
      <c r="I7" s="120"/>
      <c r="J7" s="4"/>
      <c r="L7" s="23"/>
      <c r="M7" s="28" t="s">
        <v>8</v>
      </c>
      <c r="N7" s="25" t="s">
        <v>9</v>
      </c>
      <c r="O7" s="26" t="s">
        <v>31</v>
      </c>
      <c r="P7" s="27" t="s">
        <v>32</v>
      </c>
      <c r="Q7" s="26" t="s">
        <v>7</v>
      </c>
      <c r="R7" s="28" t="s">
        <v>8</v>
      </c>
      <c r="S7" s="25" t="s">
        <v>9</v>
      </c>
      <c r="T7" s="26" t="s">
        <v>31</v>
      </c>
      <c r="U7" s="27" t="s">
        <v>32</v>
      </c>
      <c r="V7" s="26" t="s">
        <v>7</v>
      </c>
      <c r="W7" s="29"/>
    </row>
    <row r="8" spans="1:23" ht="6" customHeight="1" thickTop="1">
      <c r="B8" s="111"/>
      <c r="C8" s="121"/>
      <c r="D8" s="122"/>
      <c r="E8" s="183"/>
      <c r="F8" s="121"/>
      <c r="G8" s="122"/>
      <c r="H8" s="183"/>
      <c r="I8" s="124"/>
      <c r="J8" s="4"/>
      <c r="L8" s="14"/>
      <c r="M8" s="34"/>
      <c r="N8" s="31"/>
      <c r="O8" s="32"/>
      <c r="P8" s="33"/>
      <c r="Q8" s="35"/>
      <c r="R8" s="34"/>
      <c r="S8" s="31"/>
      <c r="T8" s="32"/>
      <c r="U8" s="33"/>
      <c r="V8" s="35"/>
      <c r="W8" s="36"/>
    </row>
    <row r="9" spans="1:23">
      <c r="A9" s="397" t="str">
        <f>IF(ISERROR(F9/G9)," ",IF(F9/G9&gt;0.5,IF(F9/G9&lt;1.5," ","NOT OK"),"NOT OK"))</f>
        <v xml:space="preserve"> </v>
      </c>
      <c r="B9" s="111" t="s">
        <v>10</v>
      </c>
      <c r="C9" s="125">
        <v>1850</v>
      </c>
      <c r="D9" s="127">
        <v>1851</v>
      </c>
      <c r="E9" s="178">
        <f>SUM(C9:D9)</f>
        <v>3701</v>
      </c>
      <c r="F9" s="430">
        <v>2483</v>
      </c>
      <c r="G9" s="431">
        <v>2488</v>
      </c>
      <c r="H9" s="184">
        <f>SUM(F9:G9)</f>
        <v>4971</v>
      </c>
      <c r="I9" s="128">
        <f>IF(E9=0,0,((H9/E9)-1)*100)</f>
        <v>34.315049986490131</v>
      </c>
      <c r="J9" s="4"/>
      <c r="L9" s="14" t="s">
        <v>10</v>
      </c>
      <c r="M9" s="40">
        <v>276375</v>
      </c>
      <c r="N9" s="38">
        <v>282690</v>
      </c>
      <c r="O9" s="198">
        <f>SUM(M9:N9)</f>
        <v>559065</v>
      </c>
      <c r="P9" s="150">
        <v>179</v>
      </c>
      <c r="Q9" s="198">
        <f t="shared" ref="Q9:Q11" si="0">O9+P9</f>
        <v>559244</v>
      </c>
      <c r="R9" s="441">
        <v>355205</v>
      </c>
      <c r="S9" s="439">
        <v>362905</v>
      </c>
      <c r="T9" s="198">
        <f>SUM(R9:S9)</f>
        <v>718110</v>
      </c>
      <c r="U9" s="437">
        <v>1091</v>
      </c>
      <c r="V9" s="198">
        <f>T9+U9</f>
        <v>719201</v>
      </c>
      <c r="W9" s="41">
        <f>IF(Q9=0,0,((V9/Q9)-1)*100)</f>
        <v>28.60236319030691</v>
      </c>
    </row>
    <row r="10" spans="1:23">
      <c r="A10" s="397" t="str">
        <f>IF(ISERROR(F10/G10)," ",IF(F10/G10&gt;0.5,IF(F10/G10&lt;1.5," ","NOT OK"),"NOT OK"))</f>
        <v xml:space="preserve"> </v>
      </c>
      <c r="B10" s="111" t="s">
        <v>11</v>
      </c>
      <c r="C10" s="125">
        <v>1855</v>
      </c>
      <c r="D10" s="127">
        <v>1853</v>
      </c>
      <c r="E10" s="178">
        <f>SUM(C10:D10)</f>
        <v>3708</v>
      </c>
      <c r="F10" s="430">
        <v>2412</v>
      </c>
      <c r="G10" s="431">
        <v>2415</v>
      </c>
      <c r="H10" s="184">
        <f>SUM(F10:G10)</f>
        <v>4827</v>
      </c>
      <c r="I10" s="128">
        <f>IF(E10=0,0,((H10/E10)-1)*100)</f>
        <v>30.177993527508097</v>
      </c>
      <c r="J10" s="4"/>
      <c r="K10" s="7"/>
      <c r="L10" s="14" t="s">
        <v>11</v>
      </c>
      <c r="M10" s="40">
        <v>289775</v>
      </c>
      <c r="N10" s="38">
        <v>281143</v>
      </c>
      <c r="O10" s="198">
        <f>SUM(M10:N10)</f>
        <v>570918</v>
      </c>
      <c r="P10" s="150">
        <v>300</v>
      </c>
      <c r="Q10" s="198">
        <f>O10+P10</f>
        <v>571218</v>
      </c>
      <c r="R10" s="441">
        <v>383209</v>
      </c>
      <c r="S10" s="439">
        <v>374678</v>
      </c>
      <c r="T10" s="198">
        <f>SUM(R10:S10)</f>
        <v>757887</v>
      </c>
      <c r="U10" s="437">
        <v>1171</v>
      </c>
      <c r="V10" s="198">
        <f>T10+U10</f>
        <v>759058</v>
      </c>
      <c r="W10" s="41">
        <f>IF(Q10=0,0,((V10/Q10)-1)*100)</f>
        <v>32.884117797408344</v>
      </c>
    </row>
    <row r="11" spans="1:23" ht="13.5" thickBot="1">
      <c r="A11" s="397" t="str">
        <f>IF(ISERROR(F11/G11)," ",IF(F11/G11&gt;0.5,IF(F11/G11&lt;1.5," ","NOT OK"),"NOT OK"))</f>
        <v xml:space="preserve"> </v>
      </c>
      <c r="B11" s="116" t="s">
        <v>12</v>
      </c>
      <c r="C11" s="129">
        <v>1996</v>
      </c>
      <c r="D11" s="131">
        <v>1993</v>
      </c>
      <c r="E11" s="178">
        <f>SUM(C11:D11)</f>
        <v>3989</v>
      </c>
      <c r="F11" s="432">
        <v>2570</v>
      </c>
      <c r="G11" s="433">
        <v>2567</v>
      </c>
      <c r="H11" s="184">
        <f>SUM(F11:G11)</f>
        <v>5137</v>
      </c>
      <c r="I11" s="128">
        <f>IF(E11=0,0,((H11/E11)-1)*100)</f>
        <v>28.779142642266244</v>
      </c>
      <c r="J11" s="4"/>
      <c r="K11" s="7"/>
      <c r="L11" s="23" t="s">
        <v>12</v>
      </c>
      <c r="M11" s="40">
        <v>302528</v>
      </c>
      <c r="N11" s="38">
        <v>301686</v>
      </c>
      <c r="O11" s="198">
        <f t="shared" ref="O11" si="1">SUM(M11:N11)</f>
        <v>604214</v>
      </c>
      <c r="P11" s="39">
        <v>349</v>
      </c>
      <c r="Q11" s="311">
        <f t="shared" si="0"/>
        <v>604563</v>
      </c>
      <c r="R11" s="441">
        <v>415522</v>
      </c>
      <c r="S11" s="439">
        <v>413394</v>
      </c>
      <c r="T11" s="198">
        <f t="shared" ref="T11" si="2">SUM(R11:S11)</f>
        <v>828916</v>
      </c>
      <c r="U11" s="440">
        <v>1536</v>
      </c>
      <c r="V11" s="311">
        <f t="shared" ref="V11" si="3">T11+U11</f>
        <v>830452</v>
      </c>
      <c r="W11" s="41">
        <f>IF(Q11=0,0,((V11/Q11)-1)*100)</f>
        <v>37.364013345176602</v>
      </c>
    </row>
    <row r="12" spans="1:23" ht="14.25" thickTop="1" thickBot="1">
      <c r="A12" s="397" t="str">
        <f>IF(ISERROR(F12/G12)," ",IF(F12/G12&gt;0.5,IF(F12/G12&lt;1.5," ","NOT OK"),"NOT OK"))</f>
        <v xml:space="preserve"> </v>
      </c>
      <c r="B12" s="132" t="s">
        <v>57</v>
      </c>
      <c r="C12" s="133">
        <f t="shared" ref="C12:H12" si="4">+C9+C10+C11</f>
        <v>5701</v>
      </c>
      <c r="D12" s="135">
        <f t="shared" si="4"/>
        <v>5697</v>
      </c>
      <c r="E12" s="188">
        <f t="shared" si="4"/>
        <v>11398</v>
      </c>
      <c r="F12" s="133">
        <f t="shared" si="4"/>
        <v>7465</v>
      </c>
      <c r="G12" s="135">
        <f t="shared" si="4"/>
        <v>7470</v>
      </c>
      <c r="H12" s="188">
        <f t="shared" si="4"/>
        <v>14935</v>
      </c>
      <c r="I12" s="136">
        <f>IF(E12=0,0,((H12/E12)-1)*100)</f>
        <v>31.031759957887338</v>
      </c>
      <c r="J12" s="4"/>
      <c r="L12" s="42" t="s">
        <v>57</v>
      </c>
      <c r="M12" s="46">
        <f t="shared" ref="M12:V12" si="5">+M9+M10+M11</f>
        <v>868678</v>
      </c>
      <c r="N12" s="44">
        <f t="shared" si="5"/>
        <v>865519</v>
      </c>
      <c r="O12" s="199">
        <f t="shared" si="5"/>
        <v>1734197</v>
      </c>
      <c r="P12" s="44">
        <f t="shared" si="5"/>
        <v>828</v>
      </c>
      <c r="Q12" s="199">
        <f t="shared" si="5"/>
        <v>1735025</v>
      </c>
      <c r="R12" s="46">
        <f t="shared" si="5"/>
        <v>1153936</v>
      </c>
      <c r="S12" s="44">
        <f t="shared" si="5"/>
        <v>1150977</v>
      </c>
      <c r="T12" s="199">
        <f t="shared" si="5"/>
        <v>2304913</v>
      </c>
      <c r="U12" s="44">
        <f t="shared" si="5"/>
        <v>3798</v>
      </c>
      <c r="V12" s="199">
        <f t="shared" si="5"/>
        <v>2308711</v>
      </c>
      <c r="W12" s="47">
        <f>IF(Q12=0,0,((V12/Q12)-1)*100)</f>
        <v>33.064999063414071</v>
      </c>
    </row>
    <row r="13" spans="1:23" ht="13.5" thickTop="1">
      <c r="A13" s="397" t="str">
        <f t="shared" ref="A13:A73" si="6">IF(ISERROR(F13/G13)," ",IF(F13/G13&gt;0.5,IF(F13/G13&lt;1.5," ","NOT OK"),"NOT OK"))</f>
        <v xml:space="preserve"> </v>
      </c>
      <c r="B13" s="111" t="s">
        <v>13</v>
      </c>
      <c r="C13" s="125">
        <v>2022</v>
      </c>
      <c r="D13" s="127">
        <v>2023</v>
      </c>
      <c r="E13" s="184">
        <f>SUM(C13:D13)</f>
        <v>4045</v>
      </c>
      <c r="F13" s="125">
        <v>2574</v>
      </c>
      <c r="G13" s="127">
        <v>2578</v>
      </c>
      <c r="H13" s="184">
        <f>SUM(F13:G13)</f>
        <v>5152</v>
      </c>
      <c r="I13" s="128">
        <f t="shared" ref="I13:I17" si="7">IF(E13=0,0,((H13/E13)-1)*100)</f>
        <v>27.367119901112492</v>
      </c>
      <c r="J13" s="8"/>
      <c r="L13" s="14" t="s">
        <v>13</v>
      </c>
      <c r="M13" s="40">
        <v>284388</v>
      </c>
      <c r="N13" s="38">
        <v>277458</v>
      </c>
      <c r="O13" s="198">
        <f>SUM(M13:N13)</f>
        <v>561846</v>
      </c>
      <c r="P13" s="150">
        <v>246</v>
      </c>
      <c r="Q13" s="198">
        <f>O13+P13</f>
        <v>562092</v>
      </c>
      <c r="R13" s="40">
        <v>415554</v>
      </c>
      <c r="S13" s="38">
        <v>410114</v>
      </c>
      <c r="T13" s="198">
        <f>SUM(R13:S13)</f>
        <v>825668</v>
      </c>
      <c r="U13" s="150">
        <v>686</v>
      </c>
      <c r="V13" s="198">
        <f>T13+U13</f>
        <v>826354</v>
      </c>
      <c r="W13" s="41">
        <f t="shared" ref="W13:W17" si="8">IF(Q13=0,0,((V13/Q13)-1)*100)</f>
        <v>47.014011941105728</v>
      </c>
    </row>
    <row r="14" spans="1:23">
      <c r="A14" s="397" t="str">
        <f>IF(ISERROR(F14/G14)," ",IF(F14/G14&gt;0.5,IF(F14/G14&lt;1.5," ","NOT OK"),"NOT OK"))</f>
        <v xml:space="preserve"> </v>
      </c>
      <c r="B14" s="111" t="s">
        <v>14</v>
      </c>
      <c r="C14" s="125">
        <v>1863</v>
      </c>
      <c r="D14" s="127">
        <v>1863</v>
      </c>
      <c r="E14" s="184">
        <f>SUM(C14:D14)</f>
        <v>3726</v>
      </c>
      <c r="F14" s="125">
        <v>2468</v>
      </c>
      <c r="G14" s="127">
        <v>2467</v>
      </c>
      <c r="H14" s="184">
        <f>SUM(F14:G14)</f>
        <v>4935</v>
      </c>
      <c r="I14" s="128">
        <f>IF(E14=0,0,((H14/E14)-1)*100)</f>
        <v>32.447665056360719</v>
      </c>
      <c r="J14" s="4"/>
      <c r="L14" s="14" t="s">
        <v>14</v>
      </c>
      <c r="M14" s="40">
        <v>267947</v>
      </c>
      <c r="N14" s="38">
        <v>270199</v>
      </c>
      <c r="O14" s="198">
        <f t="shared" ref="O14" si="9">SUM(M14:N14)</f>
        <v>538146</v>
      </c>
      <c r="P14" s="150">
        <v>0</v>
      </c>
      <c r="Q14" s="198">
        <f>O14+P14</f>
        <v>538146</v>
      </c>
      <c r="R14" s="40">
        <v>405404</v>
      </c>
      <c r="S14" s="38">
        <v>416765</v>
      </c>
      <c r="T14" s="198">
        <f t="shared" ref="T14" si="10">SUM(R14:S14)</f>
        <v>822169</v>
      </c>
      <c r="U14" s="150">
        <v>955</v>
      </c>
      <c r="V14" s="198">
        <f>T14+U14</f>
        <v>823124</v>
      </c>
      <c r="W14" s="41">
        <f>IF(Q14=0,0,((V14/Q14)-1)*100)</f>
        <v>52.955517647627225</v>
      </c>
    </row>
    <row r="15" spans="1:23" ht="13.5" thickBot="1">
      <c r="A15" s="399" t="str">
        <f>IF(ISERROR(F15/G15)," ",IF(F15/G15&gt;0.5,IF(F15/G15&lt;1.5," ","NOT OK"),"NOT OK"))</f>
        <v xml:space="preserve"> </v>
      </c>
      <c r="B15" s="111" t="s">
        <v>15</v>
      </c>
      <c r="C15" s="125">
        <v>2112</v>
      </c>
      <c r="D15" s="127">
        <v>2114</v>
      </c>
      <c r="E15" s="184">
        <f>SUM(C15:D15)</f>
        <v>4226</v>
      </c>
      <c r="F15" s="125">
        <v>2616</v>
      </c>
      <c r="G15" s="127">
        <v>2620</v>
      </c>
      <c r="H15" s="184">
        <f>SUM(F15:G15)</f>
        <v>5236</v>
      </c>
      <c r="I15" s="128">
        <f>IF(E15=0,0,((H15/E15)-1)*100)</f>
        <v>23.899668717463317</v>
      </c>
      <c r="J15" s="8"/>
      <c r="L15" s="14" t="s">
        <v>15</v>
      </c>
      <c r="M15" s="40">
        <v>314861</v>
      </c>
      <c r="N15" s="38">
        <v>326976</v>
      </c>
      <c r="O15" s="198">
        <f>SUM(M15:N15)</f>
        <v>641837</v>
      </c>
      <c r="P15" s="150">
        <v>0</v>
      </c>
      <c r="Q15" s="198">
        <f>O15+P15</f>
        <v>641837</v>
      </c>
      <c r="R15" s="40">
        <v>438058</v>
      </c>
      <c r="S15" s="38">
        <v>442540</v>
      </c>
      <c r="T15" s="198">
        <f>SUM(R15:S15)</f>
        <v>880598</v>
      </c>
      <c r="U15" s="150">
        <v>1207</v>
      </c>
      <c r="V15" s="198">
        <f>T15+U15</f>
        <v>881805</v>
      </c>
      <c r="W15" s="41">
        <f>IF(Q15=0,0,((V15/Q15)-1)*100)</f>
        <v>37.387685658508317</v>
      </c>
    </row>
    <row r="16" spans="1:23" ht="14.25" thickTop="1" thickBot="1">
      <c r="A16" s="397" t="str">
        <f>IF(ISERROR(F16/G16)," ",IF(F16/G16&gt;0.5,IF(F16/G16&lt;1.5," ","NOT OK"),"NOT OK"))</f>
        <v xml:space="preserve"> </v>
      </c>
      <c r="B16" s="132" t="s">
        <v>61</v>
      </c>
      <c r="C16" s="133">
        <f>+C13+C14+C15</f>
        <v>5997</v>
      </c>
      <c r="D16" s="135">
        <f t="shared" ref="D16:H16" si="11">+D13+D14+D15</f>
        <v>6000</v>
      </c>
      <c r="E16" s="188">
        <f t="shared" si="11"/>
        <v>11997</v>
      </c>
      <c r="F16" s="133">
        <f t="shared" si="11"/>
        <v>7658</v>
      </c>
      <c r="G16" s="135">
        <f t="shared" si="11"/>
        <v>7665</v>
      </c>
      <c r="H16" s="188">
        <f t="shared" si="11"/>
        <v>15323</v>
      </c>
      <c r="I16" s="136">
        <f>IF(E16=0,0,((H16/E16)-1)*100)</f>
        <v>27.723597566058178</v>
      </c>
      <c r="J16" s="4"/>
      <c r="L16" s="42" t="s">
        <v>61</v>
      </c>
      <c r="M16" s="46">
        <f t="shared" ref="M16:V16" si="12">+M13+M14+M15</f>
        <v>867196</v>
      </c>
      <c r="N16" s="44">
        <f t="shared" si="12"/>
        <v>874633</v>
      </c>
      <c r="O16" s="199">
        <f t="shared" si="12"/>
        <v>1741829</v>
      </c>
      <c r="P16" s="44">
        <f t="shared" si="12"/>
        <v>246</v>
      </c>
      <c r="Q16" s="199">
        <f t="shared" si="12"/>
        <v>1742075</v>
      </c>
      <c r="R16" s="46">
        <f t="shared" si="12"/>
        <v>1259016</v>
      </c>
      <c r="S16" s="44">
        <f t="shared" si="12"/>
        <v>1269419</v>
      </c>
      <c r="T16" s="199">
        <f t="shared" si="12"/>
        <v>2528435</v>
      </c>
      <c r="U16" s="44">
        <f t="shared" si="12"/>
        <v>2848</v>
      </c>
      <c r="V16" s="199">
        <f t="shared" si="12"/>
        <v>2531283</v>
      </c>
      <c r="W16" s="47">
        <f>IF(Q16=0,0,((V16/Q16)-1)*100)</f>
        <v>45.302756769943883</v>
      </c>
    </row>
    <row r="17" spans="1:23" ht="13.5" thickTop="1">
      <c r="A17" s="397" t="str">
        <f t="shared" si="6"/>
        <v xml:space="preserve"> </v>
      </c>
      <c r="B17" s="111" t="s">
        <v>16</v>
      </c>
      <c r="C17" s="138">
        <v>2098</v>
      </c>
      <c r="D17" s="140">
        <v>2100</v>
      </c>
      <c r="E17" s="184">
        <f t="shared" ref="E17" si="13">SUM(C17:D17)</f>
        <v>4198</v>
      </c>
      <c r="F17" s="138">
        <v>2561</v>
      </c>
      <c r="G17" s="140">
        <v>2559</v>
      </c>
      <c r="H17" s="184">
        <f t="shared" ref="H17" si="14">SUM(F17:G17)</f>
        <v>5120</v>
      </c>
      <c r="I17" s="128">
        <f t="shared" si="7"/>
        <v>21.962839447355886</v>
      </c>
      <c r="J17" s="8"/>
      <c r="L17" s="14" t="s">
        <v>16</v>
      </c>
      <c r="M17" s="40">
        <v>318925</v>
      </c>
      <c r="N17" s="38">
        <v>308875</v>
      </c>
      <c r="O17" s="198">
        <f t="shared" ref="O17" si="15">SUM(M17:N17)</f>
        <v>627800</v>
      </c>
      <c r="P17" s="150">
        <v>0</v>
      </c>
      <c r="Q17" s="198">
        <f>O17+P17</f>
        <v>627800</v>
      </c>
      <c r="R17" s="40">
        <v>435505</v>
      </c>
      <c r="S17" s="38">
        <v>430898</v>
      </c>
      <c r="T17" s="198">
        <f t="shared" ref="T17" si="16">SUM(R17:S17)</f>
        <v>866403</v>
      </c>
      <c r="U17" s="150">
        <v>854</v>
      </c>
      <c r="V17" s="198">
        <f>T17+U17</f>
        <v>867257</v>
      </c>
      <c r="W17" s="41">
        <f t="shared" si="8"/>
        <v>38.142242752468938</v>
      </c>
    </row>
    <row r="18" spans="1:23">
      <c r="A18" s="397" t="str">
        <f t="shared" ref="A18:A23" si="17">IF(ISERROR(F18/G18)," ",IF(F18/G18&gt;0.5,IF(F18/G18&lt;1.5," ","NOT OK"),"NOT OK"))</f>
        <v xml:space="preserve"> </v>
      </c>
      <c r="B18" s="111" t="s">
        <v>17</v>
      </c>
      <c r="C18" s="138">
        <v>2050</v>
      </c>
      <c r="D18" s="140">
        <v>2050</v>
      </c>
      <c r="E18" s="184">
        <f>SUM(C18:D18)</f>
        <v>4100</v>
      </c>
      <c r="F18" s="138">
        <v>2593</v>
      </c>
      <c r="G18" s="140">
        <v>2593</v>
      </c>
      <c r="H18" s="184">
        <f>SUM(F18:G18)</f>
        <v>5186</v>
      </c>
      <c r="I18" s="128">
        <f t="shared" ref="I18:I23" si="18">IF(E18=0,0,((H18/E18)-1)*100)</f>
        <v>26.487804878048781</v>
      </c>
      <c r="L18" s="14" t="s">
        <v>17</v>
      </c>
      <c r="M18" s="40">
        <v>308010</v>
      </c>
      <c r="N18" s="38">
        <v>308155</v>
      </c>
      <c r="O18" s="198">
        <f>SUM(M18:N18)</f>
        <v>616165</v>
      </c>
      <c r="P18" s="150">
        <v>152</v>
      </c>
      <c r="Q18" s="198">
        <f>O18+P18</f>
        <v>616317</v>
      </c>
      <c r="R18" s="40">
        <v>424905</v>
      </c>
      <c r="S18" s="38">
        <v>427164</v>
      </c>
      <c r="T18" s="198">
        <f>SUM(R18:S18)</f>
        <v>852069</v>
      </c>
      <c r="U18" s="150">
        <v>730</v>
      </c>
      <c r="V18" s="198">
        <f>T18+U18</f>
        <v>852799</v>
      </c>
      <c r="W18" s="41">
        <f t="shared" ref="W18:W23" si="19">IF(Q18=0,0,((V18/Q18)-1)*100)</f>
        <v>38.370189366835582</v>
      </c>
    </row>
    <row r="19" spans="1:23" ht="13.5" thickBot="1">
      <c r="A19" s="400" t="str">
        <f t="shared" si="17"/>
        <v xml:space="preserve"> </v>
      </c>
      <c r="B19" s="111" t="s">
        <v>18</v>
      </c>
      <c r="C19" s="138">
        <v>1998</v>
      </c>
      <c r="D19" s="140">
        <v>1996</v>
      </c>
      <c r="E19" s="184">
        <f t="shared" ref="E19" si="20">SUM(C19:D19)</f>
        <v>3994</v>
      </c>
      <c r="F19" s="138">
        <v>2484</v>
      </c>
      <c r="G19" s="140">
        <v>2493</v>
      </c>
      <c r="H19" s="184">
        <f>SUM(F19:G19)</f>
        <v>4977</v>
      </c>
      <c r="I19" s="128">
        <f t="shared" si="18"/>
        <v>24.611917876815227</v>
      </c>
      <c r="J19" s="9"/>
      <c r="L19" s="14" t="s">
        <v>18</v>
      </c>
      <c r="M19" s="40">
        <v>308747</v>
      </c>
      <c r="N19" s="38">
        <v>299910</v>
      </c>
      <c r="O19" s="198">
        <f t="shared" ref="O19" si="21">SUM(M19:N19)</f>
        <v>608657</v>
      </c>
      <c r="P19" s="150">
        <v>140</v>
      </c>
      <c r="Q19" s="198">
        <f>O19+P19</f>
        <v>608797</v>
      </c>
      <c r="R19" s="40">
        <v>408801</v>
      </c>
      <c r="S19" s="38">
        <v>402044</v>
      </c>
      <c r="T19" s="198">
        <f>SUM(R19:S19)</f>
        <v>810845</v>
      </c>
      <c r="U19" s="150">
        <v>707</v>
      </c>
      <c r="V19" s="198">
        <f>T19+U19</f>
        <v>811552</v>
      </c>
      <c r="W19" s="41">
        <f t="shared" si="19"/>
        <v>33.304204849892493</v>
      </c>
    </row>
    <row r="20" spans="1:23" ht="15.75" customHeight="1" thickTop="1" thickBot="1">
      <c r="A20" s="10" t="str">
        <f t="shared" si="17"/>
        <v xml:space="preserve"> </v>
      </c>
      <c r="B20" s="141" t="s">
        <v>19</v>
      </c>
      <c r="C20" s="133">
        <f>+C17+C18+C19</f>
        <v>6146</v>
      </c>
      <c r="D20" s="144">
        <f t="shared" ref="D20:H20" si="22">+D17+D18+D19</f>
        <v>6146</v>
      </c>
      <c r="E20" s="186">
        <f t="shared" si="22"/>
        <v>12292</v>
      </c>
      <c r="F20" s="133">
        <f t="shared" si="22"/>
        <v>7638</v>
      </c>
      <c r="G20" s="144">
        <f t="shared" si="22"/>
        <v>7645</v>
      </c>
      <c r="H20" s="186">
        <f t="shared" si="22"/>
        <v>15283</v>
      </c>
      <c r="I20" s="136">
        <f t="shared" si="18"/>
        <v>24.332899446794663</v>
      </c>
      <c r="J20" s="10"/>
      <c r="K20" s="11"/>
      <c r="L20" s="48" t="s">
        <v>19</v>
      </c>
      <c r="M20" s="49">
        <f>+M17+M18+M19</f>
        <v>935682</v>
      </c>
      <c r="N20" s="50">
        <f t="shared" ref="N20:V20" si="23">+N17+N18+N19</f>
        <v>916940</v>
      </c>
      <c r="O20" s="200">
        <f t="shared" si="23"/>
        <v>1852622</v>
      </c>
      <c r="P20" s="50">
        <f t="shared" si="23"/>
        <v>292</v>
      </c>
      <c r="Q20" s="200">
        <f t="shared" si="23"/>
        <v>1852914</v>
      </c>
      <c r="R20" s="49">
        <f t="shared" si="23"/>
        <v>1269211</v>
      </c>
      <c r="S20" s="50">
        <f t="shared" si="23"/>
        <v>1260106</v>
      </c>
      <c r="T20" s="200">
        <f t="shared" si="23"/>
        <v>2529317</v>
      </c>
      <c r="U20" s="50">
        <f t="shared" si="23"/>
        <v>2291</v>
      </c>
      <c r="V20" s="200">
        <f t="shared" si="23"/>
        <v>2531608</v>
      </c>
      <c r="W20" s="51">
        <f t="shared" si="19"/>
        <v>36.62846737625167</v>
      </c>
    </row>
    <row r="21" spans="1:23" ht="14.25" thickTop="1" thickBot="1">
      <c r="A21" s="397" t="str">
        <f t="shared" si="17"/>
        <v xml:space="preserve"> </v>
      </c>
      <c r="B21" s="111" t="s">
        <v>20</v>
      </c>
      <c r="C21" s="125">
        <v>2267</v>
      </c>
      <c r="D21" s="127">
        <v>2267</v>
      </c>
      <c r="E21" s="187">
        <f>SUM(C21:D21)</f>
        <v>4534</v>
      </c>
      <c r="F21" s="125">
        <v>2841</v>
      </c>
      <c r="G21" s="127">
        <v>2837</v>
      </c>
      <c r="H21" s="187">
        <f>SUM(F21:G21)</f>
        <v>5678</v>
      </c>
      <c r="I21" s="128">
        <f t="shared" si="18"/>
        <v>25.231583590648434</v>
      </c>
      <c r="J21" s="4"/>
      <c r="L21" s="14" t="s">
        <v>21</v>
      </c>
      <c r="M21" s="40">
        <v>342377</v>
      </c>
      <c r="N21" s="38">
        <v>340053</v>
      </c>
      <c r="O21" s="198">
        <f>SUM(M21:N21)</f>
        <v>682430</v>
      </c>
      <c r="P21" s="150">
        <v>847</v>
      </c>
      <c r="Q21" s="198">
        <f>O21+P21</f>
        <v>683277</v>
      </c>
      <c r="R21" s="40">
        <v>480012</v>
      </c>
      <c r="S21" s="38">
        <v>470006</v>
      </c>
      <c r="T21" s="198">
        <f>SUM(R21:S21)</f>
        <v>950018</v>
      </c>
      <c r="U21" s="150">
        <v>963</v>
      </c>
      <c r="V21" s="198">
        <f>T21+U21</f>
        <v>950981</v>
      </c>
      <c r="W21" s="41">
        <f t="shared" si="19"/>
        <v>39.179425035527316</v>
      </c>
    </row>
    <row r="22" spans="1:23" ht="14.25" thickTop="1" thickBot="1">
      <c r="A22" s="397" t="str">
        <f t="shared" si="17"/>
        <v xml:space="preserve"> </v>
      </c>
      <c r="B22" s="132" t="s">
        <v>66</v>
      </c>
      <c r="C22" s="133">
        <f>C16+C20+C21</f>
        <v>14410</v>
      </c>
      <c r="D22" s="135">
        <f t="shared" ref="D22:H22" si="24">D16+D20+D21</f>
        <v>14413</v>
      </c>
      <c r="E22" s="188">
        <f t="shared" si="24"/>
        <v>28823</v>
      </c>
      <c r="F22" s="133">
        <f t="shared" si="24"/>
        <v>18137</v>
      </c>
      <c r="G22" s="135">
        <f t="shared" si="24"/>
        <v>18147</v>
      </c>
      <c r="H22" s="188">
        <f t="shared" si="24"/>
        <v>36284</v>
      </c>
      <c r="I22" s="136">
        <f t="shared" si="18"/>
        <v>25.885577490198799</v>
      </c>
      <c r="J22" s="4"/>
      <c r="L22" s="42" t="s">
        <v>66</v>
      </c>
      <c r="M22" s="46">
        <f>M16+M20+M21</f>
        <v>2145255</v>
      </c>
      <c r="N22" s="44">
        <f t="shared" ref="N22:V22" si="25">N16+N20+N21</f>
        <v>2131626</v>
      </c>
      <c r="O22" s="199">
        <f t="shared" si="25"/>
        <v>4276881</v>
      </c>
      <c r="P22" s="44">
        <f t="shared" si="25"/>
        <v>1385</v>
      </c>
      <c r="Q22" s="199">
        <f t="shared" si="25"/>
        <v>4278266</v>
      </c>
      <c r="R22" s="46">
        <f t="shared" si="25"/>
        <v>3008239</v>
      </c>
      <c r="S22" s="44">
        <f t="shared" si="25"/>
        <v>2999531</v>
      </c>
      <c r="T22" s="199">
        <f t="shared" si="25"/>
        <v>6007770</v>
      </c>
      <c r="U22" s="44">
        <f t="shared" si="25"/>
        <v>6102</v>
      </c>
      <c r="V22" s="199">
        <f t="shared" si="25"/>
        <v>6013872</v>
      </c>
      <c r="W22" s="47">
        <f t="shared" si="19"/>
        <v>40.567977774173002</v>
      </c>
    </row>
    <row r="23" spans="1:23" ht="14.25" thickTop="1" thickBot="1">
      <c r="A23" s="397" t="str">
        <f t="shared" si="17"/>
        <v xml:space="preserve"> </v>
      </c>
      <c r="B23" s="132" t="s">
        <v>67</v>
      </c>
      <c r="C23" s="133">
        <f>+C12+C16+C20+C21</f>
        <v>20111</v>
      </c>
      <c r="D23" s="135">
        <f t="shared" ref="D23:H23" si="26">+D12+D16+D20+D21</f>
        <v>20110</v>
      </c>
      <c r="E23" s="188">
        <f t="shared" si="26"/>
        <v>40221</v>
      </c>
      <c r="F23" s="133">
        <f t="shared" si="26"/>
        <v>25602</v>
      </c>
      <c r="G23" s="135">
        <f t="shared" si="26"/>
        <v>25617</v>
      </c>
      <c r="H23" s="188">
        <f t="shared" si="26"/>
        <v>51219</v>
      </c>
      <c r="I23" s="136">
        <f t="shared" si="18"/>
        <v>27.343924815394939</v>
      </c>
      <c r="J23" s="4"/>
      <c r="L23" s="42" t="s">
        <v>67</v>
      </c>
      <c r="M23" s="46">
        <f>+M12+M16+M20+M21</f>
        <v>3013933</v>
      </c>
      <c r="N23" s="44">
        <f t="shared" ref="N23:V23" si="27">+N12+N16+N20+N21</f>
        <v>2997145</v>
      </c>
      <c r="O23" s="199">
        <f t="shared" si="27"/>
        <v>6011078</v>
      </c>
      <c r="P23" s="44">
        <f t="shared" si="27"/>
        <v>2213</v>
      </c>
      <c r="Q23" s="199">
        <f t="shared" si="27"/>
        <v>6013291</v>
      </c>
      <c r="R23" s="46">
        <f t="shared" si="27"/>
        <v>4162175</v>
      </c>
      <c r="S23" s="44">
        <f t="shared" si="27"/>
        <v>4150508</v>
      </c>
      <c r="T23" s="199">
        <f t="shared" si="27"/>
        <v>8312683</v>
      </c>
      <c r="U23" s="44">
        <f t="shared" si="27"/>
        <v>9900</v>
      </c>
      <c r="V23" s="199">
        <f t="shared" si="27"/>
        <v>8322583</v>
      </c>
      <c r="W23" s="47">
        <f t="shared" si="19"/>
        <v>38.403130665055116</v>
      </c>
    </row>
    <row r="24" spans="1:23" ht="13.5" thickTop="1">
      <c r="A24" s="397" t="str">
        <f t="shared" si="6"/>
        <v xml:space="preserve"> </v>
      </c>
      <c r="B24" s="111" t="s">
        <v>22</v>
      </c>
      <c r="C24" s="125">
        <v>2274</v>
      </c>
      <c r="D24" s="127">
        <v>2273</v>
      </c>
      <c r="E24" s="178">
        <f t="shared" ref="E24:E25" si="28">SUM(C24:D24)</f>
        <v>4547</v>
      </c>
      <c r="F24" s="125"/>
      <c r="G24" s="127"/>
      <c r="H24" s="178"/>
      <c r="I24" s="128"/>
      <c r="J24" s="4"/>
      <c r="L24" s="14" t="s">
        <v>22</v>
      </c>
      <c r="M24" s="40">
        <v>343879</v>
      </c>
      <c r="N24" s="38">
        <v>341314</v>
      </c>
      <c r="O24" s="198">
        <f t="shared" ref="O24:O25" si="29">SUM(M24:N24)</f>
        <v>685193</v>
      </c>
      <c r="P24" s="150">
        <v>1004</v>
      </c>
      <c r="Q24" s="198">
        <f>O24+P24</f>
        <v>686197</v>
      </c>
      <c r="R24" s="40"/>
      <c r="S24" s="38"/>
      <c r="T24" s="198"/>
      <c r="U24" s="150"/>
      <c r="V24" s="198"/>
      <c r="W24" s="41"/>
    </row>
    <row r="25" spans="1:23" ht="13.5" thickBot="1">
      <c r="A25" s="397" t="str">
        <f t="shared" si="6"/>
        <v xml:space="preserve"> </v>
      </c>
      <c r="B25" s="111" t="s">
        <v>23</v>
      </c>
      <c r="C25" s="125">
        <v>2157</v>
      </c>
      <c r="D25" s="146">
        <v>2154</v>
      </c>
      <c r="E25" s="182">
        <f t="shared" si="28"/>
        <v>4311</v>
      </c>
      <c r="F25" s="125"/>
      <c r="G25" s="146"/>
      <c r="H25" s="182"/>
      <c r="I25" s="147"/>
      <c r="J25" s="4"/>
      <c r="L25" s="14" t="s">
        <v>23</v>
      </c>
      <c r="M25" s="40">
        <v>290638</v>
      </c>
      <c r="N25" s="38">
        <v>289105</v>
      </c>
      <c r="O25" s="198">
        <f t="shared" si="29"/>
        <v>579743</v>
      </c>
      <c r="P25" s="150">
        <v>1594</v>
      </c>
      <c r="Q25" s="198">
        <f>O25+P25</f>
        <v>581337</v>
      </c>
      <c r="R25" s="40"/>
      <c r="S25" s="38"/>
      <c r="T25" s="198"/>
      <c r="U25" s="150"/>
      <c r="V25" s="198"/>
      <c r="W25" s="41"/>
    </row>
    <row r="26" spans="1:23" ht="14.25" thickTop="1" thickBot="1">
      <c r="A26" s="397" t="str">
        <f t="shared" si="6"/>
        <v xml:space="preserve"> </v>
      </c>
      <c r="B26" s="132" t="s">
        <v>24</v>
      </c>
      <c r="C26" s="133">
        <f t="shared" ref="C26:E26" si="30">+C21+C24+C25</f>
        <v>6698</v>
      </c>
      <c r="D26" s="135">
        <f t="shared" si="30"/>
        <v>6694</v>
      </c>
      <c r="E26" s="188">
        <f t="shared" si="30"/>
        <v>13392</v>
      </c>
      <c r="F26" s="133"/>
      <c r="G26" s="135"/>
      <c r="H26" s="188"/>
      <c r="I26" s="136"/>
      <c r="J26" s="4"/>
      <c r="L26" s="42" t="s">
        <v>24</v>
      </c>
      <c r="M26" s="46">
        <f t="shared" ref="M26:Q26" si="31">+M21+M24+M25</f>
        <v>976894</v>
      </c>
      <c r="N26" s="44">
        <f t="shared" si="31"/>
        <v>970472</v>
      </c>
      <c r="O26" s="199">
        <f t="shared" si="31"/>
        <v>1947366</v>
      </c>
      <c r="P26" s="44">
        <f t="shared" si="31"/>
        <v>3445</v>
      </c>
      <c r="Q26" s="199">
        <f t="shared" si="31"/>
        <v>1950811</v>
      </c>
      <c r="R26" s="46"/>
      <c r="S26" s="44"/>
      <c r="T26" s="199"/>
      <c r="U26" s="44"/>
      <c r="V26" s="199"/>
      <c r="W26" s="47"/>
    </row>
    <row r="27" spans="1:23" ht="14.25" thickTop="1" thickBot="1">
      <c r="A27" s="397" t="str">
        <f t="shared" ref="A27" si="32">IF(ISERROR(F27/G27)," ",IF(F27/G27&gt;0.5,IF(F27/G27&lt;1.5," ","NOT OK"),"NOT OK"))</f>
        <v xml:space="preserve"> </v>
      </c>
      <c r="B27" s="132" t="s">
        <v>62</v>
      </c>
      <c r="C27" s="133">
        <f t="shared" ref="C27:E27" si="33">C16+C20+C26</f>
        <v>18841</v>
      </c>
      <c r="D27" s="135">
        <f t="shared" si="33"/>
        <v>18840</v>
      </c>
      <c r="E27" s="188">
        <f t="shared" si="33"/>
        <v>37681</v>
      </c>
      <c r="F27" s="133"/>
      <c r="G27" s="135"/>
      <c r="H27" s="188"/>
      <c r="I27" s="136"/>
      <c r="J27" s="4"/>
      <c r="L27" s="42" t="s">
        <v>62</v>
      </c>
      <c r="M27" s="46">
        <f t="shared" ref="M27:Q27" si="34">M16+M20+M26</f>
        <v>2779772</v>
      </c>
      <c r="N27" s="44">
        <f t="shared" si="34"/>
        <v>2762045</v>
      </c>
      <c r="O27" s="199">
        <f t="shared" si="34"/>
        <v>5541817</v>
      </c>
      <c r="P27" s="44">
        <f t="shared" si="34"/>
        <v>3983</v>
      </c>
      <c r="Q27" s="199">
        <f t="shared" si="34"/>
        <v>5545800</v>
      </c>
      <c r="R27" s="46"/>
      <c r="S27" s="44"/>
      <c r="T27" s="199"/>
      <c r="U27" s="44"/>
      <c r="V27" s="199"/>
      <c r="W27" s="47"/>
    </row>
    <row r="28" spans="1:23" ht="14.25" thickTop="1" thickBot="1">
      <c r="A28" s="398" t="str">
        <f t="shared" ref="A28" si="35">IF(ISERROR(F28/G28)," ",IF(F28/G28&gt;0.5,IF(F28/G28&lt;1.5," ","NOT OK"),"NOT OK"))</f>
        <v xml:space="preserve"> </v>
      </c>
      <c r="B28" s="132" t="s">
        <v>64</v>
      </c>
      <c r="C28" s="133">
        <f t="shared" ref="C28:E28" si="36">+C12+C16+C20+C26</f>
        <v>24542</v>
      </c>
      <c r="D28" s="135">
        <f t="shared" si="36"/>
        <v>24537</v>
      </c>
      <c r="E28" s="185">
        <f t="shared" si="36"/>
        <v>49079</v>
      </c>
      <c r="F28" s="133"/>
      <c r="G28" s="135"/>
      <c r="H28" s="185"/>
      <c r="I28" s="137"/>
      <c r="J28" s="8"/>
      <c r="L28" s="42" t="s">
        <v>64</v>
      </c>
      <c r="M28" s="46">
        <f t="shared" ref="M28:Q28" si="37">+M12+M16+M20+M26</f>
        <v>3648450</v>
      </c>
      <c r="N28" s="44">
        <f t="shared" si="37"/>
        <v>3627564</v>
      </c>
      <c r="O28" s="199">
        <f t="shared" si="37"/>
        <v>7276014</v>
      </c>
      <c r="P28" s="45">
        <f t="shared" si="37"/>
        <v>4811</v>
      </c>
      <c r="Q28" s="202">
        <f t="shared" si="37"/>
        <v>7280825</v>
      </c>
      <c r="R28" s="46"/>
      <c r="S28" s="44"/>
      <c r="T28" s="199"/>
      <c r="U28" s="45"/>
      <c r="V28" s="202"/>
      <c r="W28" s="47"/>
    </row>
    <row r="29" spans="1:23" ht="14.25" thickTop="1" thickBot="1">
      <c r="B29" s="148" t="s">
        <v>60</v>
      </c>
      <c r="C29" s="107"/>
      <c r="D29" s="107"/>
      <c r="E29" s="107"/>
      <c r="F29" s="107"/>
      <c r="G29" s="107"/>
      <c r="H29" s="107"/>
      <c r="I29" s="108"/>
      <c r="J29" s="4"/>
      <c r="L29" s="55" t="s">
        <v>60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4"/>
    </row>
    <row r="30" spans="1:23" ht="13.5" thickTop="1">
      <c r="B30" s="513" t="s">
        <v>25</v>
      </c>
      <c r="C30" s="514"/>
      <c r="D30" s="514"/>
      <c r="E30" s="514"/>
      <c r="F30" s="514"/>
      <c r="G30" s="514"/>
      <c r="H30" s="514"/>
      <c r="I30" s="515"/>
      <c r="J30" s="4"/>
      <c r="L30" s="516" t="s">
        <v>26</v>
      </c>
      <c r="M30" s="517"/>
      <c r="N30" s="517"/>
      <c r="O30" s="517"/>
      <c r="P30" s="517"/>
      <c r="Q30" s="517"/>
      <c r="R30" s="517"/>
      <c r="S30" s="517"/>
      <c r="T30" s="517"/>
      <c r="U30" s="517"/>
      <c r="V30" s="517"/>
      <c r="W30" s="518"/>
    </row>
    <row r="31" spans="1:23" ht="13.5" thickBot="1">
      <c r="B31" s="519" t="s">
        <v>47</v>
      </c>
      <c r="C31" s="520"/>
      <c r="D31" s="520"/>
      <c r="E31" s="520"/>
      <c r="F31" s="520"/>
      <c r="G31" s="520"/>
      <c r="H31" s="520"/>
      <c r="I31" s="521"/>
      <c r="J31" s="4"/>
      <c r="L31" s="522" t="s">
        <v>49</v>
      </c>
      <c r="M31" s="523"/>
      <c r="N31" s="523"/>
      <c r="O31" s="523"/>
      <c r="P31" s="523"/>
      <c r="Q31" s="523"/>
      <c r="R31" s="523"/>
      <c r="S31" s="523"/>
      <c r="T31" s="523"/>
      <c r="U31" s="523"/>
      <c r="V31" s="523"/>
      <c r="W31" s="524"/>
    </row>
    <row r="32" spans="1:23" ht="14.25" thickTop="1" thickBot="1">
      <c r="B32" s="106"/>
      <c r="C32" s="107"/>
      <c r="D32" s="107"/>
      <c r="E32" s="107"/>
      <c r="F32" s="107"/>
      <c r="G32" s="107"/>
      <c r="H32" s="107"/>
      <c r="I32" s="108"/>
      <c r="J32" s="4"/>
      <c r="L32" s="52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4"/>
    </row>
    <row r="33" spans="1:23" ht="14.25" thickTop="1" thickBot="1">
      <c r="B33" s="109"/>
      <c r="C33" s="525" t="s">
        <v>63</v>
      </c>
      <c r="D33" s="526"/>
      <c r="E33" s="527"/>
      <c r="F33" s="525" t="s">
        <v>65</v>
      </c>
      <c r="G33" s="526"/>
      <c r="H33" s="527"/>
      <c r="I33" s="110" t="s">
        <v>2</v>
      </c>
      <c r="J33" s="4"/>
      <c r="L33" s="12"/>
      <c r="M33" s="528" t="s">
        <v>63</v>
      </c>
      <c r="N33" s="529"/>
      <c r="O33" s="529"/>
      <c r="P33" s="529"/>
      <c r="Q33" s="530"/>
      <c r="R33" s="528" t="s">
        <v>65</v>
      </c>
      <c r="S33" s="529"/>
      <c r="T33" s="529"/>
      <c r="U33" s="529"/>
      <c r="V33" s="530"/>
      <c r="W33" s="13" t="s">
        <v>2</v>
      </c>
    </row>
    <row r="34" spans="1:23" ht="13.5" thickTop="1">
      <c r="B34" s="111" t="s">
        <v>3</v>
      </c>
      <c r="C34" s="112"/>
      <c r="D34" s="113"/>
      <c r="E34" s="114"/>
      <c r="F34" s="112"/>
      <c r="G34" s="113"/>
      <c r="H34" s="114"/>
      <c r="I34" s="115" t="s">
        <v>4</v>
      </c>
      <c r="J34" s="4"/>
      <c r="L34" s="14" t="s">
        <v>3</v>
      </c>
      <c r="M34" s="20"/>
      <c r="N34" s="16"/>
      <c r="O34" s="17"/>
      <c r="P34" s="18"/>
      <c r="Q34" s="21"/>
      <c r="R34" s="20"/>
      <c r="S34" s="16"/>
      <c r="T34" s="17"/>
      <c r="U34" s="18"/>
      <c r="V34" s="21"/>
      <c r="W34" s="22" t="s">
        <v>4</v>
      </c>
    </row>
    <row r="35" spans="1:23" ht="13.5" thickBot="1">
      <c r="B35" s="116"/>
      <c r="C35" s="117" t="s">
        <v>5</v>
      </c>
      <c r="D35" s="118" t="s">
        <v>6</v>
      </c>
      <c r="E35" s="395" t="s">
        <v>7</v>
      </c>
      <c r="F35" s="117" t="s">
        <v>5</v>
      </c>
      <c r="G35" s="118" t="s">
        <v>6</v>
      </c>
      <c r="H35" s="119" t="s">
        <v>7</v>
      </c>
      <c r="I35" s="120"/>
      <c r="J35" s="4"/>
      <c r="L35" s="23"/>
      <c r="M35" s="28" t="s">
        <v>8</v>
      </c>
      <c r="N35" s="25" t="s">
        <v>9</v>
      </c>
      <c r="O35" s="26" t="s">
        <v>31</v>
      </c>
      <c r="P35" s="27" t="s">
        <v>32</v>
      </c>
      <c r="Q35" s="26" t="s">
        <v>7</v>
      </c>
      <c r="R35" s="28" t="s">
        <v>8</v>
      </c>
      <c r="S35" s="25" t="s">
        <v>9</v>
      </c>
      <c r="T35" s="26" t="s">
        <v>31</v>
      </c>
      <c r="U35" s="27" t="s">
        <v>32</v>
      </c>
      <c r="V35" s="26" t="s">
        <v>7</v>
      </c>
      <c r="W35" s="29"/>
    </row>
    <row r="36" spans="1:23" ht="5.25" customHeight="1" thickTop="1">
      <c r="B36" s="111"/>
      <c r="C36" s="121"/>
      <c r="D36" s="122"/>
      <c r="E36" s="123"/>
      <c r="F36" s="121"/>
      <c r="G36" s="122"/>
      <c r="H36" s="123"/>
      <c r="I36" s="124"/>
      <c r="J36" s="4"/>
      <c r="L36" s="14"/>
      <c r="M36" s="34"/>
      <c r="N36" s="31"/>
      <c r="O36" s="32"/>
      <c r="P36" s="33"/>
      <c r="Q36" s="35"/>
      <c r="R36" s="34"/>
      <c r="S36" s="31"/>
      <c r="T36" s="32"/>
      <c r="U36" s="33"/>
      <c r="V36" s="35"/>
      <c r="W36" s="36"/>
    </row>
    <row r="37" spans="1:23">
      <c r="A37" s="4" t="str">
        <f>IF(ISERROR(F37/G37)," ",IF(F37/G37&gt;0.5,IF(F37/G37&lt;1.5," ","NOT OK"),"NOT OK"))</f>
        <v xml:space="preserve"> </v>
      </c>
      <c r="B37" s="111" t="s">
        <v>10</v>
      </c>
      <c r="C37" s="125">
        <v>5253</v>
      </c>
      <c r="D37" s="127">
        <v>5250</v>
      </c>
      <c r="E37" s="184">
        <f t="shared" ref="E37:E39" si="38">SUM(C37:D37)</f>
        <v>10503</v>
      </c>
      <c r="F37" s="430">
        <v>6334</v>
      </c>
      <c r="G37" s="431">
        <v>6337</v>
      </c>
      <c r="H37" s="184">
        <f t="shared" ref="H37:H39" si="39">SUM(F37:G37)</f>
        <v>12671</v>
      </c>
      <c r="I37" s="128">
        <f t="shared" ref="I37:I39" si="40">IF(E37=0,0,((H37/E37)-1)*100)</f>
        <v>20.641721412929638</v>
      </c>
      <c r="J37" s="4"/>
      <c r="K37" s="7"/>
      <c r="L37" s="14" t="s">
        <v>10</v>
      </c>
      <c r="M37" s="40">
        <v>755395</v>
      </c>
      <c r="N37" s="38">
        <v>762682</v>
      </c>
      <c r="O37" s="198">
        <f>SUM(M37:N37)</f>
        <v>1518077</v>
      </c>
      <c r="P37" s="150">
        <v>0</v>
      </c>
      <c r="Q37" s="198">
        <f t="shared" ref="Q37:Q39" si="41">O37+P37</f>
        <v>1518077</v>
      </c>
      <c r="R37" s="441">
        <v>941582</v>
      </c>
      <c r="S37" s="439">
        <v>940629</v>
      </c>
      <c r="T37" s="198">
        <f>SUM(R37:S37)</f>
        <v>1882211</v>
      </c>
      <c r="U37" s="437">
        <v>392</v>
      </c>
      <c r="V37" s="198">
        <f>T37+U37</f>
        <v>1882603</v>
      </c>
      <c r="W37" s="41">
        <f t="shared" ref="W37:W39" si="42">IF(Q37=0,0,((V37/Q37)-1)*100)</f>
        <v>24.012352469604647</v>
      </c>
    </row>
    <row r="38" spans="1:23">
      <c r="A38" s="4" t="str">
        <f>IF(ISERROR(F38/G38)," ",IF(F38/G38&gt;0.5,IF(F38/G38&lt;1.5," ","NOT OK"),"NOT OK"))</f>
        <v xml:space="preserve"> </v>
      </c>
      <c r="B38" s="111" t="s">
        <v>11</v>
      </c>
      <c r="C38" s="125">
        <v>5360</v>
      </c>
      <c r="D38" s="127">
        <v>5360</v>
      </c>
      <c r="E38" s="184">
        <f>SUM(C38:D38)</f>
        <v>10720</v>
      </c>
      <c r="F38" s="430">
        <v>6253</v>
      </c>
      <c r="G38" s="431">
        <v>6258</v>
      </c>
      <c r="H38" s="184">
        <f>SUM(F38:G38)</f>
        <v>12511</v>
      </c>
      <c r="I38" s="128">
        <f t="shared" si="40"/>
        <v>16.707089552238806</v>
      </c>
      <c r="J38" s="4"/>
      <c r="K38" s="7"/>
      <c r="L38" s="14" t="s">
        <v>11</v>
      </c>
      <c r="M38" s="40">
        <v>712457</v>
      </c>
      <c r="N38" s="38">
        <v>712080</v>
      </c>
      <c r="O38" s="198">
        <f>SUM(M38:N38)</f>
        <v>1424537</v>
      </c>
      <c r="P38" s="150">
        <v>398</v>
      </c>
      <c r="Q38" s="198">
        <f>O38+P38</f>
        <v>1424935</v>
      </c>
      <c r="R38" s="441">
        <v>904417</v>
      </c>
      <c r="S38" s="439">
        <v>909391</v>
      </c>
      <c r="T38" s="198">
        <f>SUM(R38:S38)</f>
        <v>1813808</v>
      </c>
      <c r="U38" s="437">
        <v>68</v>
      </c>
      <c r="V38" s="198">
        <f>T38+U38</f>
        <v>1813876</v>
      </c>
      <c r="W38" s="41">
        <f t="shared" si="42"/>
        <v>27.295350314224855</v>
      </c>
    </row>
    <row r="39" spans="1:23" ht="13.5" thickBot="1">
      <c r="A39" s="4" t="str">
        <f>IF(ISERROR(F39/G39)," ",IF(F39/G39&gt;0.5,IF(F39/G39&lt;1.5," ","NOT OK"),"NOT OK"))</f>
        <v xml:space="preserve"> </v>
      </c>
      <c r="B39" s="116" t="s">
        <v>12</v>
      </c>
      <c r="C39" s="129">
        <v>5856</v>
      </c>
      <c r="D39" s="131">
        <v>5852</v>
      </c>
      <c r="E39" s="184">
        <f t="shared" si="38"/>
        <v>11708</v>
      </c>
      <c r="F39" s="432">
        <v>6416</v>
      </c>
      <c r="G39" s="433">
        <v>6412</v>
      </c>
      <c r="H39" s="184">
        <f t="shared" si="39"/>
        <v>12828</v>
      </c>
      <c r="I39" s="128">
        <f t="shared" si="40"/>
        <v>9.5661086436624529</v>
      </c>
      <c r="J39" s="4"/>
      <c r="K39" s="7"/>
      <c r="L39" s="23" t="s">
        <v>12</v>
      </c>
      <c r="M39" s="40">
        <v>745268</v>
      </c>
      <c r="N39" s="38">
        <v>837586</v>
      </c>
      <c r="O39" s="198">
        <f t="shared" ref="O39" si="43">SUM(M39:N39)</f>
        <v>1582854</v>
      </c>
      <c r="P39" s="39">
        <v>475</v>
      </c>
      <c r="Q39" s="201">
        <f t="shared" si="41"/>
        <v>1583329</v>
      </c>
      <c r="R39" s="441">
        <v>886775</v>
      </c>
      <c r="S39" s="439">
        <v>960390</v>
      </c>
      <c r="T39" s="198">
        <f t="shared" ref="T39" si="44">SUM(R39:S39)</f>
        <v>1847165</v>
      </c>
      <c r="U39" s="440">
        <v>217</v>
      </c>
      <c r="V39" s="201">
        <f t="shared" ref="V39" si="45">T39+U39</f>
        <v>1847382</v>
      </c>
      <c r="W39" s="41">
        <f t="shared" si="42"/>
        <v>16.677077221474491</v>
      </c>
    </row>
    <row r="40" spans="1:23" ht="14.25" thickTop="1" thickBot="1">
      <c r="A40" s="4" t="str">
        <f>IF(ISERROR(F40/G40)," ",IF(F40/G40&gt;0.5,IF(F40/G40&lt;1.5," ","NOT OK"),"NOT OK"))</f>
        <v xml:space="preserve"> </v>
      </c>
      <c r="B40" s="132" t="s">
        <v>57</v>
      </c>
      <c r="C40" s="133">
        <f t="shared" ref="C40:H40" si="46">+C37+C38+C39</f>
        <v>16469</v>
      </c>
      <c r="D40" s="135">
        <f t="shared" si="46"/>
        <v>16462</v>
      </c>
      <c r="E40" s="188">
        <f t="shared" si="46"/>
        <v>32931</v>
      </c>
      <c r="F40" s="133">
        <f t="shared" si="46"/>
        <v>19003</v>
      </c>
      <c r="G40" s="135">
        <f t="shared" si="46"/>
        <v>19007</v>
      </c>
      <c r="H40" s="188">
        <f t="shared" si="46"/>
        <v>38010</v>
      </c>
      <c r="I40" s="136">
        <f>IF(E40=0,0,((H40/E40)-1)*100)</f>
        <v>15.423157511159701</v>
      </c>
      <c r="J40" s="4"/>
      <c r="L40" s="42" t="s">
        <v>57</v>
      </c>
      <c r="M40" s="46">
        <f t="shared" ref="M40:V40" si="47">+M37+M38+M39</f>
        <v>2213120</v>
      </c>
      <c r="N40" s="44">
        <f t="shared" si="47"/>
        <v>2312348</v>
      </c>
      <c r="O40" s="199">
        <f t="shared" si="47"/>
        <v>4525468</v>
      </c>
      <c r="P40" s="44">
        <f t="shared" si="47"/>
        <v>873</v>
      </c>
      <c r="Q40" s="199">
        <f t="shared" si="47"/>
        <v>4526341</v>
      </c>
      <c r="R40" s="46">
        <f t="shared" si="47"/>
        <v>2732774</v>
      </c>
      <c r="S40" s="44">
        <f t="shared" si="47"/>
        <v>2810410</v>
      </c>
      <c r="T40" s="199">
        <f t="shared" si="47"/>
        <v>5543184</v>
      </c>
      <c r="U40" s="44">
        <f t="shared" si="47"/>
        <v>677</v>
      </c>
      <c r="V40" s="199">
        <f t="shared" si="47"/>
        <v>5543861</v>
      </c>
      <c r="W40" s="47">
        <f>IF(Q40=0,0,((V40/Q40)-1)*100)</f>
        <v>22.479967815062984</v>
      </c>
    </row>
    <row r="41" spans="1:23" ht="13.5" thickTop="1">
      <c r="A41" s="4" t="str">
        <f t="shared" si="6"/>
        <v xml:space="preserve"> </v>
      </c>
      <c r="B41" s="111" t="s">
        <v>13</v>
      </c>
      <c r="C41" s="125">
        <v>5859</v>
      </c>
      <c r="D41" s="127">
        <v>5860</v>
      </c>
      <c r="E41" s="184">
        <f t="shared" ref="E41" si="48">SUM(C41:D41)</f>
        <v>11719</v>
      </c>
      <c r="F41" s="125">
        <v>6435</v>
      </c>
      <c r="G41" s="127">
        <v>6437</v>
      </c>
      <c r="H41" s="184">
        <f t="shared" ref="H41" si="49">SUM(F41:G41)</f>
        <v>12872</v>
      </c>
      <c r="I41" s="128">
        <f t="shared" ref="I41:I45" si="50">IF(E41=0,0,((H41/E41)-1)*100)</f>
        <v>9.8387234405666</v>
      </c>
      <c r="L41" s="14" t="s">
        <v>13</v>
      </c>
      <c r="M41" s="40">
        <v>840416</v>
      </c>
      <c r="N41" s="38">
        <v>775834</v>
      </c>
      <c r="O41" s="198">
        <f t="shared" ref="O41" si="51">SUM(M41:N41)</f>
        <v>1616250</v>
      </c>
      <c r="P41" s="39">
        <v>278</v>
      </c>
      <c r="Q41" s="201">
        <f>O41+P41</f>
        <v>1616528</v>
      </c>
      <c r="R41" s="40">
        <v>1002843</v>
      </c>
      <c r="S41" s="38">
        <v>945600</v>
      </c>
      <c r="T41" s="198">
        <f t="shared" ref="T41" si="52">SUM(R41:S41)</f>
        <v>1948443</v>
      </c>
      <c r="U41" s="39">
        <v>61</v>
      </c>
      <c r="V41" s="201">
        <f>T41+U41</f>
        <v>1948504</v>
      </c>
      <c r="W41" s="41">
        <f t="shared" ref="W41:W45" si="53">IF(Q41=0,0,((V41/Q41)-1)*100)</f>
        <v>20.536359407322369</v>
      </c>
    </row>
    <row r="42" spans="1:23">
      <c r="A42" s="4" t="str">
        <f>IF(ISERROR(F42/G42)," ",IF(F42/G42&gt;0.5,IF(F42/G42&lt;1.5," ","NOT OK"),"NOT OK"))</f>
        <v xml:space="preserve"> </v>
      </c>
      <c r="B42" s="111" t="s">
        <v>14</v>
      </c>
      <c r="C42" s="125">
        <v>5462</v>
      </c>
      <c r="D42" s="127">
        <v>5462</v>
      </c>
      <c r="E42" s="184">
        <f>SUM(C42:D42)</f>
        <v>10924</v>
      </c>
      <c r="F42" s="125">
        <v>5860</v>
      </c>
      <c r="G42" s="127">
        <v>5860</v>
      </c>
      <c r="H42" s="184">
        <f>SUM(F42:G42)</f>
        <v>11720</v>
      </c>
      <c r="I42" s="128">
        <f>IF(E42=0,0,((H42/E42)-1)*100)</f>
        <v>7.2867081655071386</v>
      </c>
      <c r="J42" s="4"/>
      <c r="L42" s="14" t="s">
        <v>14</v>
      </c>
      <c r="M42" s="40">
        <v>779469</v>
      </c>
      <c r="N42" s="38">
        <v>776207</v>
      </c>
      <c r="O42" s="198">
        <f>SUM(M42:N42)</f>
        <v>1555676</v>
      </c>
      <c r="P42" s="39">
        <v>438</v>
      </c>
      <c r="Q42" s="201">
        <f>O42+P42</f>
        <v>1556114</v>
      </c>
      <c r="R42" s="40">
        <v>898201</v>
      </c>
      <c r="S42" s="38">
        <v>891926</v>
      </c>
      <c r="T42" s="198">
        <f>SUM(R42:S42)</f>
        <v>1790127</v>
      </c>
      <c r="U42" s="39">
        <v>81</v>
      </c>
      <c r="V42" s="201">
        <f>T42+U42</f>
        <v>1790208</v>
      </c>
      <c r="W42" s="41">
        <f>IF(Q42=0,0,((V42/Q42)-1)*100)</f>
        <v>15.043499383721247</v>
      </c>
    </row>
    <row r="43" spans="1:23" ht="13.5" thickBot="1">
      <c r="A43" s="4" t="str">
        <f>IF(ISERROR(F43/G43)," ",IF(F43/G43&gt;0.5,IF(F43/G43&lt;1.5," ","NOT OK"),"NOT OK"))</f>
        <v xml:space="preserve"> </v>
      </c>
      <c r="B43" s="111" t="s">
        <v>15</v>
      </c>
      <c r="C43" s="125">
        <v>6098</v>
      </c>
      <c r="D43" s="127">
        <v>6096</v>
      </c>
      <c r="E43" s="184">
        <f>SUM(C43:D43)</f>
        <v>12194</v>
      </c>
      <c r="F43" s="125">
        <v>4427</v>
      </c>
      <c r="G43" s="127">
        <v>5856</v>
      </c>
      <c r="H43" s="184">
        <f>SUM(F43:G43)</f>
        <v>10283</v>
      </c>
      <c r="I43" s="128">
        <f>IF(E43=0,0,((H43/E43)-1)*100)</f>
        <v>-15.671641791044777</v>
      </c>
      <c r="J43" s="4"/>
      <c r="L43" s="14" t="s">
        <v>15</v>
      </c>
      <c r="M43" s="40">
        <v>897004</v>
      </c>
      <c r="N43" s="38">
        <v>869075</v>
      </c>
      <c r="O43" s="198">
        <f>SUM(M43:N43)</f>
        <v>1766079</v>
      </c>
      <c r="P43" s="39">
        <v>237</v>
      </c>
      <c r="Q43" s="201">
        <f>O43+P43</f>
        <v>1766316</v>
      </c>
      <c r="R43" s="40">
        <v>919690</v>
      </c>
      <c r="S43" s="38">
        <v>908843</v>
      </c>
      <c r="T43" s="198">
        <f>SUM(R43:S43)</f>
        <v>1828533</v>
      </c>
      <c r="U43" s="39">
        <v>512</v>
      </c>
      <c r="V43" s="201">
        <f>T43+U43</f>
        <v>1829045</v>
      </c>
      <c r="W43" s="41">
        <f>IF(Q43=0,0,((V43/Q43)-1)*100)</f>
        <v>3.5514030332058466</v>
      </c>
    </row>
    <row r="44" spans="1:23" ht="14.25" thickTop="1" thickBot="1">
      <c r="A44" s="397" t="str">
        <f>IF(ISERROR(F44/G44)," ",IF(F44/G44&gt;0.5,IF(F44/G44&lt;1.5," ","NOT OK"),"NOT OK"))</f>
        <v xml:space="preserve"> </v>
      </c>
      <c r="B44" s="132" t="s">
        <v>61</v>
      </c>
      <c r="C44" s="133">
        <f>+C41+C42+C43</f>
        <v>17419</v>
      </c>
      <c r="D44" s="135">
        <f t="shared" ref="D44" si="54">+D41+D42+D43</f>
        <v>17418</v>
      </c>
      <c r="E44" s="188">
        <f t="shared" ref="E44" si="55">+E41+E42+E43</f>
        <v>34837</v>
      </c>
      <c r="F44" s="133">
        <f t="shared" ref="F44" si="56">+F41+F42+F43</f>
        <v>16722</v>
      </c>
      <c r="G44" s="135">
        <f t="shared" ref="G44" si="57">+G41+G42+G43</f>
        <v>18153</v>
      </c>
      <c r="H44" s="188">
        <f t="shared" ref="H44" si="58">+H41+H42+H43</f>
        <v>34875</v>
      </c>
      <c r="I44" s="136">
        <f>IF(E44=0,0,((H44/E44)-1)*100)</f>
        <v>0.10907942704596607</v>
      </c>
      <c r="J44" s="4"/>
      <c r="L44" s="42" t="s">
        <v>61</v>
      </c>
      <c r="M44" s="46">
        <f t="shared" ref="M44" si="59">+M41+M42+M43</f>
        <v>2516889</v>
      </c>
      <c r="N44" s="44">
        <f t="shared" ref="N44" si="60">+N41+N42+N43</f>
        <v>2421116</v>
      </c>
      <c r="O44" s="199">
        <f t="shared" ref="O44" si="61">+O41+O42+O43</f>
        <v>4938005</v>
      </c>
      <c r="P44" s="44">
        <f t="shared" ref="P44" si="62">+P41+P42+P43</f>
        <v>953</v>
      </c>
      <c r="Q44" s="199">
        <f t="shared" ref="Q44" si="63">+Q41+Q42+Q43</f>
        <v>4938958</v>
      </c>
      <c r="R44" s="46">
        <f t="shared" ref="R44" si="64">+R41+R42+R43</f>
        <v>2820734</v>
      </c>
      <c r="S44" s="44">
        <f t="shared" ref="S44" si="65">+S41+S42+S43</f>
        <v>2746369</v>
      </c>
      <c r="T44" s="199">
        <f t="shared" ref="T44" si="66">+T41+T42+T43</f>
        <v>5567103</v>
      </c>
      <c r="U44" s="44">
        <f t="shared" ref="U44" si="67">+U41+U42+U43</f>
        <v>654</v>
      </c>
      <c r="V44" s="199">
        <f t="shared" ref="V44" si="68">+V41+V42+V43</f>
        <v>5567757</v>
      </c>
      <c r="W44" s="47">
        <f>IF(Q44=0,0,((V44/Q44)-1)*100)</f>
        <v>12.731410147646539</v>
      </c>
    </row>
    <row r="45" spans="1:23" ht="13.5" thickTop="1">
      <c r="A45" s="4" t="str">
        <f t="shared" si="6"/>
        <v xml:space="preserve"> </v>
      </c>
      <c r="B45" s="111" t="s">
        <v>16</v>
      </c>
      <c r="C45" s="138">
        <v>5965</v>
      </c>
      <c r="D45" s="140">
        <v>5965</v>
      </c>
      <c r="E45" s="184">
        <f t="shared" ref="E45" si="69">SUM(C45:D45)</f>
        <v>11930</v>
      </c>
      <c r="F45" s="138">
        <v>6172</v>
      </c>
      <c r="G45" s="140">
        <v>6173</v>
      </c>
      <c r="H45" s="184">
        <f t="shared" ref="H45" si="70">SUM(F45:G45)</f>
        <v>12345</v>
      </c>
      <c r="I45" s="128">
        <f t="shared" si="50"/>
        <v>3.4786253143336054</v>
      </c>
      <c r="J45" s="8"/>
      <c r="L45" s="14" t="s">
        <v>16</v>
      </c>
      <c r="M45" s="40">
        <v>844892</v>
      </c>
      <c r="N45" s="38">
        <v>844779</v>
      </c>
      <c r="O45" s="198">
        <f t="shared" ref="O45" si="71">SUM(M45:N45)</f>
        <v>1689671</v>
      </c>
      <c r="P45" s="150">
        <v>410</v>
      </c>
      <c r="Q45" s="314">
        <f>O45+P45</f>
        <v>1690081</v>
      </c>
      <c r="R45" s="40">
        <v>937995</v>
      </c>
      <c r="S45" s="38">
        <v>930206</v>
      </c>
      <c r="T45" s="198">
        <f t="shared" ref="T45" si="72">SUM(R45:S45)</f>
        <v>1868201</v>
      </c>
      <c r="U45" s="150">
        <v>337</v>
      </c>
      <c r="V45" s="314">
        <f>T45+U45</f>
        <v>1868538</v>
      </c>
      <c r="W45" s="41">
        <f t="shared" si="53"/>
        <v>10.559079712747499</v>
      </c>
    </row>
    <row r="46" spans="1:23">
      <c r="A46" s="4" t="str">
        <f t="shared" ref="A46:A51" si="73">IF(ISERROR(F46/G46)," ",IF(F46/G46&gt;0.5,IF(F46/G46&lt;1.5," ","NOT OK"),"NOT OK"))</f>
        <v xml:space="preserve"> </v>
      </c>
      <c r="B46" s="111" t="s">
        <v>17</v>
      </c>
      <c r="C46" s="138">
        <v>6060</v>
      </c>
      <c r="D46" s="140">
        <v>6059</v>
      </c>
      <c r="E46" s="184">
        <f>SUM(C46:D46)</f>
        <v>12119</v>
      </c>
      <c r="F46" s="138">
        <v>6439</v>
      </c>
      <c r="G46" s="140">
        <v>6434</v>
      </c>
      <c r="H46" s="184">
        <f>SUM(F46:G46)</f>
        <v>12873</v>
      </c>
      <c r="I46" s="128">
        <f t="shared" ref="I46:I51" si="74">IF(E46=0,0,((H46/E46)-1)*100)</f>
        <v>6.2216354484693426</v>
      </c>
      <c r="J46" s="4"/>
      <c r="L46" s="14" t="s">
        <v>17</v>
      </c>
      <c r="M46" s="40">
        <v>822144</v>
      </c>
      <c r="N46" s="38">
        <v>821956</v>
      </c>
      <c r="O46" s="198">
        <f>SUM(M46:N46)</f>
        <v>1644100</v>
      </c>
      <c r="P46" s="150">
        <v>528</v>
      </c>
      <c r="Q46" s="198">
        <f>O46+P46</f>
        <v>1644628</v>
      </c>
      <c r="R46" s="40">
        <v>934372</v>
      </c>
      <c r="S46" s="38">
        <v>931110</v>
      </c>
      <c r="T46" s="198">
        <f>SUM(R46:S46)</f>
        <v>1865482</v>
      </c>
      <c r="U46" s="150">
        <v>263</v>
      </c>
      <c r="V46" s="198">
        <f>T46+U46</f>
        <v>1865745</v>
      </c>
      <c r="W46" s="41">
        <f t="shared" ref="W46:W51" si="75">IF(Q46=0,0,((V46/Q46)-1)*100)</f>
        <v>13.444803323304733</v>
      </c>
    </row>
    <row r="47" spans="1:23" ht="13.5" thickBot="1">
      <c r="A47" s="4" t="str">
        <f t="shared" si="73"/>
        <v xml:space="preserve"> </v>
      </c>
      <c r="B47" s="111" t="s">
        <v>18</v>
      </c>
      <c r="C47" s="138">
        <v>5533</v>
      </c>
      <c r="D47" s="140">
        <v>5534</v>
      </c>
      <c r="E47" s="184">
        <f t="shared" ref="E47" si="76">SUM(C47:D47)</f>
        <v>11067</v>
      </c>
      <c r="F47" s="138">
        <v>6157</v>
      </c>
      <c r="G47" s="140">
        <v>6159</v>
      </c>
      <c r="H47" s="184">
        <f>SUM(F47:G47)</f>
        <v>12316</v>
      </c>
      <c r="I47" s="128">
        <f t="shared" si="74"/>
        <v>11.285804644438425</v>
      </c>
      <c r="J47" s="4"/>
      <c r="L47" s="14" t="s">
        <v>18</v>
      </c>
      <c r="M47" s="40">
        <v>757218</v>
      </c>
      <c r="N47" s="38">
        <v>752299</v>
      </c>
      <c r="O47" s="198">
        <f t="shared" ref="O47" si="77">SUM(M47:N47)</f>
        <v>1509517</v>
      </c>
      <c r="P47" s="150">
        <v>27</v>
      </c>
      <c r="Q47" s="198">
        <f>O47+P47</f>
        <v>1509544</v>
      </c>
      <c r="R47" s="40">
        <v>853561</v>
      </c>
      <c r="S47" s="38">
        <v>859185</v>
      </c>
      <c r="T47" s="198">
        <f>SUM(R47:S47)</f>
        <v>1712746</v>
      </c>
      <c r="U47" s="150">
        <v>0</v>
      </c>
      <c r="V47" s="198">
        <f>T47+U47</f>
        <v>1712746</v>
      </c>
      <c r="W47" s="41">
        <f t="shared" si="75"/>
        <v>13.461151182078822</v>
      </c>
    </row>
    <row r="48" spans="1:23" ht="15.75" customHeight="1" thickTop="1" thickBot="1">
      <c r="A48" s="10" t="str">
        <f t="shared" si="73"/>
        <v xml:space="preserve"> </v>
      </c>
      <c r="B48" s="141" t="s">
        <v>19</v>
      </c>
      <c r="C48" s="133">
        <f>+C45+C46+C47</f>
        <v>17558</v>
      </c>
      <c r="D48" s="144">
        <f t="shared" ref="D48" si="78">+D45+D46+D47</f>
        <v>17558</v>
      </c>
      <c r="E48" s="186">
        <f t="shared" ref="E48" si="79">+E45+E46+E47</f>
        <v>35116</v>
      </c>
      <c r="F48" s="133">
        <f t="shared" ref="F48" si="80">+F45+F46+F47</f>
        <v>18768</v>
      </c>
      <c r="G48" s="144">
        <f t="shared" ref="G48" si="81">+G45+G46+G47</f>
        <v>18766</v>
      </c>
      <c r="H48" s="186">
        <f t="shared" ref="H48" si="82">+H45+H46+H47</f>
        <v>37534</v>
      </c>
      <c r="I48" s="136">
        <f t="shared" si="74"/>
        <v>6.8857500854311526</v>
      </c>
      <c r="J48" s="10"/>
      <c r="K48" s="11"/>
      <c r="L48" s="48" t="s">
        <v>19</v>
      </c>
      <c r="M48" s="49">
        <f>+M45+M46+M47</f>
        <v>2424254</v>
      </c>
      <c r="N48" s="50">
        <f t="shared" ref="N48" si="83">+N45+N46+N47</f>
        <v>2419034</v>
      </c>
      <c r="O48" s="200">
        <f t="shared" ref="O48" si="84">+O45+O46+O47</f>
        <v>4843288</v>
      </c>
      <c r="P48" s="50">
        <f t="shared" ref="P48" si="85">+P45+P46+P47</f>
        <v>965</v>
      </c>
      <c r="Q48" s="200">
        <f t="shared" ref="Q48" si="86">+Q45+Q46+Q47</f>
        <v>4844253</v>
      </c>
      <c r="R48" s="49">
        <f t="shared" ref="R48" si="87">+R45+R46+R47</f>
        <v>2725928</v>
      </c>
      <c r="S48" s="50">
        <f t="shared" ref="S48" si="88">+S45+S46+S47</f>
        <v>2720501</v>
      </c>
      <c r="T48" s="200">
        <f t="shared" ref="T48" si="89">+T45+T46+T47</f>
        <v>5446429</v>
      </c>
      <c r="U48" s="50">
        <f t="shared" ref="U48" si="90">+U45+U46+U47</f>
        <v>600</v>
      </c>
      <c r="V48" s="200">
        <f t="shared" ref="V48" si="91">+V45+V46+V47</f>
        <v>5447029</v>
      </c>
      <c r="W48" s="51">
        <f t="shared" si="75"/>
        <v>12.443115584590657</v>
      </c>
    </row>
    <row r="49" spans="1:23" ht="14.25" thickTop="1" thickBot="1">
      <c r="A49" s="4" t="str">
        <f t="shared" si="73"/>
        <v xml:space="preserve"> </v>
      </c>
      <c r="B49" s="111" t="s">
        <v>20</v>
      </c>
      <c r="C49" s="125">
        <v>5815</v>
      </c>
      <c r="D49" s="127">
        <v>5818</v>
      </c>
      <c r="E49" s="187">
        <f>SUM(C49:D49)</f>
        <v>11633</v>
      </c>
      <c r="F49" s="125">
        <v>6422</v>
      </c>
      <c r="G49" s="127">
        <v>6422</v>
      </c>
      <c r="H49" s="187">
        <f>SUM(F49:G49)</f>
        <v>12844</v>
      </c>
      <c r="I49" s="128">
        <f t="shared" si="74"/>
        <v>10.4100404023038</v>
      </c>
      <c r="J49" s="4"/>
      <c r="L49" s="14" t="s">
        <v>21</v>
      </c>
      <c r="M49" s="40">
        <v>836759</v>
      </c>
      <c r="N49" s="38">
        <v>862031</v>
      </c>
      <c r="O49" s="198">
        <f>SUM(M49:N49)</f>
        <v>1698790</v>
      </c>
      <c r="P49" s="150">
        <v>536</v>
      </c>
      <c r="Q49" s="198">
        <f>O49+P49</f>
        <v>1699326</v>
      </c>
      <c r="R49" s="40">
        <v>960132</v>
      </c>
      <c r="S49" s="38">
        <v>962460</v>
      </c>
      <c r="T49" s="198">
        <f>SUM(R49:S49)</f>
        <v>1922592</v>
      </c>
      <c r="U49" s="150">
        <v>419</v>
      </c>
      <c r="V49" s="198">
        <f>T49+U49</f>
        <v>1923011</v>
      </c>
      <c r="W49" s="41">
        <f t="shared" si="75"/>
        <v>13.163159982251793</v>
      </c>
    </row>
    <row r="50" spans="1:23" ht="14.25" thickTop="1" thickBot="1">
      <c r="A50" s="397" t="str">
        <f t="shared" si="73"/>
        <v xml:space="preserve"> </v>
      </c>
      <c r="B50" s="132" t="s">
        <v>66</v>
      </c>
      <c r="C50" s="133">
        <f>C44+C48+C49</f>
        <v>40792</v>
      </c>
      <c r="D50" s="135">
        <f t="shared" ref="D50" si="92">D44+D48+D49</f>
        <v>40794</v>
      </c>
      <c r="E50" s="188">
        <f t="shared" ref="E50" si="93">E44+E48+E49</f>
        <v>81586</v>
      </c>
      <c r="F50" s="133">
        <f t="shared" ref="F50" si="94">F44+F48+F49</f>
        <v>41912</v>
      </c>
      <c r="G50" s="135">
        <f t="shared" ref="G50" si="95">G44+G48+G49</f>
        <v>43341</v>
      </c>
      <c r="H50" s="188">
        <f t="shared" ref="H50" si="96">H44+H48+H49</f>
        <v>85253</v>
      </c>
      <c r="I50" s="136">
        <f t="shared" si="74"/>
        <v>4.4946436888681829</v>
      </c>
      <c r="J50" s="4"/>
      <c r="L50" s="42" t="s">
        <v>66</v>
      </c>
      <c r="M50" s="46">
        <f>M44+M48+M49</f>
        <v>5777902</v>
      </c>
      <c r="N50" s="44">
        <f t="shared" ref="N50" si="97">N44+N48+N49</f>
        <v>5702181</v>
      </c>
      <c r="O50" s="199">
        <f t="shared" ref="O50" si="98">O44+O48+O49</f>
        <v>11480083</v>
      </c>
      <c r="P50" s="44">
        <f t="shared" ref="P50" si="99">P44+P48+P49</f>
        <v>2454</v>
      </c>
      <c r="Q50" s="199">
        <f t="shared" ref="Q50" si="100">Q44+Q48+Q49</f>
        <v>11482537</v>
      </c>
      <c r="R50" s="46">
        <f t="shared" ref="R50" si="101">R44+R48+R49</f>
        <v>6506794</v>
      </c>
      <c r="S50" s="44">
        <f t="shared" ref="S50" si="102">S44+S48+S49</f>
        <v>6429330</v>
      </c>
      <c r="T50" s="199">
        <f t="shared" ref="T50" si="103">T44+T48+T49</f>
        <v>12936124</v>
      </c>
      <c r="U50" s="44">
        <f t="shared" ref="U50" si="104">U44+U48+U49</f>
        <v>1673</v>
      </c>
      <c r="V50" s="199">
        <f t="shared" ref="V50" si="105">V44+V48+V49</f>
        <v>12937797</v>
      </c>
      <c r="W50" s="47">
        <f t="shared" si="75"/>
        <v>12.673680041266145</v>
      </c>
    </row>
    <row r="51" spans="1:23" ht="14.25" thickTop="1" thickBot="1">
      <c r="A51" s="397" t="str">
        <f t="shared" si="73"/>
        <v xml:space="preserve"> </v>
      </c>
      <c r="B51" s="132" t="s">
        <v>67</v>
      </c>
      <c r="C51" s="133">
        <f>+C40+C44+C48+C49</f>
        <v>57261</v>
      </c>
      <c r="D51" s="135">
        <f t="shared" ref="D51:H51" si="106">+D40+D44+D48+D49</f>
        <v>57256</v>
      </c>
      <c r="E51" s="188">
        <f t="shared" si="106"/>
        <v>114517</v>
      </c>
      <c r="F51" s="133">
        <f t="shared" si="106"/>
        <v>60915</v>
      </c>
      <c r="G51" s="135">
        <f t="shared" si="106"/>
        <v>62348</v>
      </c>
      <c r="H51" s="188">
        <f t="shared" si="106"/>
        <v>123263</v>
      </c>
      <c r="I51" s="136">
        <f t="shared" si="74"/>
        <v>7.6372940262144473</v>
      </c>
      <c r="J51" s="4"/>
      <c r="L51" s="42" t="s">
        <v>67</v>
      </c>
      <c r="M51" s="46">
        <f>+M40+M44+M48+M49</f>
        <v>7991022</v>
      </c>
      <c r="N51" s="44">
        <f t="shared" ref="N51:V51" si="107">+N40+N44+N48+N49</f>
        <v>8014529</v>
      </c>
      <c r="O51" s="199">
        <f t="shared" si="107"/>
        <v>16005551</v>
      </c>
      <c r="P51" s="44">
        <f t="shared" si="107"/>
        <v>3327</v>
      </c>
      <c r="Q51" s="199">
        <f t="shared" si="107"/>
        <v>16008878</v>
      </c>
      <c r="R51" s="46">
        <f t="shared" si="107"/>
        <v>9239568</v>
      </c>
      <c r="S51" s="44">
        <f t="shared" si="107"/>
        <v>9239740</v>
      </c>
      <c r="T51" s="199">
        <f t="shared" si="107"/>
        <v>18479308</v>
      </c>
      <c r="U51" s="44">
        <f t="shared" si="107"/>
        <v>2350</v>
      </c>
      <c r="V51" s="199">
        <f t="shared" si="107"/>
        <v>18481658</v>
      </c>
      <c r="W51" s="47">
        <f t="shared" si="75"/>
        <v>15.446304231939312</v>
      </c>
    </row>
    <row r="52" spans="1:23" ht="13.5" thickTop="1">
      <c r="A52" s="4" t="str">
        <f t="shared" si="6"/>
        <v xml:space="preserve"> </v>
      </c>
      <c r="B52" s="111" t="s">
        <v>22</v>
      </c>
      <c r="C52" s="125">
        <v>5964</v>
      </c>
      <c r="D52" s="127">
        <v>5962</v>
      </c>
      <c r="E52" s="178">
        <f t="shared" ref="E52:E53" si="108">SUM(C52:D52)</f>
        <v>11926</v>
      </c>
      <c r="F52" s="125"/>
      <c r="G52" s="127"/>
      <c r="H52" s="178"/>
      <c r="I52" s="128"/>
      <c r="J52" s="4"/>
      <c r="L52" s="14" t="s">
        <v>22</v>
      </c>
      <c r="M52" s="40">
        <v>883046</v>
      </c>
      <c r="N52" s="38">
        <v>842646</v>
      </c>
      <c r="O52" s="198">
        <f t="shared" ref="O52:O53" si="109">SUM(M52:N52)</f>
        <v>1725692</v>
      </c>
      <c r="P52" s="150">
        <v>243</v>
      </c>
      <c r="Q52" s="198">
        <f>O52+P52</f>
        <v>1725935</v>
      </c>
      <c r="R52" s="40"/>
      <c r="S52" s="38"/>
      <c r="T52" s="198"/>
      <c r="U52" s="150"/>
      <c r="V52" s="198"/>
      <c r="W52" s="41"/>
    </row>
    <row r="53" spans="1:23" ht="13.5" thickBot="1">
      <c r="A53" s="4" t="str">
        <f t="shared" si="6"/>
        <v xml:space="preserve"> </v>
      </c>
      <c r="B53" s="111" t="s">
        <v>23</v>
      </c>
      <c r="C53" s="125">
        <v>5723</v>
      </c>
      <c r="D53" s="146">
        <v>5724</v>
      </c>
      <c r="E53" s="182">
        <f t="shared" si="108"/>
        <v>11447</v>
      </c>
      <c r="F53" s="125"/>
      <c r="G53" s="146"/>
      <c r="H53" s="182"/>
      <c r="I53" s="147"/>
      <c r="J53" s="4"/>
      <c r="L53" s="14" t="s">
        <v>23</v>
      </c>
      <c r="M53" s="40">
        <v>775231</v>
      </c>
      <c r="N53" s="38">
        <v>775526</v>
      </c>
      <c r="O53" s="198">
        <f t="shared" si="109"/>
        <v>1550757</v>
      </c>
      <c r="P53" s="150">
        <v>541</v>
      </c>
      <c r="Q53" s="198">
        <f>O53+P53</f>
        <v>1551298</v>
      </c>
      <c r="R53" s="40"/>
      <c r="S53" s="38"/>
      <c r="T53" s="198"/>
      <c r="U53" s="150"/>
      <c r="V53" s="198"/>
      <c r="W53" s="41"/>
    </row>
    <row r="54" spans="1:23" ht="14.25" thickTop="1" thickBot="1">
      <c r="A54" s="4" t="str">
        <f t="shared" si="6"/>
        <v xml:space="preserve"> </v>
      </c>
      <c r="B54" s="132" t="s">
        <v>24</v>
      </c>
      <c r="C54" s="133">
        <f t="shared" ref="C54:E54" si="110">+C49+C52+C53</f>
        <v>17502</v>
      </c>
      <c r="D54" s="135">
        <f t="shared" si="110"/>
        <v>17504</v>
      </c>
      <c r="E54" s="188">
        <f t="shared" si="110"/>
        <v>35006</v>
      </c>
      <c r="F54" s="133"/>
      <c r="G54" s="135"/>
      <c r="H54" s="188"/>
      <c r="I54" s="136"/>
      <c r="J54" s="4"/>
      <c r="L54" s="42" t="s">
        <v>24</v>
      </c>
      <c r="M54" s="46">
        <f t="shared" ref="M54:Q54" si="111">+M49+M52+M53</f>
        <v>2495036</v>
      </c>
      <c r="N54" s="44">
        <f t="shared" si="111"/>
        <v>2480203</v>
      </c>
      <c r="O54" s="199">
        <f t="shared" si="111"/>
        <v>4975239</v>
      </c>
      <c r="P54" s="44">
        <f t="shared" si="111"/>
        <v>1320</v>
      </c>
      <c r="Q54" s="199">
        <f t="shared" si="111"/>
        <v>4976559</v>
      </c>
      <c r="R54" s="46"/>
      <c r="S54" s="44"/>
      <c r="T54" s="199"/>
      <c r="U54" s="44"/>
      <c r="V54" s="199"/>
      <c r="W54" s="47"/>
    </row>
    <row r="55" spans="1:23" ht="14.25" thickTop="1" thickBot="1">
      <c r="A55" s="397" t="str">
        <f t="shared" si="6"/>
        <v xml:space="preserve"> </v>
      </c>
      <c r="B55" s="132" t="s">
        <v>62</v>
      </c>
      <c r="C55" s="133">
        <f t="shared" ref="C55:E55" si="112">C44+C48+C54</f>
        <v>52479</v>
      </c>
      <c r="D55" s="135">
        <f t="shared" si="112"/>
        <v>52480</v>
      </c>
      <c r="E55" s="188">
        <f t="shared" si="112"/>
        <v>104959</v>
      </c>
      <c r="F55" s="133"/>
      <c r="G55" s="135"/>
      <c r="H55" s="188"/>
      <c r="I55" s="136"/>
      <c r="J55" s="4"/>
      <c r="L55" s="42" t="s">
        <v>62</v>
      </c>
      <c r="M55" s="46">
        <f t="shared" ref="M55:Q55" si="113">M44+M48+M54</f>
        <v>7436179</v>
      </c>
      <c r="N55" s="44">
        <f t="shared" si="113"/>
        <v>7320353</v>
      </c>
      <c r="O55" s="199">
        <f t="shared" si="113"/>
        <v>14756532</v>
      </c>
      <c r="P55" s="44">
        <f t="shared" si="113"/>
        <v>3238</v>
      </c>
      <c r="Q55" s="199">
        <f t="shared" si="113"/>
        <v>14759770</v>
      </c>
      <c r="R55" s="46"/>
      <c r="S55" s="44"/>
      <c r="T55" s="199"/>
      <c r="U55" s="44"/>
      <c r="V55" s="199"/>
      <c r="W55" s="47"/>
    </row>
    <row r="56" spans="1:23" ht="14.25" thickTop="1" thickBot="1">
      <c r="A56" s="4" t="str">
        <f t="shared" ref="A56" si="114">IF(ISERROR(F56/G56)," ",IF(F56/G56&gt;0.5,IF(F56/G56&lt;1.5," ","NOT OK"),"NOT OK"))</f>
        <v xml:space="preserve"> </v>
      </c>
      <c r="B56" s="132" t="s">
        <v>64</v>
      </c>
      <c r="C56" s="133">
        <f t="shared" ref="C56:E56" si="115">+C40+C44+C48+C54</f>
        <v>68948</v>
      </c>
      <c r="D56" s="135">
        <f t="shared" si="115"/>
        <v>68942</v>
      </c>
      <c r="E56" s="185">
        <f t="shared" si="115"/>
        <v>137890</v>
      </c>
      <c r="F56" s="133"/>
      <c r="G56" s="135"/>
      <c r="H56" s="185"/>
      <c r="I56" s="137"/>
      <c r="J56" s="8"/>
      <c r="L56" s="42" t="s">
        <v>64</v>
      </c>
      <c r="M56" s="46">
        <f t="shared" ref="M56:Q56" si="116">+M40+M44+M48+M54</f>
        <v>9649299</v>
      </c>
      <c r="N56" s="44">
        <f t="shared" si="116"/>
        <v>9632701</v>
      </c>
      <c r="O56" s="199">
        <f t="shared" si="116"/>
        <v>19282000</v>
      </c>
      <c r="P56" s="45">
        <f t="shared" si="116"/>
        <v>4111</v>
      </c>
      <c r="Q56" s="202">
        <f t="shared" si="116"/>
        <v>19286111</v>
      </c>
      <c r="R56" s="46"/>
      <c r="S56" s="44"/>
      <c r="T56" s="199"/>
      <c r="U56" s="45"/>
      <c r="V56" s="202"/>
      <c r="W56" s="47"/>
    </row>
    <row r="57" spans="1:23" ht="14.25" thickTop="1" thickBot="1">
      <c r="B57" s="148" t="s">
        <v>60</v>
      </c>
      <c r="C57" s="107"/>
      <c r="D57" s="107"/>
      <c r="E57" s="107"/>
      <c r="F57" s="107"/>
      <c r="G57" s="107"/>
      <c r="H57" s="107"/>
      <c r="I57" s="108"/>
      <c r="J57" s="4"/>
      <c r="L57" s="55" t="s">
        <v>60</v>
      </c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4"/>
    </row>
    <row r="58" spans="1:23" ht="13.5" thickTop="1">
      <c r="B58" s="513" t="s">
        <v>27</v>
      </c>
      <c r="C58" s="514"/>
      <c r="D58" s="514"/>
      <c r="E58" s="514"/>
      <c r="F58" s="514"/>
      <c r="G58" s="514"/>
      <c r="H58" s="514"/>
      <c r="I58" s="515"/>
      <c r="J58" s="4"/>
      <c r="L58" s="516" t="s">
        <v>28</v>
      </c>
      <c r="M58" s="517"/>
      <c r="N58" s="517"/>
      <c r="O58" s="517"/>
      <c r="P58" s="517"/>
      <c r="Q58" s="517"/>
      <c r="R58" s="517"/>
      <c r="S58" s="517"/>
      <c r="T58" s="517"/>
      <c r="U58" s="517"/>
      <c r="V58" s="517"/>
      <c r="W58" s="518"/>
    </row>
    <row r="59" spans="1:23" ht="13.5" thickBot="1">
      <c r="B59" s="519" t="s">
        <v>30</v>
      </c>
      <c r="C59" s="520"/>
      <c r="D59" s="520"/>
      <c r="E59" s="520"/>
      <c r="F59" s="520"/>
      <c r="G59" s="520"/>
      <c r="H59" s="520"/>
      <c r="I59" s="521"/>
      <c r="J59" s="4"/>
      <c r="L59" s="522" t="s">
        <v>50</v>
      </c>
      <c r="M59" s="523"/>
      <c r="N59" s="523"/>
      <c r="O59" s="523"/>
      <c r="P59" s="523"/>
      <c r="Q59" s="523"/>
      <c r="R59" s="523"/>
      <c r="S59" s="523"/>
      <c r="T59" s="523"/>
      <c r="U59" s="523"/>
      <c r="V59" s="523"/>
      <c r="W59" s="524"/>
    </row>
    <row r="60" spans="1:23" ht="14.25" thickTop="1" thickBot="1">
      <c r="B60" s="106"/>
      <c r="C60" s="107"/>
      <c r="D60" s="107"/>
      <c r="E60" s="107"/>
      <c r="F60" s="107"/>
      <c r="G60" s="107"/>
      <c r="H60" s="107"/>
      <c r="I60" s="108"/>
      <c r="J60" s="4"/>
      <c r="L60" s="52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4"/>
    </row>
    <row r="61" spans="1:23" ht="14.25" thickTop="1" thickBot="1">
      <c r="B61" s="109"/>
      <c r="C61" s="537" t="s">
        <v>63</v>
      </c>
      <c r="D61" s="538"/>
      <c r="E61" s="539"/>
      <c r="F61" s="525" t="s">
        <v>65</v>
      </c>
      <c r="G61" s="526"/>
      <c r="H61" s="527"/>
      <c r="I61" s="110" t="s">
        <v>2</v>
      </c>
      <c r="J61" s="4"/>
      <c r="L61" s="12"/>
      <c r="M61" s="528" t="s">
        <v>63</v>
      </c>
      <c r="N61" s="529"/>
      <c r="O61" s="529"/>
      <c r="P61" s="529"/>
      <c r="Q61" s="530"/>
      <c r="R61" s="528" t="s">
        <v>65</v>
      </c>
      <c r="S61" s="529"/>
      <c r="T61" s="529"/>
      <c r="U61" s="529"/>
      <c r="V61" s="530"/>
      <c r="W61" s="13" t="s">
        <v>2</v>
      </c>
    </row>
    <row r="62" spans="1:23" ht="13.5" thickTop="1">
      <c r="B62" s="111" t="s">
        <v>3</v>
      </c>
      <c r="C62" s="112"/>
      <c r="D62" s="113"/>
      <c r="E62" s="114"/>
      <c r="F62" s="112"/>
      <c r="G62" s="113"/>
      <c r="H62" s="114"/>
      <c r="I62" s="115" t="s">
        <v>4</v>
      </c>
      <c r="J62" s="4"/>
      <c r="L62" s="14" t="s">
        <v>3</v>
      </c>
      <c r="M62" s="15"/>
      <c r="N62" s="16"/>
      <c r="O62" s="17"/>
      <c r="P62" s="18"/>
      <c r="Q62" s="19"/>
      <c r="R62" s="20"/>
      <c r="S62" s="16"/>
      <c r="T62" s="17"/>
      <c r="U62" s="18"/>
      <c r="V62" s="21"/>
      <c r="W62" s="22" t="s">
        <v>4</v>
      </c>
    </row>
    <row r="63" spans="1:23" ht="13.5" thickBot="1">
      <c r="B63" s="116" t="s">
        <v>29</v>
      </c>
      <c r="C63" s="117" t="s">
        <v>5</v>
      </c>
      <c r="D63" s="118" t="s">
        <v>6</v>
      </c>
      <c r="E63" s="119" t="s">
        <v>7</v>
      </c>
      <c r="F63" s="117" t="s">
        <v>5</v>
      </c>
      <c r="G63" s="118" t="s">
        <v>6</v>
      </c>
      <c r="H63" s="119" t="s">
        <v>7</v>
      </c>
      <c r="I63" s="120"/>
      <c r="J63" s="4"/>
      <c r="L63" s="23"/>
      <c r="M63" s="24" t="s">
        <v>8</v>
      </c>
      <c r="N63" s="25" t="s">
        <v>9</v>
      </c>
      <c r="O63" s="26" t="s">
        <v>31</v>
      </c>
      <c r="P63" s="27" t="s">
        <v>32</v>
      </c>
      <c r="Q63" s="26" t="s">
        <v>7</v>
      </c>
      <c r="R63" s="28" t="s">
        <v>8</v>
      </c>
      <c r="S63" s="25" t="s">
        <v>9</v>
      </c>
      <c r="T63" s="26" t="s">
        <v>31</v>
      </c>
      <c r="U63" s="27" t="s">
        <v>32</v>
      </c>
      <c r="V63" s="26" t="s">
        <v>7</v>
      </c>
      <c r="W63" s="29"/>
    </row>
    <row r="64" spans="1:23" ht="5.25" customHeight="1" thickTop="1">
      <c r="B64" s="111"/>
      <c r="C64" s="121"/>
      <c r="D64" s="122"/>
      <c r="E64" s="123"/>
      <c r="F64" s="121"/>
      <c r="G64" s="122"/>
      <c r="H64" s="123"/>
      <c r="I64" s="124"/>
      <c r="J64" s="4"/>
      <c r="L64" s="14"/>
      <c r="M64" s="30"/>
      <c r="N64" s="31"/>
      <c r="O64" s="32"/>
      <c r="P64" s="33"/>
      <c r="Q64" s="32"/>
      <c r="R64" s="34"/>
      <c r="S64" s="31"/>
      <c r="T64" s="32"/>
      <c r="U64" s="33"/>
      <c r="V64" s="35"/>
      <c r="W64" s="36"/>
    </row>
    <row r="65" spans="1:23">
      <c r="A65" s="4" t="str">
        <f>IF(ISERROR(F65/G65)," ",IF(F65/G65&gt;0.5,IF(F65/G65&lt;1.5," ","NOT OK"),"NOT OK"))</f>
        <v xml:space="preserve"> </v>
      </c>
      <c r="B65" s="111" t="s">
        <v>10</v>
      </c>
      <c r="C65" s="125">
        <f t="shared" ref="C65:H67" si="117">+C9+C37</f>
        <v>7103</v>
      </c>
      <c r="D65" s="127">
        <f t="shared" si="117"/>
        <v>7101</v>
      </c>
      <c r="E65" s="184">
        <f t="shared" si="117"/>
        <v>14204</v>
      </c>
      <c r="F65" s="125">
        <f t="shared" si="117"/>
        <v>8817</v>
      </c>
      <c r="G65" s="127">
        <f t="shared" si="117"/>
        <v>8825</v>
      </c>
      <c r="H65" s="184">
        <f t="shared" si="117"/>
        <v>17642</v>
      </c>
      <c r="I65" s="128">
        <f t="shared" ref="I65:I67" si="118">IF(E65=0,0,((H65/E65)-1)*100)</f>
        <v>24.20444945085891</v>
      </c>
      <c r="J65" s="4"/>
      <c r="K65" s="7"/>
      <c r="L65" s="14" t="s">
        <v>10</v>
      </c>
      <c r="M65" s="37">
        <f t="shared" ref="M65:N67" si="119">+M9+M37</f>
        <v>1031770</v>
      </c>
      <c r="N65" s="38">
        <f t="shared" si="119"/>
        <v>1045372</v>
      </c>
      <c r="O65" s="198">
        <f>SUM(M65:N65)</f>
        <v>2077142</v>
      </c>
      <c r="P65" s="39">
        <f t="shared" ref="P65:S67" si="120">+P9+P37</f>
        <v>179</v>
      </c>
      <c r="Q65" s="198">
        <f t="shared" si="120"/>
        <v>2077321</v>
      </c>
      <c r="R65" s="40">
        <f t="shared" si="120"/>
        <v>1296787</v>
      </c>
      <c r="S65" s="38">
        <f t="shared" si="120"/>
        <v>1303534</v>
      </c>
      <c r="T65" s="198">
        <f>SUM(R65:S65)</f>
        <v>2600321</v>
      </c>
      <c r="U65" s="39">
        <f>U9+U37</f>
        <v>1483</v>
      </c>
      <c r="V65" s="201">
        <f>+T65+U65</f>
        <v>2601804</v>
      </c>
      <c r="W65" s="41">
        <f t="shared" ref="W65:W67" si="121">IF(Q65=0,0,((V65/Q65)-1)*100)</f>
        <v>25.248047846240418</v>
      </c>
    </row>
    <row r="66" spans="1:23">
      <c r="A66" s="4" t="str">
        <f>IF(ISERROR(F66/G66)," ",IF(F66/G66&gt;0.5,IF(F66/G66&lt;1.5," ","NOT OK"),"NOT OK"))</f>
        <v xml:space="preserve"> </v>
      </c>
      <c r="B66" s="111" t="s">
        <v>11</v>
      </c>
      <c r="C66" s="125">
        <f t="shared" si="117"/>
        <v>7215</v>
      </c>
      <c r="D66" s="127">
        <f t="shared" si="117"/>
        <v>7213</v>
      </c>
      <c r="E66" s="184">
        <f t="shared" si="117"/>
        <v>14428</v>
      </c>
      <c r="F66" s="125">
        <f t="shared" si="117"/>
        <v>8665</v>
      </c>
      <c r="G66" s="127">
        <f t="shared" si="117"/>
        <v>8673</v>
      </c>
      <c r="H66" s="184">
        <f t="shared" si="117"/>
        <v>17338</v>
      </c>
      <c r="I66" s="128">
        <f t="shared" si="118"/>
        <v>20.169115608538956</v>
      </c>
      <c r="J66" s="4"/>
      <c r="K66" s="7"/>
      <c r="L66" s="14" t="s">
        <v>11</v>
      </c>
      <c r="M66" s="37">
        <f t="shared" si="119"/>
        <v>1002232</v>
      </c>
      <c r="N66" s="38">
        <f t="shared" si="119"/>
        <v>993223</v>
      </c>
      <c r="O66" s="198">
        <f t="shared" ref="O66:O67" si="122">SUM(M66:N66)</f>
        <v>1995455</v>
      </c>
      <c r="P66" s="39">
        <f t="shared" si="120"/>
        <v>698</v>
      </c>
      <c r="Q66" s="198">
        <f t="shared" si="120"/>
        <v>1996153</v>
      </c>
      <c r="R66" s="40">
        <f t="shared" si="120"/>
        <v>1287626</v>
      </c>
      <c r="S66" s="38">
        <f t="shared" si="120"/>
        <v>1284069</v>
      </c>
      <c r="T66" s="198">
        <f t="shared" ref="T66:T67" si="123">SUM(R66:S66)</f>
        <v>2571695</v>
      </c>
      <c r="U66" s="39">
        <f>U10+U38</f>
        <v>1239</v>
      </c>
      <c r="V66" s="201">
        <f>+T66+U66</f>
        <v>2572934</v>
      </c>
      <c r="W66" s="41">
        <f t="shared" si="121"/>
        <v>28.894628818532443</v>
      </c>
    </row>
    <row r="67" spans="1:23" ht="13.5" thickBot="1">
      <c r="A67" s="4" t="str">
        <f>IF(ISERROR(F67/G67)," ",IF(F67/G67&gt;0.5,IF(F67/G67&lt;1.5," ","NOT OK"),"NOT OK"))</f>
        <v xml:space="preserve"> </v>
      </c>
      <c r="B67" s="116" t="s">
        <v>12</v>
      </c>
      <c r="C67" s="129">
        <f t="shared" si="117"/>
        <v>7852</v>
      </c>
      <c r="D67" s="131">
        <f t="shared" si="117"/>
        <v>7845</v>
      </c>
      <c r="E67" s="184">
        <f t="shared" si="117"/>
        <v>15697</v>
      </c>
      <c r="F67" s="129">
        <f t="shared" si="117"/>
        <v>8986</v>
      </c>
      <c r="G67" s="131">
        <f t="shared" si="117"/>
        <v>8979</v>
      </c>
      <c r="H67" s="184">
        <f t="shared" si="117"/>
        <v>17965</v>
      </c>
      <c r="I67" s="128">
        <f t="shared" si="118"/>
        <v>14.448620755558395</v>
      </c>
      <c r="J67" s="4"/>
      <c r="K67" s="7"/>
      <c r="L67" s="23" t="s">
        <v>12</v>
      </c>
      <c r="M67" s="37">
        <f t="shared" si="119"/>
        <v>1047796</v>
      </c>
      <c r="N67" s="38">
        <f t="shared" si="119"/>
        <v>1139272</v>
      </c>
      <c r="O67" s="198">
        <f t="shared" si="122"/>
        <v>2187068</v>
      </c>
      <c r="P67" s="39">
        <f t="shared" si="120"/>
        <v>824</v>
      </c>
      <c r="Q67" s="198">
        <f t="shared" si="120"/>
        <v>2187892</v>
      </c>
      <c r="R67" s="40">
        <f t="shared" si="120"/>
        <v>1302297</v>
      </c>
      <c r="S67" s="38">
        <f t="shared" si="120"/>
        <v>1373784</v>
      </c>
      <c r="T67" s="198">
        <f t="shared" si="123"/>
        <v>2676081</v>
      </c>
      <c r="U67" s="39">
        <f>U11+U39</f>
        <v>1753</v>
      </c>
      <c r="V67" s="201">
        <f>+T67+U67</f>
        <v>2677834</v>
      </c>
      <c r="W67" s="41">
        <f t="shared" si="121"/>
        <v>22.393335685673698</v>
      </c>
    </row>
    <row r="68" spans="1:23" ht="14.25" thickTop="1" thickBot="1">
      <c r="A68" s="4" t="str">
        <f>IF(ISERROR(F68/G68)," ",IF(F68/G68&gt;0.5,IF(F68/G68&lt;1.5," ","NOT OK"),"NOT OK"))</f>
        <v xml:space="preserve"> </v>
      </c>
      <c r="B68" s="132" t="s">
        <v>57</v>
      </c>
      <c r="C68" s="133">
        <f t="shared" ref="C68:H68" si="124">+C65+C66+C67</f>
        <v>22170</v>
      </c>
      <c r="D68" s="134">
        <f t="shared" si="124"/>
        <v>22159</v>
      </c>
      <c r="E68" s="179">
        <f t="shared" si="124"/>
        <v>44329</v>
      </c>
      <c r="F68" s="133">
        <f t="shared" si="124"/>
        <v>26468</v>
      </c>
      <c r="G68" s="135">
        <f t="shared" si="124"/>
        <v>26477</v>
      </c>
      <c r="H68" s="188">
        <f t="shared" si="124"/>
        <v>52945</v>
      </c>
      <c r="I68" s="136">
        <f>IF(E68=0,0,((H68/E68)-1)*100)</f>
        <v>19.436486273094356</v>
      </c>
      <c r="J68" s="4"/>
      <c r="L68" s="42" t="s">
        <v>57</v>
      </c>
      <c r="M68" s="43">
        <f t="shared" ref="M68:V68" si="125">+M65+M66+M67</f>
        <v>3081798</v>
      </c>
      <c r="N68" s="44">
        <f t="shared" si="125"/>
        <v>3177867</v>
      </c>
      <c r="O68" s="199">
        <f t="shared" si="125"/>
        <v>6259665</v>
      </c>
      <c r="P68" s="45">
        <f t="shared" si="125"/>
        <v>1701</v>
      </c>
      <c r="Q68" s="199">
        <f t="shared" si="125"/>
        <v>6261366</v>
      </c>
      <c r="R68" s="46">
        <f t="shared" si="125"/>
        <v>3886710</v>
      </c>
      <c r="S68" s="44">
        <f t="shared" si="125"/>
        <v>3961387</v>
      </c>
      <c r="T68" s="199">
        <f t="shared" si="125"/>
        <v>7848097</v>
      </c>
      <c r="U68" s="44">
        <f t="shared" si="125"/>
        <v>4475</v>
      </c>
      <c r="V68" s="199">
        <f t="shared" si="125"/>
        <v>7852572</v>
      </c>
      <c r="W68" s="47">
        <f>IF(Q68=0,0,((V68/Q68)-1)*100)</f>
        <v>25.413080787802535</v>
      </c>
    </row>
    <row r="69" spans="1:23" ht="13.5" thickTop="1">
      <c r="A69" s="4" t="str">
        <f t="shared" si="6"/>
        <v xml:space="preserve"> </v>
      </c>
      <c r="B69" s="111" t="s">
        <v>13</v>
      </c>
      <c r="C69" s="125">
        <f t="shared" ref="C69:H71" si="126">+C13+C41</f>
        <v>7881</v>
      </c>
      <c r="D69" s="127">
        <f t="shared" si="126"/>
        <v>7883</v>
      </c>
      <c r="E69" s="184">
        <f t="shared" si="126"/>
        <v>15764</v>
      </c>
      <c r="F69" s="125">
        <f t="shared" si="126"/>
        <v>9009</v>
      </c>
      <c r="G69" s="127">
        <f t="shared" si="126"/>
        <v>9015</v>
      </c>
      <c r="H69" s="184">
        <f t="shared" si="126"/>
        <v>18024</v>
      </c>
      <c r="I69" s="128">
        <f t="shared" ref="I69:I73" si="127">IF(E69=0,0,((H69/E69)-1)*100)</f>
        <v>14.33646282669374</v>
      </c>
      <c r="J69" s="4"/>
      <c r="L69" s="14" t="s">
        <v>13</v>
      </c>
      <c r="M69" s="37">
        <f t="shared" ref="M69:N71" si="128">+M13+M41</f>
        <v>1124804</v>
      </c>
      <c r="N69" s="38">
        <f t="shared" si="128"/>
        <v>1053292</v>
      </c>
      <c r="O69" s="198">
        <f t="shared" ref="O69" si="129">SUM(M69:N69)</f>
        <v>2178096</v>
      </c>
      <c r="P69" s="39">
        <f t="shared" ref="P69:S71" si="130">+P13+P41</f>
        <v>524</v>
      </c>
      <c r="Q69" s="198">
        <f t="shared" si="130"/>
        <v>2178620</v>
      </c>
      <c r="R69" s="40">
        <f t="shared" si="130"/>
        <v>1418397</v>
      </c>
      <c r="S69" s="38">
        <f t="shared" si="130"/>
        <v>1355714</v>
      </c>
      <c r="T69" s="198">
        <f t="shared" ref="T69" si="131">SUM(R69:S69)</f>
        <v>2774111</v>
      </c>
      <c r="U69" s="39">
        <f>U13+U41</f>
        <v>747</v>
      </c>
      <c r="V69" s="201">
        <f>+T69+U69</f>
        <v>2774858</v>
      </c>
      <c r="W69" s="41">
        <f t="shared" ref="W69:W73" si="132">IF(Q69=0,0,((V69/Q69)-1)*100)</f>
        <v>27.367691474419598</v>
      </c>
    </row>
    <row r="70" spans="1:23">
      <c r="A70" s="4" t="str">
        <f>IF(ISERROR(F70/G70)," ",IF(F70/G70&gt;0.5,IF(F70/G70&lt;1.5," ","NOT OK"),"NOT OK"))</f>
        <v xml:space="preserve"> </v>
      </c>
      <c r="B70" s="111" t="s">
        <v>14</v>
      </c>
      <c r="C70" s="125">
        <f t="shared" si="126"/>
        <v>7325</v>
      </c>
      <c r="D70" s="127">
        <f t="shared" si="126"/>
        <v>7325</v>
      </c>
      <c r="E70" s="184">
        <f t="shared" si="126"/>
        <v>14650</v>
      </c>
      <c r="F70" s="125">
        <f t="shared" si="126"/>
        <v>8328</v>
      </c>
      <c r="G70" s="127">
        <f t="shared" si="126"/>
        <v>8327</v>
      </c>
      <c r="H70" s="184">
        <f t="shared" si="126"/>
        <v>16655</v>
      </c>
      <c r="I70" s="128">
        <f>IF(E70=0,0,((H70/E70)-1)*100)</f>
        <v>13.686006825938568</v>
      </c>
      <c r="J70" s="4"/>
      <c r="L70" s="14" t="s">
        <v>14</v>
      </c>
      <c r="M70" s="37">
        <f t="shared" si="128"/>
        <v>1047416</v>
      </c>
      <c r="N70" s="38">
        <f t="shared" si="128"/>
        <v>1046406</v>
      </c>
      <c r="O70" s="198">
        <f>SUM(M70:N70)</f>
        <v>2093822</v>
      </c>
      <c r="P70" s="39">
        <f t="shared" si="130"/>
        <v>438</v>
      </c>
      <c r="Q70" s="198">
        <f t="shared" si="130"/>
        <v>2094260</v>
      </c>
      <c r="R70" s="40">
        <f t="shared" si="130"/>
        <v>1303605</v>
      </c>
      <c r="S70" s="38">
        <f t="shared" si="130"/>
        <v>1308691</v>
      </c>
      <c r="T70" s="198">
        <f>SUM(R70:S70)</f>
        <v>2612296</v>
      </c>
      <c r="U70" s="39">
        <f>U14+U42</f>
        <v>1036</v>
      </c>
      <c r="V70" s="201">
        <f>+T70+U70</f>
        <v>2613332</v>
      </c>
      <c r="W70" s="41">
        <f>IF(Q70=0,0,((V70/Q70)-1)*100)</f>
        <v>24.78546121302989</v>
      </c>
    </row>
    <row r="71" spans="1:23" ht="13.5" thickBot="1">
      <c r="A71" s="4" t="str">
        <f>IF(ISERROR(F71/G71)," ",IF(F71/G71&gt;0.5,IF(F71/G71&lt;1.5," ","NOT OK"),"NOT OK"))</f>
        <v xml:space="preserve"> </v>
      </c>
      <c r="B71" s="111" t="s">
        <v>15</v>
      </c>
      <c r="C71" s="125">
        <f t="shared" si="126"/>
        <v>8210</v>
      </c>
      <c r="D71" s="127">
        <f t="shared" si="126"/>
        <v>8210</v>
      </c>
      <c r="E71" s="184">
        <f t="shared" si="126"/>
        <v>16420</v>
      </c>
      <c r="F71" s="125">
        <f t="shared" si="126"/>
        <v>7043</v>
      </c>
      <c r="G71" s="127">
        <f t="shared" si="126"/>
        <v>8476</v>
      </c>
      <c r="H71" s="184">
        <f t="shared" si="126"/>
        <v>15519</v>
      </c>
      <c r="I71" s="128">
        <f>IF(E71=0,0,((H71/E71)-1)*100)</f>
        <v>-5.487210718635815</v>
      </c>
      <c r="J71" s="4"/>
      <c r="L71" s="14" t="s">
        <v>15</v>
      </c>
      <c r="M71" s="37">
        <f t="shared" si="128"/>
        <v>1211865</v>
      </c>
      <c r="N71" s="38">
        <f t="shared" si="128"/>
        <v>1196051</v>
      </c>
      <c r="O71" s="198">
        <f>SUM(M71:N71)</f>
        <v>2407916</v>
      </c>
      <c r="P71" s="39">
        <f t="shared" si="130"/>
        <v>237</v>
      </c>
      <c r="Q71" s="198">
        <f t="shared" si="130"/>
        <v>2408153</v>
      </c>
      <c r="R71" s="40">
        <f t="shared" si="130"/>
        <v>1357748</v>
      </c>
      <c r="S71" s="38">
        <f t="shared" si="130"/>
        <v>1351383</v>
      </c>
      <c r="T71" s="198">
        <f>SUM(R71:S71)</f>
        <v>2709131</v>
      </c>
      <c r="U71" s="39">
        <f>U15+U43</f>
        <v>1719</v>
      </c>
      <c r="V71" s="201">
        <f>+T71+U71</f>
        <v>2710850</v>
      </c>
      <c r="W71" s="41">
        <f>IF(Q71=0,0,((V71/Q71)-1)*100)</f>
        <v>12.56967476734243</v>
      </c>
    </row>
    <row r="72" spans="1:23" ht="14.25" thickTop="1" thickBot="1">
      <c r="A72" s="397" t="str">
        <f>IF(ISERROR(F72/G72)," ",IF(F72/G72&gt;0.5,IF(F72/G72&lt;1.5," ","NOT OK"),"NOT OK"))</f>
        <v xml:space="preserve"> </v>
      </c>
      <c r="B72" s="132" t="s">
        <v>61</v>
      </c>
      <c r="C72" s="133">
        <f>+C69+C70+C71</f>
        <v>23416</v>
      </c>
      <c r="D72" s="135">
        <f t="shared" ref="D72" si="133">+D69+D70+D71</f>
        <v>23418</v>
      </c>
      <c r="E72" s="188">
        <f t="shared" ref="E72" si="134">+E69+E70+E71</f>
        <v>46834</v>
      </c>
      <c r="F72" s="133">
        <f t="shared" ref="F72" si="135">+F69+F70+F71</f>
        <v>24380</v>
      </c>
      <c r="G72" s="135">
        <f t="shared" ref="G72" si="136">+G69+G70+G71</f>
        <v>25818</v>
      </c>
      <c r="H72" s="188">
        <f t="shared" ref="H72" si="137">+H69+H70+H71</f>
        <v>50198</v>
      </c>
      <c r="I72" s="136">
        <f>IF(E72=0,0,((H72/E72)-1)*100)</f>
        <v>7.1828159029764693</v>
      </c>
      <c r="J72" s="4"/>
      <c r="L72" s="42" t="s">
        <v>61</v>
      </c>
      <c r="M72" s="46">
        <f t="shared" ref="M72" si="138">+M69+M70+M71</f>
        <v>3384085</v>
      </c>
      <c r="N72" s="44">
        <f t="shared" ref="N72" si="139">+N69+N70+N71</f>
        <v>3295749</v>
      </c>
      <c r="O72" s="199">
        <f t="shared" ref="O72" si="140">+O69+O70+O71</f>
        <v>6679834</v>
      </c>
      <c r="P72" s="44">
        <f t="shared" ref="P72" si="141">+P69+P70+P71</f>
        <v>1199</v>
      </c>
      <c r="Q72" s="199">
        <f t="shared" ref="Q72" si="142">+Q69+Q70+Q71</f>
        <v>6681033</v>
      </c>
      <c r="R72" s="46">
        <f t="shared" ref="R72" si="143">+R69+R70+R71</f>
        <v>4079750</v>
      </c>
      <c r="S72" s="44">
        <f t="shared" ref="S72" si="144">+S69+S70+S71</f>
        <v>4015788</v>
      </c>
      <c r="T72" s="199">
        <f t="shared" ref="T72" si="145">+T69+T70+T71</f>
        <v>8095538</v>
      </c>
      <c r="U72" s="44">
        <f t="shared" ref="U72" si="146">+U69+U70+U71</f>
        <v>3502</v>
      </c>
      <c r="V72" s="199">
        <f t="shared" ref="V72" si="147">+V69+V70+V71</f>
        <v>8099040</v>
      </c>
      <c r="W72" s="47">
        <f>IF(Q72=0,0,((V72/Q72)-1)*100)</f>
        <v>21.22436754914996</v>
      </c>
    </row>
    <row r="73" spans="1:23" ht="13.5" thickTop="1">
      <c r="A73" s="4" t="str">
        <f t="shared" si="6"/>
        <v xml:space="preserve"> </v>
      </c>
      <c r="B73" s="111" t="s">
        <v>16</v>
      </c>
      <c r="C73" s="138">
        <f t="shared" ref="C73:H75" si="148">+C17+C45</f>
        <v>8063</v>
      </c>
      <c r="D73" s="140">
        <f t="shared" si="148"/>
        <v>8065</v>
      </c>
      <c r="E73" s="184">
        <f t="shared" si="148"/>
        <v>16128</v>
      </c>
      <c r="F73" s="138">
        <f t="shared" si="148"/>
        <v>8733</v>
      </c>
      <c r="G73" s="140">
        <f t="shared" si="148"/>
        <v>8732</v>
      </c>
      <c r="H73" s="184">
        <f t="shared" si="148"/>
        <v>17465</v>
      </c>
      <c r="I73" s="128">
        <f t="shared" si="127"/>
        <v>8.2899305555555571</v>
      </c>
      <c r="J73" s="8"/>
      <c r="L73" s="14" t="s">
        <v>16</v>
      </c>
      <c r="M73" s="37">
        <f t="shared" ref="M73:N75" si="149">+M17+M45</f>
        <v>1163817</v>
      </c>
      <c r="N73" s="38">
        <f t="shared" si="149"/>
        <v>1153654</v>
      </c>
      <c r="O73" s="198">
        <f t="shared" ref="O73" si="150">SUM(M73:N73)</f>
        <v>2317471</v>
      </c>
      <c r="P73" s="39">
        <f t="shared" ref="P73:S75" si="151">+P17+P45</f>
        <v>410</v>
      </c>
      <c r="Q73" s="198">
        <f t="shared" si="151"/>
        <v>2317881</v>
      </c>
      <c r="R73" s="40">
        <f t="shared" si="151"/>
        <v>1373500</v>
      </c>
      <c r="S73" s="38">
        <f t="shared" si="151"/>
        <v>1361104</v>
      </c>
      <c r="T73" s="198">
        <f t="shared" ref="T73" si="152">SUM(R73:S73)</f>
        <v>2734604</v>
      </c>
      <c r="U73" s="39">
        <f>U17+U45</f>
        <v>1191</v>
      </c>
      <c r="V73" s="201">
        <f>+T73+U73</f>
        <v>2735795</v>
      </c>
      <c r="W73" s="41">
        <f t="shared" si="132"/>
        <v>18.030002403056923</v>
      </c>
    </row>
    <row r="74" spans="1:23">
      <c r="A74" s="4" t="str">
        <f t="shared" ref="A74:A79" si="153">IF(ISERROR(F74/G74)," ",IF(F74/G74&gt;0.5,IF(F74/G74&lt;1.5," ","NOT OK"),"NOT OK"))</f>
        <v xml:space="preserve"> </v>
      </c>
      <c r="B74" s="111" t="s">
        <v>17</v>
      </c>
      <c r="C74" s="138">
        <f t="shared" si="148"/>
        <v>8110</v>
      </c>
      <c r="D74" s="140">
        <f t="shared" si="148"/>
        <v>8109</v>
      </c>
      <c r="E74" s="184">
        <f t="shared" si="148"/>
        <v>16219</v>
      </c>
      <c r="F74" s="138">
        <f t="shared" si="148"/>
        <v>9032</v>
      </c>
      <c r="G74" s="140">
        <f t="shared" si="148"/>
        <v>9027</v>
      </c>
      <c r="H74" s="184">
        <f t="shared" si="148"/>
        <v>18059</v>
      </c>
      <c r="I74" s="128">
        <f t="shared" ref="I74:I79" si="154">IF(E74=0,0,((H74/E74)-1)*100)</f>
        <v>11.344719156544802</v>
      </c>
      <c r="J74" s="4"/>
      <c r="L74" s="14" t="s">
        <v>17</v>
      </c>
      <c r="M74" s="37">
        <f t="shared" si="149"/>
        <v>1130154</v>
      </c>
      <c r="N74" s="38">
        <f t="shared" si="149"/>
        <v>1130111</v>
      </c>
      <c r="O74" s="198">
        <f>SUM(M74:N74)</f>
        <v>2260265</v>
      </c>
      <c r="P74" s="39">
        <f t="shared" si="151"/>
        <v>680</v>
      </c>
      <c r="Q74" s="198">
        <f t="shared" si="151"/>
        <v>2260945</v>
      </c>
      <c r="R74" s="40">
        <f t="shared" si="151"/>
        <v>1359277</v>
      </c>
      <c r="S74" s="38">
        <f t="shared" si="151"/>
        <v>1358274</v>
      </c>
      <c r="T74" s="198">
        <f>SUM(R74:S74)</f>
        <v>2717551</v>
      </c>
      <c r="U74" s="150">
        <f>U18+U46</f>
        <v>993</v>
      </c>
      <c r="V74" s="198">
        <f>+T74+U74</f>
        <v>2718544</v>
      </c>
      <c r="W74" s="41">
        <f t="shared" ref="W74:W79" si="155">IF(Q74=0,0,((V74/Q74)-1)*100)</f>
        <v>20.239280477853285</v>
      </c>
    </row>
    <row r="75" spans="1:23" ht="13.5" thickBot="1">
      <c r="A75" s="4" t="str">
        <f t="shared" si="153"/>
        <v xml:space="preserve"> </v>
      </c>
      <c r="B75" s="111" t="s">
        <v>18</v>
      </c>
      <c r="C75" s="138">
        <f t="shared" si="148"/>
        <v>7531</v>
      </c>
      <c r="D75" s="140">
        <f t="shared" si="148"/>
        <v>7530</v>
      </c>
      <c r="E75" s="184">
        <f t="shared" si="148"/>
        <v>15061</v>
      </c>
      <c r="F75" s="138">
        <f t="shared" si="148"/>
        <v>8641</v>
      </c>
      <c r="G75" s="140">
        <f t="shared" si="148"/>
        <v>8652</v>
      </c>
      <c r="H75" s="184">
        <f t="shared" si="148"/>
        <v>17293</v>
      </c>
      <c r="I75" s="128">
        <f t="shared" si="154"/>
        <v>14.819733085452501</v>
      </c>
      <c r="J75" s="4"/>
      <c r="L75" s="14" t="s">
        <v>18</v>
      </c>
      <c r="M75" s="37">
        <f t="shared" si="149"/>
        <v>1065965</v>
      </c>
      <c r="N75" s="38">
        <f t="shared" si="149"/>
        <v>1052209</v>
      </c>
      <c r="O75" s="198">
        <f>SUM(M75:N75)</f>
        <v>2118174</v>
      </c>
      <c r="P75" s="39">
        <f t="shared" si="151"/>
        <v>167</v>
      </c>
      <c r="Q75" s="198">
        <f t="shared" si="151"/>
        <v>2118341</v>
      </c>
      <c r="R75" s="40">
        <f t="shared" si="151"/>
        <v>1262362</v>
      </c>
      <c r="S75" s="38">
        <f t="shared" si="151"/>
        <v>1261229</v>
      </c>
      <c r="T75" s="198">
        <f>SUM(R75:S75)</f>
        <v>2523591</v>
      </c>
      <c r="U75" s="150">
        <f>U19+U47</f>
        <v>707</v>
      </c>
      <c r="V75" s="198">
        <f>+T75+U75</f>
        <v>2524298</v>
      </c>
      <c r="W75" s="41">
        <f t="shared" si="155"/>
        <v>19.163911759249341</v>
      </c>
    </row>
    <row r="76" spans="1:23" ht="15.75" customHeight="1" thickTop="1" thickBot="1">
      <c r="A76" s="10" t="str">
        <f t="shared" si="153"/>
        <v xml:space="preserve"> </v>
      </c>
      <c r="B76" s="141" t="s">
        <v>19</v>
      </c>
      <c r="C76" s="133">
        <f>+C73+C74+C75</f>
        <v>23704</v>
      </c>
      <c r="D76" s="144">
        <f t="shared" ref="D76" si="156">+D73+D74+D75</f>
        <v>23704</v>
      </c>
      <c r="E76" s="186">
        <f t="shared" ref="E76" si="157">+E73+E74+E75</f>
        <v>47408</v>
      </c>
      <c r="F76" s="133">
        <f t="shared" ref="F76" si="158">+F73+F74+F75</f>
        <v>26406</v>
      </c>
      <c r="G76" s="144">
        <f t="shared" ref="G76" si="159">+G73+G74+G75</f>
        <v>26411</v>
      </c>
      <c r="H76" s="186">
        <f t="shared" ref="H76" si="160">+H73+H74+H75</f>
        <v>52817</v>
      </c>
      <c r="I76" s="136">
        <f t="shared" si="154"/>
        <v>11.409466756665543</v>
      </c>
      <c r="J76" s="10"/>
      <c r="K76" s="11"/>
      <c r="L76" s="48" t="s">
        <v>19</v>
      </c>
      <c r="M76" s="49">
        <f>+M73+M74+M75</f>
        <v>3359936</v>
      </c>
      <c r="N76" s="50">
        <f t="shared" ref="N76" si="161">+N73+N74+N75</f>
        <v>3335974</v>
      </c>
      <c r="O76" s="200">
        <f t="shared" ref="O76" si="162">+O73+O74+O75</f>
        <v>6695910</v>
      </c>
      <c r="P76" s="50">
        <f t="shared" ref="P76" si="163">+P73+P74+P75</f>
        <v>1257</v>
      </c>
      <c r="Q76" s="200">
        <f t="shared" ref="Q76" si="164">+Q73+Q74+Q75</f>
        <v>6697167</v>
      </c>
      <c r="R76" s="49">
        <f t="shared" ref="R76" si="165">+R73+R74+R75</f>
        <v>3995139</v>
      </c>
      <c r="S76" s="50">
        <f t="shared" ref="S76" si="166">+S73+S74+S75</f>
        <v>3980607</v>
      </c>
      <c r="T76" s="200">
        <f t="shared" ref="T76" si="167">+T73+T74+T75</f>
        <v>7975746</v>
      </c>
      <c r="U76" s="50">
        <f t="shared" ref="U76" si="168">+U73+U74+U75</f>
        <v>2891</v>
      </c>
      <c r="V76" s="200">
        <f t="shared" ref="V76" si="169">+V73+V74+V75</f>
        <v>7978637</v>
      </c>
      <c r="W76" s="51">
        <f t="shared" si="155"/>
        <v>19.134508666127026</v>
      </c>
    </row>
    <row r="77" spans="1:23" ht="14.25" thickTop="1" thickBot="1">
      <c r="A77" s="4" t="str">
        <f t="shared" si="153"/>
        <v xml:space="preserve"> </v>
      </c>
      <c r="B77" s="111" t="s">
        <v>21</v>
      </c>
      <c r="C77" s="125">
        <f t="shared" ref="C77:H77" si="170">+C21+C49</f>
        <v>8082</v>
      </c>
      <c r="D77" s="127">
        <f t="shared" si="170"/>
        <v>8085</v>
      </c>
      <c r="E77" s="192">
        <f t="shared" si="170"/>
        <v>16167</v>
      </c>
      <c r="F77" s="125">
        <f t="shared" si="170"/>
        <v>9263</v>
      </c>
      <c r="G77" s="127">
        <f t="shared" si="170"/>
        <v>9259</v>
      </c>
      <c r="H77" s="187">
        <f t="shared" si="170"/>
        <v>18522</v>
      </c>
      <c r="I77" s="128">
        <f t="shared" si="154"/>
        <v>14.566709964742985</v>
      </c>
      <c r="J77" s="4"/>
      <c r="L77" s="14" t="s">
        <v>21</v>
      </c>
      <c r="M77" s="37">
        <f>+M21+M49</f>
        <v>1179136</v>
      </c>
      <c r="N77" s="38">
        <f>+N21+N49</f>
        <v>1202084</v>
      </c>
      <c r="O77" s="198">
        <f>SUM(M77:N77)</f>
        <v>2381220</v>
      </c>
      <c r="P77" s="39">
        <f>+P21+P49</f>
        <v>1383</v>
      </c>
      <c r="Q77" s="198">
        <f>+Q21+Q49</f>
        <v>2382603</v>
      </c>
      <c r="R77" s="40">
        <f>+R21+R49</f>
        <v>1440144</v>
      </c>
      <c r="S77" s="38">
        <f>+S21+S49</f>
        <v>1432466</v>
      </c>
      <c r="T77" s="198">
        <f>SUM(R77:S77)</f>
        <v>2872610</v>
      </c>
      <c r="U77" s="150">
        <f>U21+U49</f>
        <v>1382</v>
      </c>
      <c r="V77" s="198">
        <f>+T77+U77</f>
        <v>2873992</v>
      </c>
      <c r="W77" s="41">
        <f t="shared" si="155"/>
        <v>20.624040177906267</v>
      </c>
    </row>
    <row r="78" spans="1:23" ht="14.25" thickTop="1" thickBot="1">
      <c r="A78" s="397" t="str">
        <f t="shared" si="153"/>
        <v xml:space="preserve"> </v>
      </c>
      <c r="B78" s="132" t="s">
        <v>66</v>
      </c>
      <c r="C78" s="133">
        <f>C72+C76+C77</f>
        <v>55202</v>
      </c>
      <c r="D78" s="135">
        <f t="shared" ref="D78" si="171">D72+D76+D77</f>
        <v>55207</v>
      </c>
      <c r="E78" s="188">
        <f t="shared" ref="E78" si="172">E72+E76+E77</f>
        <v>110409</v>
      </c>
      <c r="F78" s="133">
        <f t="shared" ref="F78" si="173">F72+F76+F77</f>
        <v>60049</v>
      </c>
      <c r="G78" s="135">
        <f t="shared" ref="G78" si="174">G72+G76+G77</f>
        <v>61488</v>
      </c>
      <c r="H78" s="188">
        <f t="shared" ref="H78" si="175">H72+H76+H77</f>
        <v>121537</v>
      </c>
      <c r="I78" s="136">
        <f t="shared" si="154"/>
        <v>10.078888496408812</v>
      </c>
      <c r="J78" s="4"/>
      <c r="L78" s="42" t="s">
        <v>66</v>
      </c>
      <c r="M78" s="46">
        <f>M72+M76+M77</f>
        <v>7923157</v>
      </c>
      <c r="N78" s="44">
        <f t="shared" ref="N78" si="176">N72+N76+N77</f>
        <v>7833807</v>
      </c>
      <c r="O78" s="199">
        <f t="shared" ref="O78" si="177">O72+O76+O77</f>
        <v>15756964</v>
      </c>
      <c r="P78" s="44">
        <f t="shared" ref="P78" si="178">P72+P76+P77</f>
        <v>3839</v>
      </c>
      <c r="Q78" s="199">
        <f t="shared" ref="Q78" si="179">Q72+Q76+Q77</f>
        <v>15760803</v>
      </c>
      <c r="R78" s="46">
        <f t="shared" ref="R78" si="180">R72+R76+R77</f>
        <v>9515033</v>
      </c>
      <c r="S78" s="44">
        <f t="shared" ref="S78" si="181">S72+S76+S77</f>
        <v>9428861</v>
      </c>
      <c r="T78" s="199">
        <f t="shared" ref="T78" si="182">T72+T76+T77</f>
        <v>18943894</v>
      </c>
      <c r="U78" s="44">
        <f t="shared" ref="U78" si="183">U72+U76+U77</f>
        <v>7775</v>
      </c>
      <c r="V78" s="199">
        <f t="shared" ref="V78" si="184">V72+V76+V77</f>
        <v>18951669</v>
      </c>
      <c r="W78" s="47">
        <f t="shared" si="155"/>
        <v>20.245580126850136</v>
      </c>
    </row>
    <row r="79" spans="1:23" ht="14.25" thickTop="1" thickBot="1">
      <c r="A79" s="397" t="str">
        <f t="shared" si="153"/>
        <v xml:space="preserve"> </v>
      </c>
      <c r="B79" s="132" t="s">
        <v>67</v>
      </c>
      <c r="C79" s="133">
        <f>+C68+C72+C76+C77</f>
        <v>77372</v>
      </c>
      <c r="D79" s="135">
        <f t="shared" ref="D79:H79" si="185">+D68+D72+D76+D77</f>
        <v>77366</v>
      </c>
      <c r="E79" s="188">
        <f t="shared" si="185"/>
        <v>154738</v>
      </c>
      <c r="F79" s="133">
        <f t="shared" si="185"/>
        <v>86517</v>
      </c>
      <c r="G79" s="135">
        <f t="shared" si="185"/>
        <v>87965</v>
      </c>
      <c r="H79" s="188">
        <f t="shared" si="185"/>
        <v>174482</v>
      </c>
      <c r="I79" s="136">
        <f t="shared" si="154"/>
        <v>12.759632410913934</v>
      </c>
      <c r="J79" s="4"/>
      <c r="L79" s="42" t="s">
        <v>67</v>
      </c>
      <c r="M79" s="46">
        <f>+M68+M72+M76+M77</f>
        <v>11004955</v>
      </c>
      <c r="N79" s="44">
        <f t="shared" ref="N79:V79" si="186">+N68+N72+N76+N77</f>
        <v>11011674</v>
      </c>
      <c r="O79" s="199">
        <f t="shared" si="186"/>
        <v>22016629</v>
      </c>
      <c r="P79" s="44">
        <f t="shared" si="186"/>
        <v>5540</v>
      </c>
      <c r="Q79" s="199">
        <f t="shared" si="186"/>
        <v>22022169</v>
      </c>
      <c r="R79" s="46">
        <f t="shared" si="186"/>
        <v>13401743</v>
      </c>
      <c r="S79" s="44">
        <f t="shared" si="186"/>
        <v>13390248</v>
      </c>
      <c r="T79" s="199">
        <f t="shared" si="186"/>
        <v>26791991</v>
      </c>
      <c r="U79" s="44">
        <f t="shared" si="186"/>
        <v>12250</v>
      </c>
      <c r="V79" s="199">
        <f t="shared" si="186"/>
        <v>26804241</v>
      </c>
      <c r="W79" s="47">
        <f t="shared" si="155"/>
        <v>21.714809290583492</v>
      </c>
    </row>
    <row r="80" spans="1:23" ht="13.5" thickTop="1">
      <c r="A80" s="4" t="str">
        <f t="shared" ref="A80:A83" si="187">IF(ISERROR(F80/G80)," ",IF(F80/G80&gt;0.5,IF(F80/G80&lt;1.5," ","NOT OK"),"NOT OK"))</f>
        <v xml:space="preserve"> </v>
      </c>
      <c r="B80" s="111" t="s">
        <v>22</v>
      </c>
      <c r="C80" s="125">
        <f t="shared" ref="C80:E81" si="188">+C24+C52</f>
        <v>8238</v>
      </c>
      <c r="D80" s="127">
        <f t="shared" si="188"/>
        <v>8235</v>
      </c>
      <c r="E80" s="178">
        <f t="shared" si="188"/>
        <v>16473</v>
      </c>
      <c r="F80" s="125"/>
      <c r="G80" s="127"/>
      <c r="H80" s="178"/>
      <c r="I80" s="128"/>
      <c r="J80" s="4"/>
      <c r="L80" s="14" t="s">
        <v>22</v>
      </c>
      <c r="M80" s="37">
        <f>+M24+M52</f>
        <v>1226925</v>
      </c>
      <c r="N80" s="38">
        <f>+N24+N52</f>
        <v>1183960</v>
      </c>
      <c r="O80" s="198">
        <f t="shared" ref="O80:O81" si="189">SUM(M80:N80)</f>
        <v>2410885</v>
      </c>
      <c r="P80" s="39">
        <f t="shared" ref="P80:Q81" si="190">+P24+P52</f>
        <v>1247</v>
      </c>
      <c r="Q80" s="198">
        <f t="shared" si="190"/>
        <v>2412132</v>
      </c>
      <c r="R80" s="40"/>
      <c r="S80" s="38"/>
      <c r="T80" s="198"/>
      <c r="U80" s="150"/>
      <c r="V80" s="198"/>
      <c r="W80" s="41"/>
    </row>
    <row r="81" spans="1:26" ht="13.5" thickBot="1">
      <c r="A81" s="4" t="str">
        <f t="shared" si="187"/>
        <v xml:space="preserve"> </v>
      </c>
      <c r="B81" s="111" t="s">
        <v>23</v>
      </c>
      <c r="C81" s="125">
        <f t="shared" si="188"/>
        <v>7880</v>
      </c>
      <c r="D81" s="146">
        <f t="shared" si="188"/>
        <v>7878</v>
      </c>
      <c r="E81" s="182">
        <f t="shared" si="188"/>
        <v>15758</v>
      </c>
      <c r="F81" s="125"/>
      <c r="G81" s="146"/>
      <c r="H81" s="182"/>
      <c r="I81" s="147"/>
      <c r="J81" s="4"/>
      <c r="L81" s="14" t="s">
        <v>23</v>
      </c>
      <c r="M81" s="37">
        <f>+M25+M53</f>
        <v>1065869</v>
      </c>
      <c r="N81" s="38">
        <f>+N25+N53</f>
        <v>1064631</v>
      </c>
      <c r="O81" s="198">
        <f t="shared" si="189"/>
        <v>2130500</v>
      </c>
      <c r="P81" s="39">
        <f t="shared" si="190"/>
        <v>2135</v>
      </c>
      <c r="Q81" s="198">
        <f t="shared" si="190"/>
        <v>2132635</v>
      </c>
      <c r="R81" s="40"/>
      <c r="S81" s="38"/>
      <c r="T81" s="198"/>
      <c r="U81" s="39"/>
      <c r="V81" s="201"/>
      <c r="W81" s="41"/>
    </row>
    <row r="82" spans="1:26" ht="14.25" thickTop="1" thickBot="1">
      <c r="A82" s="4" t="str">
        <f t="shared" si="187"/>
        <v xml:space="preserve"> </v>
      </c>
      <c r="B82" s="132" t="s">
        <v>24</v>
      </c>
      <c r="C82" s="133">
        <f t="shared" ref="C82:E82" si="191">+C77+C80+C81</f>
        <v>24200</v>
      </c>
      <c r="D82" s="135">
        <f t="shared" si="191"/>
        <v>24198</v>
      </c>
      <c r="E82" s="188">
        <f t="shared" si="191"/>
        <v>48398</v>
      </c>
      <c r="F82" s="133"/>
      <c r="G82" s="135"/>
      <c r="H82" s="188"/>
      <c r="I82" s="136"/>
      <c r="J82" s="4"/>
      <c r="L82" s="42" t="s">
        <v>24</v>
      </c>
      <c r="M82" s="43">
        <f t="shared" ref="M82:Q82" si="192">+M77+M80+M81</f>
        <v>3471930</v>
      </c>
      <c r="N82" s="44">
        <f t="shared" si="192"/>
        <v>3450675</v>
      </c>
      <c r="O82" s="199">
        <f t="shared" si="192"/>
        <v>6922605</v>
      </c>
      <c r="P82" s="45">
        <f t="shared" si="192"/>
        <v>4765</v>
      </c>
      <c r="Q82" s="199">
        <f t="shared" si="192"/>
        <v>6927370</v>
      </c>
      <c r="R82" s="46"/>
      <c r="S82" s="44"/>
      <c r="T82" s="199"/>
      <c r="U82" s="45"/>
      <c r="V82" s="202"/>
      <c r="W82" s="47"/>
    </row>
    <row r="83" spans="1:26" ht="14.25" thickTop="1" thickBot="1">
      <c r="A83" s="397" t="str">
        <f t="shared" si="187"/>
        <v xml:space="preserve"> </v>
      </c>
      <c r="B83" s="132" t="s">
        <v>62</v>
      </c>
      <c r="C83" s="133">
        <f t="shared" ref="C83:E83" si="193">C72+C76+C82</f>
        <v>71320</v>
      </c>
      <c r="D83" s="135">
        <f t="shared" si="193"/>
        <v>71320</v>
      </c>
      <c r="E83" s="188">
        <f t="shared" si="193"/>
        <v>142640</v>
      </c>
      <c r="F83" s="133"/>
      <c r="G83" s="135"/>
      <c r="H83" s="188"/>
      <c r="I83" s="136"/>
      <c r="J83" s="4"/>
      <c r="L83" s="42" t="s">
        <v>62</v>
      </c>
      <c r="M83" s="46">
        <f t="shared" ref="M83:Q83" si="194">M72+M76+M82</f>
        <v>10215951</v>
      </c>
      <c r="N83" s="44">
        <f t="shared" si="194"/>
        <v>10082398</v>
      </c>
      <c r="O83" s="199">
        <f t="shared" si="194"/>
        <v>20298349</v>
      </c>
      <c r="P83" s="44">
        <f t="shared" si="194"/>
        <v>7221</v>
      </c>
      <c r="Q83" s="199">
        <f t="shared" si="194"/>
        <v>20305570</v>
      </c>
      <c r="R83" s="46"/>
      <c r="S83" s="44"/>
      <c r="T83" s="199"/>
      <c r="U83" s="44"/>
      <c r="V83" s="199"/>
      <c r="W83" s="47"/>
    </row>
    <row r="84" spans="1:26" ht="14.25" thickTop="1" thickBot="1">
      <c r="A84" s="4" t="str">
        <f t="shared" ref="A84" si="195">IF(ISERROR(F84/G84)," ",IF(F84/G84&gt;0.5,IF(F84/G84&lt;1.5," ","NOT OK"),"NOT OK"))</f>
        <v xml:space="preserve"> </v>
      </c>
      <c r="B84" s="132" t="s">
        <v>64</v>
      </c>
      <c r="C84" s="133">
        <f t="shared" ref="C84:E84" si="196">+C68+C72+C76+C82</f>
        <v>93490</v>
      </c>
      <c r="D84" s="135">
        <f t="shared" si="196"/>
        <v>93479</v>
      </c>
      <c r="E84" s="185">
        <f t="shared" si="196"/>
        <v>186969</v>
      </c>
      <c r="F84" s="133"/>
      <c r="G84" s="135"/>
      <c r="H84" s="185"/>
      <c r="I84" s="137"/>
      <c r="J84" s="8"/>
      <c r="L84" s="42" t="s">
        <v>64</v>
      </c>
      <c r="M84" s="46">
        <f t="shared" ref="M84:Q84" si="197">+M68+M72+M76+M82</f>
        <v>13297749</v>
      </c>
      <c r="N84" s="44">
        <f t="shared" si="197"/>
        <v>13260265</v>
      </c>
      <c r="O84" s="199">
        <f t="shared" si="197"/>
        <v>26558014</v>
      </c>
      <c r="P84" s="45">
        <f t="shared" si="197"/>
        <v>8922</v>
      </c>
      <c r="Q84" s="202">
        <f t="shared" si="197"/>
        <v>26566936</v>
      </c>
      <c r="R84" s="46"/>
      <c r="S84" s="44"/>
      <c r="T84" s="199"/>
      <c r="U84" s="45"/>
      <c r="V84" s="202"/>
      <c r="W84" s="47"/>
    </row>
    <row r="85" spans="1:26" ht="14.25" thickTop="1" thickBot="1">
      <c r="B85" s="148" t="s">
        <v>60</v>
      </c>
      <c r="C85" s="107"/>
      <c r="D85" s="107"/>
      <c r="E85" s="107"/>
      <c r="F85" s="107"/>
      <c r="G85" s="107"/>
      <c r="H85" s="107"/>
      <c r="I85" s="108"/>
      <c r="J85" s="4"/>
      <c r="L85" s="55" t="s">
        <v>60</v>
      </c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4"/>
    </row>
    <row r="86" spans="1:26" ht="13.5" thickTop="1">
      <c r="L86" s="510" t="s">
        <v>33</v>
      </c>
      <c r="M86" s="511"/>
      <c r="N86" s="511"/>
      <c r="O86" s="511"/>
      <c r="P86" s="511"/>
      <c r="Q86" s="511"/>
      <c r="R86" s="511"/>
      <c r="S86" s="511"/>
      <c r="T86" s="511"/>
      <c r="U86" s="511"/>
      <c r="V86" s="511"/>
      <c r="W86" s="512"/>
    </row>
    <row r="87" spans="1:26" ht="13.5" thickBot="1">
      <c r="L87" s="507" t="s">
        <v>43</v>
      </c>
      <c r="M87" s="508"/>
      <c r="N87" s="508"/>
      <c r="O87" s="508"/>
      <c r="P87" s="508"/>
      <c r="Q87" s="508"/>
      <c r="R87" s="508"/>
      <c r="S87" s="508"/>
      <c r="T87" s="508"/>
      <c r="U87" s="508"/>
      <c r="V87" s="508"/>
      <c r="W87" s="509"/>
    </row>
    <row r="88" spans="1:26" ht="14.25" thickTop="1" thickBot="1">
      <c r="L88" s="56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8" t="s">
        <v>34</v>
      </c>
    </row>
    <row r="89" spans="1:26" ht="14.25" thickTop="1" thickBot="1">
      <c r="L89" s="59"/>
      <c r="M89" s="223" t="s">
        <v>63</v>
      </c>
      <c r="N89" s="224"/>
      <c r="O89" s="225"/>
      <c r="P89" s="223"/>
      <c r="Q89" s="223"/>
      <c r="R89" s="223" t="s">
        <v>65</v>
      </c>
      <c r="S89" s="224"/>
      <c r="T89" s="225"/>
      <c r="U89" s="223"/>
      <c r="V89" s="223"/>
      <c r="W89" s="368" t="s">
        <v>2</v>
      </c>
    </row>
    <row r="90" spans="1:26" ht="13.5" thickTop="1">
      <c r="L90" s="61" t="s">
        <v>3</v>
      </c>
      <c r="M90" s="62"/>
      <c r="N90" s="63"/>
      <c r="O90" s="64"/>
      <c r="P90" s="65"/>
      <c r="Q90" s="64"/>
      <c r="R90" s="62"/>
      <c r="S90" s="63"/>
      <c r="T90" s="64"/>
      <c r="U90" s="65"/>
      <c r="V90" s="64"/>
      <c r="W90" s="369" t="s">
        <v>4</v>
      </c>
    </row>
    <row r="91" spans="1:26" ht="13.5" thickBot="1">
      <c r="L91" s="67"/>
      <c r="M91" s="68" t="s">
        <v>35</v>
      </c>
      <c r="N91" s="69" t="s">
        <v>36</v>
      </c>
      <c r="O91" s="70" t="s">
        <v>37</v>
      </c>
      <c r="P91" s="71" t="s">
        <v>32</v>
      </c>
      <c r="Q91" s="70" t="s">
        <v>7</v>
      </c>
      <c r="R91" s="68" t="s">
        <v>35</v>
      </c>
      <c r="S91" s="69" t="s">
        <v>36</v>
      </c>
      <c r="T91" s="70" t="s">
        <v>37</v>
      </c>
      <c r="U91" s="71" t="s">
        <v>32</v>
      </c>
      <c r="V91" s="70" t="s">
        <v>7</v>
      </c>
      <c r="W91" s="367"/>
    </row>
    <row r="92" spans="1:26" ht="5.25" customHeight="1" thickTop="1">
      <c r="L92" s="61"/>
      <c r="M92" s="73"/>
      <c r="N92" s="74"/>
      <c r="O92" s="75"/>
      <c r="P92" s="76"/>
      <c r="Q92" s="75"/>
      <c r="R92" s="73"/>
      <c r="S92" s="74"/>
      <c r="T92" s="75"/>
      <c r="U92" s="76"/>
      <c r="V92" s="75"/>
      <c r="W92" s="77"/>
    </row>
    <row r="93" spans="1:26">
      <c r="A93" s="401"/>
      <c r="L93" s="61" t="s">
        <v>10</v>
      </c>
      <c r="M93" s="78">
        <v>159</v>
      </c>
      <c r="N93" s="79">
        <v>1249</v>
      </c>
      <c r="O93" s="211">
        <f>M93+N93</f>
        <v>1408</v>
      </c>
      <c r="P93" s="80">
        <v>0</v>
      </c>
      <c r="Q93" s="211">
        <f>O93+P93</f>
        <v>1408</v>
      </c>
      <c r="R93" s="447">
        <v>349</v>
      </c>
      <c r="S93" s="448">
        <v>1926</v>
      </c>
      <c r="T93" s="211">
        <f>R93+S93</f>
        <v>2275</v>
      </c>
      <c r="U93" s="445">
        <v>18</v>
      </c>
      <c r="V93" s="211">
        <f>T93+U93</f>
        <v>2293</v>
      </c>
      <c r="W93" s="81">
        <f>IF(Q93=0,0,((V93/Q93)-1)*100)</f>
        <v>62.855113636363647</v>
      </c>
      <c r="Y93" s="329"/>
      <c r="Z93" s="329"/>
    </row>
    <row r="94" spans="1:26">
      <c r="A94" s="401"/>
      <c r="L94" s="61" t="s">
        <v>11</v>
      </c>
      <c r="M94" s="78">
        <v>230</v>
      </c>
      <c r="N94" s="79">
        <v>1489</v>
      </c>
      <c r="O94" s="211">
        <f>M94+N94</f>
        <v>1719</v>
      </c>
      <c r="P94" s="80">
        <v>0</v>
      </c>
      <c r="Q94" s="211">
        <f>O94+P94</f>
        <v>1719</v>
      </c>
      <c r="R94" s="447">
        <v>464</v>
      </c>
      <c r="S94" s="448">
        <v>2007</v>
      </c>
      <c r="T94" s="211">
        <f>R94+S94</f>
        <v>2471</v>
      </c>
      <c r="U94" s="445">
        <v>33</v>
      </c>
      <c r="V94" s="211">
        <f>T94+U94</f>
        <v>2504</v>
      </c>
      <c r="W94" s="81">
        <f>IF(Q94=0,0,((V94/Q94)-1)*100)</f>
        <v>45.666084933100649</v>
      </c>
      <c r="Y94" s="329"/>
      <c r="Z94" s="329"/>
    </row>
    <row r="95" spans="1:26" ht="13.5" thickBot="1">
      <c r="A95" s="401"/>
      <c r="L95" s="67" t="s">
        <v>12</v>
      </c>
      <c r="M95" s="78">
        <v>146</v>
      </c>
      <c r="N95" s="79">
        <v>1442</v>
      </c>
      <c r="O95" s="211">
        <f>M95+N95</f>
        <v>1588</v>
      </c>
      <c r="P95" s="80">
        <v>0</v>
      </c>
      <c r="Q95" s="211">
        <f>O95+P95</f>
        <v>1588</v>
      </c>
      <c r="R95" s="447">
        <v>519</v>
      </c>
      <c r="S95" s="448">
        <v>2162</v>
      </c>
      <c r="T95" s="211">
        <f>R95+S95</f>
        <v>2681</v>
      </c>
      <c r="U95" s="445">
        <v>9</v>
      </c>
      <c r="V95" s="211">
        <f t="shared" ref="V95" si="198">T95+U95</f>
        <v>2690</v>
      </c>
      <c r="W95" s="81">
        <f>IF(Q95=0,0,((V95/Q95)-1)*100)</f>
        <v>69.395465994962223</v>
      </c>
      <c r="Y95" s="329"/>
      <c r="Z95" s="329"/>
    </row>
    <row r="96" spans="1:26" ht="14.25" thickTop="1" thickBot="1">
      <c r="A96" s="401"/>
      <c r="L96" s="82" t="s">
        <v>57</v>
      </c>
      <c r="M96" s="83">
        <f t="shared" ref="M96:V96" si="199">+M93+M94+M95</f>
        <v>535</v>
      </c>
      <c r="N96" s="84">
        <f t="shared" si="199"/>
        <v>4180</v>
      </c>
      <c r="O96" s="212">
        <f t="shared" si="199"/>
        <v>4715</v>
      </c>
      <c r="P96" s="83">
        <f t="shared" si="199"/>
        <v>0</v>
      </c>
      <c r="Q96" s="212">
        <f t="shared" si="199"/>
        <v>4715</v>
      </c>
      <c r="R96" s="83">
        <f t="shared" si="199"/>
        <v>1332</v>
      </c>
      <c r="S96" s="84">
        <f t="shared" si="199"/>
        <v>6095</v>
      </c>
      <c r="T96" s="212">
        <f t="shared" si="199"/>
        <v>7427</v>
      </c>
      <c r="U96" s="83">
        <f t="shared" si="199"/>
        <v>60</v>
      </c>
      <c r="V96" s="212">
        <f t="shared" si="199"/>
        <v>7487</v>
      </c>
      <c r="W96" s="85">
        <f t="shared" ref="W96" si="200">IF(Q96=0,0,((V96/Q96)-1)*100)</f>
        <v>58.791092258748677</v>
      </c>
      <c r="Y96" s="329"/>
      <c r="Z96" s="329"/>
    </row>
    <row r="97" spans="1:28" ht="13.5" thickTop="1">
      <c r="A97" s="401"/>
      <c r="L97" s="61" t="s">
        <v>13</v>
      </c>
      <c r="M97" s="78">
        <v>142</v>
      </c>
      <c r="N97" s="79">
        <v>1263</v>
      </c>
      <c r="O97" s="211">
        <f>M97+N97</f>
        <v>1405</v>
      </c>
      <c r="P97" s="80">
        <v>1</v>
      </c>
      <c r="Q97" s="211">
        <f>O97+P97</f>
        <v>1406</v>
      </c>
      <c r="R97" s="78">
        <v>520</v>
      </c>
      <c r="S97" s="79">
        <v>2153</v>
      </c>
      <c r="T97" s="211">
        <f>R97+S97</f>
        <v>2673</v>
      </c>
      <c r="U97" s="80">
        <v>3</v>
      </c>
      <c r="V97" s="211">
        <f>T97+U97</f>
        <v>2676</v>
      </c>
      <c r="W97" s="81">
        <f t="shared" ref="W97:W106" si="201">IF(Q97=0,0,((V97/Q97)-1)*100)</f>
        <v>90.327169274537695</v>
      </c>
      <c r="Y97" s="329"/>
      <c r="Z97" s="329"/>
    </row>
    <row r="98" spans="1:28">
      <c r="A98" s="401"/>
      <c r="L98" s="61" t="s">
        <v>14</v>
      </c>
      <c r="M98" s="78">
        <v>100</v>
      </c>
      <c r="N98" s="79">
        <v>1209</v>
      </c>
      <c r="O98" s="211">
        <f>M98+N98</f>
        <v>1309</v>
      </c>
      <c r="P98" s="80">
        <v>0</v>
      </c>
      <c r="Q98" s="211">
        <f>O98+P98</f>
        <v>1309</v>
      </c>
      <c r="R98" s="78">
        <v>408</v>
      </c>
      <c r="S98" s="79">
        <v>1893</v>
      </c>
      <c r="T98" s="211">
        <f>R98+S98</f>
        <v>2301</v>
      </c>
      <c r="U98" s="80">
        <v>9</v>
      </c>
      <c r="V98" s="211">
        <f>T98+U98</f>
        <v>2310</v>
      </c>
      <c r="W98" s="81">
        <f>IF(Q98=0,0,((V98/Q98)-1)*100)</f>
        <v>76.470588235294116</v>
      </c>
      <c r="Y98" s="329"/>
      <c r="Z98" s="329"/>
    </row>
    <row r="99" spans="1:28" ht="13.5" thickBot="1">
      <c r="A99" s="401"/>
      <c r="L99" s="61" t="s">
        <v>15</v>
      </c>
      <c r="M99" s="78">
        <v>155</v>
      </c>
      <c r="N99" s="79">
        <v>1446</v>
      </c>
      <c r="O99" s="211">
        <f>M99+N99</f>
        <v>1601</v>
      </c>
      <c r="P99" s="80">
        <v>0</v>
      </c>
      <c r="Q99" s="211">
        <f>O99+P99</f>
        <v>1601</v>
      </c>
      <c r="R99" s="78">
        <v>998</v>
      </c>
      <c r="S99" s="79">
        <v>2698</v>
      </c>
      <c r="T99" s="211">
        <f>R99+S99</f>
        <v>3696</v>
      </c>
      <c r="U99" s="80">
        <v>0</v>
      </c>
      <c r="V99" s="211">
        <f>T99+U99</f>
        <v>3696</v>
      </c>
      <c r="W99" s="81">
        <f>IF(Q99=0,0,((V99/Q99)-1)*100)</f>
        <v>130.85571517801372</v>
      </c>
      <c r="Y99" s="329"/>
    </row>
    <row r="100" spans="1:28" ht="14.25" thickTop="1" thickBot="1">
      <c r="A100" s="401"/>
      <c r="L100" s="82" t="s">
        <v>61</v>
      </c>
      <c r="M100" s="83">
        <f t="shared" ref="M100" si="202">+M97+M98+M99</f>
        <v>397</v>
      </c>
      <c r="N100" s="84">
        <f t="shared" ref="N100" si="203">+N97+N98+N99</f>
        <v>3918</v>
      </c>
      <c r="O100" s="212">
        <f t="shared" ref="O100" si="204">+O97+O98+O99</f>
        <v>4315</v>
      </c>
      <c r="P100" s="83">
        <f t="shared" ref="P100" si="205">+P97+P98+P99</f>
        <v>1</v>
      </c>
      <c r="Q100" s="212">
        <f t="shared" ref="Q100" si="206">+Q97+Q98+Q99</f>
        <v>4316</v>
      </c>
      <c r="R100" s="83">
        <f t="shared" ref="R100" si="207">+R97+R98+R99</f>
        <v>1926</v>
      </c>
      <c r="S100" s="84">
        <f t="shared" ref="S100" si="208">+S97+S98+S99</f>
        <v>6744</v>
      </c>
      <c r="T100" s="212">
        <f t="shared" ref="T100" si="209">+T97+T98+T99</f>
        <v>8670</v>
      </c>
      <c r="U100" s="83">
        <f t="shared" ref="U100" si="210">+U97+U98+U99</f>
        <v>12</v>
      </c>
      <c r="V100" s="212">
        <f t="shared" ref="V100" si="211">+V97+V98+V99</f>
        <v>8682</v>
      </c>
      <c r="W100" s="85">
        <f t="shared" ref="W100" si="212">IF(Q100=0,0,((V100/Q100)-1)*100)</f>
        <v>101.15848007414274</v>
      </c>
      <c r="Y100" s="329"/>
      <c r="Z100" s="329"/>
    </row>
    <row r="101" spans="1:28" ht="13.5" thickTop="1">
      <c r="A101" s="401"/>
      <c r="L101" s="61" t="s">
        <v>16</v>
      </c>
      <c r="M101" s="78">
        <v>188</v>
      </c>
      <c r="N101" s="79">
        <v>1473</v>
      </c>
      <c r="O101" s="211">
        <f>SUM(M101:N101)</f>
        <v>1661</v>
      </c>
      <c r="P101" s="80">
        <v>0</v>
      </c>
      <c r="Q101" s="211">
        <f>O101+P101</f>
        <v>1661</v>
      </c>
      <c r="R101" s="78">
        <v>755</v>
      </c>
      <c r="S101" s="79">
        <v>2578</v>
      </c>
      <c r="T101" s="211">
        <f>SUM(R101:S101)</f>
        <v>3333</v>
      </c>
      <c r="U101" s="80">
        <v>17</v>
      </c>
      <c r="V101" s="211">
        <f>T101+U101</f>
        <v>3350</v>
      </c>
      <c r="W101" s="81">
        <f t="shared" si="201"/>
        <v>101.68573148705597</v>
      </c>
      <c r="Y101" s="329"/>
      <c r="Z101" s="329"/>
    </row>
    <row r="102" spans="1:28">
      <c r="A102" s="401"/>
      <c r="L102" s="61" t="s">
        <v>17</v>
      </c>
      <c r="M102" s="78">
        <v>131</v>
      </c>
      <c r="N102" s="79">
        <v>1744</v>
      </c>
      <c r="O102" s="211">
        <f>SUM(M102:N102)</f>
        <v>1875</v>
      </c>
      <c r="P102" s="80">
        <v>0</v>
      </c>
      <c r="Q102" s="211">
        <f>O102+P102</f>
        <v>1875</v>
      </c>
      <c r="R102" s="78">
        <v>660</v>
      </c>
      <c r="S102" s="79">
        <v>2665</v>
      </c>
      <c r="T102" s="211">
        <f>SUM(R102:S102)</f>
        <v>3325</v>
      </c>
      <c r="U102" s="80">
        <v>16</v>
      </c>
      <c r="V102" s="211">
        <f>T102+U102</f>
        <v>3341</v>
      </c>
      <c r="W102" s="81">
        <f>IF(Q102=0,0,((V102/Q102)-1)*100)</f>
        <v>78.186666666666667</v>
      </c>
      <c r="Y102" s="329"/>
      <c r="Z102" s="329"/>
    </row>
    <row r="103" spans="1:28" ht="13.5" thickBot="1">
      <c r="A103" s="401"/>
      <c r="L103" s="61" t="s">
        <v>18</v>
      </c>
      <c r="M103" s="78">
        <v>121</v>
      </c>
      <c r="N103" s="79">
        <v>1457</v>
      </c>
      <c r="O103" s="213">
        <f>SUM(M103:N103)</f>
        <v>1578</v>
      </c>
      <c r="P103" s="86">
        <v>0</v>
      </c>
      <c r="Q103" s="213">
        <f>O103+P103</f>
        <v>1578</v>
      </c>
      <c r="R103" s="78">
        <v>853</v>
      </c>
      <c r="S103" s="79">
        <v>2398</v>
      </c>
      <c r="T103" s="213">
        <f>SUM(R103:S103)</f>
        <v>3251</v>
      </c>
      <c r="U103" s="86">
        <v>9</v>
      </c>
      <c r="V103" s="213">
        <f>T103+U103</f>
        <v>3260</v>
      </c>
      <c r="W103" s="81">
        <f>IF(Q103=0,0,((V103/Q103)-1)*100)</f>
        <v>106.59062103929023</v>
      </c>
      <c r="Y103" s="329"/>
      <c r="Z103" s="329"/>
    </row>
    <row r="104" spans="1:28" ht="14.25" thickTop="1" thickBot="1">
      <c r="A104" s="401"/>
      <c r="L104" s="87" t="s">
        <v>19</v>
      </c>
      <c r="M104" s="88">
        <f>+M101+M102+M103</f>
        <v>440</v>
      </c>
      <c r="N104" s="88">
        <f t="shared" ref="N104:V104" si="213">+N101+N102+N103</f>
        <v>4674</v>
      </c>
      <c r="O104" s="214">
        <f t="shared" si="213"/>
        <v>5114</v>
      </c>
      <c r="P104" s="89">
        <f t="shared" si="213"/>
        <v>0</v>
      </c>
      <c r="Q104" s="214">
        <f t="shared" si="213"/>
        <v>5114</v>
      </c>
      <c r="R104" s="88">
        <f t="shared" si="213"/>
        <v>2268</v>
      </c>
      <c r="S104" s="88">
        <f t="shared" si="213"/>
        <v>7641</v>
      </c>
      <c r="T104" s="214">
        <f t="shared" si="213"/>
        <v>9909</v>
      </c>
      <c r="U104" s="89">
        <f t="shared" si="213"/>
        <v>42</v>
      </c>
      <c r="V104" s="214">
        <f t="shared" si="213"/>
        <v>9951</v>
      </c>
      <c r="W104" s="90">
        <f>IF(Q104=0,0,((V104/Q104)-1)*100)</f>
        <v>94.58349628470863</v>
      </c>
    </row>
    <row r="105" spans="1:28" ht="14.25" thickTop="1" thickBot="1">
      <c r="A105" s="401"/>
      <c r="L105" s="61" t="s">
        <v>21</v>
      </c>
      <c r="M105" s="78">
        <v>199</v>
      </c>
      <c r="N105" s="79">
        <v>1481</v>
      </c>
      <c r="O105" s="213">
        <f>SUM(M105:N105)</f>
        <v>1680</v>
      </c>
      <c r="P105" s="91">
        <v>0</v>
      </c>
      <c r="Q105" s="213">
        <f>O105+P105</f>
        <v>1680</v>
      </c>
      <c r="R105" s="78">
        <v>886</v>
      </c>
      <c r="S105" s="79">
        <v>2451</v>
      </c>
      <c r="T105" s="213">
        <f>SUM(R105:S105)</f>
        <v>3337</v>
      </c>
      <c r="U105" s="91">
        <v>12</v>
      </c>
      <c r="V105" s="213">
        <f>T105+U105</f>
        <v>3349</v>
      </c>
      <c r="W105" s="81">
        <f>IF(Q105=0,0,((V105/Q105)-1)*100)</f>
        <v>99.345238095238102</v>
      </c>
    </row>
    <row r="106" spans="1:28" ht="14.25" thickTop="1" thickBot="1">
      <c r="A106" s="401"/>
      <c r="L106" s="82" t="s">
        <v>66</v>
      </c>
      <c r="M106" s="83">
        <f>M100+M104+M105</f>
        <v>1036</v>
      </c>
      <c r="N106" s="84">
        <f t="shared" ref="N106:V106" si="214">N100+N104+N105</f>
        <v>10073</v>
      </c>
      <c r="O106" s="212">
        <f t="shared" si="214"/>
        <v>11109</v>
      </c>
      <c r="P106" s="83">
        <f t="shared" si="214"/>
        <v>1</v>
      </c>
      <c r="Q106" s="212">
        <f t="shared" si="214"/>
        <v>11110</v>
      </c>
      <c r="R106" s="83">
        <f t="shared" si="214"/>
        <v>5080</v>
      </c>
      <c r="S106" s="84">
        <f t="shared" si="214"/>
        <v>16836</v>
      </c>
      <c r="T106" s="212">
        <f t="shared" si="214"/>
        <v>21916</v>
      </c>
      <c r="U106" s="83">
        <f t="shared" si="214"/>
        <v>66</v>
      </c>
      <c r="V106" s="212">
        <f t="shared" si="214"/>
        <v>21982</v>
      </c>
      <c r="W106" s="85">
        <f t="shared" si="201"/>
        <v>97.857785778577863</v>
      </c>
      <c r="Y106" s="329"/>
      <c r="Z106" s="329"/>
    </row>
    <row r="107" spans="1:28" ht="14.25" thickTop="1" thickBot="1">
      <c r="A107" s="401"/>
      <c r="L107" s="82" t="s">
        <v>67</v>
      </c>
      <c r="M107" s="83">
        <f>+M96+M100+M104+M105</f>
        <v>1571</v>
      </c>
      <c r="N107" s="84">
        <f t="shared" ref="N107:V107" si="215">+N96+N100+N104+N105</f>
        <v>14253</v>
      </c>
      <c r="O107" s="212">
        <f t="shared" si="215"/>
        <v>15824</v>
      </c>
      <c r="P107" s="83">
        <f t="shared" si="215"/>
        <v>1</v>
      </c>
      <c r="Q107" s="212">
        <f t="shared" si="215"/>
        <v>15825</v>
      </c>
      <c r="R107" s="83">
        <f t="shared" si="215"/>
        <v>6412</v>
      </c>
      <c r="S107" s="84">
        <f t="shared" si="215"/>
        <v>22931</v>
      </c>
      <c r="T107" s="212">
        <f t="shared" si="215"/>
        <v>29343</v>
      </c>
      <c r="U107" s="83">
        <f t="shared" si="215"/>
        <v>126</v>
      </c>
      <c r="V107" s="212">
        <f t="shared" si="215"/>
        <v>29469</v>
      </c>
      <c r="W107" s="85">
        <f>IF(Q107=0,0,((V107/Q107)-1)*100)</f>
        <v>86.218009478672997</v>
      </c>
      <c r="Y107" s="329"/>
      <c r="Z107" s="329"/>
    </row>
    <row r="108" spans="1:28" ht="13.5" thickTop="1">
      <c r="A108" s="401"/>
      <c r="L108" s="61" t="s">
        <v>22</v>
      </c>
      <c r="M108" s="78">
        <v>257</v>
      </c>
      <c r="N108" s="79">
        <v>1366</v>
      </c>
      <c r="O108" s="213">
        <f>SUM(M108:N108)</f>
        <v>1623</v>
      </c>
      <c r="P108" s="80">
        <v>2</v>
      </c>
      <c r="Q108" s="213">
        <f>O108+P108</f>
        <v>1625</v>
      </c>
      <c r="R108" s="78"/>
      <c r="S108" s="79"/>
      <c r="T108" s="213"/>
      <c r="U108" s="80"/>
      <c r="V108" s="213"/>
      <c r="W108" s="81"/>
    </row>
    <row r="109" spans="1:28" ht="13.5" thickBot="1">
      <c r="A109" s="402"/>
      <c r="L109" s="61" t="s">
        <v>23</v>
      </c>
      <c r="M109" s="78">
        <v>286</v>
      </c>
      <c r="N109" s="79">
        <v>2896</v>
      </c>
      <c r="O109" s="213">
        <f>SUM(M109:N109)</f>
        <v>3182</v>
      </c>
      <c r="P109" s="80">
        <v>12</v>
      </c>
      <c r="Q109" s="213">
        <f>O109+P109</f>
        <v>3194</v>
      </c>
      <c r="R109" s="78"/>
      <c r="S109" s="79"/>
      <c r="T109" s="213"/>
      <c r="U109" s="80"/>
      <c r="V109" s="213"/>
      <c r="W109" s="81"/>
    </row>
    <row r="110" spans="1:28" ht="14.25" thickTop="1" thickBot="1">
      <c r="A110" s="401"/>
      <c r="L110" s="82" t="s">
        <v>40</v>
      </c>
      <c r="M110" s="83">
        <f t="shared" ref="M110:Q110" si="216">+M105+M108+M109</f>
        <v>742</v>
      </c>
      <c r="N110" s="84">
        <f t="shared" si="216"/>
        <v>5743</v>
      </c>
      <c r="O110" s="212">
        <f t="shared" si="216"/>
        <v>6485</v>
      </c>
      <c r="P110" s="83">
        <f t="shared" si="216"/>
        <v>14</v>
      </c>
      <c r="Q110" s="212">
        <f t="shared" si="216"/>
        <v>6499</v>
      </c>
      <c r="R110" s="83"/>
      <c r="S110" s="84"/>
      <c r="T110" s="212"/>
      <c r="U110" s="83"/>
      <c r="V110" s="212"/>
      <c r="W110" s="85"/>
    </row>
    <row r="111" spans="1:28" ht="14.25" thickTop="1" thickBot="1">
      <c r="A111" s="401"/>
      <c r="L111" s="82" t="s">
        <v>62</v>
      </c>
      <c r="M111" s="83">
        <f t="shared" ref="M111:Q111" si="217">M100+M104+M110</f>
        <v>1579</v>
      </c>
      <c r="N111" s="84">
        <f t="shared" si="217"/>
        <v>14335</v>
      </c>
      <c r="O111" s="212">
        <f t="shared" si="217"/>
        <v>15914</v>
      </c>
      <c r="P111" s="83">
        <f t="shared" si="217"/>
        <v>15</v>
      </c>
      <c r="Q111" s="212">
        <f t="shared" si="217"/>
        <v>15929</v>
      </c>
      <c r="R111" s="83"/>
      <c r="S111" s="84"/>
      <c r="T111" s="212"/>
      <c r="U111" s="83"/>
      <c r="V111" s="212"/>
      <c r="W111" s="85"/>
    </row>
    <row r="112" spans="1:28" ht="14.25" thickTop="1" thickBot="1">
      <c r="A112" s="401"/>
      <c r="L112" s="82" t="s">
        <v>64</v>
      </c>
      <c r="M112" s="83">
        <f t="shared" ref="M112:Q112" si="218">+M96+M100+M104+M110</f>
        <v>2114</v>
      </c>
      <c r="N112" s="84">
        <f t="shared" si="218"/>
        <v>18515</v>
      </c>
      <c r="O112" s="212">
        <f t="shared" si="218"/>
        <v>20629</v>
      </c>
      <c r="P112" s="83">
        <f t="shared" si="218"/>
        <v>15</v>
      </c>
      <c r="Q112" s="212">
        <f t="shared" si="218"/>
        <v>20644</v>
      </c>
      <c r="R112" s="83"/>
      <c r="S112" s="84"/>
      <c r="T112" s="212"/>
      <c r="U112" s="83"/>
      <c r="V112" s="212"/>
      <c r="W112" s="85"/>
      <c r="Y112" s="329"/>
      <c r="Z112" s="329"/>
      <c r="AB112" s="329"/>
    </row>
    <row r="113" spans="1:26" ht="14.25" thickTop="1" thickBot="1">
      <c r="A113" s="401"/>
      <c r="L113" s="92" t="s">
        <v>60</v>
      </c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</row>
    <row r="114" spans="1:26" ht="13.5" thickTop="1">
      <c r="L114" s="510" t="s">
        <v>41</v>
      </c>
      <c r="M114" s="511"/>
      <c r="N114" s="511"/>
      <c r="O114" s="511"/>
      <c r="P114" s="511"/>
      <c r="Q114" s="511"/>
      <c r="R114" s="511"/>
      <c r="S114" s="511"/>
      <c r="T114" s="511"/>
      <c r="U114" s="511"/>
      <c r="V114" s="511"/>
      <c r="W114" s="512"/>
    </row>
    <row r="115" spans="1:26" ht="13.5" thickBot="1">
      <c r="L115" s="507" t="s">
        <v>44</v>
      </c>
      <c r="M115" s="508"/>
      <c r="N115" s="508"/>
      <c r="O115" s="508"/>
      <c r="P115" s="508"/>
      <c r="Q115" s="508"/>
      <c r="R115" s="508"/>
      <c r="S115" s="508"/>
      <c r="T115" s="508"/>
      <c r="U115" s="508"/>
      <c r="V115" s="508"/>
      <c r="W115" s="509"/>
    </row>
    <row r="116" spans="1:26" ht="14.25" thickTop="1" thickBot="1">
      <c r="L116" s="56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8" t="s">
        <v>34</v>
      </c>
    </row>
    <row r="117" spans="1:26" ht="14.25" thickTop="1" thickBot="1">
      <c r="L117" s="59"/>
      <c r="M117" s="223" t="s">
        <v>63</v>
      </c>
      <c r="N117" s="224"/>
      <c r="O117" s="225"/>
      <c r="P117" s="223"/>
      <c r="Q117" s="223"/>
      <c r="R117" s="223" t="s">
        <v>65</v>
      </c>
      <c r="S117" s="224"/>
      <c r="T117" s="225"/>
      <c r="U117" s="223"/>
      <c r="V117" s="223"/>
      <c r="W117" s="368" t="s">
        <v>2</v>
      </c>
    </row>
    <row r="118" spans="1:26" ht="13.5" thickTop="1">
      <c r="L118" s="61" t="s">
        <v>3</v>
      </c>
      <c r="M118" s="62"/>
      <c r="N118" s="63"/>
      <c r="O118" s="64"/>
      <c r="P118" s="65"/>
      <c r="Q118" s="64"/>
      <c r="R118" s="62"/>
      <c r="S118" s="63"/>
      <c r="T118" s="64"/>
      <c r="U118" s="65"/>
      <c r="V118" s="64"/>
      <c r="W118" s="369" t="s">
        <v>4</v>
      </c>
    </row>
    <row r="119" spans="1:26" ht="13.5" thickBot="1">
      <c r="L119" s="67"/>
      <c r="M119" s="68" t="s">
        <v>35</v>
      </c>
      <c r="N119" s="69" t="s">
        <v>36</v>
      </c>
      <c r="O119" s="70" t="s">
        <v>37</v>
      </c>
      <c r="P119" s="71" t="s">
        <v>32</v>
      </c>
      <c r="Q119" s="70" t="s">
        <v>7</v>
      </c>
      <c r="R119" s="68" t="s">
        <v>35</v>
      </c>
      <c r="S119" s="69" t="s">
        <v>36</v>
      </c>
      <c r="T119" s="70" t="s">
        <v>37</v>
      </c>
      <c r="U119" s="71" t="s">
        <v>32</v>
      </c>
      <c r="V119" s="70" t="s">
        <v>7</v>
      </c>
      <c r="W119" s="370"/>
    </row>
    <row r="120" spans="1:26" ht="6" customHeight="1" thickTop="1">
      <c r="L120" s="61"/>
      <c r="M120" s="73"/>
      <c r="N120" s="74"/>
      <c r="O120" s="75"/>
      <c r="P120" s="76"/>
      <c r="Q120" s="75"/>
      <c r="R120" s="73"/>
      <c r="S120" s="74"/>
      <c r="T120" s="75"/>
      <c r="U120" s="76"/>
      <c r="V120" s="75"/>
      <c r="W120" s="77"/>
    </row>
    <row r="121" spans="1:26">
      <c r="L121" s="61" t="s">
        <v>10</v>
      </c>
      <c r="M121" s="78">
        <v>221</v>
      </c>
      <c r="N121" s="79">
        <v>914</v>
      </c>
      <c r="O121" s="211">
        <f>M121+N121</f>
        <v>1135</v>
      </c>
      <c r="P121" s="80">
        <v>0</v>
      </c>
      <c r="Q121" s="211">
        <f>O121+P121</f>
        <v>1135</v>
      </c>
      <c r="R121" s="447">
        <v>324</v>
      </c>
      <c r="S121" s="448">
        <v>1019</v>
      </c>
      <c r="T121" s="211">
        <f>R121+S121</f>
        <v>1343</v>
      </c>
      <c r="U121" s="445">
        <v>3</v>
      </c>
      <c r="V121" s="211">
        <f>T121+U121</f>
        <v>1346</v>
      </c>
      <c r="W121" s="81">
        <f>IF(Q121=0,0,((V121/Q121)-1)*100)</f>
        <v>18.590308370044049</v>
      </c>
    </row>
    <row r="122" spans="1:26">
      <c r="L122" s="61" t="s">
        <v>11</v>
      </c>
      <c r="M122" s="78">
        <v>237</v>
      </c>
      <c r="N122" s="79">
        <v>888</v>
      </c>
      <c r="O122" s="211">
        <f>M122+N122</f>
        <v>1125</v>
      </c>
      <c r="P122" s="80">
        <v>0</v>
      </c>
      <c r="Q122" s="211">
        <f>O122+P122</f>
        <v>1125</v>
      </c>
      <c r="R122" s="447">
        <v>318</v>
      </c>
      <c r="S122" s="448">
        <v>1009</v>
      </c>
      <c r="T122" s="211">
        <f>R122+S122</f>
        <v>1327</v>
      </c>
      <c r="U122" s="445">
        <v>0</v>
      </c>
      <c r="V122" s="211">
        <f>T122+U122</f>
        <v>1327</v>
      </c>
      <c r="W122" s="81">
        <f>IF(Q122=0,0,((V122/Q122)-1)*100)</f>
        <v>17.955555555555549</v>
      </c>
      <c r="Y122" s="329"/>
    </row>
    <row r="123" spans="1:26" ht="13.5" thickBot="1">
      <c r="L123" s="67" t="s">
        <v>12</v>
      </c>
      <c r="M123" s="78">
        <v>260</v>
      </c>
      <c r="N123" s="79">
        <v>957</v>
      </c>
      <c r="O123" s="211">
        <f>M123+N123</f>
        <v>1217</v>
      </c>
      <c r="P123" s="80">
        <v>0</v>
      </c>
      <c r="Q123" s="211">
        <f>O123+P123</f>
        <v>1217</v>
      </c>
      <c r="R123" s="447">
        <v>376</v>
      </c>
      <c r="S123" s="448">
        <v>1065</v>
      </c>
      <c r="T123" s="211">
        <f>R123+S123</f>
        <v>1441</v>
      </c>
      <c r="U123" s="445">
        <v>0</v>
      </c>
      <c r="V123" s="211">
        <f t="shared" ref="V123" si="219">T123+U123</f>
        <v>1441</v>
      </c>
      <c r="W123" s="81">
        <f>IF(Q123=0,0,((V123/Q123)-1)*100)</f>
        <v>18.405916187345927</v>
      </c>
      <c r="Y123" s="329"/>
    </row>
    <row r="124" spans="1:26" ht="14.25" thickTop="1" thickBot="1">
      <c r="L124" s="82" t="s">
        <v>38</v>
      </c>
      <c r="M124" s="83">
        <f t="shared" ref="M124:V124" si="220">+M121+M122+M123</f>
        <v>718</v>
      </c>
      <c r="N124" s="84">
        <f t="shared" si="220"/>
        <v>2759</v>
      </c>
      <c r="O124" s="212">
        <f t="shared" si="220"/>
        <v>3477</v>
      </c>
      <c r="P124" s="83">
        <f t="shared" si="220"/>
        <v>0</v>
      </c>
      <c r="Q124" s="212">
        <f t="shared" si="220"/>
        <v>3477</v>
      </c>
      <c r="R124" s="83">
        <f t="shared" si="220"/>
        <v>1018</v>
      </c>
      <c r="S124" s="84">
        <f t="shared" si="220"/>
        <v>3093</v>
      </c>
      <c r="T124" s="212">
        <f t="shared" si="220"/>
        <v>4111</v>
      </c>
      <c r="U124" s="83">
        <f t="shared" si="220"/>
        <v>3</v>
      </c>
      <c r="V124" s="212">
        <f t="shared" si="220"/>
        <v>4114</v>
      </c>
      <c r="W124" s="85">
        <f t="shared" ref="W124" si="221">IF(Q124=0,0,((V124/Q124)-1)*100)</f>
        <v>18.320391141788896</v>
      </c>
      <c r="Y124" s="329"/>
      <c r="Z124" s="329"/>
    </row>
    <row r="125" spans="1:26" ht="13.5" thickTop="1">
      <c r="L125" s="61" t="s">
        <v>13</v>
      </c>
      <c r="M125" s="78">
        <v>267</v>
      </c>
      <c r="N125" s="79">
        <v>907</v>
      </c>
      <c r="O125" s="211">
        <f>M125+N125</f>
        <v>1174</v>
      </c>
      <c r="P125" s="80">
        <v>2</v>
      </c>
      <c r="Q125" s="211">
        <f>O125+P125</f>
        <v>1176</v>
      </c>
      <c r="R125" s="78">
        <v>350</v>
      </c>
      <c r="S125" s="79">
        <v>987</v>
      </c>
      <c r="T125" s="211">
        <f>R125+S125</f>
        <v>1337</v>
      </c>
      <c r="U125" s="80">
        <v>0</v>
      </c>
      <c r="V125" s="211">
        <f>T125+U125</f>
        <v>1337</v>
      </c>
      <c r="W125" s="81">
        <f t="shared" ref="W125:W129" si="222">IF(Q125=0,0,((V125/Q125)-1)*100)</f>
        <v>13.690476190476186</v>
      </c>
      <c r="Y125" s="329"/>
      <c r="Z125" s="329"/>
    </row>
    <row r="126" spans="1:26">
      <c r="L126" s="61" t="s">
        <v>14</v>
      </c>
      <c r="M126" s="78">
        <v>269</v>
      </c>
      <c r="N126" s="79">
        <v>941</v>
      </c>
      <c r="O126" s="211">
        <f>M126+N126</f>
        <v>1210</v>
      </c>
      <c r="P126" s="80">
        <v>0</v>
      </c>
      <c r="Q126" s="211">
        <f>O126+P126</f>
        <v>1210</v>
      </c>
      <c r="R126" s="78">
        <v>437</v>
      </c>
      <c r="S126" s="79">
        <v>1030</v>
      </c>
      <c r="T126" s="211">
        <f>R126+S126</f>
        <v>1467</v>
      </c>
      <c r="U126" s="80">
        <v>0</v>
      </c>
      <c r="V126" s="211">
        <f>T126+U126</f>
        <v>1467</v>
      </c>
      <c r="W126" s="81">
        <f>IF(Q126=0,0,((V126/Q126)-1)*100)</f>
        <v>21.239669421487605</v>
      </c>
      <c r="Y126" s="329"/>
      <c r="Z126" s="329"/>
    </row>
    <row r="127" spans="1:26" ht="13.5" thickBot="1">
      <c r="L127" s="61" t="s">
        <v>15</v>
      </c>
      <c r="M127" s="78">
        <v>248</v>
      </c>
      <c r="N127" s="79">
        <v>961</v>
      </c>
      <c r="O127" s="211">
        <f>M127+N127</f>
        <v>1209</v>
      </c>
      <c r="P127" s="80">
        <v>0</v>
      </c>
      <c r="Q127" s="211">
        <f>O127+P127</f>
        <v>1209</v>
      </c>
      <c r="R127" s="78">
        <v>335</v>
      </c>
      <c r="S127" s="79">
        <v>874</v>
      </c>
      <c r="T127" s="211">
        <f>R127+S127</f>
        <v>1209</v>
      </c>
      <c r="U127" s="80">
        <v>0</v>
      </c>
      <c r="V127" s="211">
        <f>T127+U127</f>
        <v>1209</v>
      </c>
      <c r="W127" s="81">
        <f>IF(Q127=0,0,((V127/Q127)-1)*100)</f>
        <v>0</v>
      </c>
      <c r="Y127" s="329"/>
      <c r="Z127" s="329"/>
    </row>
    <row r="128" spans="1:26" ht="14.25" thickTop="1" thickBot="1">
      <c r="A128" s="401"/>
      <c r="L128" s="82" t="s">
        <v>61</v>
      </c>
      <c r="M128" s="83">
        <f t="shared" ref="M128" si="223">+M125+M126+M127</f>
        <v>784</v>
      </c>
      <c r="N128" s="84">
        <f t="shared" ref="N128" si="224">+N125+N126+N127</f>
        <v>2809</v>
      </c>
      <c r="O128" s="212">
        <f t="shared" ref="O128" si="225">+O125+O126+O127</f>
        <v>3593</v>
      </c>
      <c r="P128" s="83">
        <f t="shared" ref="P128" si="226">+P125+P126+P127</f>
        <v>2</v>
      </c>
      <c r="Q128" s="212">
        <f t="shared" ref="Q128" si="227">+Q125+Q126+Q127</f>
        <v>3595</v>
      </c>
      <c r="R128" s="83">
        <f t="shared" ref="R128" si="228">+R125+R126+R127</f>
        <v>1122</v>
      </c>
      <c r="S128" s="84">
        <f t="shared" ref="S128" si="229">+S125+S126+S127</f>
        <v>2891</v>
      </c>
      <c r="T128" s="212">
        <f t="shared" ref="T128" si="230">+T125+T126+T127</f>
        <v>4013</v>
      </c>
      <c r="U128" s="83">
        <f t="shared" ref="U128" si="231">+U125+U126+U127</f>
        <v>0</v>
      </c>
      <c r="V128" s="212">
        <f t="shared" ref="V128" si="232">+V125+V126+V127</f>
        <v>4013</v>
      </c>
      <c r="W128" s="85">
        <f t="shared" ref="W128" si="233">IF(Q128=0,0,((V128/Q128)-1)*100)</f>
        <v>11.627260083449231</v>
      </c>
      <c r="Y128" s="329"/>
      <c r="Z128" s="329"/>
    </row>
    <row r="129" spans="1:28" ht="13.5" thickTop="1">
      <c r="L129" s="61" t="s">
        <v>16</v>
      </c>
      <c r="M129" s="78">
        <v>202</v>
      </c>
      <c r="N129" s="79">
        <v>851</v>
      </c>
      <c r="O129" s="211">
        <f>SUM(M129:N129)</f>
        <v>1053</v>
      </c>
      <c r="P129" s="80">
        <v>0</v>
      </c>
      <c r="Q129" s="211">
        <f>O129+P129</f>
        <v>1053</v>
      </c>
      <c r="R129" s="78">
        <v>266</v>
      </c>
      <c r="S129" s="79">
        <v>806</v>
      </c>
      <c r="T129" s="211">
        <f>SUM(R129:S129)</f>
        <v>1072</v>
      </c>
      <c r="U129" s="80">
        <v>0</v>
      </c>
      <c r="V129" s="211">
        <f>T129+U129</f>
        <v>1072</v>
      </c>
      <c r="W129" s="81">
        <f t="shared" si="222"/>
        <v>1.8043684710351338</v>
      </c>
      <c r="Y129" s="329"/>
      <c r="Z129" s="329"/>
    </row>
    <row r="130" spans="1:28">
      <c r="L130" s="61" t="s">
        <v>17</v>
      </c>
      <c r="M130" s="78">
        <v>219</v>
      </c>
      <c r="N130" s="79">
        <v>805</v>
      </c>
      <c r="O130" s="211">
        <f>SUM(M130:N130)</f>
        <v>1024</v>
      </c>
      <c r="P130" s="80">
        <v>0</v>
      </c>
      <c r="Q130" s="211">
        <f>O130+P130</f>
        <v>1024</v>
      </c>
      <c r="R130" s="78">
        <v>261</v>
      </c>
      <c r="S130" s="79">
        <v>732</v>
      </c>
      <c r="T130" s="211">
        <f>SUM(R130:S130)</f>
        <v>993</v>
      </c>
      <c r="U130" s="80">
        <v>0</v>
      </c>
      <c r="V130" s="211">
        <f>T130+U130</f>
        <v>993</v>
      </c>
      <c r="W130" s="81">
        <f>IF(Q130=0,0,((V130/Q130)-1)*100)</f>
        <v>-3.02734375</v>
      </c>
      <c r="Y130" s="329"/>
      <c r="Z130" s="329"/>
    </row>
    <row r="131" spans="1:28" ht="13.5" thickBot="1">
      <c r="L131" s="61" t="s">
        <v>18</v>
      </c>
      <c r="M131" s="78">
        <v>212</v>
      </c>
      <c r="N131" s="79">
        <v>818</v>
      </c>
      <c r="O131" s="213">
        <f>SUM(M131:N131)</f>
        <v>1030</v>
      </c>
      <c r="P131" s="86"/>
      <c r="Q131" s="213">
        <f>O131+P131</f>
        <v>1030</v>
      </c>
      <c r="R131" s="78">
        <v>267</v>
      </c>
      <c r="S131" s="79">
        <v>741</v>
      </c>
      <c r="T131" s="213">
        <f>SUM(R131:S131)</f>
        <v>1008</v>
      </c>
      <c r="U131" s="86">
        <v>0</v>
      </c>
      <c r="V131" s="213">
        <f>T131+U131</f>
        <v>1008</v>
      </c>
      <c r="W131" s="81">
        <f>IF(Q131=0,0,((V131/Q131)-1)*100)</f>
        <v>-2.1359223300970842</v>
      </c>
      <c r="Y131" s="329"/>
      <c r="Z131" s="329"/>
    </row>
    <row r="132" spans="1:28" ht="14.25" thickTop="1" thickBot="1">
      <c r="A132" s="401"/>
      <c r="L132" s="87" t="s">
        <v>19</v>
      </c>
      <c r="M132" s="88">
        <f>+M129+M130+M131</f>
        <v>633</v>
      </c>
      <c r="N132" s="88">
        <f t="shared" ref="N132" si="234">+N129+N130+N131</f>
        <v>2474</v>
      </c>
      <c r="O132" s="214">
        <f t="shared" ref="O132" si="235">+O129+O130+O131</f>
        <v>3107</v>
      </c>
      <c r="P132" s="89">
        <f t="shared" ref="P132" si="236">+P129+P130+P131</f>
        <v>0</v>
      </c>
      <c r="Q132" s="214">
        <f t="shared" ref="Q132" si="237">+Q129+Q130+Q131</f>
        <v>3107</v>
      </c>
      <c r="R132" s="88">
        <f t="shared" ref="R132" si="238">+R129+R130+R131</f>
        <v>794</v>
      </c>
      <c r="S132" s="88">
        <f t="shared" ref="S132" si="239">+S129+S130+S131</f>
        <v>2279</v>
      </c>
      <c r="T132" s="214">
        <f t="shared" ref="T132" si="240">+T129+T130+T131</f>
        <v>3073</v>
      </c>
      <c r="U132" s="89">
        <f t="shared" ref="U132" si="241">+U129+U130+U131</f>
        <v>0</v>
      </c>
      <c r="V132" s="214">
        <f t="shared" ref="V132" si="242">+V129+V130+V131</f>
        <v>3073</v>
      </c>
      <c r="W132" s="90">
        <f>IF(Q132=0,0,((V132/Q132)-1)*100)</f>
        <v>-1.0943031863533959</v>
      </c>
    </row>
    <row r="133" spans="1:28" ht="14.25" thickTop="1" thickBot="1">
      <c r="A133" s="403"/>
      <c r="K133" s="403"/>
      <c r="L133" s="61" t="s">
        <v>21</v>
      </c>
      <c r="M133" s="78">
        <v>212</v>
      </c>
      <c r="N133" s="79">
        <v>905</v>
      </c>
      <c r="O133" s="213">
        <f>SUM(M133:N133)</f>
        <v>1117</v>
      </c>
      <c r="P133" s="91">
        <v>0</v>
      </c>
      <c r="Q133" s="213">
        <f>O133+P133</f>
        <v>1117</v>
      </c>
      <c r="R133" s="78">
        <v>315</v>
      </c>
      <c r="S133" s="79">
        <v>760</v>
      </c>
      <c r="T133" s="213">
        <f>SUM(R133:S133)</f>
        <v>1075</v>
      </c>
      <c r="U133" s="91">
        <v>0</v>
      </c>
      <c r="V133" s="213">
        <f>T133+U133</f>
        <v>1075</v>
      </c>
      <c r="W133" s="81">
        <f>IF(Q133=0,0,((V133/Q133)-1)*100)</f>
        <v>-3.7600716204118201</v>
      </c>
      <c r="X133" s="333"/>
      <c r="Y133" s="329"/>
      <c r="Z133" s="334"/>
      <c r="AA133" s="407"/>
    </row>
    <row r="134" spans="1:28" ht="14.25" thickTop="1" thickBot="1">
      <c r="A134" s="401"/>
      <c r="L134" s="82" t="s">
        <v>66</v>
      </c>
      <c r="M134" s="83">
        <f>M128+M132+M133</f>
        <v>1629</v>
      </c>
      <c r="N134" s="84">
        <f t="shared" ref="N134" si="243">N128+N132+N133</f>
        <v>6188</v>
      </c>
      <c r="O134" s="212">
        <f t="shared" ref="O134" si="244">O128+O132+O133</f>
        <v>7817</v>
      </c>
      <c r="P134" s="83">
        <f t="shared" ref="P134" si="245">P128+P132+P133</f>
        <v>2</v>
      </c>
      <c r="Q134" s="212">
        <f t="shared" ref="Q134" si="246">Q128+Q132+Q133</f>
        <v>7819</v>
      </c>
      <c r="R134" s="83">
        <f t="shared" ref="R134" si="247">R128+R132+R133</f>
        <v>2231</v>
      </c>
      <c r="S134" s="84">
        <f t="shared" ref="S134" si="248">S128+S132+S133</f>
        <v>5930</v>
      </c>
      <c r="T134" s="212">
        <f t="shared" ref="T134" si="249">T128+T132+T133</f>
        <v>8161</v>
      </c>
      <c r="U134" s="83">
        <f t="shared" ref="U134" si="250">U128+U132+U133</f>
        <v>0</v>
      </c>
      <c r="V134" s="212">
        <f t="shared" ref="V134" si="251">V128+V132+V133</f>
        <v>8161</v>
      </c>
      <c r="W134" s="85">
        <f t="shared" ref="W134" si="252">IF(Q134=0,0,((V134/Q134)-1)*100)</f>
        <v>4.3739608645606776</v>
      </c>
      <c r="Y134" s="329"/>
      <c r="Z134" s="329"/>
    </row>
    <row r="135" spans="1:28" ht="14.25" thickTop="1" thickBot="1">
      <c r="A135" s="401"/>
      <c r="L135" s="82" t="s">
        <v>67</v>
      </c>
      <c r="M135" s="83">
        <f>+M124+M128+M132+M133</f>
        <v>2347</v>
      </c>
      <c r="N135" s="84">
        <f t="shared" ref="N135:V135" si="253">+N124+N128+N132+N133</f>
        <v>8947</v>
      </c>
      <c r="O135" s="212">
        <f t="shared" si="253"/>
        <v>11294</v>
      </c>
      <c r="P135" s="83">
        <f t="shared" si="253"/>
        <v>2</v>
      </c>
      <c r="Q135" s="212">
        <f t="shared" si="253"/>
        <v>11296</v>
      </c>
      <c r="R135" s="83">
        <f t="shared" si="253"/>
        <v>3249</v>
      </c>
      <c r="S135" s="84">
        <f t="shared" si="253"/>
        <v>9023</v>
      </c>
      <c r="T135" s="212">
        <f t="shared" si="253"/>
        <v>12272</v>
      </c>
      <c r="U135" s="83">
        <f t="shared" si="253"/>
        <v>3</v>
      </c>
      <c r="V135" s="212">
        <f t="shared" si="253"/>
        <v>12275</v>
      </c>
      <c r="W135" s="85">
        <f>IF(Q135=0,0,((V135/Q135)-1)*100)</f>
        <v>8.6667847025495792</v>
      </c>
      <c r="Y135" s="329"/>
      <c r="Z135" s="329"/>
    </row>
    <row r="136" spans="1:28" ht="13.5" thickTop="1">
      <c r="A136" s="403"/>
      <c r="K136" s="403"/>
      <c r="L136" s="61" t="s">
        <v>22</v>
      </c>
      <c r="M136" s="78">
        <v>244</v>
      </c>
      <c r="N136" s="79">
        <v>861</v>
      </c>
      <c r="O136" s="213">
        <f>SUM(M136:N136)</f>
        <v>1105</v>
      </c>
      <c r="P136" s="80">
        <v>10</v>
      </c>
      <c r="Q136" s="213">
        <f>O136+P136</f>
        <v>1115</v>
      </c>
      <c r="R136" s="78"/>
      <c r="S136" s="79"/>
      <c r="T136" s="213"/>
      <c r="U136" s="80"/>
      <c r="V136" s="213"/>
      <c r="W136" s="81"/>
      <c r="X136" s="333"/>
      <c r="Y136" s="329"/>
      <c r="Z136" s="334"/>
      <c r="AA136" s="407"/>
    </row>
    <row r="137" spans="1:28" ht="13.5" thickBot="1">
      <c r="A137" s="403"/>
      <c r="K137" s="403"/>
      <c r="L137" s="61" t="s">
        <v>23</v>
      </c>
      <c r="M137" s="78">
        <v>257</v>
      </c>
      <c r="N137" s="79">
        <v>900</v>
      </c>
      <c r="O137" s="213">
        <f>SUM(M137:N137)</f>
        <v>1157</v>
      </c>
      <c r="P137" s="80">
        <v>2</v>
      </c>
      <c r="Q137" s="213">
        <f>O137+P137</f>
        <v>1159</v>
      </c>
      <c r="R137" s="78"/>
      <c r="S137" s="79"/>
      <c r="T137" s="213"/>
      <c r="U137" s="80"/>
      <c r="V137" s="213"/>
      <c r="W137" s="81"/>
      <c r="X137" s="333"/>
      <c r="Y137" s="329"/>
      <c r="Z137" s="334"/>
      <c r="AA137" s="407"/>
    </row>
    <row r="138" spans="1:28" ht="14.25" thickTop="1" thickBot="1">
      <c r="L138" s="82" t="s">
        <v>40</v>
      </c>
      <c r="M138" s="83">
        <f t="shared" ref="M138:Q138" si="254">+M133+M136+M137</f>
        <v>713</v>
      </c>
      <c r="N138" s="84">
        <f t="shared" si="254"/>
        <v>2666</v>
      </c>
      <c r="O138" s="212">
        <f t="shared" si="254"/>
        <v>3379</v>
      </c>
      <c r="P138" s="83">
        <f t="shared" si="254"/>
        <v>12</v>
      </c>
      <c r="Q138" s="212">
        <f t="shared" si="254"/>
        <v>3391</v>
      </c>
      <c r="R138" s="83"/>
      <c r="S138" s="84"/>
      <c r="T138" s="212"/>
      <c r="U138" s="83"/>
      <c r="V138" s="212"/>
      <c r="W138" s="85"/>
      <c r="X138" s="333"/>
      <c r="Y138" s="329"/>
      <c r="Z138" s="334"/>
      <c r="AA138" s="407"/>
    </row>
    <row r="139" spans="1:28" ht="14.25" thickTop="1" thickBot="1">
      <c r="A139" s="401"/>
      <c r="L139" s="82" t="s">
        <v>62</v>
      </c>
      <c r="M139" s="83">
        <f t="shared" ref="M139:Q139" si="255">M128+M132+M138</f>
        <v>2130</v>
      </c>
      <c r="N139" s="84">
        <f t="shared" si="255"/>
        <v>7949</v>
      </c>
      <c r="O139" s="212">
        <f t="shared" si="255"/>
        <v>10079</v>
      </c>
      <c r="P139" s="83">
        <f t="shared" si="255"/>
        <v>14</v>
      </c>
      <c r="Q139" s="212">
        <f t="shared" si="255"/>
        <v>10093</v>
      </c>
      <c r="R139" s="83"/>
      <c r="S139" s="84"/>
      <c r="T139" s="212"/>
      <c r="U139" s="83"/>
      <c r="V139" s="212"/>
      <c r="W139" s="85"/>
      <c r="X139" s="333"/>
      <c r="Y139" s="329"/>
      <c r="Z139" s="334"/>
      <c r="AA139" s="407"/>
    </row>
    <row r="140" spans="1:28" ht="14.25" thickTop="1" thickBot="1">
      <c r="L140" s="82" t="s">
        <v>64</v>
      </c>
      <c r="M140" s="83">
        <f t="shared" ref="M140:Q140" si="256">+M124+M128+M132+M138</f>
        <v>2848</v>
      </c>
      <c r="N140" s="84">
        <f t="shared" si="256"/>
        <v>10708</v>
      </c>
      <c r="O140" s="212">
        <f t="shared" si="256"/>
        <v>13556</v>
      </c>
      <c r="P140" s="83">
        <f t="shared" si="256"/>
        <v>14</v>
      </c>
      <c r="Q140" s="212">
        <f t="shared" si="256"/>
        <v>13570</v>
      </c>
      <c r="R140" s="83"/>
      <c r="S140" s="84"/>
      <c r="T140" s="212"/>
      <c r="U140" s="83"/>
      <c r="V140" s="212"/>
      <c r="W140" s="85"/>
      <c r="Y140" s="329"/>
      <c r="Z140" s="329"/>
      <c r="AB140" s="329"/>
    </row>
    <row r="141" spans="1:28" ht="14.25" thickTop="1" thickBot="1">
      <c r="L141" s="92" t="s">
        <v>60</v>
      </c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</row>
    <row r="142" spans="1:28" ht="13.5" thickTop="1">
      <c r="L142" s="510" t="s">
        <v>42</v>
      </c>
      <c r="M142" s="511"/>
      <c r="N142" s="511"/>
      <c r="O142" s="511"/>
      <c r="P142" s="511"/>
      <c r="Q142" s="511"/>
      <c r="R142" s="511"/>
      <c r="S142" s="511"/>
      <c r="T142" s="511"/>
      <c r="U142" s="511"/>
      <c r="V142" s="511"/>
      <c r="W142" s="512"/>
    </row>
    <row r="143" spans="1:28" ht="13.5" thickBot="1">
      <c r="L143" s="507" t="s">
        <v>45</v>
      </c>
      <c r="M143" s="508"/>
      <c r="N143" s="508"/>
      <c r="O143" s="508"/>
      <c r="P143" s="508"/>
      <c r="Q143" s="508"/>
      <c r="R143" s="508"/>
      <c r="S143" s="508"/>
      <c r="T143" s="508"/>
      <c r="U143" s="508"/>
      <c r="V143" s="508"/>
      <c r="W143" s="509"/>
    </row>
    <row r="144" spans="1:28" ht="14.25" thickTop="1" thickBot="1">
      <c r="L144" s="56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8" t="s">
        <v>34</v>
      </c>
    </row>
    <row r="145" spans="1:28" ht="14.25" thickTop="1" thickBot="1">
      <c r="L145" s="59"/>
      <c r="M145" s="223" t="s">
        <v>63</v>
      </c>
      <c r="N145" s="224"/>
      <c r="O145" s="225"/>
      <c r="P145" s="223"/>
      <c r="Q145" s="223"/>
      <c r="R145" s="223" t="s">
        <v>65</v>
      </c>
      <c r="S145" s="224"/>
      <c r="T145" s="225"/>
      <c r="U145" s="223"/>
      <c r="V145" s="223"/>
      <c r="W145" s="368" t="s">
        <v>2</v>
      </c>
    </row>
    <row r="146" spans="1:28" ht="13.5" thickTop="1">
      <c r="L146" s="61" t="s">
        <v>3</v>
      </c>
      <c r="M146" s="62"/>
      <c r="N146" s="63"/>
      <c r="O146" s="64"/>
      <c r="P146" s="65"/>
      <c r="Q146" s="103"/>
      <c r="R146" s="62"/>
      <c r="S146" s="63"/>
      <c r="T146" s="64"/>
      <c r="U146" s="65"/>
      <c r="V146" s="103"/>
      <c r="W146" s="369" t="s">
        <v>4</v>
      </c>
    </row>
    <row r="147" spans="1:28" ht="13.5" thickBot="1">
      <c r="L147" s="67"/>
      <c r="M147" s="68" t="s">
        <v>35</v>
      </c>
      <c r="N147" s="69" t="s">
        <v>36</v>
      </c>
      <c r="O147" s="70" t="s">
        <v>37</v>
      </c>
      <c r="P147" s="71" t="s">
        <v>32</v>
      </c>
      <c r="Q147" s="104" t="s">
        <v>7</v>
      </c>
      <c r="R147" s="68" t="s">
        <v>35</v>
      </c>
      <c r="S147" s="69" t="s">
        <v>36</v>
      </c>
      <c r="T147" s="70" t="s">
        <v>37</v>
      </c>
      <c r="U147" s="71" t="s">
        <v>32</v>
      </c>
      <c r="V147" s="104" t="s">
        <v>7</v>
      </c>
      <c r="W147" s="370"/>
    </row>
    <row r="148" spans="1:28" ht="5.25" customHeight="1" thickTop="1">
      <c r="L148" s="61"/>
      <c r="M148" s="73"/>
      <c r="N148" s="74"/>
      <c r="O148" s="75"/>
      <c r="P148" s="76"/>
      <c r="Q148" s="105"/>
      <c r="R148" s="73"/>
      <c r="S148" s="74"/>
      <c r="T148" s="75"/>
      <c r="U148" s="76"/>
      <c r="V148" s="152"/>
      <c r="W148" s="77"/>
    </row>
    <row r="149" spans="1:28">
      <c r="L149" s="61" t="s">
        <v>10</v>
      </c>
      <c r="M149" s="78">
        <f t="shared" ref="M149:N151" si="257">+M93+M121</f>
        <v>380</v>
      </c>
      <c r="N149" s="79">
        <f t="shared" si="257"/>
        <v>2163</v>
      </c>
      <c r="O149" s="211">
        <f>M149+N149</f>
        <v>2543</v>
      </c>
      <c r="P149" s="80">
        <f>+P93+P121</f>
        <v>0</v>
      </c>
      <c r="Q149" s="219">
        <f t="shared" ref="Q149:Q151" si="258">O149+P149</f>
        <v>2543</v>
      </c>
      <c r="R149" s="78">
        <f t="shared" ref="R149:S151" si="259">+R93+R121</f>
        <v>673</v>
      </c>
      <c r="S149" s="79">
        <f t="shared" si="259"/>
        <v>2945</v>
      </c>
      <c r="T149" s="211">
        <f>R149+S149</f>
        <v>3618</v>
      </c>
      <c r="U149" s="80">
        <f>+U93+U121</f>
        <v>21</v>
      </c>
      <c r="V149" s="220">
        <f>T149+U149</f>
        <v>3639</v>
      </c>
      <c r="W149" s="81">
        <f>IF(Q149=0,0,((V149/Q149)-1)*100)</f>
        <v>43.098702320094382</v>
      </c>
      <c r="Y149" s="329"/>
      <c r="Z149" s="329"/>
    </row>
    <row r="150" spans="1:28">
      <c r="L150" s="61" t="s">
        <v>11</v>
      </c>
      <c r="M150" s="78">
        <f t="shared" si="257"/>
        <v>467</v>
      </c>
      <c r="N150" s="79">
        <f t="shared" si="257"/>
        <v>2377</v>
      </c>
      <c r="O150" s="211">
        <f>M150+N150</f>
        <v>2844</v>
      </c>
      <c r="P150" s="80">
        <f>+P94+P122</f>
        <v>0</v>
      </c>
      <c r="Q150" s="219">
        <f t="shared" si="258"/>
        <v>2844</v>
      </c>
      <c r="R150" s="78">
        <f t="shared" si="259"/>
        <v>782</v>
      </c>
      <c r="S150" s="79">
        <f t="shared" si="259"/>
        <v>3016</v>
      </c>
      <c r="T150" s="211">
        <f>R150+S150</f>
        <v>3798</v>
      </c>
      <c r="U150" s="80">
        <f>+U94+U122</f>
        <v>33</v>
      </c>
      <c r="V150" s="220">
        <f>T150+U150</f>
        <v>3831</v>
      </c>
      <c r="W150" s="81">
        <f>IF(Q150=0,0,((V150/Q150)-1)*100)</f>
        <v>34.704641350210963</v>
      </c>
      <c r="Y150" s="329"/>
      <c r="Z150" s="329"/>
    </row>
    <row r="151" spans="1:28" ht="13.5" thickBot="1">
      <c r="L151" s="67" t="s">
        <v>12</v>
      </c>
      <c r="M151" s="78">
        <f t="shared" si="257"/>
        <v>406</v>
      </c>
      <c r="N151" s="79">
        <f t="shared" si="257"/>
        <v>2399</v>
      </c>
      <c r="O151" s="211">
        <f>M151+N151</f>
        <v>2805</v>
      </c>
      <c r="P151" s="80">
        <f>+P95+P123</f>
        <v>0</v>
      </c>
      <c r="Q151" s="219">
        <f t="shared" si="258"/>
        <v>2805</v>
      </c>
      <c r="R151" s="78">
        <f t="shared" si="259"/>
        <v>895</v>
      </c>
      <c r="S151" s="79">
        <f t="shared" si="259"/>
        <v>3227</v>
      </c>
      <c r="T151" s="211">
        <f>R151+S151</f>
        <v>4122</v>
      </c>
      <c r="U151" s="80">
        <f>+U95+U123</f>
        <v>9</v>
      </c>
      <c r="V151" s="220">
        <f>T151+U151</f>
        <v>4131</v>
      </c>
      <c r="W151" s="81">
        <f>IF(Q151=0,0,((V151/Q151)-1)*100)</f>
        <v>47.272727272727266</v>
      </c>
      <c r="Y151" s="329"/>
      <c r="Z151" s="329"/>
    </row>
    <row r="152" spans="1:28" ht="14.25" thickTop="1" thickBot="1">
      <c r="L152" s="82" t="s">
        <v>38</v>
      </c>
      <c r="M152" s="83">
        <f t="shared" ref="M152:V152" si="260">+M149+M150+M151</f>
        <v>1253</v>
      </c>
      <c r="N152" s="84">
        <f t="shared" si="260"/>
        <v>6939</v>
      </c>
      <c r="O152" s="212">
        <f t="shared" si="260"/>
        <v>8192</v>
      </c>
      <c r="P152" s="83">
        <f t="shared" si="260"/>
        <v>0</v>
      </c>
      <c r="Q152" s="212">
        <f t="shared" si="260"/>
        <v>8192</v>
      </c>
      <c r="R152" s="83">
        <f t="shared" si="260"/>
        <v>2350</v>
      </c>
      <c r="S152" s="84">
        <f t="shared" si="260"/>
        <v>9188</v>
      </c>
      <c r="T152" s="212">
        <f t="shared" si="260"/>
        <v>11538</v>
      </c>
      <c r="U152" s="83">
        <f t="shared" si="260"/>
        <v>63</v>
      </c>
      <c r="V152" s="212">
        <f t="shared" si="260"/>
        <v>11601</v>
      </c>
      <c r="W152" s="85">
        <f t="shared" ref="W152" si="261">IF(Q152=0,0,((V152/Q152)-1)*100)</f>
        <v>41.61376953125</v>
      </c>
      <c r="Y152" s="329"/>
      <c r="Z152" s="329"/>
    </row>
    <row r="153" spans="1:28" ht="13.5" thickTop="1">
      <c r="L153" s="61" t="s">
        <v>13</v>
      </c>
      <c r="M153" s="78">
        <f t="shared" ref="M153:N155" si="262">+M97+M125</f>
        <v>409</v>
      </c>
      <c r="N153" s="79">
        <f t="shared" si="262"/>
        <v>2170</v>
      </c>
      <c r="O153" s="211">
        <f t="shared" ref="O153:O165" si="263">M153+N153</f>
        <v>2579</v>
      </c>
      <c r="P153" s="80">
        <f>+P97+P125</f>
        <v>3</v>
      </c>
      <c r="Q153" s="219">
        <f t="shared" ref="Q153" si="264">O153+P153</f>
        <v>2582</v>
      </c>
      <c r="R153" s="78">
        <f t="shared" ref="R153:S155" si="265">+R97+R125</f>
        <v>870</v>
      </c>
      <c r="S153" s="79">
        <f t="shared" si="265"/>
        <v>3140</v>
      </c>
      <c r="T153" s="211">
        <f t="shared" ref="T153:T157" si="266">R153+S153</f>
        <v>4010</v>
      </c>
      <c r="U153" s="80">
        <f>+U97+U125</f>
        <v>3</v>
      </c>
      <c r="V153" s="220">
        <f>T153+U153</f>
        <v>4013</v>
      </c>
      <c r="W153" s="81">
        <f>IF(Q153=0,0,((V153/Q153)-1)*100)</f>
        <v>55.422153369481023</v>
      </c>
      <c r="Y153" s="329"/>
      <c r="Z153" s="329"/>
    </row>
    <row r="154" spans="1:28">
      <c r="L154" s="61" t="s">
        <v>14</v>
      </c>
      <c r="M154" s="78">
        <f t="shared" si="262"/>
        <v>369</v>
      </c>
      <c r="N154" s="79">
        <f t="shared" si="262"/>
        <v>2150</v>
      </c>
      <c r="O154" s="211">
        <f>M154+N154</f>
        <v>2519</v>
      </c>
      <c r="P154" s="80">
        <f>+P98+P126</f>
        <v>0</v>
      </c>
      <c r="Q154" s="219">
        <f>O154+P154</f>
        <v>2519</v>
      </c>
      <c r="R154" s="78">
        <f t="shared" si="265"/>
        <v>845</v>
      </c>
      <c r="S154" s="79">
        <f t="shared" si="265"/>
        <v>2923</v>
      </c>
      <c r="T154" s="211">
        <f>R154+S154</f>
        <v>3768</v>
      </c>
      <c r="U154" s="80">
        <f>+U98+U126</f>
        <v>9</v>
      </c>
      <c r="V154" s="220">
        <f>T154+U154</f>
        <v>3777</v>
      </c>
      <c r="W154" s="81">
        <f>IF(Q154=0,0,((V154/Q154)-1)*100)</f>
        <v>49.940452560539896</v>
      </c>
      <c r="Y154" s="329"/>
      <c r="Z154" s="329"/>
      <c r="AB154" s="329"/>
    </row>
    <row r="155" spans="1:28" ht="13.5" thickBot="1">
      <c r="L155" s="61" t="s">
        <v>15</v>
      </c>
      <c r="M155" s="78">
        <f t="shared" si="262"/>
        <v>403</v>
      </c>
      <c r="N155" s="79">
        <f t="shared" si="262"/>
        <v>2407</v>
      </c>
      <c r="O155" s="211">
        <f>M155+N155</f>
        <v>2810</v>
      </c>
      <c r="P155" s="80">
        <f>+P99+P127</f>
        <v>0</v>
      </c>
      <c r="Q155" s="219">
        <f>O155+P155</f>
        <v>2810</v>
      </c>
      <c r="R155" s="78">
        <f t="shared" si="265"/>
        <v>1333</v>
      </c>
      <c r="S155" s="79">
        <f t="shared" si="265"/>
        <v>3572</v>
      </c>
      <c r="T155" s="211">
        <f>R155+S155</f>
        <v>4905</v>
      </c>
      <c r="U155" s="80">
        <f>+U99+U127</f>
        <v>0</v>
      </c>
      <c r="V155" s="220">
        <f>T155+U155</f>
        <v>4905</v>
      </c>
      <c r="W155" s="81">
        <f>IF(Q155=0,0,((V155/Q155)-1)*100)</f>
        <v>74.555160142348754</v>
      </c>
      <c r="Y155" s="329"/>
      <c r="Z155" s="329"/>
    </row>
    <row r="156" spans="1:28" ht="14.25" thickTop="1" thickBot="1">
      <c r="A156" s="401"/>
      <c r="L156" s="82" t="s">
        <v>61</v>
      </c>
      <c r="M156" s="83">
        <f t="shared" ref="M156" si="267">+M153+M154+M155</f>
        <v>1181</v>
      </c>
      <c r="N156" s="84">
        <f t="shared" ref="N156" si="268">+N153+N154+N155</f>
        <v>6727</v>
      </c>
      <c r="O156" s="212">
        <f t="shared" ref="O156" si="269">+O153+O154+O155</f>
        <v>7908</v>
      </c>
      <c r="P156" s="83">
        <f t="shared" ref="P156" si="270">+P153+P154+P155</f>
        <v>3</v>
      </c>
      <c r="Q156" s="212">
        <f t="shared" ref="Q156" si="271">+Q153+Q154+Q155</f>
        <v>7911</v>
      </c>
      <c r="R156" s="83">
        <f t="shared" ref="R156" si="272">+R153+R154+R155</f>
        <v>3048</v>
      </c>
      <c r="S156" s="84">
        <f t="shared" ref="S156" si="273">+S153+S154+S155</f>
        <v>9635</v>
      </c>
      <c r="T156" s="212">
        <f t="shared" ref="T156" si="274">+T153+T154+T155</f>
        <v>12683</v>
      </c>
      <c r="U156" s="83">
        <f t="shared" ref="U156" si="275">+U153+U154+U155</f>
        <v>12</v>
      </c>
      <c r="V156" s="212">
        <f t="shared" ref="V156" si="276">+V153+V154+V155</f>
        <v>12695</v>
      </c>
      <c r="W156" s="85">
        <f t="shared" ref="W156" si="277">IF(Q156=0,0,((V156/Q156)-1)*100)</f>
        <v>60.472759448868672</v>
      </c>
      <c r="Y156" s="329"/>
      <c r="Z156" s="329"/>
    </row>
    <row r="157" spans="1:28" ht="13.5" thickTop="1">
      <c r="L157" s="61" t="s">
        <v>16</v>
      </c>
      <c r="M157" s="78">
        <f t="shared" ref="M157:N159" si="278">+M101+M129</f>
        <v>390</v>
      </c>
      <c r="N157" s="79">
        <f t="shared" si="278"/>
        <v>2324</v>
      </c>
      <c r="O157" s="211">
        <f t="shared" si="263"/>
        <v>2714</v>
      </c>
      <c r="P157" s="80">
        <f>+P101+P129</f>
        <v>0</v>
      </c>
      <c r="Q157" s="219">
        <f t="shared" ref="Q157:Q165" si="279">O157+P157</f>
        <v>2714</v>
      </c>
      <c r="R157" s="78">
        <f t="shared" ref="R157:S159" si="280">+R101+R129</f>
        <v>1021</v>
      </c>
      <c r="S157" s="79">
        <f t="shared" si="280"/>
        <v>3384</v>
      </c>
      <c r="T157" s="211">
        <f t="shared" si="266"/>
        <v>4405</v>
      </c>
      <c r="U157" s="80">
        <f>+U101+U129</f>
        <v>17</v>
      </c>
      <c r="V157" s="220">
        <f>T157+U157</f>
        <v>4422</v>
      </c>
      <c r="W157" s="81">
        <f t="shared" ref="W157" si="281">IF(Q157=0,0,((V157/Q157)-1)*100)</f>
        <v>62.932940309506272</v>
      </c>
      <c r="Y157" s="329"/>
      <c r="Z157" s="329"/>
    </row>
    <row r="158" spans="1:28">
      <c r="L158" s="61" t="s">
        <v>17</v>
      </c>
      <c r="M158" s="78">
        <f t="shared" si="278"/>
        <v>350</v>
      </c>
      <c r="N158" s="79">
        <f t="shared" si="278"/>
        <v>2549</v>
      </c>
      <c r="O158" s="211">
        <f>M158+N158</f>
        <v>2899</v>
      </c>
      <c r="P158" s="80">
        <f>+P102+P130</f>
        <v>0</v>
      </c>
      <c r="Q158" s="219">
        <f>O158+P158</f>
        <v>2899</v>
      </c>
      <c r="R158" s="78">
        <f t="shared" si="280"/>
        <v>921</v>
      </c>
      <c r="S158" s="79">
        <f t="shared" si="280"/>
        <v>3397</v>
      </c>
      <c r="T158" s="211">
        <f>R158+S158</f>
        <v>4318</v>
      </c>
      <c r="U158" s="80">
        <f>+U102+U130</f>
        <v>16</v>
      </c>
      <c r="V158" s="220">
        <f>T158+U158</f>
        <v>4334</v>
      </c>
      <c r="W158" s="81">
        <f>IF(Q158=0,0,((V158/Q158)-1)*100)</f>
        <v>49.499827526733363</v>
      </c>
      <c r="Y158" s="329"/>
      <c r="Z158" s="329"/>
    </row>
    <row r="159" spans="1:28" ht="13.5" thickBot="1">
      <c r="L159" s="61" t="s">
        <v>18</v>
      </c>
      <c r="M159" s="78">
        <f t="shared" si="278"/>
        <v>333</v>
      </c>
      <c r="N159" s="79">
        <f t="shared" si="278"/>
        <v>2275</v>
      </c>
      <c r="O159" s="213">
        <f>M159+N159</f>
        <v>2608</v>
      </c>
      <c r="P159" s="86">
        <f>+P103+P131</f>
        <v>0</v>
      </c>
      <c r="Q159" s="219">
        <f>O159+P159</f>
        <v>2608</v>
      </c>
      <c r="R159" s="78">
        <f t="shared" si="280"/>
        <v>1120</v>
      </c>
      <c r="S159" s="79">
        <f t="shared" si="280"/>
        <v>3139</v>
      </c>
      <c r="T159" s="213">
        <f>R159+S159</f>
        <v>4259</v>
      </c>
      <c r="U159" s="86">
        <f>+U103+U131</f>
        <v>9</v>
      </c>
      <c r="V159" s="220">
        <f>T159+U159</f>
        <v>4268</v>
      </c>
      <c r="W159" s="81">
        <f>IF(Q159=0,0,((V159/Q159)-1)*100)</f>
        <v>63.650306748466257</v>
      </c>
      <c r="Y159" s="329"/>
      <c r="Z159" s="329"/>
    </row>
    <row r="160" spans="1:28" ht="14.25" thickTop="1" thickBot="1">
      <c r="A160" s="401"/>
      <c r="L160" s="87" t="s">
        <v>19</v>
      </c>
      <c r="M160" s="88">
        <f>+M157+M158+M159</f>
        <v>1073</v>
      </c>
      <c r="N160" s="88">
        <f t="shared" ref="N160" si="282">+N157+N158+N159</f>
        <v>7148</v>
      </c>
      <c r="O160" s="214">
        <f t="shared" ref="O160" si="283">+O157+O158+O159</f>
        <v>8221</v>
      </c>
      <c r="P160" s="89">
        <f t="shared" ref="P160" si="284">+P157+P158+P159</f>
        <v>0</v>
      </c>
      <c r="Q160" s="214">
        <f t="shared" ref="Q160" si="285">+Q157+Q158+Q159</f>
        <v>8221</v>
      </c>
      <c r="R160" s="88">
        <f t="shared" ref="R160" si="286">+R157+R158+R159</f>
        <v>3062</v>
      </c>
      <c r="S160" s="88">
        <f t="shared" ref="S160" si="287">+S157+S158+S159</f>
        <v>9920</v>
      </c>
      <c r="T160" s="214">
        <f t="shared" ref="T160" si="288">+T157+T158+T159</f>
        <v>12982</v>
      </c>
      <c r="U160" s="89">
        <f t="shared" ref="U160" si="289">+U157+U158+U159</f>
        <v>42</v>
      </c>
      <c r="V160" s="214">
        <f t="shared" ref="V160" si="290">+V157+V158+V159</f>
        <v>13024</v>
      </c>
      <c r="W160" s="90">
        <f>IF(Q160=0,0,((V160/Q160)-1)*100)</f>
        <v>58.423549446539354</v>
      </c>
    </row>
    <row r="161" spans="1:28" ht="14.25" thickTop="1" thickBot="1">
      <c r="A161" s="401"/>
      <c r="L161" s="61" t="s">
        <v>21</v>
      </c>
      <c r="M161" s="78">
        <f>+M105+M133</f>
        <v>411</v>
      </c>
      <c r="N161" s="79">
        <f>+N105+N133</f>
        <v>2386</v>
      </c>
      <c r="O161" s="213">
        <f>M161+N161</f>
        <v>2797</v>
      </c>
      <c r="P161" s="91">
        <f>+P105+P133</f>
        <v>0</v>
      </c>
      <c r="Q161" s="219">
        <f>O161+P161</f>
        <v>2797</v>
      </c>
      <c r="R161" s="78">
        <f>+R105+R133</f>
        <v>1201</v>
      </c>
      <c r="S161" s="79">
        <f>+S105+S133</f>
        <v>3211</v>
      </c>
      <c r="T161" s="213">
        <f>R161+S161</f>
        <v>4412</v>
      </c>
      <c r="U161" s="91">
        <f>+U105+U133</f>
        <v>12</v>
      </c>
      <c r="V161" s="220">
        <f>T161+U161</f>
        <v>4424</v>
      </c>
      <c r="W161" s="81">
        <f>IF(Q161=0,0,((V161/Q161)-1)*100)</f>
        <v>58.169467286378264</v>
      </c>
      <c r="Y161" s="329"/>
    </row>
    <row r="162" spans="1:28" ht="14.25" thickTop="1" thickBot="1">
      <c r="A162" s="401"/>
      <c r="L162" s="82" t="s">
        <v>66</v>
      </c>
      <c r="M162" s="83">
        <f>M156+M160+M161</f>
        <v>2665</v>
      </c>
      <c r="N162" s="84">
        <f t="shared" ref="N162" si="291">N156+N160+N161</f>
        <v>16261</v>
      </c>
      <c r="O162" s="212">
        <f t="shared" ref="O162" si="292">O156+O160+O161</f>
        <v>18926</v>
      </c>
      <c r="P162" s="83">
        <f t="shared" ref="P162" si="293">P156+P160+P161</f>
        <v>3</v>
      </c>
      <c r="Q162" s="212">
        <f t="shared" ref="Q162" si="294">Q156+Q160+Q161</f>
        <v>18929</v>
      </c>
      <c r="R162" s="83">
        <f t="shared" ref="R162" si="295">R156+R160+R161</f>
        <v>7311</v>
      </c>
      <c r="S162" s="84">
        <f t="shared" ref="S162" si="296">S156+S160+S161</f>
        <v>22766</v>
      </c>
      <c r="T162" s="212">
        <f t="shared" ref="T162" si="297">T156+T160+T161</f>
        <v>30077</v>
      </c>
      <c r="U162" s="83">
        <f t="shared" ref="U162" si="298">U156+U160+U161</f>
        <v>66</v>
      </c>
      <c r="V162" s="212">
        <f t="shared" ref="V162" si="299">V156+V160+V161</f>
        <v>30143</v>
      </c>
      <c r="W162" s="85">
        <f t="shared" ref="W162" si="300">IF(Q162=0,0,((V162/Q162)-1)*100)</f>
        <v>59.242432246817046</v>
      </c>
      <c r="Y162" s="329"/>
      <c r="Z162" s="329"/>
    </row>
    <row r="163" spans="1:28" ht="14.25" thickTop="1" thickBot="1">
      <c r="A163" s="401"/>
      <c r="L163" s="82" t="s">
        <v>67</v>
      </c>
      <c r="M163" s="83">
        <f>+M152+M156+M160+M161</f>
        <v>3918</v>
      </c>
      <c r="N163" s="84">
        <f t="shared" ref="N163:V163" si="301">+N152+N156+N160+N161</f>
        <v>23200</v>
      </c>
      <c r="O163" s="212">
        <f t="shared" si="301"/>
        <v>27118</v>
      </c>
      <c r="P163" s="83">
        <f t="shared" si="301"/>
        <v>3</v>
      </c>
      <c r="Q163" s="212">
        <f t="shared" si="301"/>
        <v>27121</v>
      </c>
      <c r="R163" s="83">
        <f t="shared" si="301"/>
        <v>9661</v>
      </c>
      <c r="S163" s="84">
        <f t="shared" si="301"/>
        <v>31954</v>
      </c>
      <c r="T163" s="212">
        <f t="shared" si="301"/>
        <v>41615</v>
      </c>
      <c r="U163" s="83">
        <f t="shared" si="301"/>
        <v>129</v>
      </c>
      <c r="V163" s="212">
        <f t="shared" si="301"/>
        <v>41744</v>
      </c>
      <c r="W163" s="85">
        <f>IF(Q163=0,0,((V163/Q163)-1)*100)</f>
        <v>53.917628406032222</v>
      </c>
      <c r="Y163" s="329"/>
      <c r="Z163" s="329"/>
    </row>
    <row r="164" spans="1:28" ht="13.5" thickTop="1">
      <c r="A164" s="401"/>
      <c r="L164" s="61" t="s">
        <v>22</v>
      </c>
      <c r="M164" s="78">
        <f>+M108+M136</f>
        <v>501</v>
      </c>
      <c r="N164" s="79">
        <f>+N108+N136</f>
        <v>2227</v>
      </c>
      <c r="O164" s="213">
        <f t="shared" si="263"/>
        <v>2728</v>
      </c>
      <c r="P164" s="80">
        <f>+P108+P136</f>
        <v>12</v>
      </c>
      <c r="Q164" s="219">
        <f t="shared" si="279"/>
        <v>2740</v>
      </c>
      <c r="R164" s="78"/>
      <c r="S164" s="79"/>
      <c r="T164" s="213"/>
      <c r="U164" s="80"/>
      <c r="V164" s="220"/>
      <c r="W164" s="81"/>
    </row>
    <row r="165" spans="1:28" ht="13.5" thickBot="1">
      <c r="A165" s="403"/>
      <c r="K165" s="403"/>
      <c r="L165" s="61" t="s">
        <v>23</v>
      </c>
      <c r="M165" s="78">
        <f>+M109+M137</f>
        <v>543</v>
      </c>
      <c r="N165" s="79">
        <f>+N109+N137</f>
        <v>3796</v>
      </c>
      <c r="O165" s="213">
        <f t="shared" si="263"/>
        <v>4339</v>
      </c>
      <c r="P165" s="80">
        <f>+P109+P137</f>
        <v>14</v>
      </c>
      <c r="Q165" s="219">
        <f t="shared" si="279"/>
        <v>4353</v>
      </c>
      <c r="R165" s="78"/>
      <c r="S165" s="79"/>
      <c r="T165" s="213"/>
      <c r="U165" s="80"/>
      <c r="V165" s="220"/>
      <c r="W165" s="81"/>
      <c r="X165" s="333"/>
      <c r="Y165" s="329"/>
      <c r="Z165" s="334"/>
      <c r="AA165" s="407"/>
    </row>
    <row r="166" spans="1:28" ht="14.25" thickTop="1" thickBot="1">
      <c r="A166" s="403"/>
      <c r="K166" s="403"/>
      <c r="L166" s="82" t="s">
        <v>40</v>
      </c>
      <c r="M166" s="83">
        <f t="shared" ref="M166:Q166" si="302">+M161+M164+M165</f>
        <v>1455</v>
      </c>
      <c r="N166" s="84">
        <f t="shared" si="302"/>
        <v>8409</v>
      </c>
      <c r="O166" s="212">
        <f t="shared" si="302"/>
        <v>9864</v>
      </c>
      <c r="P166" s="83">
        <f t="shared" si="302"/>
        <v>26</v>
      </c>
      <c r="Q166" s="212">
        <f t="shared" si="302"/>
        <v>9890</v>
      </c>
      <c r="R166" s="83"/>
      <c r="S166" s="84"/>
      <c r="T166" s="212"/>
      <c r="U166" s="83"/>
      <c r="V166" s="212"/>
      <c r="W166" s="85"/>
      <c r="X166" s="333"/>
      <c r="Y166" s="329"/>
      <c r="Z166" s="334"/>
      <c r="AA166" s="407"/>
    </row>
    <row r="167" spans="1:28" ht="14.25" thickTop="1" thickBot="1">
      <c r="A167" s="401"/>
      <c r="L167" s="82" t="s">
        <v>62</v>
      </c>
      <c r="M167" s="83">
        <f t="shared" ref="M167:Q167" si="303">M156+M160+M166</f>
        <v>3709</v>
      </c>
      <c r="N167" s="84">
        <f t="shared" si="303"/>
        <v>22284</v>
      </c>
      <c r="O167" s="212">
        <f t="shared" si="303"/>
        <v>25993</v>
      </c>
      <c r="P167" s="83">
        <f t="shared" si="303"/>
        <v>29</v>
      </c>
      <c r="Q167" s="212">
        <f t="shared" si="303"/>
        <v>26022</v>
      </c>
      <c r="R167" s="83"/>
      <c r="S167" s="84"/>
      <c r="T167" s="212"/>
      <c r="U167" s="83"/>
      <c r="V167" s="212"/>
      <c r="W167" s="85"/>
      <c r="X167" s="333"/>
      <c r="Y167" s="329"/>
      <c r="Z167" s="334"/>
      <c r="AA167" s="407"/>
    </row>
    <row r="168" spans="1:28" ht="14.25" thickTop="1" thickBot="1">
      <c r="L168" s="82" t="s">
        <v>64</v>
      </c>
      <c r="M168" s="83">
        <f t="shared" ref="M168:Q168" si="304">+M152+M156+M160+M166</f>
        <v>4962</v>
      </c>
      <c r="N168" s="84">
        <f t="shared" si="304"/>
        <v>29223</v>
      </c>
      <c r="O168" s="212">
        <f t="shared" si="304"/>
        <v>34185</v>
      </c>
      <c r="P168" s="83">
        <f t="shared" si="304"/>
        <v>29</v>
      </c>
      <c r="Q168" s="212">
        <f t="shared" si="304"/>
        <v>34214</v>
      </c>
      <c r="R168" s="83"/>
      <c r="S168" s="84"/>
      <c r="T168" s="212"/>
      <c r="U168" s="83"/>
      <c r="V168" s="212"/>
      <c r="W168" s="85"/>
      <c r="Y168" s="329"/>
      <c r="Z168" s="329"/>
      <c r="AB168" s="329"/>
    </row>
    <row r="169" spans="1:28" ht="14.25" thickTop="1" thickBot="1">
      <c r="L169" s="92" t="s">
        <v>60</v>
      </c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</row>
    <row r="170" spans="1:28" ht="13.5" thickTop="1">
      <c r="L170" s="531" t="s">
        <v>54</v>
      </c>
      <c r="M170" s="532"/>
      <c r="N170" s="532"/>
      <c r="O170" s="532"/>
      <c r="P170" s="532"/>
      <c r="Q170" s="532"/>
      <c r="R170" s="532"/>
      <c r="S170" s="532"/>
      <c r="T170" s="532"/>
      <c r="U170" s="532"/>
      <c r="V170" s="532"/>
      <c r="W170" s="533"/>
    </row>
    <row r="171" spans="1:28" ht="24.75" customHeight="1" thickBot="1">
      <c r="L171" s="534" t="s">
        <v>51</v>
      </c>
      <c r="M171" s="535"/>
      <c r="N171" s="535"/>
      <c r="O171" s="535"/>
      <c r="P171" s="535"/>
      <c r="Q171" s="535"/>
      <c r="R171" s="535"/>
      <c r="S171" s="535"/>
      <c r="T171" s="535"/>
      <c r="U171" s="535"/>
      <c r="V171" s="535"/>
      <c r="W171" s="536"/>
    </row>
    <row r="172" spans="1:28" ht="14.25" thickTop="1" thickBot="1">
      <c r="L172" s="248"/>
      <c r="M172" s="249"/>
      <c r="N172" s="249"/>
      <c r="O172" s="249"/>
      <c r="P172" s="249"/>
      <c r="Q172" s="249"/>
      <c r="R172" s="249"/>
      <c r="S172" s="249"/>
      <c r="T172" s="249"/>
      <c r="U172" s="249"/>
      <c r="V172" s="249"/>
      <c r="W172" s="250" t="s">
        <v>34</v>
      </c>
    </row>
    <row r="173" spans="1:28" ht="14.25" thickTop="1" thickBot="1">
      <c r="L173" s="251"/>
      <c r="M173" s="252" t="s">
        <v>63</v>
      </c>
      <c r="N173" s="253"/>
      <c r="O173" s="291"/>
      <c r="P173" s="252"/>
      <c r="Q173" s="252"/>
      <c r="R173" s="252" t="s">
        <v>65</v>
      </c>
      <c r="S173" s="253"/>
      <c r="T173" s="291"/>
      <c r="U173" s="252"/>
      <c r="V173" s="252"/>
      <c r="W173" s="365" t="s">
        <v>2</v>
      </c>
    </row>
    <row r="174" spans="1:28" ht="13.5" thickTop="1">
      <c r="L174" s="255" t="s">
        <v>3</v>
      </c>
      <c r="M174" s="256"/>
      <c r="N174" s="257"/>
      <c r="O174" s="258"/>
      <c r="P174" s="259"/>
      <c r="Q174" s="258"/>
      <c r="R174" s="256"/>
      <c r="S174" s="257"/>
      <c r="T174" s="258"/>
      <c r="U174" s="259"/>
      <c r="V174" s="258"/>
      <c r="W174" s="366" t="s">
        <v>4</v>
      </c>
    </row>
    <row r="175" spans="1:28" ht="13.5" thickBot="1">
      <c r="L175" s="261"/>
      <c r="M175" s="262" t="s">
        <v>35</v>
      </c>
      <c r="N175" s="263" t="s">
        <v>36</v>
      </c>
      <c r="O175" s="264" t="s">
        <v>37</v>
      </c>
      <c r="P175" s="265" t="s">
        <v>32</v>
      </c>
      <c r="Q175" s="264" t="s">
        <v>7</v>
      </c>
      <c r="R175" s="262" t="s">
        <v>35</v>
      </c>
      <c r="S175" s="263" t="s">
        <v>36</v>
      </c>
      <c r="T175" s="264" t="s">
        <v>37</v>
      </c>
      <c r="U175" s="265" t="s">
        <v>32</v>
      </c>
      <c r="V175" s="264" t="s">
        <v>7</v>
      </c>
      <c r="W175" s="367"/>
    </row>
    <row r="176" spans="1:28" ht="5.25" customHeight="1" thickTop="1">
      <c r="L176" s="255"/>
      <c r="M176" s="267"/>
      <c r="N176" s="268"/>
      <c r="O176" s="269"/>
      <c r="P176" s="270"/>
      <c r="Q176" s="269"/>
      <c r="R176" s="267"/>
      <c r="S176" s="268"/>
      <c r="T176" s="269"/>
      <c r="U176" s="270"/>
      <c r="V176" s="269"/>
      <c r="W176" s="271"/>
    </row>
    <row r="177" spans="1:27">
      <c r="L177" s="255" t="s">
        <v>10</v>
      </c>
      <c r="M177" s="272">
        <v>0</v>
      </c>
      <c r="N177" s="273">
        <v>10</v>
      </c>
      <c r="O177" s="274">
        <f>M177+N177</f>
        <v>10</v>
      </c>
      <c r="P177" s="275">
        <v>0</v>
      </c>
      <c r="Q177" s="274">
        <f>O177+P177</f>
        <v>10</v>
      </c>
      <c r="R177" s="455">
        <v>0</v>
      </c>
      <c r="S177" s="456">
        <v>1</v>
      </c>
      <c r="T177" s="457">
        <f>R177+S177</f>
        <v>1</v>
      </c>
      <c r="U177" s="458">
        <v>0</v>
      </c>
      <c r="V177" s="274">
        <f>T177+U177</f>
        <v>1</v>
      </c>
      <c r="W177" s="276">
        <f>IF(Q177=0,0,((V177/Q177)-1)*100)</f>
        <v>-90</v>
      </c>
    </row>
    <row r="178" spans="1:27">
      <c r="L178" s="255" t="s">
        <v>11</v>
      </c>
      <c r="M178" s="272">
        <v>0</v>
      </c>
      <c r="N178" s="273">
        <v>7</v>
      </c>
      <c r="O178" s="274">
        <f>M178+N178</f>
        <v>7</v>
      </c>
      <c r="P178" s="275">
        <v>0</v>
      </c>
      <c r="Q178" s="274">
        <f>O178+P178</f>
        <v>7</v>
      </c>
      <c r="R178" s="455">
        <v>0</v>
      </c>
      <c r="S178" s="456">
        <v>1</v>
      </c>
      <c r="T178" s="457">
        <f>R178+S178</f>
        <v>1</v>
      </c>
      <c r="U178" s="458">
        <v>0</v>
      </c>
      <c r="V178" s="274">
        <f>T178+U178</f>
        <v>1</v>
      </c>
      <c r="W178" s="276">
        <f>IF(Q178=0,0,((V178/Q178)-1)*100)</f>
        <v>-85.714285714285722</v>
      </c>
    </row>
    <row r="179" spans="1:27" ht="13.5" thickBot="1">
      <c r="L179" s="261" t="s">
        <v>12</v>
      </c>
      <c r="M179" s="272">
        <v>0</v>
      </c>
      <c r="N179" s="273">
        <v>4</v>
      </c>
      <c r="O179" s="274">
        <f>M179+N179</f>
        <v>4</v>
      </c>
      <c r="P179" s="275">
        <v>0</v>
      </c>
      <c r="Q179" s="274">
        <f>O179+P179</f>
        <v>4</v>
      </c>
      <c r="R179" s="455">
        <v>0</v>
      </c>
      <c r="S179" s="456">
        <v>1</v>
      </c>
      <c r="T179" s="457">
        <f>R179+S179</f>
        <v>1</v>
      </c>
      <c r="U179" s="458">
        <v>0</v>
      </c>
      <c r="V179" s="274">
        <f t="shared" ref="V179" si="305">T179+U179</f>
        <v>1</v>
      </c>
      <c r="W179" s="276">
        <f>IF(Q179=0,0,((V179/Q179)-1)*100)</f>
        <v>-75</v>
      </c>
    </row>
    <row r="180" spans="1:27" ht="14.25" thickTop="1" thickBot="1">
      <c r="L180" s="277" t="s">
        <v>57</v>
      </c>
      <c r="M180" s="278">
        <f t="shared" ref="M180:V180" si="306">+M177+M178+M179</f>
        <v>0</v>
      </c>
      <c r="N180" s="279">
        <f t="shared" si="306"/>
        <v>21</v>
      </c>
      <c r="O180" s="280">
        <f t="shared" si="306"/>
        <v>21</v>
      </c>
      <c r="P180" s="278">
        <f t="shared" si="306"/>
        <v>0</v>
      </c>
      <c r="Q180" s="280">
        <f t="shared" si="306"/>
        <v>21</v>
      </c>
      <c r="R180" s="278">
        <f t="shared" si="306"/>
        <v>0</v>
      </c>
      <c r="S180" s="279">
        <f t="shared" si="306"/>
        <v>3</v>
      </c>
      <c r="T180" s="280">
        <f t="shared" si="306"/>
        <v>3</v>
      </c>
      <c r="U180" s="278">
        <f t="shared" si="306"/>
        <v>0</v>
      </c>
      <c r="V180" s="280">
        <f t="shared" si="306"/>
        <v>3</v>
      </c>
      <c r="W180" s="281">
        <f t="shared" ref="W180" si="307">IF(Q180=0,0,((V180/Q180)-1)*100)</f>
        <v>-85.714285714285722</v>
      </c>
    </row>
    <row r="181" spans="1:27" ht="13.5" thickTop="1">
      <c r="L181" s="255" t="s">
        <v>13</v>
      </c>
      <c r="M181" s="272">
        <v>0</v>
      </c>
      <c r="N181" s="273">
        <v>3</v>
      </c>
      <c r="O181" s="274">
        <f>M181+N181</f>
        <v>3</v>
      </c>
      <c r="P181" s="275">
        <v>0</v>
      </c>
      <c r="Q181" s="274">
        <f>O181+P181</f>
        <v>3</v>
      </c>
      <c r="R181" s="272">
        <v>0</v>
      </c>
      <c r="S181" s="273">
        <v>3</v>
      </c>
      <c r="T181" s="274">
        <f>R181+S181</f>
        <v>3</v>
      </c>
      <c r="U181" s="275">
        <v>0</v>
      </c>
      <c r="V181" s="274">
        <f>T181+U181</f>
        <v>3</v>
      </c>
      <c r="W181" s="276">
        <f t="shared" ref="W181:W190" si="308">IF(Q181=0,0,((V181/Q181)-1)*100)</f>
        <v>0</v>
      </c>
    </row>
    <row r="182" spans="1:27">
      <c r="L182" s="255" t="s">
        <v>14</v>
      </c>
      <c r="M182" s="272">
        <v>0</v>
      </c>
      <c r="N182" s="273">
        <v>2</v>
      </c>
      <c r="O182" s="274">
        <f>M182+N182</f>
        <v>2</v>
      </c>
      <c r="P182" s="275">
        <v>0</v>
      </c>
      <c r="Q182" s="274">
        <f>O182+P182</f>
        <v>2</v>
      </c>
      <c r="R182" s="272">
        <v>0</v>
      </c>
      <c r="S182" s="273">
        <v>2</v>
      </c>
      <c r="T182" s="274">
        <f>R182+S182</f>
        <v>2</v>
      </c>
      <c r="U182" s="275">
        <v>0</v>
      </c>
      <c r="V182" s="274">
        <f>T182+U182</f>
        <v>2</v>
      </c>
      <c r="W182" s="276">
        <f>IF(Q182=0,0,((V182/Q182)-1)*100)</f>
        <v>0</v>
      </c>
    </row>
    <row r="183" spans="1:27" ht="13.5" thickBot="1">
      <c r="L183" s="255" t="s">
        <v>15</v>
      </c>
      <c r="M183" s="272">
        <v>0</v>
      </c>
      <c r="N183" s="273">
        <v>2</v>
      </c>
      <c r="O183" s="274">
        <f>M183+N183</f>
        <v>2</v>
      </c>
      <c r="P183" s="275">
        <v>0</v>
      </c>
      <c r="Q183" s="274">
        <f>O183+P183</f>
        <v>2</v>
      </c>
      <c r="R183" s="272">
        <v>0</v>
      </c>
      <c r="S183" s="273">
        <v>1</v>
      </c>
      <c r="T183" s="274">
        <f>R183+S183</f>
        <v>1</v>
      </c>
      <c r="U183" s="275">
        <v>0</v>
      </c>
      <c r="V183" s="274">
        <f>T183+U183</f>
        <v>1</v>
      </c>
      <c r="W183" s="276">
        <f>IF(Q183=0,0,((V183/Q183)-1)*100)</f>
        <v>-50</v>
      </c>
    </row>
    <row r="184" spans="1:27" ht="14.25" thickTop="1" thickBot="1">
      <c r="L184" s="277" t="s">
        <v>61</v>
      </c>
      <c r="M184" s="278">
        <f t="shared" ref="M184" si="309">+M181+M182+M183</f>
        <v>0</v>
      </c>
      <c r="N184" s="279">
        <f t="shared" ref="N184" si="310">+N181+N182+N183</f>
        <v>7</v>
      </c>
      <c r="O184" s="280">
        <f t="shared" ref="O184" si="311">+O181+O182+O183</f>
        <v>7</v>
      </c>
      <c r="P184" s="278">
        <f t="shared" ref="P184" si="312">+P181+P182+P183</f>
        <v>0</v>
      </c>
      <c r="Q184" s="280">
        <f t="shared" ref="Q184" si="313">+Q181+Q182+Q183</f>
        <v>7</v>
      </c>
      <c r="R184" s="278">
        <f t="shared" ref="R184" si="314">+R181+R182+R183</f>
        <v>0</v>
      </c>
      <c r="S184" s="279">
        <f t="shared" ref="S184" si="315">+S181+S182+S183</f>
        <v>6</v>
      </c>
      <c r="T184" s="280">
        <f t="shared" ref="T184" si="316">+T181+T182+T183</f>
        <v>6</v>
      </c>
      <c r="U184" s="278">
        <f t="shared" ref="U184" si="317">+U181+U182+U183</f>
        <v>0</v>
      </c>
      <c r="V184" s="280">
        <f t="shared" ref="V184" si="318">+V181+V182+V183</f>
        <v>6</v>
      </c>
      <c r="W184" s="281">
        <f t="shared" ref="W184" si="319">IF(Q184=0,0,((V184/Q184)-1)*100)</f>
        <v>-14.28571428571429</v>
      </c>
    </row>
    <row r="185" spans="1:27" ht="13.5" thickTop="1">
      <c r="L185" s="255" t="s">
        <v>16</v>
      </c>
      <c r="M185" s="272">
        <v>0</v>
      </c>
      <c r="N185" s="273">
        <v>1</v>
      </c>
      <c r="O185" s="274">
        <f>SUM(M185:N185)</f>
        <v>1</v>
      </c>
      <c r="P185" s="275">
        <v>0</v>
      </c>
      <c r="Q185" s="274">
        <f t="shared" ref="Q185" si="320">O185+P185</f>
        <v>1</v>
      </c>
      <c r="R185" s="272">
        <v>0</v>
      </c>
      <c r="S185" s="273">
        <v>1</v>
      </c>
      <c r="T185" s="274">
        <f>SUM(R185:S185)</f>
        <v>1</v>
      </c>
      <c r="U185" s="275">
        <v>0</v>
      </c>
      <c r="V185" s="274">
        <f t="shared" ref="V185" si="321">T185+U185</f>
        <v>1</v>
      </c>
      <c r="W185" s="276">
        <f t="shared" si="308"/>
        <v>0</v>
      </c>
    </row>
    <row r="186" spans="1:27">
      <c r="L186" s="255" t="s">
        <v>17</v>
      </c>
      <c r="M186" s="272">
        <v>0</v>
      </c>
      <c r="N186" s="273">
        <v>1</v>
      </c>
      <c r="O186" s="274">
        <f>SUM(M186:N186)</f>
        <v>1</v>
      </c>
      <c r="P186" s="275">
        <v>0</v>
      </c>
      <c r="Q186" s="274">
        <f>O186+P186</f>
        <v>1</v>
      </c>
      <c r="R186" s="272">
        <v>0</v>
      </c>
      <c r="S186" s="273">
        <v>1</v>
      </c>
      <c r="T186" s="274">
        <f>SUM(R186:S186)</f>
        <v>1</v>
      </c>
      <c r="U186" s="275">
        <v>0</v>
      </c>
      <c r="V186" s="274">
        <f>T186+U186</f>
        <v>1</v>
      </c>
      <c r="W186" s="276">
        <f>IF(Q186=0,0,((V186/Q186)-1)*100)</f>
        <v>0</v>
      </c>
    </row>
    <row r="187" spans="1:27" ht="13.5" thickBot="1">
      <c r="L187" s="255" t="s">
        <v>18</v>
      </c>
      <c r="M187" s="272">
        <v>0</v>
      </c>
      <c r="N187" s="273">
        <v>1</v>
      </c>
      <c r="O187" s="282">
        <f>SUM(M187:N187)</f>
        <v>1</v>
      </c>
      <c r="P187" s="283">
        <v>0</v>
      </c>
      <c r="Q187" s="282">
        <f>O187+P187</f>
        <v>1</v>
      </c>
      <c r="R187" s="272">
        <v>0</v>
      </c>
      <c r="S187" s="273">
        <v>1</v>
      </c>
      <c r="T187" s="282">
        <f>SUM(R187:S187)</f>
        <v>1</v>
      </c>
      <c r="U187" s="283">
        <v>0</v>
      </c>
      <c r="V187" s="282">
        <f>T187+U187</f>
        <v>1</v>
      </c>
      <c r="W187" s="276">
        <f>IF(Q187=0,0,((V187/Q187)-1)*100)</f>
        <v>0</v>
      </c>
    </row>
    <row r="188" spans="1:27" ht="14.25" thickTop="1" thickBot="1">
      <c r="L188" s="284" t="s">
        <v>19</v>
      </c>
      <c r="M188" s="285">
        <f>+M185+M186+M187</f>
        <v>0</v>
      </c>
      <c r="N188" s="285">
        <f t="shared" ref="N188:V188" si="322">+N185+N186+N187</f>
        <v>3</v>
      </c>
      <c r="O188" s="286">
        <f t="shared" si="322"/>
        <v>3</v>
      </c>
      <c r="P188" s="287">
        <f t="shared" si="322"/>
        <v>0</v>
      </c>
      <c r="Q188" s="286">
        <f t="shared" si="322"/>
        <v>3</v>
      </c>
      <c r="R188" s="285">
        <f t="shared" si="322"/>
        <v>0</v>
      </c>
      <c r="S188" s="285">
        <f t="shared" si="322"/>
        <v>3</v>
      </c>
      <c r="T188" s="286">
        <f t="shared" si="322"/>
        <v>3</v>
      </c>
      <c r="U188" s="287">
        <f t="shared" si="322"/>
        <v>0</v>
      </c>
      <c r="V188" s="286">
        <f t="shared" si="322"/>
        <v>3</v>
      </c>
      <c r="W188" s="288">
        <f>IF(Q188=0,0,((V188/Q188)-1)*100)</f>
        <v>0</v>
      </c>
    </row>
    <row r="189" spans="1:27" ht="14.25" thickTop="1" thickBot="1">
      <c r="A189" s="403"/>
      <c r="K189" s="403"/>
      <c r="L189" s="255" t="s">
        <v>21</v>
      </c>
      <c r="M189" s="272">
        <v>0</v>
      </c>
      <c r="N189" s="273">
        <v>0</v>
      </c>
      <c r="O189" s="282">
        <f>SUM(M189:N189)</f>
        <v>0</v>
      </c>
      <c r="P189" s="289">
        <v>0</v>
      </c>
      <c r="Q189" s="282">
        <f>O189+P189</f>
        <v>0</v>
      </c>
      <c r="R189" s="272">
        <v>0</v>
      </c>
      <c r="S189" s="273">
        <v>4</v>
      </c>
      <c r="T189" s="282">
        <f>SUM(R189:S189)</f>
        <v>4</v>
      </c>
      <c r="U189" s="289">
        <v>0</v>
      </c>
      <c r="V189" s="282">
        <f>T189+U189</f>
        <v>4</v>
      </c>
      <c r="W189" s="276">
        <f>IF(Q189=0,0,((V189/Q189)-1)*100)</f>
        <v>0</v>
      </c>
      <c r="X189" s="333"/>
      <c r="Y189" s="334"/>
      <c r="Z189" s="334"/>
      <c r="AA189" s="407"/>
    </row>
    <row r="190" spans="1:27" ht="14.25" thickTop="1" thickBot="1">
      <c r="L190" s="277" t="s">
        <v>66</v>
      </c>
      <c r="M190" s="278">
        <f>M184+M188+M189</f>
        <v>0</v>
      </c>
      <c r="N190" s="279">
        <f t="shared" ref="N190:V190" si="323">N184+N188+N189</f>
        <v>10</v>
      </c>
      <c r="O190" s="280">
        <f t="shared" si="323"/>
        <v>10</v>
      </c>
      <c r="P190" s="278">
        <f t="shared" si="323"/>
        <v>0</v>
      </c>
      <c r="Q190" s="280">
        <f t="shared" si="323"/>
        <v>10</v>
      </c>
      <c r="R190" s="278">
        <f t="shared" si="323"/>
        <v>0</v>
      </c>
      <c r="S190" s="279">
        <f t="shared" si="323"/>
        <v>13</v>
      </c>
      <c r="T190" s="280">
        <f t="shared" si="323"/>
        <v>13</v>
      </c>
      <c r="U190" s="278">
        <f t="shared" si="323"/>
        <v>0</v>
      </c>
      <c r="V190" s="280">
        <f t="shared" si="323"/>
        <v>13</v>
      </c>
      <c r="W190" s="281">
        <f t="shared" si="308"/>
        <v>30.000000000000004</v>
      </c>
    </row>
    <row r="191" spans="1:27" ht="14.25" thickTop="1" thickBot="1">
      <c r="L191" s="277" t="s">
        <v>67</v>
      </c>
      <c r="M191" s="278">
        <f>+M180+M184+M188+M189</f>
        <v>0</v>
      </c>
      <c r="N191" s="279">
        <f t="shared" ref="N191:V191" si="324">+N180+N184+N188+N189</f>
        <v>31</v>
      </c>
      <c r="O191" s="280">
        <f t="shared" si="324"/>
        <v>31</v>
      </c>
      <c r="P191" s="278">
        <f t="shared" si="324"/>
        <v>0</v>
      </c>
      <c r="Q191" s="280">
        <f t="shared" si="324"/>
        <v>31</v>
      </c>
      <c r="R191" s="278">
        <f t="shared" si="324"/>
        <v>0</v>
      </c>
      <c r="S191" s="279">
        <f t="shared" si="324"/>
        <v>16</v>
      </c>
      <c r="T191" s="280">
        <f t="shared" si="324"/>
        <v>16</v>
      </c>
      <c r="U191" s="278">
        <f t="shared" si="324"/>
        <v>0</v>
      </c>
      <c r="V191" s="280">
        <f t="shared" si="324"/>
        <v>16</v>
      </c>
      <c r="W191" s="281">
        <f>IF(Q191=0,0,((V191/Q191)-1)*100)</f>
        <v>-48.387096774193552</v>
      </c>
    </row>
    <row r="192" spans="1:27" ht="13.5" thickTop="1">
      <c r="A192" s="403"/>
      <c r="K192" s="403"/>
      <c r="L192" s="255" t="s">
        <v>22</v>
      </c>
      <c r="M192" s="272">
        <v>0</v>
      </c>
      <c r="N192" s="273">
        <v>2</v>
      </c>
      <c r="O192" s="282">
        <f>SUM(M192:N192)</f>
        <v>2</v>
      </c>
      <c r="P192" s="275">
        <v>0</v>
      </c>
      <c r="Q192" s="282">
        <f>O192+P192</f>
        <v>2</v>
      </c>
      <c r="R192" s="272"/>
      <c r="S192" s="273"/>
      <c r="T192" s="282"/>
      <c r="U192" s="275"/>
      <c r="V192" s="282"/>
      <c r="W192" s="276"/>
      <c r="X192" s="333"/>
      <c r="Y192" s="334"/>
      <c r="Z192" s="334"/>
      <c r="AA192" s="407"/>
    </row>
    <row r="193" spans="1:27" ht="13.5" thickBot="1">
      <c r="A193" s="403"/>
      <c r="K193" s="403"/>
      <c r="L193" s="255" t="s">
        <v>23</v>
      </c>
      <c r="M193" s="272">
        <v>0</v>
      </c>
      <c r="N193" s="273">
        <v>4</v>
      </c>
      <c r="O193" s="282">
        <f>SUM(M193:N193)</f>
        <v>4</v>
      </c>
      <c r="P193" s="275">
        <v>0</v>
      </c>
      <c r="Q193" s="282">
        <f>O193+P193</f>
        <v>4</v>
      </c>
      <c r="R193" s="272"/>
      <c r="S193" s="273"/>
      <c r="T193" s="282"/>
      <c r="U193" s="275"/>
      <c r="V193" s="282"/>
      <c r="W193" s="276"/>
      <c r="X193" s="333"/>
      <c r="Y193" s="334"/>
      <c r="Z193" s="334"/>
      <c r="AA193" s="407"/>
    </row>
    <row r="194" spans="1:27" ht="14.25" thickTop="1" thickBot="1">
      <c r="L194" s="277" t="s">
        <v>40</v>
      </c>
      <c r="M194" s="278">
        <f t="shared" ref="M194:Q194" si="325">+M189+M192+M193</f>
        <v>0</v>
      </c>
      <c r="N194" s="279">
        <f t="shared" si="325"/>
        <v>6</v>
      </c>
      <c r="O194" s="280">
        <f t="shared" si="325"/>
        <v>6</v>
      </c>
      <c r="P194" s="278">
        <f t="shared" si="325"/>
        <v>0</v>
      </c>
      <c r="Q194" s="280">
        <f t="shared" si="325"/>
        <v>6</v>
      </c>
      <c r="R194" s="278"/>
      <c r="S194" s="279"/>
      <c r="T194" s="280"/>
      <c r="U194" s="278"/>
      <c r="V194" s="280"/>
      <c r="W194" s="281"/>
    </row>
    <row r="195" spans="1:27" ht="14.25" thickTop="1" thickBot="1">
      <c r="L195" s="277" t="s">
        <v>62</v>
      </c>
      <c r="M195" s="278">
        <f t="shared" ref="M195:Q195" si="326">M184+M188+M194</f>
        <v>0</v>
      </c>
      <c r="N195" s="279">
        <f t="shared" si="326"/>
        <v>16</v>
      </c>
      <c r="O195" s="280">
        <f t="shared" si="326"/>
        <v>16</v>
      </c>
      <c r="P195" s="278">
        <f t="shared" si="326"/>
        <v>0</v>
      </c>
      <c r="Q195" s="280">
        <f t="shared" si="326"/>
        <v>16</v>
      </c>
      <c r="R195" s="278"/>
      <c r="S195" s="279"/>
      <c r="T195" s="280"/>
      <c r="U195" s="278"/>
      <c r="V195" s="280"/>
      <c r="W195" s="281"/>
    </row>
    <row r="196" spans="1:27" ht="14.25" thickTop="1" thickBot="1">
      <c r="L196" s="277" t="s">
        <v>64</v>
      </c>
      <c r="M196" s="278">
        <f t="shared" ref="M196:Q196" si="327">+M180+M184+M188+M194</f>
        <v>0</v>
      </c>
      <c r="N196" s="279">
        <f t="shared" si="327"/>
        <v>37</v>
      </c>
      <c r="O196" s="280">
        <f t="shared" si="327"/>
        <v>37</v>
      </c>
      <c r="P196" s="278">
        <f t="shared" si="327"/>
        <v>0</v>
      </c>
      <c r="Q196" s="280">
        <f t="shared" si="327"/>
        <v>37</v>
      </c>
      <c r="R196" s="278"/>
      <c r="S196" s="279"/>
      <c r="T196" s="280"/>
      <c r="U196" s="278"/>
      <c r="V196" s="280"/>
      <c r="W196" s="281"/>
    </row>
    <row r="197" spans="1:27" ht="14.25" thickTop="1" thickBot="1">
      <c r="L197" s="290" t="s">
        <v>60</v>
      </c>
      <c r="M197" s="249"/>
      <c r="N197" s="249"/>
      <c r="O197" s="249"/>
      <c r="P197" s="249"/>
      <c r="Q197" s="249"/>
      <c r="R197" s="249"/>
      <c r="S197" s="249"/>
      <c r="T197" s="249"/>
      <c r="U197" s="249"/>
      <c r="V197" s="249"/>
      <c r="W197" s="249"/>
    </row>
    <row r="198" spans="1:27" ht="13.5" thickTop="1">
      <c r="L198" s="531" t="s">
        <v>55</v>
      </c>
      <c r="M198" s="532"/>
      <c r="N198" s="532"/>
      <c r="O198" s="532"/>
      <c r="P198" s="532"/>
      <c r="Q198" s="532"/>
      <c r="R198" s="532"/>
      <c r="S198" s="532"/>
      <c r="T198" s="532"/>
      <c r="U198" s="532"/>
      <c r="V198" s="532"/>
      <c r="W198" s="533"/>
    </row>
    <row r="199" spans="1:27" ht="13.5" thickBot="1">
      <c r="L199" s="534" t="s">
        <v>52</v>
      </c>
      <c r="M199" s="535"/>
      <c r="N199" s="535"/>
      <c r="O199" s="535"/>
      <c r="P199" s="535"/>
      <c r="Q199" s="535"/>
      <c r="R199" s="535"/>
      <c r="S199" s="535"/>
      <c r="T199" s="535"/>
      <c r="U199" s="535"/>
      <c r="V199" s="535"/>
      <c r="W199" s="536"/>
    </row>
    <row r="200" spans="1:27" ht="14.25" thickTop="1" thickBot="1">
      <c r="L200" s="248"/>
      <c r="M200" s="249"/>
      <c r="N200" s="249"/>
      <c r="O200" s="249"/>
      <c r="P200" s="249"/>
      <c r="Q200" s="249"/>
      <c r="R200" s="249"/>
      <c r="S200" s="249"/>
      <c r="T200" s="249"/>
      <c r="U200" s="249"/>
      <c r="V200" s="249"/>
      <c r="W200" s="250" t="s">
        <v>34</v>
      </c>
    </row>
    <row r="201" spans="1:27" ht="14.25" thickTop="1" thickBot="1">
      <c r="L201" s="251"/>
      <c r="M201" s="252" t="s">
        <v>63</v>
      </c>
      <c r="N201" s="253"/>
      <c r="O201" s="291"/>
      <c r="P201" s="252"/>
      <c r="Q201" s="252"/>
      <c r="R201" s="252" t="s">
        <v>65</v>
      </c>
      <c r="S201" s="253"/>
      <c r="T201" s="291"/>
      <c r="U201" s="252"/>
      <c r="V201" s="252"/>
      <c r="W201" s="365" t="s">
        <v>2</v>
      </c>
    </row>
    <row r="202" spans="1:27" ht="13.5" thickTop="1">
      <c r="L202" s="255" t="s">
        <v>3</v>
      </c>
      <c r="M202" s="256"/>
      <c r="N202" s="257"/>
      <c r="O202" s="258"/>
      <c r="P202" s="259"/>
      <c r="Q202" s="258"/>
      <c r="R202" s="256"/>
      <c r="S202" s="257"/>
      <c r="T202" s="258"/>
      <c r="U202" s="259"/>
      <c r="V202" s="258"/>
      <c r="W202" s="366" t="s">
        <v>4</v>
      </c>
    </row>
    <row r="203" spans="1:27" ht="13.5" thickBot="1">
      <c r="L203" s="261"/>
      <c r="M203" s="262" t="s">
        <v>35</v>
      </c>
      <c r="N203" s="263" t="s">
        <v>36</v>
      </c>
      <c r="O203" s="264" t="s">
        <v>37</v>
      </c>
      <c r="P203" s="265" t="s">
        <v>32</v>
      </c>
      <c r="Q203" s="264" t="s">
        <v>7</v>
      </c>
      <c r="R203" s="262" t="s">
        <v>35</v>
      </c>
      <c r="S203" s="263" t="s">
        <v>36</v>
      </c>
      <c r="T203" s="264" t="s">
        <v>37</v>
      </c>
      <c r="U203" s="265" t="s">
        <v>32</v>
      </c>
      <c r="V203" s="264" t="s">
        <v>7</v>
      </c>
      <c r="W203" s="367"/>
    </row>
    <row r="204" spans="1:27" ht="6" customHeight="1" thickTop="1">
      <c r="L204" s="255"/>
      <c r="M204" s="267"/>
      <c r="N204" s="268"/>
      <c r="O204" s="269"/>
      <c r="P204" s="270"/>
      <c r="Q204" s="269"/>
      <c r="R204" s="267"/>
      <c r="S204" s="268"/>
      <c r="T204" s="269"/>
      <c r="U204" s="270"/>
      <c r="V204" s="269"/>
      <c r="W204" s="271"/>
    </row>
    <row r="205" spans="1:27">
      <c r="L205" s="255" t="s">
        <v>10</v>
      </c>
      <c r="M205" s="272">
        <v>51</v>
      </c>
      <c r="N205" s="273">
        <v>487</v>
      </c>
      <c r="O205" s="274">
        <f>M205+N205</f>
        <v>538</v>
      </c>
      <c r="P205" s="275">
        <v>0</v>
      </c>
      <c r="Q205" s="274">
        <f>O205+P205</f>
        <v>538</v>
      </c>
      <c r="R205" s="455">
        <v>55</v>
      </c>
      <c r="S205" s="456">
        <v>913</v>
      </c>
      <c r="T205" s="457">
        <f>R205+S205</f>
        <v>968</v>
      </c>
      <c r="U205" s="458">
        <v>0</v>
      </c>
      <c r="V205" s="274">
        <f>T205+U205</f>
        <v>968</v>
      </c>
      <c r="W205" s="276">
        <f>IF(Q205=0,0,((V205/Q205)-1)*100)</f>
        <v>79.925650557620827</v>
      </c>
    </row>
    <row r="206" spans="1:27">
      <c r="L206" s="255" t="s">
        <v>11</v>
      </c>
      <c r="M206" s="272">
        <v>40</v>
      </c>
      <c r="N206" s="273">
        <v>477</v>
      </c>
      <c r="O206" s="274">
        <f>M206+N206</f>
        <v>517</v>
      </c>
      <c r="P206" s="275">
        <v>0</v>
      </c>
      <c r="Q206" s="274">
        <f>O206+P206</f>
        <v>517</v>
      </c>
      <c r="R206" s="455">
        <v>50</v>
      </c>
      <c r="S206" s="456">
        <v>870</v>
      </c>
      <c r="T206" s="457">
        <f>R206+S206</f>
        <v>920</v>
      </c>
      <c r="U206" s="458">
        <v>0</v>
      </c>
      <c r="V206" s="274">
        <f>T206+U206</f>
        <v>920</v>
      </c>
      <c r="W206" s="276">
        <f>IF(Q206=0,0,((V206/Q206)-1)*100)</f>
        <v>77.949709864603477</v>
      </c>
    </row>
    <row r="207" spans="1:27" ht="13.5" thickBot="1">
      <c r="L207" s="261" t="s">
        <v>12</v>
      </c>
      <c r="M207" s="272">
        <v>54</v>
      </c>
      <c r="N207" s="273">
        <v>485</v>
      </c>
      <c r="O207" s="274">
        <f>M207+N207</f>
        <v>539</v>
      </c>
      <c r="P207" s="275">
        <v>0</v>
      </c>
      <c r="Q207" s="274">
        <f>O207+P207</f>
        <v>539</v>
      </c>
      <c r="R207" s="455">
        <v>61</v>
      </c>
      <c r="S207" s="456">
        <v>946</v>
      </c>
      <c r="T207" s="457">
        <f>R207+S207</f>
        <v>1007</v>
      </c>
      <c r="U207" s="458">
        <v>0</v>
      </c>
      <c r="V207" s="274">
        <f t="shared" ref="V207" si="328">T207+U207</f>
        <v>1007</v>
      </c>
      <c r="W207" s="276">
        <f>IF(Q207=0,0,((V207/Q207)-1)*100)</f>
        <v>86.827458256029686</v>
      </c>
    </row>
    <row r="208" spans="1:27" ht="14.25" thickTop="1" thickBot="1">
      <c r="L208" s="277" t="s">
        <v>38</v>
      </c>
      <c r="M208" s="278">
        <f t="shared" ref="M208:V208" si="329">+M205+M206+M207</f>
        <v>145</v>
      </c>
      <c r="N208" s="279">
        <f t="shared" si="329"/>
        <v>1449</v>
      </c>
      <c r="O208" s="280">
        <f t="shared" si="329"/>
        <v>1594</v>
      </c>
      <c r="P208" s="278">
        <f t="shared" si="329"/>
        <v>0</v>
      </c>
      <c r="Q208" s="280">
        <f t="shared" si="329"/>
        <v>1594</v>
      </c>
      <c r="R208" s="278">
        <f t="shared" si="329"/>
        <v>166</v>
      </c>
      <c r="S208" s="279">
        <f t="shared" si="329"/>
        <v>2729</v>
      </c>
      <c r="T208" s="280">
        <f t="shared" si="329"/>
        <v>2895</v>
      </c>
      <c r="U208" s="278">
        <f t="shared" si="329"/>
        <v>0</v>
      </c>
      <c r="V208" s="280">
        <f t="shared" si="329"/>
        <v>2895</v>
      </c>
      <c r="W208" s="281">
        <f t="shared" ref="W208" si="330">IF(Q208=0,0,((V208/Q208)-1)*100)</f>
        <v>81.618569636135518</v>
      </c>
    </row>
    <row r="209" spans="1:27" ht="13.5" thickTop="1">
      <c r="L209" s="255" t="s">
        <v>13</v>
      </c>
      <c r="M209" s="272">
        <v>48</v>
      </c>
      <c r="N209" s="273">
        <v>432</v>
      </c>
      <c r="O209" s="274">
        <f>M209+N209</f>
        <v>480</v>
      </c>
      <c r="P209" s="275">
        <v>0</v>
      </c>
      <c r="Q209" s="274">
        <f>O209+P209</f>
        <v>480</v>
      </c>
      <c r="R209" s="272">
        <v>63</v>
      </c>
      <c r="S209" s="273">
        <v>854</v>
      </c>
      <c r="T209" s="274">
        <f>R209+S209</f>
        <v>917</v>
      </c>
      <c r="U209" s="275">
        <v>0</v>
      </c>
      <c r="V209" s="274">
        <f>T209+U209</f>
        <v>917</v>
      </c>
      <c r="W209" s="276">
        <f t="shared" ref="W209:W213" si="331">IF(Q209=0,0,((V209/Q209)-1)*100)</f>
        <v>91.041666666666671</v>
      </c>
    </row>
    <row r="210" spans="1:27">
      <c r="L210" s="255" t="s">
        <v>14</v>
      </c>
      <c r="M210" s="272">
        <v>51</v>
      </c>
      <c r="N210" s="273">
        <v>419</v>
      </c>
      <c r="O210" s="274">
        <f>M210+N210</f>
        <v>470</v>
      </c>
      <c r="P210" s="275">
        <v>0</v>
      </c>
      <c r="Q210" s="274">
        <f>O210+P210</f>
        <v>470</v>
      </c>
      <c r="R210" s="272">
        <v>64</v>
      </c>
      <c r="S210" s="273">
        <v>901</v>
      </c>
      <c r="T210" s="274">
        <f>R210+S210</f>
        <v>965</v>
      </c>
      <c r="U210" s="458">
        <v>0</v>
      </c>
      <c r="V210" s="274">
        <f>T210+U210</f>
        <v>965</v>
      </c>
      <c r="W210" s="276">
        <f>IF(Q210=0,0,((V210/Q210)-1)*100)</f>
        <v>105.31914893617022</v>
      </c>
    </row>
    <row r="211" spans="1:27" ht="13.5" thickBot="1">
      <c r="L211" s="255" t="s">
        <v>15</v>
      </c>
      <c r="M211" s="272">
        <v>48</v>
      </c>
      <c r="N211" s="273">
        <v>376</v>
      </c>
      <c r="O211" s="274">
        <f>M211+N211</f>
        <v>424</v>
      </c>
      <c r="P211" s="275">
        <v>0</v>
      </c>
      <c r="Q211" s="274">
        <f>O211+P211</f>
        <v>424</v>
      </c>
      <c r="R211" s="272">
        <v>62</v>
      </c>
      <c r="S211" s="273">
        <v>886</v>
      </c>
      <c r="T211" s="274">
        <f>R211+S211</f>
        <v>948</v>
      </c>
      <c r="U211" s="275">
        <v>0</v>
      </c>
      <c r="V211" s="274">
        <f>T211+U211</f>
        <v>948</v>
      </c>
      <c r="W211" s="276">
        <f>IF(Q211=0,0,((V211/Q211)-1)*100)</f>
        <v>123.58490566037736</v>
      </c>
    </row>
    <row r="212" spans="1:27" ht="14.25" thickTop="1" thickBot="1">
      <c r="L212" s="277" t="s">
        <v>61</v>
      </c>
      <c r="M212" s="278">
        <f t="shared" ref="M212" si="332">+M209+M210+M211</f>
        <v>147</v>
      </c>
      <c r="N212" s="279">
        <f t="shared" ref="N212" si="333">+N209+N210+N211</f>
        <v>1227</v>
      </c>
      <c r="O212" s="280">
        <f t="shared" ref="O212" si="334">+O209+O210+O211</f>
        <v>1374</v>
      </c>
      <c r="P212" s="278">
        <f t="shared" ref="P212" si="335">+P209+P210+P211</f>
        <v>0</v>
      </c>
      <c r="Q212" s="280">
        <f t="shared" ref="Q212" si="336">+Q209+Q210+Q211</f>
        <v>1374</v>
      </c>
      <c r="R212" s="278">
        <f t="shared" ref="R212" si="337">+R209+R210+R211</f>
        <v>189</v>
      </c>
      <c r="S212" s="279">
        <f t="shared" ref="S212" si="338">+S209+S210+S211</f>
        <v>2641</v>
      </c>
      <c r="T212" s="280">
        <f t="shared" ref="T212" si="339">+T209+T210+T211</f>
        <v>2830</v>
      </c>
      <c r="U212" s="278">
        <f t="shared" ref="U212" si="340">+U209+U210+U211</f>
        <v>0</v>
      </c>
      <c r="V212" s="280">
        <f t="shared" ref="V212" si="341">+V209+V210+V211</f>
        <v>2830</v>
      </c>
      <c r="W212" s="281">
        <f t="shared" ref="W212" si="342">IF(Q212=0,0,((V212/Q212)-1)*100)</f>
        <v>105.9679767103348</v>
      </c>
    </row>
    <row r="213" spans="1:27" ht="13.5" thickTop="1">
      <c r="L213" s="255" t="s">
        <v>16</v>
      </c>
      <c r="M213" s="272">
        <v>43</v>
      </c>
      <c r="N213" s="273">
        <v>369</v>
      </c>
      <c r="O213" s="274">
        <f>SUM(M213:N213)</f>
        <v>412</v>
      </c>
      <c r="P213" s="275">
        <v>0</v>
      </c>
      <c r="Q213" s="274">
        <f>O213+P213</f>
        <v>412</v>
      </c>
      <c r="R213" s="272">
        <v>64</v>
      </c>
      <c r="S213" s="273">
        <v>708</v>
      </c>
      <c r="T213" s="274">
        <f>SUM(R213:S213)</f>
        <v>772</v>
      </c>
      <c r="U213" s="275">
        <v>0</v>
      </c>
      <c r="V213" s="274">
        <f>T213+U213</f>
        <v>772</v>
      </c>
      <c r="W213" s="276">
        <f t="shared" si="331"/>
        <v>87.378640776699029</v>
      </c>
    </row>
    <row r="214" spans="1:27">
      <c r="L214" s="255" t="s">
        <v>17</v>
      </c>
      <c r="M214" s="272">
        <v>41</v>
      </c>
      <c r="N214" s="273">
        <v>407</v>
      </c>
      <c r="O214" s="274">
        <f>SUM(M214:N214)</f>
        <v>448</v>
      </c>
      <c r="P214" s="275">
        <v>0</v>
      </c>
      <c r="Q214" s="274">
        <f>O214+P214</f>
        <v>448</v>
      </c>
      <c r="R214" s="272">
        <v>79</v>
      </c>
      <c r="S214" s="273">
        <v>747</v>
      </c>
      <c r="T214" s="274">
        <f>SUM(R214:S214)</f>
        <v>826</v>
      </c>
      <c r="U214" s="275">
        <v>0</v>
      </c>
      <c r="V214" s="274">
        <f>T214+U214</f>
        <v>826</v>
      </c>
      <c r="W214" s="276">
        <f>IF(Q214=0,0,((V214/Q214)-1)*100)</f>
        <v>84.375</v>
      </c>
    </row>
    <row r="215" spans="1:27" ht="13.5" thickBot="1">
      <c r="L215" s="255" t="s">
        <v>18</v>
      </c>
      <c r="M215" s="272">
        <v>51</v>
      </c>
      <c r="N215" s="273">
        <v>572</v>
      </c>
      <c r="O215" s="282">
        <f>SUM(M215:N215)</f>
        <v>623</v>
      </c>
      <c r="P215" s="283">
        <v>0</v>
      </c>
      <c r="Q215" s="282">
        <f>O215+P215</f>
        <v>623</v>
      </c>
      <c r="R215" s="272">
        <v>94</v>
      </c>
      <c r="S215" s="273">
        <v>915</v>
      </c>
      <c r="T215" s="282">
        <f>SUM(R215:S215)</f>
        <v>1009</v>
      </c>
      <c r="U215" s="283">
        <v>0</v>
      </c>
      <c r="V215" s="282">
        <f>T215+U215</f>
        <v>1009</v>
      </c>
      <c r="W215" s="276">
        <f>IF(Q215=0,0,((V215/Q215)-1)*100)</f>
        <v>61.958266452648481</v>
      </c>
    </row>
    <row r="216" spans="1:27" ht="14.25" thickTop="1" thickBot="1">
      <c r="L216" s="284" t="s">
        <v>19</v>
      </c>
      <c r="M216" s="285">
        <f>+M213+M214+M215</f>
        <v>135</v>
      </c>
      <c r="N216" s="285">
        <f t="shared" ref="N216" si="343">+N213+N214+N215</f>
        <v>1348</v>
      </c>
      <c r="O216" s="286">
        <f t="shared" ref="O216" si="344">+O213+O214+O215</f>
        <v>1483</v>
      </c>
      <c r="P216" s="287">
        <f t="shared" ref="P216" si="345">+P213+P214+P215</f>
        <v>0</v>
      </c>
      <c r="Q216" s="286">
        <f t="shared" ref="Q216" si="346">+Q213+Q214+Q215</f>
        <v>1483</v>
      </c>
      <c r="R216" s="285">
        <f t="shared" ref="R216" si="347">+R213+R214+R215</f>
        <v>237</v>
      </c>
      <c r="S216" s="285">
        <f t="shared" ref="S216" si="348">+S213+S214+S215</f>
        <v>2370</v>
      </c>
      <c r="T216" s="286">
        <f t="shared" ref="T216" si="349">+T213+T214+T215</f>
        <v>2607</v>
      </c>
      <c r="U216" s="287">
        <f t="shared" ref="U216" si="350">+U213+U214+U215</f>
        <v>0</v>
      </c>
      <c r="V216" s="286">
        <f t="shared" ref="V216" si="351">+V213+V214+V215</f>
        <v>2607</v>
      </c>
      <c r="W216" s="288">
        <f>IF(Q216=0,0,((V216/Q216)-1)*100)</f>
        <v>75.792312879298734</v>
      </c>
    </row>
    <row r="217" spans="1:27" ht="14.25" thickTop="1" thickBot="1">
      <c r="A217" s="403"/>
      <c r="K217" s="403"/>
      <c r="L217" s="255" t="s">
        <v>21</v>
      </c>
      <c r="M217" s="272">
        <v>45</v>
      </c>
      <c r="N217" s="273">
        <v>610</v>
      </c>
      <c r="O217" s="282">
        <f>SUM(M217:N217)</f>
        <v>655</v>
      </c>
      <c r="P217" s="289">
        <v>0</v>
      </c>
      <c r="Q217" s="282">
        <f>O217+P217</f>
        <v>655</v>
      </c>
      <c r="R217" s="272">
        <v>102</v>
      </c>
      <c r="S217" s="273">
        <v>802</v>
      </c>
      <c r="T217" s="282">
        <f>SUM(R217:S217)</f>
        <v>904</v>
      </c>
      <c r="U217" s="289">
        <v>0</v>
      </c>
      <c r="V217" s="282">
        <f>T217+U217</f>
        <v>904</v>
      </c>
      <c r="W217" s="276">
        <f>IF(Q217=0,0,((V217/Q217)-1)*100)</f>
        <v>38.015267175572511</v>
      </c>
      <c r="X217" s="333"/>
      <c r="Y217" s="334"/>
      <c r="Z217" s="334"/>
      <c r="AA217" s="407"/>
    </row>
    <row r="218" spans="1:27" ht="14.25" thickTop="1" thickBot="1">
      <c r="L218" s="277" t="s">
        <v>66</v>
      </c>
      <c r="M218" s="278">
        <f>M212+M216+M217</f>
        <v>327</v>
      </c>
      <c r="N218" s="279">
        <f t="shared" ref="N218" si="352">N212+N216+N217</f>
        <v>3185</v>
      </c>
      <c r="O218" s="280">
        <f t="shared" ref="O218" si="353">O212+O216+O217</f>
        <v>3512</v>
      </c>
      <c r="P218" s="278">
        <f t="shared" ref="P218" si="354">P212+P216+P217</f>
        <v>0</v>
      </c>
      <c r="Q218" s="280">
        <f t="shared" ref="Q218" si="355">Q212+Q216+Q217</f>
        <v>3512</v>
      </c>
      <c r="R218" s="278">
        <f t="shared" ref="R218" si="356">R212+R216+R217</f>
        <v>528</v>
      </c>
      <c r="S218" s="279">
        <f t="shared" ref="S218" si="357">S212+S216+S217</f>
        <v>5813</v>
      </c>
      <c r="T218" s="280">
        <f t="shared" ref="T218" si="358">T212+T216+T217</f>
        <v>6341</v>
      </c>
      <c r="U218" s="278">
        <f t="shared" ref="U218" si="359">U212+U216+U217</f>
        <v>0</v>
      </c>
      <c r="V218" s="280">
        <f t="shared" ref="V218" si="360">V212+V216+V217</f>
        <v>6341</v>
      </c>
      <c r="W218" s="281">
        <f t="shared" ref="W218" si="361">IF(Q218=0,0,((V218/Q218)-1)*100)</f>
        <v>80.552391799544409</v>
      </c>
    </row>
    <row r="219" spans="1:27" ht="14.25" thickTop="1" thickBot="1">
      <c r="L219" s="277" t="s">
        <v>67</v>
      </c>
      <c r="M219" s="278">
        <f>+M208+M212+M216+M217</f>
        <v>472</v>
      </c>
      <c r="N219" s="279">
        <f t="shared" ref="N219:V219" si="362">+N208+N212+N216+N217</f>
        <v>4634</v>
      </c>
      <c r="O219" s="280">
        <f t="shared" si="362"/>
        <v>5106</v>
      </c>
      <c r="P219" s="278">
        <f t="shared" si="362"/>
        <v>0</v>
      </c>
      <c r="Q219" s="280">
        <f t="shared" si="362"/>
        <v>5106</v>
      </c>
      <c r="R219" s="278">
        <f t="shared" si="362"/>
        <v>694</v>
      </c>
      <c r="S219" s="279">
        <f t="shared" si="362"/>
        <v>8542</v>
      </c>
      <c r="T219" s="280">
        <f t="shared" si="362"/>
        <v>9236</v>
      </c>
      <c r="U219" s="278">
        <f t="shared" si="362"/>
        <v>0</v>
      </c>
      <c r="V219" s="280">
        <f t="shared" si="362"/>
        <v>9236</v>
      </c>
      <c r="W219" s="281">
        <f>IF(Q219=0,0,((V219/Q219)-1)*100)</f>
        <v>80.885233059146103</v>
      </c>
    </row>
    <row r="220" spans="1:27" ht="13.5" thickTop="1">
      <c r="A220" s="403"/>
      <c r="K220" s="403"/>
      <c r="L220" s="255" t="s">
        <v>22</v>
      </c>
      <c r="M220" s="272">
        <v>54</v>
      </c>
      <c r="N220" s="273">
        <v>755</v>
      </c>
      <c r="O220" s="282">
        <f>SUM(M220:N220)</f>
        <v>809</v>
      </c>
      <c r="P220" s="275">
        <v>0</v>
      </c>
      <c r="Q220" s="282">
        <f>O220+P220</f>
        <v>809</v>
      </c>
      <c r="R220" s="272"/>
      <c r="S220" s="273"/>
      <c r="T220" s="282"/>
      <c r="U220" s="275"/>
      <c r="V220" s="282"/>
      <c r="W220" s="276"/>
      <c r="X220" s="333"/>
      <c r="Y220" s="334"/>
      <c r="Z220" s="334"/>
      <c r="AA220" s="407"/>
    </row>
    <row r="221" spans="1:27" ht="13.5" thickBot="1">
      <c r="A221" s="403"/>
      <c r="K221" s="403"/>
      <c r="L221" s="255" t="s">
        <v>23</v>
      </c>
      <c r="M221" s="272">
        <v>61</v>
      </c>
      <c r="N221" s="273">
        <v>908</v>
      </c>
      <c r="O221" s="282">
        <f>SUM(M221:N221)</f>
        <v>969</v>
      </c>
      <c r="P221" s="275">
        <v>0</v>
      </c>
      <c r="Q221" s="282">
        <f>O221+P221</f>
        <v>969</v>
      </c>
      <c r="R221" s="272"/>
      <c r="S221" s="273"/>
      <c r="T221" s="282"/>
      <c r="U221" s="275"/>
      <c r="V221" s="282"/>
      <c r="W221" s="276"/>
      <c r="X221" s="333"/>
      <c r="Y221" s="334"/>
      <c r="Z221" s="334"/>
      <c r="AA221" s="407"/>
    </row>
    <row r="222" spans="1:27" ht="14.25" thickTop="1" thickBot="1">
      <c r="A222" s="403"/>
      <c r="K222" s="403"/>
      <c r="L222" s="277" t="s">
        <v>40</v>
      </c>
      <c r="M222" s="278">
        <f t="shared" ref="M222:Q222" si="363">+M217+M220+M221</f>
        <v>160</v>
      </c>
      <c r="N222" s="279">
        <f t="shared" si="363"/>
        <v>2273</v>
      </c>
      <c r="O222" s="280">
        <f t="shared" si="363"/>
        <v>2433</v>
      </c>
      <c r="P222" s="278">
        <f t="shared" si="363"/>
        <v>0</v>
      </c>
      <c r="Q222" s="280">
        <f t="shared" si="363"/>
        <v>2433</v>
      </c>
      <c r="R222" s="278"/>
      <c r="S222" s="279"/>
      <c r="T222" s="280"/>
      <c r="U222" s="278"/>
      <c r="V222" s="280"/>
      <c r="W222" s="281"/>
      <c r="X222" s="333"/>
      <c r="Y222" s="334"/>
      <c r="Z222" s="334"/>
      <c r="AA222" s="407"/>
    </row>
    <row r="223" spans="1:27" ht="14.25" thickTop="1" thickBot="1">
      <c r="L223" s="277" t="s">
        <v>62</v>
      </c>
      <c r="M223" s="278">
        <f t="shared" ref="M223:Q223" si="364">M212+M216+M222</f>
        <v>442</v>
      </c>
      <c r="N223" s="279">
        <f t="shared" si="364"/>
        <v>4848</v>
      </c>
      <c r="O223" s="280">
        <f t="shared" si="364"/>
        <v>5290</v>
      </c>
      <c r="P223" s="278">
        <f t="shared" si="364"/>
        <v>0</v>
      </c>
      <c r="Q223" s="280">
        <f t="shared" si="364"/>
        <v>5290</v>
      </c>
      <c r="R223" s="278"/>
      <c r="S223" s="279"/>
      <c r="T223" s="280"/>
      <c r="U223" s="278"/>
      <c r="V223" s="280"/>
      <c r="W223" s="281"/>
    </row>
    <row r="224" spans="1:27" ht="14.25" thickTop="1" thickBot="1">
      <c r="L224" s="277" t="s">
        <v>64</v>
      </c>
      <c r="M224" s="278">
        <f t="shared" ref="M224:Q224" si="365">+M208+M212+M216+M222</f>
        <v>587</v>
      </c>
      <c r="N224" s="279">
        <f t="shared" si="365"/>
        <v>6297</v>
      </c>
      <c r="O224" s="280">
        <f t="shared" si="365"/>
        <v>6884</v>
      </c>
      <c r="P224" s="278">
        <f t="shared" si="365"/>
        <v>0</v>
      </c>
      <c r="Q224" s="280">
        <f t="shared" si="365"/>
        <v>6884</v>
      </c>
      <c r="R224" s="278"/>
      <c r="S224" s="279"/>
      <c r="T224" s="280"/>
      <c r="U224" s="278"/>
      <c r="V224" s="280"/>
      <c r="W224" s="281"/>
    </row>
    <row r="225" spans="12:23" ht="14.25" thickTop="1" thickBot="1">
      <c r="L225" s="290" t="s">
        <v>60</v>
      </c>
      <c r="M225" s="249"/>
      <c r="N225" s="249"/>
      <c r="O225" s="249"/>
      <c r="P225" s="249"/>
      <c r="Q225" s="249"/>
      <c r="R225" s="249"/>
      <c r="S225" s="249"/>
      <c r="T225" s="249"/>
      <c r="U225" s="249"/>
      <c r="V225" s="249"/>
      <c r="W225" s="249"/>
    </row>
    <row r="226" spans="12:23" ht="13.5" thickTop="1">
      <c r="L226" s="501" t="s">
        <v>56</v>
      </c>
      <c r="M226" s="502"/>
      <c r="N226" s="502"/>
      <c r="O226" s="502"/>
      <c r="P226" s="502"/>
      <c r="Q226" s="502"/>
      <c r="R226" s="502"/>
      <c r="S226" s="502"/>
      <c r="T226" s="502"/>
      <c r="U226" s="502"/>
      <c r="V226" s="502"/>
      <c r="W226" s="503"/>
    </row>
    <row r="227" spans="12:23" ht="13.5" thickBot="1">
      <c r="L227" s="504" t="s">
        <v>53</v>
      </c>
      <c r="M227" s="505"/>
      <c r="N227" s="505"/>
      <c r="O227" s="505"/>
      <c r="P227" s="505"/>
      <c r="Q227" s="505"/>
      <c r="R227" s="505"/>
      <c r="S227" s="505"/>
      <c r="T227" s="505"/>
      <c r="U227" s="505"/>
      <c r="V227" s="505"/>
      <c r="W227" s="506"/>
    </row>
    <row r="228" spans="12:23" ht="14.25" thickTop="1" thickBot="1">
      <c r="L228" s="248"/>
      <c r="M228" s="249"/>
      <c r="N228" s="249"/>
      <c r="O228" s="249"/>
      <c r="P228" s="249"/>
      <c r="Q228" s="249"/>
      <c r="R228" s="249"/>
      <c r="S228" s="249"/>
      <c r="T228" s="249"/>
      <c r="U228" s="249"/>
      <c r="V228" s="249"/>
      <c r="W228" s="250" t="s">
        <v>34</v>
      </c>
    </row>
    <row r="229" spans="12:23" ht="12.75" customHeight="1" thickTop="1" thickBot="1">
      <c r="L229" s="251"/>
      <c r="M229" s="495" t="s">
        <v>63</v>
      </c>
      <c r="N229" s="496"/>
      <c r="O229" s="496"/>
      <c r="P229" s="496"/>
      <c r="Q229" s="496"/>
      <c r="R229" s="252" t="s">
        <v>65</v>
      </c>
      <c r="S229" s="253"/>
      <c r="T229" s="291"/>
      <c r="U229" s="252"/>
      <c r="V229" s="252"/>
      <c r="W229" s="365" t="s">
        <v>2</v>
      </c>
    </row>
    <row r="230" spans="12:23" ht="13.5" thickTop="1">
      <c r="L230" s="255" t="s">
        <v>3</v>
      </c>
      <c r="M230" s="256"/>
      <c r="N230" s="257"/>
      <c r="O230" s="258"/>
      <c r="P230" s="259"/>
      <c r="Q230" s="302"/>
      <c r="R230" s="256"/>
      <c r="S230" s="257"/>
      <c r="T230" s="258"/>
      <c r="U230" s="259"/>
      <c r="V230" s="364"/>
      <c r="W230" s="366" t="s">
        <v>4</v>
      </c>
    </row>
    <row r="231" spans="12:23" ht="13.5" thickBot="1">
      <c r="L231" s="261"/>
      <c r="M231" s="262" t="s">
        <v>35</v>
      </c>
      <c r="N231" s="263" t="s">
        <v>36</v>
      </c>
      <c r="O231" s="264" t="s">
        <v>37</v>
      </c>
      <c r="P231" s="265" t="s">
        <v>32</v>
      </c>
      <c r="Q231" s="303" t="s">
        <v>7</v>
      </c>
      <c r="R231" s="262" t="s">
        <v>35</v>
      </c>
      <c r="S231" s="263" t="s">
        <v>36</v>
      </c>
      <c r="T231" s="264" t="s">
        <v>37</v>
      </c>
      <c r="U231" s="265" t="s">
        <v>32</v>
      </c>
      <c r="V231" s="360" t="s">
        <v>7</v>
      </c>
      <c r="W231" s="367"/>
    </row>
    <row r="232" spans="12:23" ht="4.5" customHeight="1" thickTop="1">
      <c r="L232" s="255"/>
      <c r="M232" s="267"/>
      <c r="N232" s="268"/>
      <c r="O232" s="269"/>
      <c r="P232" s="270"/>
      <c r="Q232" s="304"/>
      <c r="R232" s="267"/>
      <c r="S232" s="268"/>
      <c r="T232" s="269"/>
      <c r="U232" s="270"/>
      <c r="V232" s="306"/>
      <c r="W232" s="271"/>
    </row>
    <row r="233" spans="12:23">
      <c r="L233" s="255" t="s">
        <v>10</v>
      </c>
      <c r="M233" s="272">
        <f t="shared" ref="M233:N235" si="366">+M177+M205</f>
        <v>51</v>
      </c>
      <c r="N233" s="273">
        <f t="shared" si="366"/>
        <v>497</v>
      </c>
      <c r="O233" s="274">
        <f>M233+N233</f>
        <v>548</v>
      </c>
      <c r="P233" s="275">
        <f>+P177+P205</f>
        <v>0</v>
      </c>
      <c r="Q233" s="305">
        <f t="shared" ref="Q233" si="367">O233+P233</f>
        <v>548</v>
      </c>
      <c r="R233" s="272">
        <f t="shared" ref="R233:S235" si="368">+R177+R205</f>
        <v>55</v>
      </c>
      <c r="S233" s="273">
        <f t="shared" si="368"/>
        <v>914</v>
      </c>
      <c r="T233" s="274">
        <f>R233+S233</f>
        <v>969</v>
      </c>
      <c r="U233" s="275">
        <f>+U177+U205</f>
        <v>0</v>
      </c>
      <c r="V233" s="307">
        <f>T233+U233</f>
        <v>969</v>
      </c>
      <c r="W233" s="276">
        <f>IF(Q233=0,0,((V233/Q233)-1)*100)</f>
        <v>76.824817518248167</v>
      </c>
    </row>
    <row r="234" spans="12:23">
      <c r="L234" s="255" t="s">
        <v>11</v>
      </c>
      <c r="M234" s="272">
        <f t="shared" si="366"/>
        <v>40</v>
      </c>
      <c r="N234" s="273">
        <f t="shared" si="366"/>
        <v>484</v>
      </c>
      <c r="O234" s="274">
        <f t="shared" ref="O234:O235" si="369">M234+N234</f>
        <v>524</v>
      </c>
      <c r="P234" s="275">
        <f>+P178+P206</f>
        <v>0</v>
      </c>
      <c r="Q234" s="305">
        <f>O234+P234</f>
        <v>524</v>
      </c>
      <c r="R234" s="272">
        <f t="shared" si="368"/>
        <v>50</v>
      </c>
      <c r="S234" s="273">
        <f t="shared" si="368"/>
        <v>871</v>
      </c>
      <c r="T234" s="274">
        <f t="shared" ref="T234:T235" si="370">R234+S234</f>
        <v>921</v>
      </c>
      <c r="U234" s="275">
        <f>+U178+U206</f>
        <v>0</v>
      </c>
      <c r="V234" s="307">
        <f>T234+U234</f>
        <v>921</v>
      </c>
      <c r="W234" s="276">
        <f>IF(Q234=0,0,((V234/Q234)-1)*100)</f>
        <v>75.763358778625943</v>
      </c>
    </row>
    <row r="235" spans="12:23" ht="13.5" thickBot="1">
      <c r="L235" s="261" t="s">
        <v>12</v>
      </c>
      <c r="M235" s="272">
        <f t="shared" si="366"/>
        <v>54</v>
      </c>
      <c r="N235" s="273">
        <f t="shared" si="366"/>
        <v>489</v>
      </c>
      <c r="O235" s="274">
        <f t="shared" si="369"/>
        <v>543</v>
      </c>
      <c r="P235" s="275">
        <f>+P179+P207</f>
        <v>0</v>
      </c>
      <c r="Q235" s="305">
        <f>O235+P235</f>
        <v>543</v>
      </c>
      <c r="R235" s="272">
        <f t="shared" si="368"/>
        <v>61</v>
      </c>
      <c r="S235" s="273">
        <f t="shared" si="368"/>
        <v>947</v>
      </c>
      <c r="T235" s="274">
        <f t="shared" si="370"/>
        <v>1008</v>
      </c>
      <c r="U235" s="275">
        <f>+U179+U207</f>
        <v>0</v>
      </c>
      <c r="V235" s="307">
        <f>T235+U235</f>
        <v>1008</v>
      </c>
      <c r="W235" s="276">
        <f>IF(Q235=0,0,((V235/Q235)-1)*100)</f>
        <v>85.635359116022087</v>
      </c>
    </row>
    <row r="236" spans="12:23" ht="14.25" thickTop="1" thickBot="1">
      <c r="L236" s="277" t="s">
        <v>38</v>
      </c>
      <c r="M236" s="278">
        <f t="shared" ref="M236:V236" si="371">+M233+M234+M235</f>
        <v>145</v>
      </c>
      <c r="N236" s="279">
        <f t="shared" si="371"/>
        <v>1470</v>
      </c>
      <c r="O236" s="280">
        <f t="shared" si="371"/>
        <v>1615</v>
      </c>
      <c r="P236" s="278">
        <f t="shared" si="371"/>
        <v>0</v>
      </c>
      <c r="Q236" s="280">
        <f t="shared" si="371"/>
        <v>1615</v>
      </c>
      <c r="R236" s="278">
        <f t="shared" si="371"/>
        <v>166</v>
      </c>
      <c r="S236" s="279">
        <f t="shared" si="371"/>
        <v>2732</v>
      </c>
      <c r="T236" s="280">
        <f t="shared" si="371"/>
        <v>2898</v>
      </c>
      <c r="U236" s="278">
        <f t="shared" si="371"/>
        <v>0</v>
      </c>
      <c r="V236" s="280">
        <f t="shared" si="371"/>
        <v>2898</v>
      </c>
      <c r="W236" s="281">
        <f t="shared" ref="W236" si="372">IF(Q236=0,0,((V236/Q236)-1)*100)</f>
        <v>79.442724458204324</v>
      </c>
    </row>
    <row r="237" spans="12:23" ht="13.5" thickTop="1">
      <c r="L237" s="255" t="s">
        <v>13</v>
      </c>
      <c r="M237" s="272">
        <f t="shared" ref="M237:N239" si="373">+M181+M209</f>
        <v>48</v>
      </c>
      <c r="N237" s="273">
        <f t="shared" si="373"/>
        <v>435</v>
      </c>
      <c r="O237" s="274">
        <f t="shared" ref="O237" si="374">M237+N237</f>
        <v>483</v>
      </c>
      <c r="P237" s="275">
        <f>+P181+P209</f>
        <v>0</v>
      </c>
      <c r="Q237" s="305">
        <f t="shared" ref="Q237" si="375">O237+P237</f>
        <v>483</v>
      </c>
      <c r="R237" s="272">
        <f t="shared" ref="R237:S239" si="376">+R181+R209</f>
        <v>63</v>
      </c>
      <c r="S237" s="273">
        <f t="shared" si="376"/>
        <v>857</v>
      </c>
      <c r="T237" s="274">
        <f t="shared" ref="T237" si="377">R237+S237</f>
        <v>920</v>
      </c>
      <c r="U237" s="275">
        <f>+U181+U209</f>
        <v>0</v>
      </c>
      <c r="V237" s="307">
        <f>T237+U237</f>
        <v>920</v>
      </c>
      <c r="W237" s="276">
        <f>IF(Q237=0,0,((V237/Q237)-1)*100)</f>
        <v>90.476190476190467</v>
      </c>
    </row>
    <row r="238" spans="12:23">
      <c r="L238" s="255" t="s">
        <v>14</v>
      </c>
      <c r="M238" s="272">
        <f t="shared" si="373"/>
        <v>51</v>
      </c>
      <c r="N238" s="273">
        <f t="shared" si="373"/>
        <v>421</v>
      </c>
      <c r="O238" s="274">
        <f>M238+N238</f>
        <v>472</v>
      </c>
      <c r="P238" s="275">
        <f>+P182+P210</f>
        <v>0</v>
      </c>
      <c r="Q238" s="305">
        <f>O238+P238</f>
        <v>472</v>
      </c>
      <c r="R238" s="272">
        <f t="shared" si="376"/>
        <v>64</v>
      </c>
      <c r="S238" s="273">
        <f t="shared" si="376"/>
        <v>903</v>
      </c>
      <c r="T238" s="274">
        <f>R238+S238</f>
        <v>967</v>
      </c>
      <c r="U238" s="275">
        <f>+U182+U210</f>
        <v>0</v>
      </c>
      <c r="V238" s="307">
        <f>T238+U238</f>
        <v>967</v>
      </c>
      <c r="W238" s="276">
        <f>IF(Q238=0,0,((V238/Q238)-1)*100)</f>
        <v>104.87288135593222</v>
      </c>
    </row>
    <row r="239" spans="12:23" ht="13.5" thickBot="1">
      <c r="L239" s="255" t="s">
        <v>15</v>
      </c>
      <c r="M239" s="272">
        <f t="shared" si="373"/>
        <v>48</v>
      </c>
      <c r="N239" s="273">
        <f t="shared" si="373"/>
        <v>378</v>
      </c>
      <c r="O239" s="274">
        <f>M239+N239</f>
        <v>426</v>
      </c>
      <c r="P239" s="275">
        <f>+P183+P211</f>
        <v>0</v>
      </c>
      <c r="Q239" s="305">
        <f>O239+P239</f>
        <v>426</v>
      </c>
      <c r="R239" s="272">
        <f t="shared" si="376"/>
        <v>62</v>
      </c>
      <c r="S239" s="273">
        <f t="shared" si="376"/>
        <v>887</v>
      </c>
      <c r="T239" s="274">
        <f>R239+S239</f>
        <v>949</v>
      </c>
      <c r="U239" s="275">
        <f>+U183+U211</f>
        <v>0</v>
      </c>
      <c r="V239" s="307">
        <f>T239+U239</f>
        <v>949</v>
      </c>
      <c r="W239" s="276">
        <f>IF(Q239=0,0,((V239/Q239)-1)*100)</f>
        <v>122.7699530516432</v>
      </c>
    </row>
    <row r="240" spans="12:23" ht="14.25" thickTop="1" thickBot="1">
      <c r="L240" s="277" t="s">
        <v>61</v>
      </c>
      <c r="M240" s="278">
        <f t="shared" ref="M240" si="378">+M237+M238+M239</f>
        <v>147</v>
      </c>
      <c r="N240" s="279">
        <f t="shared" ref="N240" si="379">+N237+N238+N239</f>
        <v>1234</v>
      </c>
      <c r="O240" s="280">
        <f t="shared" ref="O240" si="380">+O237+O238+O239</f>
        <v>1381</v>
      </c>
      <c r="P240" s="278">
        <f t="shared" ref="P240" si="381">+P237+P238+P239</f>
        <v>0</v>
      </c>
      <c r="Q240" s="280">
        <f t="shared" ref="Q240" si="382">+Q237+Q238+Q239</f>
        <v>1381</v>
      </c>
      <c r="R240" s="278">
        <f t="shared" ref="R240" si="383">+R237+R238+R239</f>
        <v>189</v>
      </c>
      <c r="S240" s="279">
        <f t="shared" ref="S240" si="384">+S237+S238+S239</f>
        <v>2647</v>
      </c>
      <c r="T240" s="280">
        <f t="shared" ref="T240" si="385">+T237+T238+T239</f>
        <v>2836</v>
      </c>
      <c r="U240" s="278">
        <f t="shared" ref="U240" si="386">+U237+U238+U239</f>
        <v>0</v>
      </c>
      <c r="V240" s="280">
        <f t="shared" ref="V240" si="387">+V237+V238+V239</f>
        <v>2836</v>
      </c>
      <c r="W240" s="281">
        <f t="shared" ref="W240" si="388">IF(Q240=0,0,((V240/Q240)-1)*100)</f>
        <v>105.35843591600292</v>
      </c>
    </row>
    <row r="241" spans="1:27" ht="13.5" thickTop="1">
      <c r="L241" s="255" t="s">
        <v>16</v>
      </c>
      <c r="M241" s="272">
        <f t="shared" ref="M241:N243" si="389">+M185+M213</f>
        <v>43</v>
      </c>
      <c r="N241" s="273">
        <f t="shared" si="389"/>
        <v>370</v>
      </c>
      <c r="O241" s="274">
        <f t="shared" ref="O241" si="390">M241+N241</f>
        <v>413</v>
      </c>
      <c r="P241" s="275">
        <f>+P185+P213</f>
        <v>0</v>
      </c>
      <c r="Q241" s="305">
        <f t="shared" ref="Q241" si="391">O241+P241</f>
        <v>413</v>
      </c>
      <c r="R241" s="272">
        <f t="shared" ref="R241:S243" si="392">+R185+R213</f>
        <v>64</v>
      </c>
      <c r="S241" s="273">
        <f t="shared" si="392"/>
        <v>709</v>
      </c>
      <c r="T241" s="274">
        <f t="shared" ref="T241" si="393">R241+S241</f>
        <v>773</v>
      </c>
      <c r="U241" s="275">
        <f>+U185+U213</f>
        <v>0</v>
      </c>
      <c r="V241" s="307">
        <f>T241+U241</f>
        <v>773</v>
      </c>
      <c r="W241" s="276">
        <f t="shared" ref="W241" si="394">IF(Q241=0,0,((V241/Q241)-1)*100)</f>
        <v>87.167070217917669</v>
      </c>
    </row>
    <row r="242" spans="1:27">
      <c r="L242" s="255" t="s">
        <v>17</v>
      </c>
      <c r="M242" s="272">
        <f t="shared" si="389"/>
        <v>41</v>
      </c>
      <c r="N242" s="273">
        <f t="shared" si="389"/>
        <v>408</v>
      </c>
      <c r="O242" s="274">
        <f>M242+N242</f>
        <v>449</v>
      </c>
      <c r="P242" s="275">
        <f>+P186+P214</f>
        <v>0</v>
      </c>
      <c r="Q242" s="305">
        <f>O242+P242</f>
        <v>449</v>
      </c>
      <c r="R242" s="272">
        <f t="shared" si="392"/>
        <v>79</v>
      </c>
      <c r="S242" s="273">
        <f t="shared" si="392"/>
        <v>748</v>
      </c>
      <c r="T242" s="274">
        <f>R242+S242</f>
        <v>827</v>
      </c>
      <c r="U242" s="275">
        <f>+U186+U214</f>
        <v>0</v>
      </c>
      <c r="V242" s="307">
        <f>T242+U242</f>
        <v>827</v>
      </c>
      <c r="W242" s="276">
        <f>IF(Q242=0,0,((V242/Q242)-1)*100)</f>
        <v>84.187082405345208</v>
      </c>
    </row>
    <row r="243" spans="1:27" ht="13.5" thickBot="1">
      <c r="L243" s="255" t="s">
        <v>18</v>
      </c>
      <c r="M243" s="272">
        <f t="shared" si="389"/>
        <v>51</v>
      </c>
      <c r="N243" s="273">
        <f t="shared" si="389"/>
        <v>573</v>
      </c>
      <c r="O243" s="282">
        <f>M243+N243</f>
        <v>624</v>
      </c>
      <c r="P243" s="283">
        <f>+P187+P215</f>
        <v>0</v>
      </c>
      <c r="Q243" s="305">
        <f>O243+P243</f>
        <v>624</v>
      </c>
      <c r="R243" s="272">
        <f t="shared" si="392"/>
        <v>94</v>
      </c>
      <c r="S243" s="273">
        <f t="shared" si="392"/>
        <v>916</v>
      </c>
      <c r="T243" s="282">
        <f>R243+S243</f>
        <v>1010</v>
      </c>
      <c r="U243" s="283">
        <f>+U187+U215</f>
        <v>0</v>
      </c>
      <c r="V243" s="307">
        <f>T243+U243</f>
        <v>1010</v>
      </c>
      <c r="W243" s="276">
        <f>IF(Q243=0,0,((V243/Q243)-1)*100)</f>
        <v>61.858974358974365</v>
      </c>
    </row>
    <row r="244" spans="1:27" ht="14.25" thickTop="1" thickBot="1">
      <c r="L244" s="284" t="s">
        <v>19</v>
      </c>
      <c r="M244" s="285">
        <f>+M241+M242+M243</f>
        <v>135</v>
      </c>
      <c r="N244" s="285">
        <f t="shared" ref="N244" si="395">+N241+N242+N243</f>
        <v>1351</v>
      </c>
      <c r="O244" s="286">
        <f t="shared" ref="O244" si="396">+O241+O242+O243</f>
        <v>1486</v>
      </c>
      <c r="P244" s="287">
        <f t="shared" ref="P244" si="397">+P241+P242+P243</f>
        <v>0</v>
      </c>
      <c r="Q244" s="286">
        <f t="shared" ref="Q244" si="398">+Q241+Q242+Q243</f>
        <v>1486</v>
      </c>
      <c r="R244" s="285">
        <f t="shared" ref="R244" si="399">+R241+R242+R243</f>
        <v>237</v>
      </c>
      <c r="S244" s="285">
        <f t="shared" ref="S244" si="400">+S241+S242+S243</f>
        <v>2373</v>
      </c>
      <c r="T244" s="286">
        <f t="shared" ref="T244" si="401">+T241+T242+T243</f>
        <v>2610</v>
      </c>
      <c r="U244" s="287">
        <f t="shared" ref="U244" si="402">+U241+U242+U243</f>
        <v>0</v>
      </c>
      <c r="V244" s="286">
        <f t="shared" ref="V244" si="403">+V241+V242+V243</f>
        <v>2610</v>
      </c>
      <c r="W244" s="288">
        <f>IF(Q244=0,0,((V244/Q244)-1)*100)</f>
        <v>75.639300134589504</v>
      </c>
    </row>
    <row r="245" spans="1:27" ht="14.25" thickTop="1" thickBot="1">
      <c r="A245" s="403"/>
      <c r="K245" s="403"/>
      <c r="L245" s="255" t="s">
        <v>21</v>
      </c>
      <c r="M245" s="272">
        <f>+M189+M217</f>
        <v>45</v>
      </c>
      <c r="N245" s="273">
        <f>+N189+N217</f>
        <v>610</v>
      </c>
      <c r="O245" s="282">
        <f>M245+N245</f>
        <v>655</v>
      </c>
      <c r="P245" s="289">
        <f>+P189+P217</f>
        <v>0</v>
      </c>
      <c r="Q245" s="305">
        <f>O245+P245</f>
        <v>655</v>
      </c>
      <c r="R245" s="272">
        <f>+R189+R217</f>
        <v>102</v>
      </c>
      <c r="S245" s="273">
        <f>+S189+S217</f>
        <v>806</v>
      </c>
      <c r="T245" s="282">
        <f>R245+S245</f>
        <v>908</v>
      </c>
      <c r="U245" s="289">
        <f>+U189+U217</f>
        <v>0</v>
      </c>
      <c r="V245" s="307">
        <f>T245+U245</f>
        <v>908</v>
      </c>
      <c r="W245" s="276">
        <f>IF(Q245=0,0,((V245/Q245)-1)*100)</f>
        <v>38.625954198473281</v>
      </c>
      <c r="X245" s="333"/>
      <c r="Y245" s="334"/>
      <c r="Z245" s="334"/>
      <c r="AA245" s="407"/>
    </row>
    <row r="246" spans="1:27" ht="14.25" thickTop="1" thickBot="1">
      <c r="L246" s="277" t="s">
        <v>66</v>
      </c>
      <c r="M246" s="278">
        <f>M240+M244+M245</f>
        <v>327</v>
      </c>
      <c r="N246" s="279">
        <f t="shared" ref="N246" si="404">N240+N244+N245</f>
        <v>3195</v>
      </c>
      <c r="O246" s="280">
        <f t="shared" ref="O246" si="405">O240+O244+O245</f>
        <v>3522</v>
      </c>
      <c r="P246" s="278">
        <f t="shared" ref="P246" si="406">P240+P244+P245</f>
        <v>0</v>
      </c>
      <c r="Q246" s="280">
        <f t="shared" ref="Q246" si="407">Q240+Q244+Q245</f>
        <v>3522</v>
      </c>
      <c r="R246" s="278">
        <f t="shared" ref="R246" si="408">R240+R244+R245</f>
        <v>528</v>
      </c>
      <c r="S246" s="279">
        <f t="shared" ref="S246" si="409">S240+S244+S245</f>
        <v>5826</v>
      </c>
      <c r="T246" s="280">
        <f t="shared" ref="T246" si="410">T240+T244+T245</f>
        <v>6354</v>
      </c>
      <c r="U246" s="278">
        <f t="shared" ref="U246" si="411">U240+U244+U245</f>
        <v>0</v>
      </c>
      <c r="V246" s="280">
        <f t="shared" ref="V246" si="412">V240+V244+V245</f>
        <v>6354</v>
      </c>
      <c r="W246" s="281">
        <f t="shared" ref="W246" si="413">IF(Q246=0,0,((V246/Q246)-1)*100)</f>
        <v>80.408858603066435</v>
      </c>
    </row>
    <row r="247" spans="1:27" ht="14.25" thickTop="1" thickBot="1">
      <c r="L247" s="277" t="s">
        <v>67</v>
      </c>
      <c r="M247" s="278">
        <f>+M236+M240+M244+M245</f>
        <v>472</v>
      </c>
      <c r="N247" s="279">
        <f t="shared" ref="N247:V247" si="414">+N236+N240+N244+N245</f>
        <v>4665</v>
      </c>
      <c r="O247" s="280">
        <f t="shared" si="414"/>
        <v>5137</v>
      </c>
      <c r="P247" s="278">
        <f t="shared" si="414"/>
        <v>0</v>
      </c>
      <c r="Q247" s="280">
        <f t="shared" si="414"/>
        <v>5137</v>
      </c>
      <c r="R247" s="278">
        <f t="shared" si="414"/>
        <v>694</v>
      </c>
      <c r="S247" s="279">
        <f t="shared" si="414"/>
        <v>8558</v>
      </c>
      <c r="T247" s="280">
        <f t="shared" si="414"/>
        <v>9252</v>
      </c>
      <c r="U247" s="278">
        <f t="shared" si="414"/>
        <v>0</v>
      </c>
      <c r="V247" s="280">
        <f t="shared" si="414"/>
        <v>9252</v>
      </c>
      <c r="W247" s="281">
        <f>IF(Q247=0,0,((V247/Q247)-1)*100)</f>
        <v>80.105119719680744</v>
      </c>
    </row>
    <row r="248" spans="1:27" ht="13.5" thickTop="1">
      <c r="A248" s="403"/>
      <c r="K248" s="403"/>
      <c r="L248" s="255" t="s">
        <v>22</v>
      </c>
      <c r="M248" s="272">
        <f>+M192+M220</f>
        <v>54</v>
      </c>
      <c r="N248" s="273">
        <f>+N192+N220</f>
        <v>757</v>
      </c>
      <c r="O248" s="282">
        <f t="shared" ref="O248:O249" si="415">M248+N248</f>
        <v>811</v>
      </c>
      <c r="P248" s="275">
        <f>+P192+P220</f>
        <v>0</v>
      </c>
      <c r="Q248" s="305">
        <f t="shared" ref="Q248:Q249" si="416">O248+P248</f>
        <v>811</v>
      </c>
      <c r="R248" s="272"/>
      <c r="S248" s="273"/>
      <c r="T248" s="282"/>
      <c r="U248" s="275"/>
      <c r="V248" s="307"/>
      <c r="W248" s="276"/>
      <c r="X248" s="333"/>
      <c r="Y248" s="334"/>
      <c r="Z248" s="334"/>
      <c r="AA248" s="407"/>
    </row>
    <row r="249" spans="1:27" ht="13.5" thickBot="1">
      <c r="A249" s="403"/>
      <c r="K249" s="403"/>
      <c r="L249" s="255" t="s">
        <v>23</v>
      </c>
      <c r="M249" s="272">
        <f>+M193+M221</f>
        <v>61</v>
      </c>
      <c r="N249" s="273">
        <f>+N193+N221</f>
        <v>912</v>
      </c>
      <c r="O249" s="282">
        <f t="shared" si="415"/>
        <v>973</v>
      </c>
      <c r="P249" s="275">
        <f>+P193+P221</f>
        <v>0</v>
      </c>
      <c r="Q249" s="305">
        <f t="shared" si="416"/>
        <v>973</v>
      </c>
      <c r="R249" s="272"/>
      <c r="S249" s="273"/>
      <c r="T249" s="282"/>
      <c r="U249" s="275"/>
      <c r="V249" s="307"/>
      <c r="W249" s="276"/>
      <c r="X249" s="333"/>
      <c r="Y249" s="334"/>
      <c r="Z249" s="334"/>
      <c r="AA249" s="407"/>
    </row>
    <row r="250" spans="1:27" ht="14.25" thickTop="1" thickBot="1">
      <c r="L250" s="277" t="s">
        <v>40</v>
      </c>
      <c r="M250" s="278">
        <f t="shared" ref="M250:Q250" si="417">+M245+M248+M249</f>
        <v>160</v>
      </c>
      <c r="N250" s="279">
        <f t="shared" si="417"/>
        <v>2279</v>
      </c>
      <c r="O250" s="280">
        <f t="shared" si="417"/>
        <v>2439</v>
      </c>
      <c r="P250" s="278">
        <f t="shared" si="417"/>
        <v>0</v>
      </c>
      <c r="Q250" s="280">
        <f t="shared" si="417"/>
        <v>2439</v>
      </c>
      <c r="R250" s="278"/>
      <c r="S250" s="279"/>
      <c r="T250" s="280"/>
      <c r="U250" s="278"/>
      <c r="V250" s="280"/>
      <c r="W250" s="281"/>
    </row>
    <row r="251" spans="1:27" ht="14.25" thickTop="1" thickBot="1">
      <c r="L251" s="277" t="s">
        <v>62</v>
      </c>
      <c r="M251" s="278">
        <f t="shared" ref="M251:Q251" si="418">M240+M244+M250</f>
        <v>442</v>
      </c>
      <c r="N251" s="279">
        <f t="shared" si="418"/>
        <v>4864</v>
      </c>
      <c r="O251" s="280">
        <f t="shared" si="418"/>
        <v>5306</v>
      </c>
      <c r="P251" s="278">
        <f t="shared" si="418"/>
        <v>0</v>
      </c>
      <c r="Q251" s="280">
        <f t="shared" si="418"/>
        <v>5306</v>
      </c>
      <c r="R251" s="278"/>
      <c r="S251" s="279"/>
      <c r="T251" s="280"/>
      <c r="U251" s="278"/>
      <c r="V251" s="280"/>
      <c r="W251" s="281"/>
    </row>
    <row r="252" spans="1:27" ht="14.25" thickTop="1" thickBot="1">
      <c r="L252" s="277" t="s">
        <v>64</v>
      </c>
      <c r="M252" s="278">
        <f t="shared" ref="M252:Q252" si="419">+M236+M240+M244+M250</f>
        <v>587</v>
      </c>
      <c r="N252" s="279">
        <f t="shared" si="419"/>
        <v>6334</v>
      </c>
      <c r="O252" s="280">
        <f t="shared" si="419"/>
        <v>6921</v>
      </c>
      <c r="P252" s="278">
        <f t="shared" si="419"/>
        <v>0</v>
      </c>
      <c r="Q252" s="280">
        <f t="shared" si="419"/>
        <v>6921</v>
      </c>
      <c r="R252" s="278"/>
      <c r="S252" s="279"/>
      <c r="T252" s="280"/>
      <c r="U252" s="278"/>
      <c r="V252" s="280"/>
      <c r="W252" s="281"/>
    </row>
    <row r="253" spans="1:27" ht="13.5" thickTop="1">
      <c r="L253" s="290" t="s">
        <v>60</v>
      </c>
      <c r="M253" s="249"/>
      <c r="N253" s="249"/>
      <c r="O253" s="249"/>
      <c r="P253" s="249"/>
      <c r="Q253" s="249"/>
      <c r="R253" s="249"/>
      <c r="S253" s="249"/>
      <c r="T253" s="249"/>
      <c r="U253" s="249"/>
      <c r="V253" s="249"/>
      <c r="W253" s="249"/>
    </row>
  </sheetData>
  <sheetProtection password="CF53" sheet="1" objects="1" scenarios="1"/>
  <mergeCells count="37">
    <mergeCell ref="M229:Q229"/>
    <mergeCell ref="B2:I2"/>
    <mergeCell ref="B3:I3"/>
    <mergeCell ref="C5:E5"/>
    <mergeCell ref="F5:H5"/>
    <mergeCell ref="L2:W2"/>
    <mergeCell ref="L3:W3"/>
    <mergeCell ref="M5:Q5"/>
    <mergeCell ref="R5:V5"/>
    <mergeCell ref="B30:I30"/>
    <mergeCell ref="B31:I31"/>
    <mergeCell ref="C33:E33"/>
    <mergeCell ref="F33:H33"/>
    <mergeCell ref="L30:W30"/>
    <mergeCell ref="L31:W31"/>
    <mergeCell ref="M33:Q33"/>
    <mergeCell ref="R33:V33"/>
    <mergeCell ref="B58:I58"/>
    <mergeCell ref="B59:I59"/>
    <mergeCell ref="C61:E61"/>
    <mergeCell ref="F61:H61"/>
    <mergeCell ref="L58:W58"/>
    <mergeCell ref="L59:W59"/>
    <mergeCell ref="M61:Q61"/>
    <mergeCell ref="R61:V61"/>
    <mergeCell ref="L86:W86"/>
    <mergeCell ref="L87:W87"/>
    <mergeCell ref="L114:W114"/>
    <mergeCell ref="L115:W115"/>
    <mergeCell ref="L142:W142"/>
    <mergeCell ref="L143:W143"/>
    <mergeCell ref="L226:W226"/>
    <mergeCell ref="L227:W227"/>
    <mergeCell ref="L170:W170"/>
    <mergeCell ref="L171:W171"/>
    <mergeCell ref="L198:W198"/>
    <mergeCell ref="L199:W199"/>
  </mergeCells>
  <conditionalFormatting sqref="A1:A1048576 K1:K1048576">
    <cfRule type="containsText" dxfId="5" priority="2" operator="containsText" text="NOT OK">
      <formula>NOT(ISERROR(SEARCH("NOT OK",A1)))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Don Mueang International Airport</oddHeader>
  </headerFooter>
  <rowBreaks count="2" manualBreakCount="2">
    <brk id="85" min="11" max="22" man="1"/>
    <brk id="169" min="11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A253"/>
  <sheetViews>
    <sheetView topLeftCell="F1" zoomScaleNormal="100" workbookViewId="0">
      <selection activeCell="U1" activeCellId="2" sqref="L1:W1048576 L1:W1048576 L1:W1048576"/>
    </sheetView>
  </sheetViews>
  <sheetFormatPr defaultRowHeight="12.75"/>
  <cols>
    <col min="1" max="1" width="9.140625" style="4"/>
    <col min="2" max="2" width="12.42578125" style="1" customWidth="1"/>
    <col min="3" max="3" width="11.5703125" style="1" customWidth="1"/>
    <col min="4" max="5" width="11.4257812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0" width="7" style="1" customWidth="1"/>
    <col min="11" max="11" width="7" style="4"/>
    <col min="12" max="12" width="13" style="1" customWidth="1"/>
    <col min="13" max="14" width="12.28515625" style="1" customWidth="1"/>
    <col min="15" max="15" width="14.140625" style="1" bestFit="1" customWidth="1"/>
    <col min="16" max="19" width="12.28515625" style="1" customWidth="1"/>
    <col min="20" max="20" width="14.140625" style="1" bestFit="1" customWidth="1"/>
    <col min="21" max="22" width="12.28515625" style="1" customWidth="1"/>
    <col min="23" max="23" width="12.140625" style="2" bestFit="1" customWidth="1"/>
    <col min="24" max="24" width="9" style="2" bestFit="1" customWidth="1"/>
    <col min="25" max="25" width="9.85546875" style="1" bestFit="1" customWidth="1"/>
    <col min="26" max="26" width="7" style="1"/>
    <col min="27" max="27" width="8.140625" style="3" bestFit="1" customWidth="1"/>
    <col min="28" max="16384" width="9.140625" style="1"/>
  </cols>
  <sheetData>
    <row r="1" spans="1:23" ht="13.5" thickBot="1"/>
    <row r="2" spans="1:23" ht="13.5" thickTop="1">
      <c r="B2" s="513" t="s">
        <v>0</v>
      </c>
      <c r="C2" s="514"/>
      <c r="D2" s="514"/>
      <c r="E2" s="514"/>
      <c r="F2" s="514"/>
      <c r="G2" s="514"/>
      <c r="H2" s="514"/>
      <c r="I2" s="515"/>
      <c r="J2" s="4"/>
      <c r="L2" s="516" t="s">
        <v>1</v>
      </c>
      <c r="M2" s="517"/>
      <c r="N2" s="517"/>
      <c r="O2" s="517"/>
      <c r="P2" s="517"/>
      <c r="Q2" s="517"/>
      <c r="R2" s="517"/>
      <c r="S2" s="517"/>
      <c r="T2" s="517"/>
      <c r="U2" s="517"/>
      <c r="V2" s="517"/>
      <c r="W2" s="518"/>
    </row>
    <row r="3" spans="1:23" ht="13.5" thickBot="1">
      <c r="B3" s="519" t="s">
        <v>46</v>
      </c>
      <c r="C3" s="520"/>
      <c r="D3" s="520"/>
      <c r="E3" s="520"/>
      <c r="F3" s="520"/>
      <c r="G3" s="520"/>
      <c r="H3" s="520"/>
      <c r="I3" s="521"/>
      <c r="J3" s="4"/>
      <c r="L3" s="522" t="s">
        <v>48</v>
      </c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4"/>
    </row>
    <row r="4" spans="1:23" ht="14.25" thickTop="1" thickBot="1">
      <c r="B4" s="106"/>
      <c r="C4" s="107"/>
      <c r="D4" s="107"/>
      <c r="E4" s="107"/>
      <c r="F4" s="107"/>
      <c r="G4" s="107"/>
      <c r="H4" s="107"/>
      <c r="I4" s="108"/>
      <c r="J4" s="4"/>
      <c r="L4" s="52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</row>
    <row r="5" spans="1:23" ht="14.25" thickTop="1" thickBot="1">
      <c r="B5" s="109"/>
      <c r="C5" s="525" t="s">
        <v>63</v>
      </c>
      <c r="D5" s="526"/>
      <c r="E5" s="527"/>
      <c r="F5" s="525" t="s">
        <v>65</v>
      </c>
      <c r="G5" s="526"/>
      <c r="H5" s="527"/>
      <c r="I5" s="110" t="s">
        <v>2</v>
      </c>
      <c r="J5" s="4"/>
      <c r="L5" s="12"/>
      <c r="M5" s="528" t="s">
        <v>63</v>
      </c>
      <c r="N5" s="529"/>
      <c r="O5" s="529"/>
      <c r="P5" s="529"/>
      <c r="Q5" s="530"/>
      <c r="R5" s="528" t="s">
        <v>65</v>
      </c>
      <c r="S5" s="529"/>
      <c r="T5" s="529"/>
      <c r="U5" s="529"/>
      <c r="V5" s="530"/>
      <c r="W5" s="13" t="s">
        <v>2</v>
      </c>
    </row>
    <row r="6" spans="1:23" ht="13.5" thickTop="1">
      <c r="B6" s="111" t="s">
        <v>3</v>
      </c>
      <c r="C6" s="112"/>
      <c r="D6" s="113"/>
      <c r="E6" s="114"/>
      <c r="F6" s="112"/>
      <c r="G6" s="113"/>
      <c r="H6" s="114"/>
      <c r="I6" s="115" t="s">
        <v>4</v>
      </c>
      <c r="J6" s="4"/>
      <c r="L6" s="14" t="s">
        <v>3</v>
      </c>
      <c r="M6" s="20"/>
      <c r="N6" s="16"/>
      <c r="O6" s="17"/>
      <c r="P6" s="18"/>
      <c r="Q6" s="21"/>
      <c r="R6" s="20"/>
      <c r="S6" s="16"/>
      <c r="T6" s="17"/>
      <c r="U6" s="18"/>
      <c r="V6" s="21"/>
      <c r="W6" s="22" t="s">
        <v>4</v>
      </c>
    </row>
    <row r="7" spans="1:23" ht="13.5" thickBot="1">
      <c r="B7" s="116"/>
      <c r="C7" s="117" t="s">
        <v>5</v>
      </c>
      <c r="D7" s="118" t="s">
        <v>6</v>
      </c>
      <c r="E7" s="395" t="s">
        <v>7</v>
      </c>
      <c r="F7" s="117" t="s">
        <v>5</v>
      </c>
      <c r="G7" s="118" t="s">
        <v>6</v>
      </c>
      <c r="H7" s="392" t="s">
        <v>7</v>
      </c>
      <c r="I7" s="120"/>
      <c r="J7" s="4"/>
      <c r="L7" s="23"/>
      <c r="M7" s="28" t="s">
        <v>8</v>
      </c>
      <c r="N7" s="25" t="s">
        <v>9</v>
      </c>
      <c r="O7" s="26" t="s">
        <v>31</v>
      </c>
      <c r="P7" s="27" t="s">
        <v>32</v>
      </c>
      <c r="Q7" s="26" t="s">
        <v>7</v>
      </c>
      <c r="R7" s="28" t="s">
        <v>8</v>
      </c>
      <c r="S7" s="25" t="s">
        <v>9</v>
      </c>
      <c r="T7" s="26" t="s">
        <v>31</v>
      </c>
      <c r="U7" s="27" t="s">
        <v>32</v>
      </c>
      <c r="V7" s="26" t="s">
        <v>7</v>
      </c>
      <c r="W7" s="29"/>
    </row>
    <row r="8" spans="1:23" ht="6" customHeight="1" thickTop="1">
      <c r="B8" s="111"/>
      <c r="C8" s="121"/>
      <c r="D8" s="122"/>
      <c r="E8" s="183"/>
      <c r="F8" s="121"/>
      <c r="G8" s="122"/>
      <c r="H8" s="183"/>
      <c r="I8" s="124"/>
      <c r="J8" s="4"/>
      <c r="L8" s="14"/>
      <c r="M8" s="34"/>
      <c r="N8" s="31"/>
      <c r="O8" s="32"/>
      <c r="P8" s="33"/>
      <c r="Q8" s="35"/>
      <c r="R8" s="34"/>
      <c r="S8" s="31"/>
      <c r="T8" s="32"/>
      <c r="U8" s="413"/>
      <c r="V8" s="35"/>
      <c r="W8" s="36"/>
    </row>
    <row r="9" spans="1:23">
      <c r="A9" s="397" t="str">
        <f>IF(ISERROR(F9/G9)," ",IF(F9/G9&gt;0.5,IF(F9/G9&lt;1.5," ","NOT OK"),"NOT OK"))</f>
        <v xml:space="preserve"> </v>
      </c>
      <c r="B9" s="111" t="s">
        <v>10</v>
      </c>
      <c r="C9" s="125">
        <v>222</v>
      </c>
      <c r="D9" s="127">
        <v>220</v>
      </c>
      <c r="E9" s="184">
        <f>SUM(C9:D9)</f>
        <v>442</v>
      </c>
      <c r="F9" s="430">
        <v>304</v>
      </c>
      <c r="G9" s="431">
        <v>303</v>
      </c>
      <c r="H9" s="184">
        <f>SUM(F9:G9)</f>
        <v>607</v>
      </c>
      <c r="I9" s="128">
        <f>IF(E9=0,0,((H9/E9)-1)*100)</f>
        <v>37.33031674208145</v>
      </c>
      <c r="J9" s="4"/>
      <c r="L9" s="14" t="s">
        <v>10</v>
      </c>
      <c r="M9" s="40">
        <v>30341</v>
      </c>
      <c r="N9" s="38">
        <v>28929</v>
      </c>
      <c r="O9" s="198">
        <f>SUM(M9:N9)</f>
        <v>59270</v>
      </c>
      <c r="P9" s="411">
        <v>0</v>
      </c>
      <c r="Q9" s="198">
        <f t="shared" ref="Q9:Q11" si="0">O9+P9</f>
        <v>59270</v>
      </c>
      <c r="R9" s="441">
        <v>35509</v>
      </c>
      <c r="S9" s="439">
        <v>34283</v>
      </c>
      <c r="T9" s="198">
        <f>SUM(R9:S9)</f>
        <v>69792</v>
      </c>
      <c r="U9" s="411">
        <v>0</v>
      </c>
      <c r="V9" s="198">
        <v>81122</v>
      </c>
      <c r="W9" s="41">
        <f>IF(Q9=0,0,((V9/Q9)-1)*100)</f>
        <v>36.868567572127553</v>
      </c>
    </row>
    <row r="10" spans="1:23">
      <c r="A10" s="397" t="str">
        <f>IF(ISERROR(F10/G10)," ",IF(F10/G10&gt;0.5,IF(F10/G10&lt;1.5," ","NOT OK"),"NOT OK"))</f>
        <v xml:space="preserve"> </v>
      </c>
      <c r="B10" s="111" t="s">
        <v>11</v>
      </c>
      <c r="C10" s="125">
        <v>233</v>
      </c>
      <c r="D10" s="127">
        <v>236</v>
      </c>
      <c r="E10" s="184">
        <f>SUM(C10:D10)</f>
        <v>469</v>
      </c>
      <c r="F10" s="430">
        <v>307</v>
      </c>
      <c r="G10" s="431">
        <v>307</v>
      </c>
      <c r="H10" s="184">
        <f>SUM(F10:G10)</f>
        <v>614</v>
      </c>
      <c r="I10" s="128">
        <f>IF(E10=0,0,((H10/E10)-1)*100)</f>
        <v>30.916844349680161</v>
      </c>
      <c r="J10" s="4"/>
      <c r="K10" s="7"/>
      <c r="L10" s="14" t="s">
        <v>11</v>
      </c>
      <c r="M10" s="40">
        <v>33468</v>
      </c>
      <c r="N10" s="38">
        <v>31486</v>
      </c>
      <c r="O10" s="198">
        <f>SUM(M10:N10)</f>
        <v>64954</v>
      </c>
      <c r="P10" s="411">
        <v>0</v>
      </c>
      <c r="Q10" s="198">
        <f>O10+P10</f>
        <v>64954</v>
      </c>
      <c r="R10" s="441">
        <v>40709</v>
      </c>
      <c r="S10" s="439">
        <v>38043</v>
      </c>
      <c r="T10" s="198">
        <f>SUM(R10:S10)</f>
        <v>78752</v>
      </c>
      <c r="U10" s="411">
        <v>0</v>
      </c>
      <c r="V10" s="198">
        <v>90045</v>
      </c>
      <c r="W10" s="41">
        <f>IF(Q10=0,0,((V10/Q10)-1)*100)</f>
        <v>38.628875819810936</v>
      </c>
    </row>
    <row r="11" spans="1:23" ht="13.5" thickBot="1">
      <c r="A11" s="397" t="str">
        <f>IF(ISERROR(F11/G11)," ",IF(F11/G11&gt;0.5,IF(F11/G11&lt;1.5," ","NOT OK"),"NOT OK"))</f>
        <v xml:space="preserve"> </v>
      </c>
      <c r="B11" s="116" t="s">
        <v>12</v>
      </c>
      <c r="C11" s="129">
        <v>260</v>
      </c>
      <c r="D11" s="131">
        <v>260</v>
      </c>
      <c r="E11" s="184">
        <f>SUM(C11:D11)</f>
        <v>520</v>
      </c>
      <c r="F11" s="432">
        <v>341</v>
      </c>
      <c r="G11" s="433">
        <v>339</v>
      </c>
      <c r="H11" s="184">
        <f>SUM(F11:G11)</f>
        <v>680</v>
      </c>
      <c r="I11" s="128">
        <f>IF(E11=0,0,((H11/E11)-1)*100)</f>
        <v>30.76923076923077</v>
      </c>
      <c r="J11" s="4"/>
      <c r="K11" s="7"/>
      <c r="L11" s="23" t="s">
        <v>12</v>
      </c>
      <c r="M11" s="40">
        <v>37377</v>
      </c>
      <c r="N11" s="38">
        <v>34850</v>
      </c>
      <c r="O11" s="198">
        <f t="shared" ref="O11" si="1">SUM(M11:N11)</f>
        <v>72227</v>
      </c>
      <c r="P11" s="412">
        <v>0</v>
      </c>
      <c r="Q11" s="311">
        <f t="shared" si="0"/>
        <v>72227</v>
      </c>
      <c r="R11" s="441">
        <v>46502</v>
      </c>
      <c r="S11" s="439">
        <v>43365</v>
      </c>
      <c r="T11" s="198">
        <f t="shared" ref="T11" si="2">SUM(R11:S11)</f>
        <v>89867</v>
      </c>
      <c r="U11" s="412">
        <v>0</v>
      </c>
      <c r="V11" s="311">
        <v>102341</v>
      </c>
      <c r="W11" s="41">
        <f>IF(Q11=0,0,((V11/Q11)-1)*100)</f>
        <v>41.693549503648228</v>
      </c>
    </row>
    <row r="12" spans="1:23" ht="14.25" thickTop="1" thickBot="1">
      <c r="A12" s="397" t="str">
        <f>IF(ISERROR(F12/G12)," ",IF(F12/G12&gt;0.5,IF(F12/G12&lt;1.5," ","NOT OK"),"NOT OK"))</f>
        <v xml:space="preserve"> </v>
      </c>
      <c r="B12" s="132" t="s">
        <v>57</v>
      </c>
      <c r="C12" s="133">
        <f t="shared" ref="C12:H12" si="3">+C9+C10+C11</f>
        <v>715</v>
      </c>
      <c r="D12" s="135">
        <f t="shared" si="3"/>
        <v>716</v>
      </c>
      <c r="E12" s="188">
        <f t="shared" si="3"/>
        <v>1431</v>
      </c>
      <c r="F12" s="133">
        <f t="shared" si="3"/>
        <v>952</v>
      </c>
      <c r="G12" s="135">
        <f t="shared" si="3"/>
        <v>949</v>
      </c>
      <c r="H12" s="188">
        <f t="shared" si="3"/>
        <v>1901</v>
      </c>
      <c r="I12" s="136">
        <f>IF(E12=0,0,((H12/E12)-1)*100)</f>
        <v>32.844164919636619</v>
      </c>
      <c r="J12" s="4"/>
      <c r="L12" s="42" t="s">
        <v>57</v>
      </c>
      <c r="M12" s="46">
        <f t="shared" ref="M12:V12" si="4">+M9+M10+M11</f>
        <v>101186</v>
      </c>
      <c r="N12" s="44">
        <f t="shared" si="4"/>
        <v>95265</v>
      </c>
      <c r="O12" s="199">
        <f t="shared" si="4"/>
        <v>196451</v>
      </c>
      <c r="P12" s="44">
        <f t="shared" si="4"/>
        <v>0</v>
      </c>
      <c r="Q12" s="199">
        <f t="shared" si="4"/>
        <v>196451</v>
      </c>
      <c r="R12" s="46">
        <f t="shared" si="4"/>
        <v>122720</v>
      </c>
      <c r="S12" s="44">
        <f t="shared" si="4"/>
        <v>115691</v>
      </c>
      <c r="T12" s="199">
        <f t="shared" si="4"/>
        <v>238411</v>
      </c>
      <c r="U12" s="44">
        <f t="shared" si="4"/>
        <v>0</v>
      </c>
      <c r="V12" s="199">
        <f t="shared" si="4"/>
        <v>273508</v>
      </c>
      <c r="W12" s="47">
        <f>IF(Q12=0,0,((V12/Q12)-1)*100)</f>
        <v>39.22453945258615</v>
      </c>
    </row>
    <row r="13" spans="1:23" ht="13.5" thickTop="1">
      <c r="A13" s="397" t="str">
        <f t="shared" ref="A13:A73" si="5">IF(ISERROR(F13/G13)," ",IF(F13/G13&gt;0.5,IF(F13/G13&lt;1.5," ","NOT OK"),"NOT OK"))</f>
        <v xml:space="preserve"> </v>
      </c>
      <c r="B13" s="111" t="s">
        <v>13</v>
      </c>
      <c r="C13" s="125">
        <v>305</v>
      </c>
      <c r="D13" s="127">
        <v>303</v>
      </c>
      <c r="E13" s="184">
        <f>SUM(C13:D13)</f>
        <v>608</v>
      </c>
      <c r="F13" s="125">
        <v>362</v>
      </c>
      <c r="G13" s="127">
        <v>363</v>
      </c>
      <c r="H13" s="184">
        <f>SUM(F13:G13)</f>
        <v>725</v>
      </c>
      <c r="I13" s="128">
        <f t="shared" ref="I13:I17" si="6">IF(E13=0,0,((H13/E13)-1)*100)</f>
        <v>19.243421052631572</v>
      </c>
      <c r="J13" s="4"/>
      <c r="L13" s="14" t="s">
        <v>13</v>
      </c>
      <c r="M13" s="40">
        <v>43767</v>
      </c>
      <c r="N13" s="38">
        <v>40851</v>
      </c>
      <c r="O13" s="198">
        <f>SUM(M13:N13)</f>
        <v>84618</v>
      </c>
      <c r="P13" s="411">
        <v>0</v>
      </c>
      <c r="Q13" s="198">
        <f>O13+P13</f>
        <v>84618</v>
      </c>
      <c r="R13" s="40">
        <v>54818</v>
      </c>
      <c r="S13" s="38">
        <v>51778</v>
      </c>
      <c r="T13" s="198">
        <f>SUM(R13:S13)</f>
        <v>106596</v>
      </c>
      <c r="U13" s="411">
        <v>0</v>
      </c>
      <c r="V13" s="198">
        <f>T13+U13</f>
        <v>106596</v>
      </c>
      <c r="W13" s="41">
        <f t="shared" ref="W13:W17" si="7">IF(Q13=0,0,((V13/Q13)-1)*100)</f>
        <v>25.973197192086793</v>
      </c>
    </row>
    <row r="14" spans="1:23">
      <c r="A14" s="397" t="str">
        <f>IF(ISERROR(F14/G14)," ",IF(F14/G14&gt;0.5,IF(F14/G14&lt;1.5," ","NOT OK"),"NOT OK"))</f>
        <v xml:space="preserve"> </v>
      </c>
      <c r="B14" s="111" t="s">
        <v>14</v>
      </c>
      <c r="C14" s="125">
        <v>300</v>
      </c>
      <c r="D14" s="127">
        <v>300</v>
      </c>
      <c r="E14" s="184">
        <f>SUM(C14:D14)</f>
        <v>600</v>
      </c>
      <c r="F14" s="125">
        <v>351</v>
      </c>
      <c r="G14" s="127">
        <v>350</v>
      </c>
      <c r="H14" s="184">
        <f>SUM(F14:G14)</f>
        <v>701</v>
      </c>
      <c r="I14" s="128">
        <f>IF(E14=0,0,((H14/E14)-1)*100)</f>
        <v>16.833333333333321</v>
      </c>
      <c r="J14" s="4"/>
      <c r="L14" s="14" t="s">
        <v>14</v>
      </c>
      <c r="M14" s="40">
        <v>41869</v>
      </c>
      <c r="N14" s="38">
        <v>42102</v>
      </c>
      <c r="O14" s="198">
        <f t="shared" ref="O14" si="8">SUM(M14:N14)</f>
        <v>83971</v>
      </c>
      <c r="P14" s="411">
        <v>0</v>
      </c>
      <c r="Q14" s="198">
        <f>O14+P14</f>
        <v>83971</v>
      </c>
      <c r="R14" s="40">
        <v>52803</v>
      </c>
      <c r="S14" s="38">
        <v>54970</v>
      </c>
      <c r="T14" s="198">
        <f t="shared" ref="T14" si="9">SUM(R14:S14)</f>
        <v>107773</v>
      </c>
      <c r="U14" s="411">
        <v>0</v>
      </c>
      <c r="V14" s="198">
        <f>T14+U14</f>
        <v>107773</v>
      </c>
      <c r="W14" s="41">
        <f>IF(Q14=0,0,((V14/Q14)-1)*100)</f>
        <v>28.345500232223021</v>
      </c>
    </row>
    <row r="15" spans="1:23" ht="13.5" thickBot="1">
      <c r="A15" s="399" t="str">
        <f>IF(ISERROR(F15/G15)," ",IF(F15/G15&gt;0.5,IF(F15/G15&lt;1.5," ","NOT OK"),"NOT OK"))</f>
        <v xml:space="preserve"> </v>
      </c>
      <c r="B15" s="111" t="s">
        <v>15</v>
      </c>
      <c r="C15" s="125">
        <v>288</v>
      </c>
      <c r="D15" s="127">
        <v>290</v>
      </c>
      <c r="E15" s="184">
        <f>SUM(C15:D15)</f>
        <v>578</v>
      </c>
      <c r="F15" s="125">
        <v>337</v>
      </c>
      <c r="G15" s="127">
        <v>337</v>
      </c>
      <c r="H15" s="184">
        <f>SUM(F15:G15)</f>
        <v>674</v>
      </c>
      <c r="I15" s="128">
        <f>IF(E15=0,0,((H15/E15)-1)*100)</f>
        <v>16.608996539792397</v>
      </c>
      <c r="J15" s="8"/>
      <c r="L15" s="14" t="s">
        <v>15</v>
      </c>
      <c r="M15" s="40">
        <v>37397</v>
      </c>
      <c r="N15" s="38">
        <v>38840</v>
      </c>
      <c r="O15" s="198">
        <f>SUM(M15:N15)</f>
        <v>76237</v>
      </c>
      <c r="P15" s="411">
        <v>0</v>
      </c>
      <c r="Q15" s="198">
        <f>O15+P15</f>
        <v>76237</v>
      </c>
      <c r="R15" s="40">
        <v>50298</v>
      </c>
      <c r="S15" s="38">
        <v>49982</v>
      </c>
      <c r="T15" s="198">
        <f>SUM(R15:S15)</f>
        <v>100280</v>
      </c>
      <c r="U15" s="411">
        <v>0</v>
      </c>
      <c r="V15" s="198">
        <f>T15+U15</f>
        <v>100280</v>
      </c>
      <c r="W15" s="41">
        <f>IF(Q15=0,0,((V15/Q15)-1)*100)</f>
        <v>31.537180109395702</v>
      </c>
    </row>
    <row r="16" spans="1:23" ht="14.25" thickTop="1" thickBot="1">
      <c r="A16" s="397" t="str">
        <f>IF(ISERROR(F16/G16)," ",IF(F16/G16&gt;0.5,IF(F16/G16&lt;1.5," ","NOT OK"),"NOT OK"))</f>
        <v xml:space="preserve"> </v>
      </c>
      <c r="B16" s="132" t="s">
        <v>61</v>
      </c>
      <c r="C16" s="133">
        <f>+C13+C14+C15</f>
        <v>893</v>
      </c>
      <c r="D16" s="135">
        <f t="shared" ref="D16:H16" si="10">+D13+D14+D15</f>
        <v>893</v>
      </c>
      <c r="E16" s="188">
        <f t="shared" si="10"/>
        <v>1786</v>
      </c>
      <c r="F16" s="133">
        <f t="shared" si="10"/>
        <v>1050</v>
      </c>
      <c r="G16" s="135">
        <f t="shared" si="10"/>
        <v>1050</v>
      </c>
      <c r="H16" s="188">
        <f t="shared" si="10"/>
        <v>2100</v>
      </c>
      <c r="I16" s="136">
        <f>IF(E16=0,0,((H16/E16)-1)*100)</f>
        <v>17.581187010078381</v>
      </c>
      <c r="J16" s="4"/>
      <c r="L16" s="42" t="s">
        <v>61</v>
      </c>
      <c r="M16" s="46">
        <f t="shared" ref="M16:V16" si="11">+M13+M14+M15</f>
        <v>123033</v>
      </c>
      <c r="N16" s="44">
        <f t="shared" si="11"/>
        <v>121793</v>
      </c>
      <c r="O16" s="199">
        <f t="shared" si="11"/>
        <v>244826</v>
      </c>
      <c r="P16" s="44">
        <f t="shared" si="11"/>
        <v>0</v>
      </c>
      <c r="Q16" s="199">
        <f t="shared" si="11"/>
        <v>244826</v>
      </c>
      <c r="R16" s="46">
        <f t="shared" si="11"/>
        <v>157919</v>
      </c>
      <c r="S16" s="44">
        <f t="shared" si="11"/>
        <v>156730</v>
      </c>
      <c r="T16" s="199">
        <f t="shared" si="11"/>
        <v>314649</v>
      </c>
      <c r="U16" s="44">
        <f t="shared" si="11"/>
        <v>0</v>
      </c>
      <c r="V16" s="199">
        <f t="shared" si="11"/>
        <v>314649</v>
      </c>
      <c r="W16" s="47">
        <f>IF(Q16=0,0,((V16/Q16)-1)*100)</f>
        <v>28.519438294952337</v>
      </c>
    </row>
    <row r="17" spans="1:23" ht="13.5" thickTop="1">
      <c r="A17" s="397" t="str">
        <f t="shared" si="5"/>
        <v xml:space="preserve"> </v>
      </c>
      <c r="B17" s="111" t="s">
        <v>16</v>
      </c>
      <c r="C17" s="138">
        <v>292</v>
      </c>
      <c r="D17" s="140">
        <v>291</v>
      </c>
      <c r="E17" s="184">
        <f t="shared" ref="E17" si="12">SUM(C17:D17)</f>
        <v>583</v>
      </c>
      <c r="F17" s="138">
        <v>305</v>
      </c>
      <c r="G17" s="140">
        <v>305</v>
      </c>
      <c r="H17" s="184">
        <f t="shared" ref="H17" si="13">SUM(F17:G17)</f>
        <v>610</v>
      </c>
      <c r="I17" s="128">
        <f t="shared" si="6"/>
        <v>4.6312178387650116</v>
      </c>
      <c r="J17" s="8"/>
      <c r="L17" s="14" t="s">
        <v>16</v>
      </c>
      <c r="M17" s="40">
        <v>40430</v>
      </c>
      <c r="N17" s="38">
        <v>37974</v>
      </c>
      <c r="O17" s="198">
        <f t="shared" ref="O17" si="14">SUM(M17:N17)</f>
        <v>78404</v>
      </c>
      <c r="P17" s="411">
        <v>0</v>
      </c>
      <c r="Q17" s="198">
        <f>O17+P17</f>
        <v>78404</v>
      </c>
      <c r="R17" s="40">
        <v>46629</v>
      </c>
      <c r="S17" s="38">
        <v>45129</v>
      </c>
      <c r="T17" s="198">
        <f t="shared" ref="T17" si="15">SUM(R17:S17)</f>
        <v>91758</v>
      </c>
      <c r="U17" s="411">
        <v>0</v>
      </c>
      <c r="V17" s="198">
        <f>T17+U17</f>
        <v>91758</v>
      </c>
      <c r="W17" s="41">
        <f t="shared" si="7"/>
        <v>17.032294270700476</v>
      </c>
    </row>
    <row r="18" spans="1:23">
      <c r="A18" s="397" t="str">
        <f t="shared" ref="A18:A23" si="16">IF(ISERROR(F18/G18)," ",IF(F18/G18&gt;0.5,IF(F18/G18&lt;1.5," ","NOT OK"),"NOT OK"))</f>
        <v xml:space="preserve"> </v>
      </c>
      <c r="B18" s="111" t="s">
        <v>17</v>
      </c>
      <c r="C18" s="138">
        <v>287</v>
      </c>
      <c r="D18" s="140">
        <v>288</v>
      </c>
      <c r="E18" s="184">
        <f>SUM(C18:D18)</f>
        <v>575</v>
      </c>
      <c r="F18" s="138">
        <v>335</v>
      </c>
      <c r="G18" s="140">
        <v>335</v>
      </c>
      <c r="H18" s="184">
        <f>SUM(F18:G18)</f>
        <v>670</v>
      </c>
      <c r="I18" s="128">
        <f t="shared" ref="I18:I23" si="17">IF(E18=0,0,((H18/E18)-1)*100)</f>
        <v>16.521739130434774</v>
      </c>
      <c r="L18" s="14" t="s">
        <v>17</v>
      </c>
      <c r="M18" s="40">
        <v>35965</v>
      </c>
      <c r="N18" s="38">
        <v>34562</v>
      </c>
      <c r="O18" s="198">
        <f>SUM(M18:N18)</f>
        <v>70527</v>
      </c>
      <c r="P18" s="411">
        <v>0</v>
      </c>
      <c r="Q18" s="198">
        <f>O18+P18</f>
        <v>70527</v>
      </c>
      <c r="R18" s="40">
        <v>46272</v>
      </c>
      <c r="S18" s="38">
        <v>44327</v>
      </c>
      <c r="T18" s="198">
        <f>SUM(R18:S18)</f>
        <v>90599</v>
      </c>
      <c r="U18" s="411">
        <v>0</v>
      </c>
      <c r="V18" s="198">
        <f>T18+U18</f>
        <v>90599</v>
      </c>
      <c r="W18" s="41">
        <f t="shared" ref="W18:W23" si="18">IF(Q18=0,0,((V18/Q18)-1)*100)</f>
        <v>28.460022402767727</v>
      </c>
    </row>
    <row r="19" spans="1:23" ht="13.5" thickBot="1">
      <c r="A19" s="400" t="str">
        <f t="shared" si="16"/>
        <v xml:space="preserve"> </v>
      </c>
      <c r="B19" s="111" t="s">
        <v>18</v>
      </c>
      <c r="C19" s="138">
        <v>271</v>
      </c>
      <c r="D19" s="140">
        <v>271</v>
      </c>
      <c r="E19" s="184">
        <f t="shared" ref="E19" si="19">SUM(C19:D19)</f>
        <v>542</v>
      </c>
      <c r="F19" s="138">
        <v>351</v>
      </c>
      <c r="G19" s="140">
        <v>350</v>
      </c>
      <c r="H19" s="184">
        <f>SUM(F19:G19)</f>
        <v>701</v>
      </c>
      <c r="I19" s="128">
        <f t="shared" si="17"/>
        <v>29.335793357933571</v>
      </c>
      <c r="J19" s="9"/>
      <c r="L19" s="14" t="s">
        <v>18</v>
      </c>
      <c r="M19" s="40">
        <v>38412</v>
      </c>
      <c r="N19" s="38">
        <v>36139</v>
      </c>
      <c r="O19" s="198">
        <f t="shared" ref="O19" si="20">SUM(M19:N19)</f>
        <v>74551</v>
      </c>
      <c r="P19" s="411">
        <v>132</v>
      </c>
      <c r="Q19" s="198">
        <f>O19+P19</f>
        <v>74683</v>
      </c>
      <c r="R19" s="40">
        <v>51319</v>
      </c>
      <c r="S19" s="38">
        <v>47454</v>
      </c>
      <c r="T19" s="198">
        <f>SUM(R19:S19)</f>
        <v>98773</v>
      </c>
      <c r="U19" s="411">
        <v>0</v>
      </c>
      <c r="V19" s="198">
        <f>T19+U19</f>
        <v>98773</v>
      </c>
      <c r="W19" s="41">
        <f t="shared" si="18"/>
        <v>32.256336783471461</v>
      </c>
    </row>
    <row r="20" spans="1:23" ht="15.75" customHeight="1" thickTop="1" thickBot="1">
      <c r="A20" s="10" t="str">
        <f t="shared" si="16"/>
        <v xml:space="preserve"> </v>
      </c>
      <c r="B20" s="141" t="s">
        <v>19</v>
      </c>
      <c r="C20" s="133">
        <f>+C17+C18+C19</f>
        <v>850</v>
      </c>
      <c r="D20" s="144">
        <f t="shared" ref="D20:H20" si="21">+D17+D18+D19</f>
        <v>850</v>
      </c>
      <c r="E20" s="186">
        <f t="shared" si="21"/>
        <v>1700</v>
      </c>
      <c r="F20" s="133">
        <f t="shared" si="21"/>
        <v>991</v>
      </c>
      <c r="G20" s="144">
        <f t="shared" si="21"/>
        <v>990</v>
      </c>
      <c r="H20" s="186">
        <f t="shared" si="21"/>
        <v>1981</v>
      </c>
      <c r="I20" s="136">
        <f t="shared" si="17"/>
        <v>16.52941176470588</v>
      </c>
      <c r="J20" s="10"/>
      <c r="K20" s="11"/>
      <c r="L20" s="48" t="s">
        <v>19</v>
      </c>
      <c r="M20" s="49">
        <f>+M17+M18+M19</f>
        <v>114807</v>
      </c>
      <c r="N20" s="50">
        <f t="shared" ref="N20:V20" si="22">+N17+N18+N19</f>
        <v>108675</v>
      </c>
      <c r="O20" s="200">
        <f t="shared" si="22"/>
        <v>223482</v>
      </c>
      <c r="P20" s="50">
        <f t="shared" si="22"/>
        <v>132</v>
      </c>
      <c r="Q20" s="200">
        <f t="shared" si="22"/>
        <v>223614</v>
      </c>
      <c r="R20" s="49">
        <f t="shared" si="22"/>
        <v>144220</v>
      </c>
      <c r="S20" s="50">
        <f t="shared" si="22"/>
        <v>136910</v>
      </c>
      <c r="T20" s="200">
        <f t="shared" si="22"/>
        <v>281130</v>
      </c>
      <c r="U20" s="50">
        <f t="shared" si="22"/>
        <v>0</v>
      </c>
      <c r="V20" s="200">
        <f t="shared" si="22"/>
        <v>281130</v>
      </c>
      <c r="W20" s="51">
        <f t="shared" si="18"/>
        <v>25.721108696235472</v>
      </c>
    </row>
    <row r="21" spans="1:23" ht="14.25" thickTop="1" thickBot="1">
      <c r="A21" s="397" t="str">
        <f t="shared" si="16"/>
        <v xml:space="preserve"> </v>
      </c>
      <c r="B21" s="111" t="s">
        <v>20</v>
      </c>
      <c r="C21" s="125">
        <v>285</v>
      </c>
      <c r="D21" s="127">
        <v>285</v>
      </c>
      <c r="E21" s="187">
        <f>SUM(C21:D21)</f>
        <v>570</v>
      </c>
      <c r="F21" s="125">
        <v>345</v>
      </c>
      <c r="G21" s="127">
        <v>346</v>
      </c>
      <c r="H21" s="187">
        <f>SUM(F21:G21)</f>
        <v>691</v>
      </c>
      <c r="I21" s="128">
        <f t="shared" si="17"/>
        <v>21.228070175438596</v>
      </c>
      <c r="J21" s="4"/>
      <c r="L21" s="14" t="s">
        <v>21</v>
      </c>
      <c r="M21" s="40">
        <v>42123</v>
      </c>
      <c r="N21" s="38">
        <v>38600</v>
      </c>
      <c r="O21" s="198">
        <f>SUM(M21:N21)</f>
        <v>80723</v>
      </c>
      <c r="P21" s="411">
        <v>0</v>
      </c>
      <c r="Q21" s="198">
        <f>O21+P21</f>
        <v>80723</v>
      </c>
      <c r="R21" s="40">
        <v>52805</v>
      </c>
      <c r="S21" s="38">
        <v>49287</v>
      </c>
      <c r="T21" s="198">
        <f>SUM(R21:S21)</f>
        <v>102092</v>
      </c>
      <c r="U21" s="411">
        <v>0</v>
      </c>
      <c r="V21" s="198">
        <f>T21+U21</f>
        <v>102092</v>
      </c>
      <c r="W21" s="41">
        <f t="shared" si="18"/>
        <v>26.472009216704031</v>
      </c>
    </row>
    <row r="22" spans="1:23" ht="14.25" thickTop="1" thickBot="1">
      <c r="A22" s="397" t="str">
        <f t="shared" si="16"/>
        <v xml:space="preserve"> </v>
      </c>
      <c r="B22" s="132" t="s">
        <v>66</v>
      </c>
      <c r="C22" s="133">
        <f>C16+C20+C21</f>
        <v>2028</v>
      </c>
      <c r="D22" s="135">
        <f t="shared" ref="D22:H22" si="23">D16+D20+D21</f>
        <v>2028</v>
      </c>
      <c r="E22" s="188">
        <f t="shared" si="23"/>
        <v>4056</v>
      </c>
      <c r="F22" s="133">
        <f t="shared" si="23"/>
        <v>2386</v>
      </c>
      <c r="G22" s="135">
        <f t="shared" si="23"/>
        <v>2386</v>
      </c>
      <c r="H22" s="188">
        <f t="shared" si="23"/>
        <v>4772</v>
      </c>
      <c r="I22" s="136">
        <f t="shared" si="17"/>
        <v>17.652859960552259</v>
      </c>
      <c r="J22" s="4"/>
      <c r="L22" s="42" t="s">
        <v>66</v>
      </c>
      <c r="M22" s="46">
        <f>M16+M20+M21</f>
        <v>279963</v>
      </c>
      <c r="N22" s="44">
        <f t="shared" ref="N22:V22" si="24">N16+N20+N21</f>
        <v>269068</v>
      </c>
      <c r="O22" s="199">
        <f t="shared" si="24"/>
        <v>549031</v>
      </c>
      <c r="P22" s="44">
        <f t="shared" si="24"/>
        <v>132</v>
      </c>
      <c r="Q22" s="199">
        <f t="shared" si="24"/>
        <v>549163</v>
      </c>
      <c r="R22" s="46">
        <f t="shared" si="24"/>
        <v>354944</v>
      </c>
      <c r="S22" s="44">
        <f t="shared" si="24"/>
        <v>342927</v>
      </c>
      <c r="T22" s="199">
        <f t="shared" si="24"/>
        <v>697871</v>
      </c>
      <c r="U22" s="44">
        <f t="shared" si="24"/>
        <v>0</v>
      </c>
      <c r="V22" s="199">
        <f t="shared" si="24"/>
        <v>697871</v>
      </c>
      <c r="W22" s="47">
        <f t="shared" si="18"/>
        <v>27.079027538271873</v>
      </c>
    </row>
    <row r="23" spans="1:23" ht="14.25" thickTop="1" thickBot="1">
      <c r="A23" s="397" t="str">
        <f t="shared" si="16"/>
        <v xml:space="preserve"> </v>
      </c>
      <c r="B23" s="132" t="s">
        <v>67</v>
      </c>
      <c r="C23" s="133">
        <f>+C12+C16+C20+C21</f>
        <v>2743</v>
      </c>
      <c r="D23" s="135">
        <f t="shared" ref="D23:H23" si="25">+D12+D16+D20+D21</f>
        <v>2744</v>
      </c>
      <c r="E23" s="188">
        <f t="shared" si="25"/>
        <v>5487</v>
      </c>
      <c r="F23" s="133">
        <f t="shared" si="25"/>
        <v>3338</v>
      </c>
      <c r="G23" s="135">
        <f t="shared" si="25"/>
        <v>3335</v>
      </c>
      <c r="H23" s="188">
        <f t="shared" si="25"/>
        <v>6673</v>
      </c>
      <c r="I23" s="136">
        <f t="shared" si="17"/>
        <v>21.614725715327143</v>
      </c>
      <c r="J23" s="4"/>
      <c r="L23" s="42" t="s">
        <v>67</v>
      </c>
      <c r="M23" s="46">
        <f>+M12+M16+M20+M21</f>
        <v>381149</v>
      </c>
      <c r="N23" s="44">
        <f t="shared" ref="N23:V23" si="26">+N12+N16+N20+N21</f>
        <v>364333</v>
      </c>
      <c r="O23" s="199">
        <f t="shared" si="26"/>
        <v>745482</v>
      </c>
      <c r="P23" s="44">
        <f t="shared" si="26"/>
        <v>132</v>
      </c>
      <c r="Q23" s="199">
        <f t="shared" si="26"/>
        <v>745614</v>
      </c>
      <c r="R23" s="46">
        <f t="shared" si="26"/>
        <v>477664</v>
      </c>
      <c r="S23" s="44">
        <f t="shared" si="26"/>
        <v>458618</v>
      </c>
      <c r="T23" s="199">
        <f t="shared" si="26"/>
        <v>936282</v>
      </c>
      <c r="U23" s="44">
        <f t="shared" si="26"/>
        <v>0</v>
      </c>
      <c r="V23" s="199">
        <f t="shared" si="26"/>
        <v>971379</v>
      </c>
      <c r="W23" s="47">
        <f t="shared" si="18"/>
        <v>30.279072013132801</v>
      </c>
    </row>
    <row r="24" spans="1:23" ht="13.5" thickTop="1">
      <c r="A24" s="397" t="str">
        <f t="shared" si="5"/>
        <v xml:space="preserve"> </v>
      </c>
      <c r="B24" s="111" t="s">
        <v>22</v>
      </c>
      <c r="C24" s="125">
        <v>275</v>
      </c>
      <c r="D24" s="127">
        <v>274</v>
      </c>
      <c r="E24" s="178">
        <f t="shared" ref="E24:E25" si="27">SUM(C24:D24)</f>
        <v>549</v>
      </c>
      <c r="F24" s="125"/>
      <c r="G24" s="127"/>
      <c r="H24" s="178"/>
      <c r="I24" s="128"/>
      <c r="J24" s="4"/>
      <c r="L24" s="14" t="s">
        <v>22</v>
      </c>
      <c r="M24" s="40">
        <v>40838</v>
      </c>
      <c r="N24" s="38">
        <v>40922</v>
      </c>
      <c r="O24" s="198">
        <f t="shared" ref="O24:O25" si="28">SUM(M24:N24)</f>
        <v>81760</v>
      </c>
      <c r="P24" s="411">
        <v>0</v>
      </c>
      <c r="Q24" s="198">
        <f>O24+P24</f>
        <v>81760</v>
      </c>
      <c r="R24" s="40"/>
      <c r="S24" s="38"/>
      <c r="T24" s="198"/>
      <c r="U24" s="411"/>
      <c r="V24" s="198"/>
      <c r="W24" s="41"/>
    </row>
    <row r="25" spans="1:23" ht="13.5" thickBot="1">
      <c r="A25" s="397" t="str">
        <f t="shared" si="5"/>
        <v xml:space="preserve"> </v>
      </c>
      <c r="B25" s="111" t="s">
        <v>23</v>
      </c>
      <c r="C25" s="125">
        <v>241</v>
      </c>
      <c r="D25" s="146">
        <v>242</v>
      </c>
      <c r="E25" s="182">
        <f t="shared" si="27"/>
        <v>483</v>
      </c>
      <c r="F25" s="125"/>
      <c r="G25" s="146"/>
      <c r="H25" s="182"/>
      <c r="I25" s="147"/>
      <c r="J25" s="4"/>
      <c r="L25" s="14" t="s">
        <v>23</v>
      </c>
      <c r="M25" s="40">
        <v>31404</v>
      </c>
      <c r="N25" s="38">
        <v>30111</v>
      </c>
      <c r="O25" s="198">
        <f t="shared" si="28"/>
        <v>61515</v>
      </c>
      <c r="P25" s="411">
        <v>0</v>
      </c>
      <c r="Q25" s="198">
        <f>O25+P25</f>
        <v>61515</v>
      </c>
      <c r="R25" s="40"/>
      <c r="S25" s="38"/>
      <c r="T25" s="198"/>
      <c r="U25" s="411"/>
      <c r="V25" s="198"/>
      <c r="W25" s="41"/>
    </row>
    <row r="26" spans="1:23" ht="14.25" thickTop="1" thickBot="1">
      <c r="A26" s="397" t="str">
        <f t="shared" si="5"/>
        <v xml:space="preserve"> </v>
      </c>
      <c r="B26" s="132" t="s">
        <v>24</v>
      </c>
      <c r="C26" s="133">
        <f t="shared" ref="C26:E26" si="29">+C21+C24+C25</f>
        <v>801</v>
      </c>
      <c r="D26" s="135">
        <f t="shared" si="29"/>
        <v>801</v>
      </c>
      <c r="E26" s="188">
        <f t="shared" si="29"/>
        <v>1602</v>
      </c>
      <c r="F26" s="133"/>
      <c r="G26" s="135"/>
      <c r="H26" s="188"/>
      <c r="I26" s="136"/>
      <c r="J26" s="4"/>
      <c r="L26" s="42" t="s">
        <v>24</v>
      </c>
      <c r="M26" s="46">
        <f t="shared" ref="M26:Q26" si="30">+M21+M24+M25</f>
        <v>114365</v>
      </c>
      <c r="N26" s="44">
        <f t="shared" si="30"/>
        <v>109633</v>
      </c>
      <c r="O26" s="199">
        <f t="shared" si="30"/>
        <v>223998</v>
      </c>
      <c r="P26" s="44">
        <f t="shared" si="30"/>
        <v>0</v>
      </c>
      <c r="Q26" s="199">
        <f t="shared" si="30"/>
        <v>223998</v>
      </c>
      <c r="R26" s="46"/>
      <c r="S26" s="44"/>
      <c r="T26" s="199"/>
      <c r="U26" s="44"/>
      <c r="V26" s="199"/>
      <c r="W26" s="47"/>
    </row>
    <row r="27" spans="1:23" ht="14.25" thickTop="1" thickBot="1">
      <c r="A27" s="397" t="str">
        <f t="shared" ref="A27" si="31">IF(ISERROR(F27/G27)," ",IF(F27/G27&gt;0.5,IF(F27/G27&lt;1.5," ","NOT OK"),"NOT OK"))</f>
        <v xml:space="preserve"> </v>
      </c>
      <c r="B27" s="132" t="s">
        <v>62</v>
      </c>
      <c r="C27" s="133">
        <f t="shared" ref="C27:E27" si="32">C16+C20+C26</f>
        <v>2544</v>
      </c>
      <c r="D27" s="135">
        <f t="shared" si="32"/>
        <v>2544</v>
      </c>
      <c r="E27" s="188">
        <f t="shared" si="32"/>
        <v>5088</v>
      </c>
      <c r="F27" s="133"/>
      <c r="G27" s="135"/>
      <c r="H27" s="188"/>
      <c r="I27" s="136"/>
      <c r="J27" s="4"/>
      <c r="L27" s="42" t="s">
        <v>62</v>
      </c>
      <c r="M27" s="46">
        <f t="shared" ref="M27:Q27" si="33">M16+M20+M26</f>
        <v>352205</v>
      </c>
      <c r="N27" s="44">
        <f t="shared" si="33"/>
        <v>340101</v>
      </c>
      <c r="O27" s="199">
        <f t="shared" si="33"/>
        <v>692306</v>
      </c>
      <c r="P27" s="44">
        <f t="shared" si="33"/>
        <v>132</v>
      </c>
      <c r="Q27" s="199">
        <f t="shared" si="33"/>
        <v>692438</v>
      </c>
      <c r="R27" s="46"/>
      <c r="S27" s="44"/>
      <c r="T27" s="199"/>
      <c r="U27" s="44"/>
      <c r="V27" s="199"/>
      <c r="W27" s="47"/>
    </row>
    <row r="28" spans="1:23" ht="14.25" thickTop="1" thickBot="1">
      <c r="A28" s="398" t="str">
        <f t="shared" ref="A28" si="34">IF(ISERROR(F28/G28)," ",IF(F28/G28&gt;0.5,IF(F28/G28&lt;1.5," ","NOT OK"),"NOT OK"))</f>
        <v xml:space="preserve"> </v>
      </c>
      <c r="B28" s="132" t="s">
        <v>64</v>
      </c>
      <c r="C28" s="133">
        <f t="shared" ref="C28:E28" si="35">+C12+C16+C20+C26</f>
        <v>3259</v>
      </c>
      <c r="D28" s="135">
        <f t="shared" si="35"/>
        <v>3260</v>
      </c>
      <c r="E28" s="185">
        <f t="shared" si="35"/>
        <v>6519</v>
      </c>
      <c r="F28" s="133"/>
      <c r="G28" s="135"/>
      <c r="H28" s="185"/>
      <c r="I28" s="137"/>
      <c r="J28" s="8"/>
      <c r="L28" s="42" t="s">
        <v>64</v>
      </c>
      <c r="M28" s="46">
        <f t="shared" ref="M28:Q28" si="36">+M12+M16+M20+M26</f>
        <v>453391</v>
      </c>
      <c r="N28" s="44">
        <f t="shared" si="36"/>
        <v>435366</v>
      </c>
      <c r="O28" s="199">
        <f t="shared" si="36"/>
        <v>888757</v>
      </c>
      <c r="P28" s="45">
        <f t="shared" si="36"/>
        <v>132</v>
      </c>
      <c r="Q28" s="202">
        <f t="shared" si="36"/>
        <v>888889</v>
      </c>
      <c r="R28" s="46"/>
      <c r="S28" s="44"/>
      <c r="T28" s="199"/>
      <c r="U28" s="45"/>
      <c r="V28" s="202"/>
      <c r="W28" s="47"/>
    </row>
    <row r="29" spans="1:23" ht="14.25" thickTop="1" thickBot="1">
      <c r="B29" s="148" t="s">
        <v>60</v>
      </c>
      <c r="C29" s="107"/>
      <c r="D29" s="107"/>
      <c r="E29" s="107"/>
      <c r="F29" s="107"/>
      <c r="G29" s="107"/>
      <c r="H29" s="107"/>
      <c r="I29" s="108"/>
      <c r="J29" s="4"/>
      <c r="L29" s="55" t="s">
        <v>60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4"/>
    </row>
    <row r="30" spans="1:23" ht="13.5" thickTop="1">
      <c r="B30" s="513" t="s">
        <v>25</v>
      </c>
      <c r="C30" s="514"/>
      <c r="D30" s="514"/>
      <c r="E30" s="514"/>
      <c r="F30" s="514"/>
      <c r="G30" s="514"/>
      <c r="H30" s="514"/>
      <c r="I30" s="515"/>
      <c r="J30" s="4"/>
      <c r="L30" s="516" t="s">
        <v>26</v>
      </c>
      <c r="M30" s="517"/>
      <c r="N30" s="517"/>
      <c r="O30" s="517"/>
      <c r="P30" s="517"/>
      <c r="Q30" s="517"/>
      <c r="R30" s="517"/>
      <c r="S30" s="517"/>
      <c r="T30" s="517"/>
      <c r="U30" s="517"/>
      <c r="V30" s="517"/>
      <c r="W30" s="518"/>
    </row>
    <row r="31" spans="1:23" ht="13.5" thickBot="1">
      <c r="B31" s="519" t="s">
        <v>47</v>
      </c>
      <c r="C31" s="520"/>
      <c r="D31" s="520"/>
      <c r="E31" s="520"/>
      <c r="F31" s="520"/>
      <c r="G31" s="520"/>
      <c r="H31" s="520"/>
      <c r="I31" s="521"/>
      <c r="J31" s="4"/>
      <c r="L31" s="522" t="s">
        <v>49</v>
      </c>
      <c r="M31" s="523"/>
      <c r="N31" s="523"/>
      <c r="O31" s="523"/>
      <c r="P31" s="523"/>
      <c r="Q31" s="523"/>
      <c r="R31" s="523"/>
      <c r="S31" s="523"/>
      <c r="T31" s="523"/>
      <c r="U31" s="523"/>
      <c r="V31" s="523"/>
      <c r="W31" s="524"/>
    </row>
    <row r="32" spans="1:23" ht="14.25" thickTop="1" thickBot="1">
      <c r="B32" s="106"/>
      <c r="C32" s="107"/>
      <c r="D32" s="107"/>
      <c r="E32" s="107"/>
      <c r="F32" s="107"/>
      <c r="G32" s="107"/>
      <c r="H32" s="107"/>
      <c r="I32" s="108"/>
      <c r="J32" s="4"/>
      <c r="L32" s="52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4"/>
    </row>
    <row r="33" spans="1:25" ht="14.25" thickTop="1" thickBot="1">
      <c r="B33" s="109"/>
      <c r="C33" s="525" t="s">
        <v>63</v>
      </c>
      <c r="D33" s="526"/>
      <c r="E33" s="527"/>
      <c r="F33" s="525" t="s">
        <v>65</v>
      </c>
      <c r="G33" s="526"/>
      <c r="H33" s="527"/>
      <c r="I33" s="110" t="s">
        <v>2</v>
      </c>
      <c r="J33" s="4"/>
      <c r="L33" s="12"/>
      <c r="M33" s="528" t="s">
        <v>63</v>
      </c>
      <c r="N33" s="529"/>
      <c r="O33" s="529"/>
      <c r="P33" s="529"/>
      <c r="Q33" s="530"/>
      <c r="R33" s="528" t="s">
        <v>65</v>
      </c>
      <c r="S33" s="529"/>
      <c r="T33" s="529"/>
      <c r="U33" s="529"/>
      <c r="V33" s="530"/>
      <c r="W33" s="13" t="s">
        <v>2</v>
      </c>
    </row>
    <row r="34" spans="1:25" ht="13.5" thickTop="1">
      <c r="B34" s="111" t="s">
        <v>3</v>
      </c>
      <c r="C34" s="112"/>
      <c r="D34" s="113"/>
      <c r="E34" s="114"/>
      <c r="F34" s="112"/>
      <c r="G34" s="113"/>
      <c r="H34" s="114"/>
      <c r="I34" s="115" t="s">
        <v>4</v>
      </c>
      <c r="J34" s="4"/>
      <c r="L34" s="14" t="s">
        <v>3</v>
      </c>
      <c r="M34" s="20"/>
      <c r="N34" s="16"/>
      <c r="O34" s="17"/>
      <c r="P34" s="18"/>
      <c r="Q34" s="21"/>
      <c r="R34" s="20"/>
      <c r="S34" s="16"/>
      <c r="T34" s="17"/>
      <c r="U34" s="18"/>
      <c r="V34" s="21"/>
      <c r="W34" s="22" t="s">
        <v>4</v>
      </c>
    </row>
    <row r="35" spans="1:25" ht="13.5" thickBot="1">
      <c r="B35" s="116"/>
      <c r="C35" s="117" t="s">
        <v>5</v>
      </c>
      <c r="D35" s="118" t="s">
        <v>6</v>
      </c>
      <c r="E35" s="395" t="s">
        <v>7</v>
      </c>
      <c r="F35" s="117" t="s">
        <v>5</v>
      </c>
      <c r="G35" s="118" t="s">
        <v>6</v>
      </c>
      <c r="H35" s="392" t="s">
        <v>7</v>
      </c>
      <c r="I35" s="120"/>
      <c r="J35" s="4"/>
      <c r="L35" s="23"/>
      <c r="M35" s="28" t="s">
        <v>8</v>
      </c>
      <c r="N35" s="25" t="s">
        <v>9</v>
      </c>
      <c r="O35" s="26" t="s">
        <v>31</v>
      </c>
      <c r="P35" s="27" t="s">
        <v>32</v>
      </c>
      <c r="Q35" s="26" t="s">
        <v>7</v>
      </c>
      <c r="R35" s="28" t="s">
        <v>8</v>
      </c>
      <c r="S35" s="25" t="s">
        <v>9</v>
      </c>
      <c r="T35" s="26" t="s">
        <v>31</v>
      </c>
      <c r="U35" s="27" t="s">
        <v>32</v>
      </c>
      <c r="V35" s="26" t="s">
        <v>7</v>
      </c>
      <c r="W35" s="29"/>
    </row>
    <row r="36" spans="1:25" ht="5.25" customHeight="1" thickTop="1">
      <c r="B36" s="111"/>
      <c r="C36" s="121"/>
      <c r="D36" s="122"/>
      <c r="E36" s="123"/>
      <c r="F36" s="121"/>
      <c r="G36" s="122"/>
      <c r="H36" s="123"/>
      <c r="I36" s="124"/>
      <c r="J36" s="4"/>
      <c r="L36" s="14"/>
      <c r="M36" s="34"/>
      <c r="N36" s="31"/>
      <c r="O36" s="32"/>
      <c r="P36" s="33"/>
      <c r="Q36" s="35"/>
      <c r="R36" s="34"/>
      <c r="S36" s="31"/>
      <c r="T36" s="32"/>
      <c r="U36" s="413"/>
      <c r="V36" s="35"/>
      <c r="W36" s="36"/>
    </row>
    <row r="37" spans="1:25">
      <c r="A37" s="4" t="str">
        <f>IF(ISERROR(F37/G37)," ",IF(F37/G37&gt;0.5,IF(F37/G37&lt;1.5," ","NOT OK"),"NOT OK"))</f>
        <v xml:space="preserve"> </v>
      </c>
      <c r="B37" s="111" t="s">
        <v>10</v>
      </c>
      <c r="C37" s="125">
        <v>1134</v>
      </c>
      <c r="D37" s="127">
        <v>1134</v>
      </c>
      <c r="E37" s="184">
        <f t="shared" ref="E37:E39" si="37">SUM(C37:D37)</f>
        <v>2268</v>
      </c>
      <c r="F37" s="430">
        <v>1130</v>
      </c>
      <c r="G37" s="431">
        <v>1130</v>
      </c>
      <c r="H37" s="184">
        <f t="shared" ref="H37:H39" si="38">SUM(F37:G37)</f>
        <v>2260</v>
      </c>
      <c r="I37" s="128">
        <f t="shared" ref="I37:I39" si="39">IF(E37=0,0,((H37/E37)-1)*100)</f>
        <v>-0.35273368606701938</v>
      </c>
      <c r="J37" s="4"/>
      <c r="K37" s="7"/>
      <c r="L37" s="14" t="s">
        <v>10</v>
      </c>
      <c r="M37" s="40">
        <v>165893</v>
      </c>
      <c r="N37" s="38">
        <v>164520</v>
      </c>
      <c r="O37" s="198">
        <f>SUM(M37:N37)</f>
        <v>330413</v>
      </c>
      <c r="P37" s="411">
        <v>0</v>
      </c>
      <c r="Q37" s="198">
        <f>O37+P37</f>
        <v>330413</v>
      </c>
      <c r="R37" s="441">
        <v>178088</v>
      </c>
      <c r="S37" s="439">
        <v>178212</v>
      </c>
      <c r="T37" s="198">
        <f>SUM(R37:S37)</f>
        <v>356300</v>
      </c>
      <c r="U37" s="411">
        <v>54</v>
      </c>
      <c r="V37" s="198">
        <f>T37+U37</f>
        <v>356354</v>
      </c>
      <c r="W37" s="41">
        <f t="shared" ref="W37:W39" si="40">IF(Q37=0,0,((V37/Q37)-1)*100)</f>
        <v>7.8510833411518322</v>
      </c>
    </row>
    <row r="38" spans="1:25">
      <c r="A38" s="4" t="str">
        <f>IF(ISERROR(F38/G38)," ",IF(F38/G38&gt;0.5,IF(F38/G38&lt;1.5," ","NOT OK"),"NOT OK"))</f>
        <v xml:space="preserve"> </v>
      </c>
      <c r="B38" s="111" t="s">
        <v>11</v>
      </c>
      <c r="C38" s="125">
        <v>1136</v>
      </c>
      <c r="D38" s="127">
        <v>1135</v>
      </c>
      <c r="E38" s="184">
        <f t="shared" si="37"/>
        <v>2271</v>
      </c>
      <c r="F38" s="430">
        <v>1114</v>
      </c>
      <c r="G38" s="431">
        <v>1114</v>
      </c>
      <c r="H38" s="184">
        <f t="shared" si="38"/>
        <v>2228</v>
      </c>
      <c r="I38" s="128">
        <f t="shared" si="39"/>
        <v>-1.8934390136503776</v>
      </c>
      <c r="J38" s="4"/>
      <c r="K38" s="7"/>
      <c r="L38" s="14" t="s">
        <v>11</v>
      </c>
      <c r="M38" s="40">
        <v>163990</v>
      </c>
      <c r="N38" s="38">
        <v>169520</v>
      </c>
      <c r="O38" s="198">
        <f t="shared" ref="O38:O39" si="41">SUM(M38:N38)</f>
        <v>333510</v>
      </c>
      <c r="P38" s="411">
        <v>0</v>
      </c>
      <c r="Q38" s="198">
        <f>O38+P38</f>
        <v>333510</v>
      </c>
      <c r="R38" s="441">
        <v>181324</v>
      </c>
      <c r="S38" s="439">
        <v>184554</v>
      </c>
      <c r="T38" s="198">
        <f>SUM(R38:S38)</f>
        <v>365878</v>
      </c>
      <c r="U38" s="411">
        <v>0</v>
      </c>
      <c r="V38" s="198">
        <f>T38+U38</f>
        <v>365878</v>
      </c>
      <c r="W38" s="41">
        <f t="shared" si="40"/>
        <v>9.7052562142064822</v>
      </c>
    </row>
    <row r="39" spans="1:25" ht="13.5" thickBot="1">
      <c r="A39" s="4" t="str">
        <f>IF(ISERROR(F39/G39)," ",IF(F39/G39&gt;0.5,IF(F39/G39&lt;1.5," ","NOT OK"),"NOT OK"))</f>
        <v xml:space="preserve"> </v>
      </c>
      <c r="B39" s="116" t="s">
        <v>12</v>
      </c>
      <c r="C39" s="129">
        <v>1245</v>
      </c>
      <c r="D39" s="131">
        <v>1245</v>
      </c>
      <c r="E39" s="184">
        <f t="shared" si="37"/>
        <v>2490</v>
      </c>
      <c r="F39" s="432">
        <v>1217</v>
      </c>
      <c r="G39" s="433">
        <v>1219</v>
      </c>
      <c r="H39" s="184">
        <f t="shared" si="38"/>
        <v>2436</v>
      </c>
      <c r="I39" s="128">
        <f t="shared" si="39"/>
        <v>-2.168674698795181</v>
      </c>
      <c r="J39" s="4"/>
      <c r="K39" s="7"/>
      <c r="L39" s="23" t="s">
        <v>12</v>
      </c>
      <c r="M39" s="40">
        <v>192204</v>
      </c>
      <c r="N39" s="38">
        <v>187083</v>
      </c>
      <c r="O39" s="198">
        <f t="shared" si="41"/>
        <v>379287</v>
      </c>
      <c r="P39" s="412">
        <v>0</v>
      </c>
      <c r="Q39" s="201">
        <f>O39+P39</f>
        <v>379287</v>
      </c>
      <c r="R39" s="441">
        <v>196603</v>
      </c>
      <c r="S39" s="439">
        <v>197163</v>
      </c>
      <c r="T39" s="198">
        <f t="shared" ref="T39" si="42">SUM(R39:S39)</f>
        <v>393766</v>
      </c>
      <c r="U39" s="412">
        <v>0</v>
      </c>
      <c r="V39" s="201">
        <f t="shared" ref="V39" si="43">T39+U39</f>
        <v>393766</v>
      </c>
      <c r="W39" s="41">
        <f t="shared" si="40"/>
        <v>3.8174258543003159</v>
      </c>
    </row>
    <row r="40" spans="1:25" ht="14.25" thickTop="1" thickBot="1">
      <c r="A40" s="4" t="str">
        <f>IF(ISERROR(F40/G40)," ",IF(F40/G40&gt;0.5,IF(F40/G40&lt;1.5," ","NOT OK"),"NOT OK"))</f>
        <v xml:space="preserve"> </v>
      </c>
      <c r="B40" s="132" t="s">
        <v>57</v>
      </c>
      <c r="C40" s="133">
        <f t="shared" ref="C40:H40" si="44">+C37+C38+C39</f>
        <v>3515</v>
      </c>
      <c r="D40" s="135">
        <f t="shared" si="44"/>
        <v>3514</v>
      </c>
      <c r="E40" s="188">
        <f t="shared" si="44"/>
        <v>7029</v>
      </c>
      <c r="F40" s="133">
        <f t="shared" si="44"/>
        <v>3461</v>
      </c>
      <c r="G40" s="135">
        <f t="shared" si="44"/>
        <v>3463</v>
      </c>
      <c r="H40" s="188">
        <f t="shared" si="44"/>
        <v>6924</v>
      </c>
      <c r="I40" s="136">
        <f>IF(E40=0,0,((H40/E40)-1)*100)</f>
        <v>-1.4938113529662789</v>
      </c>
      <c r="J40" s="4"/>
      <c r="L40" s="42" t="s">
        <v>57</v>
      </c>
      <c r="M40" s="46">
        <f t="shared" ref="M40:V40" si="45">+M37+M38+M39</f>
        <v>522087</v>
      </c>
      <c r="N40" s="44">
        <f t="shared" si="45"/>
        <v>521123</v>
      </c>
      <c r="O40" s="199">
        <f t="shared" si="45"/>
        <v>1043210</v>
      </c>
      <c r="P40" s="44">
        <f t="shared" si="45"/>
        <v>0</v>
      </c>
      <c r="Q40" s="199">
        <f t="shared" si="45"/>
        <v>1043210</v>
      </c>
      <c r="R40" s="46">
        <f t="shared" si="45"/>
        <v>556015</v>
      </c>
      <c r="S40" s="44">
        <f t="shared" si="45"/>
        <v>559929</v>
      </c>
      <c r="T40" s="199">
        <f t="shared" si="45"/>
        <v>1115944</v>
      </c>
      <c r="U40" s="44">
        <f t="shared" si="45"/>
        <v>54</v>
      </c>
      <c r="V40" s="199">
        <f t="shared" si="45"/>
        <v>1115998</v>
      </c>
      <c r="W40" s="47">
        <f>IF(Q40=0,0,((V40/Q40)-1)*100)</f>
        <v>6.9773104168863398</v>
      </c>
    </row>
    <row r="41" spans="1:25" ht="13.5" thickTop="1">
      <c r="A41" s="4" t="str">
        <f t="shared" si="5"/>
        <v xml:space="preserve"> </v>
      </c>
      <c r="B41" s="111" t="s">
        <v>13</v>
      </c>
      <c r="C41" s="125">
        <v>1235</v>
      </c>
      <c r="D41" s="127">
        <v>1235</v>
      </c>
      <c r="E41" s="184">
        <f t="shared" ref="E41" si="46">SUM(C41:D41)</f>
        <v>2470</v>
      </c>
      <c r="F41" s="125">
        <v>1246</v>
      </c>
      <c r="G41" s="127">
        <v>1245</v>
      </c>
      <c r="H41" s="184">
        <f t="shared" ref="H41" si="47">SUM(F41:G41)</f>
        <v>2491</v>
      </c>
      <c r="I41" s="128">
        <f t="shared" ref="I41:I45" si="48">IF(E41=0,0,((H41/E41)-1)*100)</f>
        <v>0.85020242914979338</v>
      </c>
      <c r="L41" s="14" t="s">
        <v>13</v>
      </c>
      <c r="M41" s="40">
        <v>184819</v>
      </c>
      <c r="N41" s="38">
        <v>198524</v>
      </c>
      <c r="O41" s="198">
        <f t="shared" ref="O41" si="49">SUM(M41:N41)</f>
        <v>383343</v>
      </c>
      <c r="P41" s="412">
        <v>0</v>
      </c>
      <c r="Q41" s="201">
        <f>O41+P41</f>
        <v>383343</v>
      </c>
      <c r="R41" s="40">
        <v>210050</v>
      </c>
      <c r="S41" s="38">
        <v>217256</v>
      </c>
      <c r="T41" s="198">
        <f t="shared" ref="T41" si="50">SUM(R41:S41)</f>
        <v>427306</v>
      </c>
      <c r="U41" s="412">
        <v>0</v>
      </c>
      <c r="V41" s="201">
        <f>T41+U41</f>
        <v>427306</v>
      </c>
      <c r="W41" s="41">
        <f t="shared" ref="W41:W45" si="51">IF(Q41=0,0,((V41/Q41)-1)*100)</f>
        <v>11.468319494551871</v>
      </c>
    </row>
    <row r="42" spans="1:25">
      <c r="A42" s="4" t="str">
        <f>IF(ISERROR(F42/G42)," ",IF(F42/G42&gt;0.5,IF(F42/G42&lt;1.5," ","NOT OK"),"NOT OK"))</f>
        <v xml:space="preserve"> </v>
      </c>
      <c r="B42" s="111" t="s">
        <v>14</v>
      </c>
      <c r="C42" s="125">
        <v>1122</v>
      </c>
      <c r="D42" s="127">
        <v>1122</v>
      </c>
      <c r="E42" s="184">
        <f>SUM(C42:D42)</f>
        <v>2244</v>
      </c>
      <c r="F42" s="125">
        <v>1131</v>
      </c>
      <c r="G42" s="127">
        <v>1131</v>
      </c>
      <c r="H42" s="184">
        <f>SUM(F42:G42)</f>
        <v>2262</v>
      </c>
      <c r="I42" s="128">
        <f>IF(E42=0,0,((H42/E42)-1)*100)</f>
        <v>0.80213903743315829</v>
      </c>
      <c r="J42" s="4"/>
      <c r="L42" s="14" t="s">
        <v>14</v>
      </c>
      <c r="M42" s="40">
        <v>167645</v>
      </c>
      <c r="N42" s="38">
        <v>177213</v>
      </c>
      <c r="O42" s="198">
        <f>SUM(M42:N42)</f>
        <v>344858</v>
      </c>
      <c r="P42" s="412">
        <v>0</v>
      </c>
      <c r="Q42" s="201">
        <f>O42+P42</f>
        <v>344858</v>
      </c>
      <c r="R42" s="40">
        <v>190518</v>
      </c>
      <c r="S42" s="38">
        <v>198227</v>
      </c>
      <c r="T42" s="198">
        <f>SUM(R42:S42)</f>
        <v>388745</v>
      </c>
      <c r="U42" s="412">
        <v>0</v>
      </c>
      <c r="V42" s="201">
        <f>T42+U42</f>
        <v>388745</v>
      </c>
      <c r="W42" s="41">
        <f>IF(Q42=0,0,((V42/Q42)-1)*100)</f>
        <v>12.726107557313448</v>
      </c>
    </row>
    <row r="43" spans="1:25" ht="13.5" thickBot="1">
      <c r="A43" s="4" t="str">
        <f>IF(ISERROR(F43/G43)," ",IF(F43/G43&gt;0.5,IF(F43/G43&lt;1.5," ","NOT OK"),"NOT OK"))</f>
        <v xml:space="preserve"> </v>
      </c>
      <c r="B43" s="111" t="s">
        <v>15</v>
      </c>
      <c r="C43" s="125">
        <v>1206</v>
      </c>
      <c r="D43" s="127">
        <v>1206</v>
      </c>
      <c r="E43" s="184">
        <f>SUM(C43:D43)</f>
        <v>2412</v>
      </c>
      <c r="F43" s="125">
        <v>1132</v>
      </c>
      <c r="G43" s="127">
        <v>1132</v>
      </c>
      <c r="H43" s="184">
        <f>SUM(F43:G43)</f>
        <v>2264</v>
      </c>
      <c r="I43" s="147">
        <f>IF(E43=0,0,((H43/E43)-1)*100)</f>
        <v>-6.1359867330016638</v>
      </c>
      <c r="J43" s="4"/>
      <c r="L43" s="14" t="s">
        <v>15</v>
      </c>
      <c r="M43" s="40">
        <v>168559</v>
      </c>
      <c r="N43" s="38">
        <v>176829</v>
      </c>
      <c r="O43" s="198">
        <f>SUM(M43:N43)</f>
        <v>345388</v>
      </c>
      <c r="P43" s="412">
        <v>0</v>
      </c>
      <c r="Q43" s="201">
        <f>O43+P43</f>
        <v>345388</v>
      </c>
      <c r="R43" s="40">
        <v>182876</v>
      </c>
      <c r="S43" s="38">
        <v>189040</v>
      </c>
      <c r="T43" s="198">
        <f>SUM(R43:S43)</f>
        <v>371916</v>
      </c>
      <c r="U43" s="412">
        <v>0</v>
      </c>
      <c r="V43" s="201">
        <f>T43+U43</f>
        <v>371916</v>
      </c>
      <c r="W43" s="41">
        <f>IF(Q43=0,0,((V43/Q43)-1)*100)</f>
        <v>7.6806374280519396</v>
      </c>
    </row>
    <row r="44" spans="1:25" ht="14.25" thickTop="1" thickBot="1">
      <c r="A44" s="397" t="str">
        <f>IF(ISERROR(F44/G44)," ",IF(F44/G44&gt;0.5,IF(F44/G44&lt;1.5," ","NOT OK"),"NOT OK"))</f>
        <v xml:space="preserve"> </v>
      </c>
      <c r="B44" s="132" t="s">
        <v>61</v>
      </c>
      <c r="C44" s="133">
        <f>+C41+C42+C43</f>
        <v>3563</v>
      </c>
      <c r="D44" s="135">
        <f t="shared" ref="D44" si="52">+D41+D42+D43</f>
        <v>3563</v>
      </c>
      <c r="E44" s="188">
        <f t="shared" ref="E44" si="53">+E41+E42+E43</f>
        <v>7126</v>
      </c>
      <c r="F44" s="133">
        <f t="shared" ref="F44" si="54">+F41+F42+F43</f>
        <v>3509</v>
      </c>
      <c r="G44" s="135">
        <f t="shared" ref="G44" si="55">+G41+G42+G43</f>
        <v>3508</v>
      </c>
      <c r="H44" s="188">
        <f t="shared" ref="H44" si="56">+H41+H42+H43</f>
        <v>7017</v>
      </c>
      <c r="I44" s="136">
        <f>IF(E44=0,0,((H44/E44)-1)*100)</f>
        <v>-1.5296098793151858</v>
      </c>
      <c r="J44" s="4"/>
      <c r="L44" s="42" t="s">
        <v>61</v>
      </c>
      <c r="M44" s="46">
        <f t="shared" ref="M44" si="57">+M41+M42+M43</f>
        <v>521023</v>
      </c>
      <c r="N44" s="44">
        <f t="shared" ref="N44" si="58">+N41+N42+N43</f>
        <v>552566</v>
      </c>
      <c r="O44" s="199">
        <f t="shared" ref="O44" si="59">+O41+O42+O43</f>
        <v>1073589</v>
      </c>
      <c r="P44" s="44">
        <f t="shared" ref="P44" si="60">+P41+P42+P43</f>
        <v>0</v>
      </c>
      <c r="Q44" s="199">
        <f t="shared" ref="Q44" si="61">+Q41+Q42+Q43</f>
        <v>1073589</v>
      </c>
      <c r="R44" s="46">
        <f t="shared" ref="R44" si="62">+R41+R42+R43</f>
        <v>583444</v>
      </c>
      <c r="S44" s="44">
        <f t="shared" ref="S44" si="63">+S41+S42+S43</f>
        <v>604523</v>
      </c>
      <c r="T44" s="199">
        <f t="shared" ref="T44" si="64">+T41+T42+T43</f>
        <v>1187967</v>
      </c>
      <c r="U44" s="44">
        <f t="shared" ref="U44" si="65">+U41+U42+U43</f>
        <v>0</v>
      </c>
      <c r="V44" s="199">
        <f t="shared" ref="V44" si="66">+V41+V42+V43</f>
        <v>1187967</v>
      </c>
      <c r="W44" s="47">
        <f>IF(Q44=0,0,((V44/Q44)-1)*100)</f>
        <v>10.653797682353305</v>
      </c>
    </row>
    <row r="45" spans="1:25" ht="13.5" thickTop="1">
      <c r="A45" s="4" t="str">
        <f t="shared" si="5"/>
        <v xml:space="preserve"> </v>
      </c>
      <c r="B45" s="111" t="s">
        <v>16</v>
      </c>
      <c r="C45" s="138">
        <v>1102</v>
      </c>
      <c r="D45" s="140">
        <v>1102</v>
      </c>
      <c r="E45" s="184">
        <f t="shared" ref="E45" si="67">SUM(C45:D45)</f>
        <v>2204</v>
      </c>
      <c r="F45" s="138">
        <v>1205</v>
      </c>
      <c r="G45" s="140">
        <v>1203</v>
      </c>
      <c r="H45" s="184">
        <f t="shared" ref="H45" si="68">SUM(F45:G45)</f>
        <v>2408</v>
      </c>
      <c r="I45" s="128">
        <f t="shared" si="48"/>
        <v>9.2558983666061643</v>
      </c>
      <c r="J45" s="8"/>
      <c r="L45" s="14" t="s">
        <v>16</v>
      </c>
      <c r="M45" s="40">
        <v>157838</v>
      </c>
      <c r="N45" s="38">
        <v>157935</v>
      </c>
      <c r="O45" s="198">
        <f t="shared" ref="O45" si="69">SUM(M45:N45)</f>
        <v>315773</v>
      </c>
      <c r="P45" s="411">
        <v>0</v>
      </c>
      <c r="Q45" s="314">
        <f>O45+P45</f>
        <v>315773</v>
      </c>
      <c r="R45" s="40">
        <v>181105</v>
      </c>
      <c r="S45" s="38">
        <v>182605</v>
      </c>
      <c r="T45" s="198">
        <f t="shared" ref="T45" si="70">SUM(R45:S45)</f>
        <v>363710</v>
      </c>
      <c r="U45" s="411">
        <v>0</v>
      </c>
      <c r="V45" s="314">
        <f>T45+U45</f>
        <v>363710</v>
      </c>
      <c r="W45" s="41">
        <f t="shared" si="51"/>
        <v>15.180841933920885</v>
      </c>
    </row>
    <row r="46" spans="1:25">
      <c r="A46" s="4" t="str">
        <f t="shared" ref="A46:A51" si="71">IF(ISERROR(F46/G46)," ",IF(F46/G46&gt;0.5,IF(F46/G46&lt;1.5," ","NOT OK"),"NOT OK"))</f>
        <v xml:space="preserve"> </v>
      </c>
      <c r="B46" s="111" t="s">
        <v>17</v>
      </c>
      <c r="C46" s="138">
        <v>1075</v>
      </c>
      <c r="D46" s="140">
        <v>1074</v>
      </c>
      <c r="E46" s="184">
        <f>SUM(C46:D46)</f>
        <v>2149</v>
      </c>
      <c r="F46" s="138">
        <v>1264</v>
      </c>
      <c r="G46" s="140">
        <v>1264</v>
      </c>
      <c r="H46" s="184">
        <f>SUM(F46:G46)</f>
        <v>2528</v>
      </c>
      <c r="I46" s="128">
        <f t="shared" ref="I46:I51" si="72">IF(E46=0,0,((H46/E46)-1)*100)</f>
        <v>17.636109818520239</v>
      </c>
      <c r="J46" s="4"/>
      <c r="L46" s="14" t="s">
        <v>17</v>
      </c>
      <c r="M46" s="40">
        <v>155208</v>
      </c>
      <c r="N46" s="38">
        <v>154942</v>
      </c>
      <c r="O46" s="198">
        <f>SUM(M46:N46)</f>
        <v>310150</v>
      </c>
      <c r="P46" s="411">
        <v>161</v>
      </c>
      <c r="Q46" s="198">
        <f>O46+P46</f>
        <v>310311</v>
      </c>
      <c r="R46" s="40">
        <v>189930</v>
      </c>
      <c r="S46" s="38">
        <v>191313</v>
      </c>
      <c r="T46" s="198">
        <f>SUM(R46:S46)</f>
        <v>381243</v>
      </c>
      <c r="U46" s="411">
        <v>284</v>
      </c>
      <c r="V46" s="198">
        <f>T46+U46</f>
        <v>381527</v>
      </c>
      <c r="W46" s="41">
        <f t="shared" ref="W46:W51" si="73">IF(Q46=0,0,((V46/Q46)-1)*100)</f>
        <v>22.949879314623068</v>
      </c>
      <c r="Y46" s="329"/>
    </row>
    <row r="47" spans="1:25" ht="13.5" thickBot="1">
      <c r="A47" s="4" t="str">
        <f t="shared" si="71"/>
        <v xml:space="preserve"> </v>
      </c>
      <c r="B47" s="111" t="s">
        <v>18</v>
      </c>
      <c r="C47" s="138">
        <v>1001</v>
      </c>
      <c r="D47" s="140">
        <v>1001</v>
      </c>
      <c r="E47" s="184">
        <f t="shared" ref="E47" si="74">SUM(C47:D47)</f>
        <v>2002</v>
      </c>
      <c r="F47" s="138">
        <v>1185</v>
      </c>
      <c r="G47" s="140">
        <v>1185</v>
      </c>
      <c r="H47" s="184">
        <f>SUM(F47:G47)</f>
        <v>2370</v>
      </c>
      <c r="I47" s="128">
        <f t="shared" si="72"/>
        <v>18.381618381618381</v>
      </c>
      <c r="J47" s="4"/>
      <c r="L47" s="14" t="s">
        <v>18</v>
      </c>
      <c r="M47" s="40">
        <v>148508</v>
      </c>
      <c r="N47" s="38">
        <v>151028</v>
      </c>
      <c r="O47" s="198">
        <f t="shared" ref="O47" si="75">SUM(M47:N47)</f>
        <v>299536</v>
      </c>
      <c r="P47" s="411">
        <v>0</v>
      </c>
      <c r="Q47" s="198">
        <f>O47+P47</f>
        <v>299536</v>
      </c>
      <c r="R47" s="40">
        <v>179090</v>
      </c>
      <c r="S47" s="38">
        <v>179987</v>
      </c>
      <c r="T47" s="198">
        <f>SUM(R47:S47)</f>
        <v>359077</v>
      </c>
      <c r="U47" s="411">
        <v>43</v>
      </c>
      <c r="V47" s="198">
        <f>T47+U47</f>
        <v>359120</v>
      </c>
      <c r="W47" s="41">
        <f t="shared" si="73"/>
        <v>19.892099780994599</v>
      </c>
    </row>
    <row r="48" spans="1:25" ht="15.75" customHeight="1" thickTop="1" thickBot="1">
      <c r="A48" s="10" t="str">
        <f t="shared" si="71"/>
        <v xml:space="preserve"> </v>
      </c>
      <c r="B48" s="141" t="s">
        <v>19</v>
      </c>
      <c r="C48" s="133">
        <f>+C45+C46+C47</f>
        <v>3178</v>
      </c>
      <c r="D48" s="144">
        <f t="shared" ref="D48" si="76">+D45+D46+D47</f>
        <v>3177</v>
      </c>
      <c r="E48" s="186">
        <f t="shared" ref="E48" si="77">+E45+E46+E47</f>
        <v>6355</v>
      </c>
      <c r="F48" s="133">
        <f t="shared" ref="F48" si="78">+F45+F46+F47</f>
        <v>3654</v>
      </c>
      <c r="G48" s="144">
        <f t="shared" ref="G48" si="79">+G45+G46+G47</f>
        <v>3652</v>
      </c>
      <c r="H48" s="186">
        <f t="shared" ref="H48" si="80">+H45+H46+H47</f>
        <v>7306</v>
      </c>
      <c r="I48" s="136">
        <f t="shared" si="72"/>
        <v>14.964594807238395</v>
      </c>
      <c r="J48" s="10"/>
      <c r="K48" s="11"/>
      <c r="L48" s="48" t="s">
        <v>19</v>
      </c>
      <c r="M48" s="49">
        <f>+M45+M46+M47</f>
        <v>461554</v>
      </c>
      <c r="N48" s="50">
        <f t="shared" ref="N48" si="81">+N45+N46+N47</f>
        <v>463905</v>
      </c>
      <c r="O48" s="200">
        <f t="shared" ref="O48" si="82">+O45+O46+O47</f>
        <v>925459</v>
      </c>
      <c r="P48" s="50">
        <f t="shared" ref="P48" si="83">+P45+P46+P47</f>
        <v>161</v>
      </c>
      <c r="Q48" s="200">
        <f t="shared" ref="Q48" si="84">+Q45+Q46+Q47</f>
        <v>925620</v>
      </c>
      <c r="R48" s="49">
        <f t="shared" ref="R48" si="85">+R45+R46+R47</f>
        <v>550125</v>
      </c>
      <c r="S48" s="50">
        <f t="shared" ref="S48" si="86">+S45+S46+S47</f>
        <v>553905</v>
      </c>
      <c r="T48" s="200">
        <f t="shared" ref="T48" si="87">+T45+T46+T47</f>
        <v>1104030</v>
      </c>
      <c r="U48" s="50">
        <f t="shared" ref="U48" si="88">+U45+U46+U47</f>
        <v>327</v>
      </c>
      <c r="V48" s="200">
        <f t="shared" ref="V48" si="89">+V45+V46+V47</f>
        <v>1104357</v>
      </c>
      <c r="W48" s="51">
        <f t="shared" si="73"/>
        <v>19.309976016075716</v>
      </c>
    </row>
    <row r="49" spans="1:23" ht="14.25" thickTop="1" thickBot="1">
      <c r="A49" s="4" t="str">
        <f t="shared" si="71"/>
        <v xml:space="preserve"> </v>
      </c>
      <c r="B49" s="111" t="s">
        <v>20</v>
      </c>
      <c r="C49" s="125">
        <v>1040</v>
      </c>
      <c r="D49" s="127">
        <v>1040</v>
      </c>
      <c r="E49" s="187">
        <f>SUM(C49:D49)</f>
        <v>2080</v>
      </c>
      <c r="F49" s="125">
        <v>1231</v>
      </c>
      <c r="G49" s="127">
        <v>1231</v>
      </c>
      <c r="H49" s="187">
        <f>SUM(F49:G49)</f>
        <v>2462</v>
      </c>
      <c r="I49" s="128">
        <f t="shared" si="72"/>
        <v>18.365384615384617</v>
      </c>
      <c r="J49" s="4"/>
      <c r="L49" s="14" t="s">
        <v>21</v>
      </c>
      <c r="M49" s="40">
        <v>166993</v>
      </c>
      <c r="N49" s="38">
        <v>166965</v>
      </c>
      <c r="O49" s="198">
        <f>SUM(M49:N49)</f>
        <v>333958</v>
      </c>
      <c r="P49" s="411">
        <v>0</v>
      </c>
      <c r="Q49" s="198">
        <f>O49+P49</f>
        <v>333958</v>
      </c>
      <c r="R49" s="40">
        <v>200254</v>
      </c>
      <c r="S49" s="38">
        <v>203231</v>
      </c>
      <c r="T49" s="198">
        <f>SUM(R49:S49)</f>
        <v>403485</v>
      </c>
      <c r="U49" s="411">
        <v>0</v>
      </c>
      <c r="V49" s="198">
        <f>T49+U49</f>
        <v>403485</v>
      </c>
      <c r="W49" s="41">
        <f t="shared" si="73"/>
        <v>20.81908503464507</v>
      </c>
    </row>
    <row r="50" spans="1:23" ht="14.25" thickTop="1" thickBot="1">
      <c r="A50" s="397" t="str">
        <f t="shared" si="71"/>
        <v xml:space="preserve"> </v>
      </c>
      <c r="B50" s="132" t="s">
        <v>66</v>
      </c>
      <c r="C50" s="133">
        <f>C44+C48+C49</f>
        <v>7781</v>
      </c>
      <c r="D50" s="135">
        <f t="shared" ref="D50" si="90">D44+D48+D49</f>
        <v>7780</v>
      </c>
      <c r="E50" s="188">
        <f t="shared" ref="E50" si="91">E44+E48+E49</f>
        <v>15561</v>
      </c>
      <c r="F50" s="133">
        <f t="shared" ref="F50" si="92">F44+F48+F49</f>
        <v>8394</v>
      </c>
      <c r="G50" s="135">
        <f t="shared" ref="G50" si="93">G44+G48+G49</f>
        <v>8391</v>
      </c>
      <c r="H50" s="188">
        <f t="shared" ref="H50" si="94">H44+H48+H49</f>
        <v>16785</v>
      </c>
      <c r="I50" s="136">
        <f t="shared" si="72"/>
        <v>7.8658183921341829</v>
      </c>
      <c r="J50" s="4"/>
      <c r="L50" s="42" t="s">
        <v>66</v>
      </c>
      <c r="M50" s="46">
        <f>M44+M48+M49</f>
        <v>1149570</v>
      </c>
      <c r="N50" s="44">
        <f t="shared" ref="N50" si="95">N44+N48+N49</f>
        <v>1183436</v>
      </c>
      <c r="O50" s="199">
        <f t="shared" ref="O50" si="96">O44+O48+O49</f>
        <v>2333006</v>
      </c>
      <c r="P50" s="44">
        <f t="shared" ref="P50" si="97">P44+P48+P49</f>
        <v>161</v>
      </c>
      <c r="Q50" s="199">
        <f t="shared" ref="Q50" si="98">Q44+Q48+Q49</f>
        <v>2333167</v>
      </c>
      <c r="R50" s="46">
        <f t="shared" ref="R50" si="99">R44+R48+R49</f>
        <v>1333823</v>
      </c>
      <c r="S50" s="44">
        <f t="shared" ref="S50" si="100">S44+S48+S49</f>
        <v>1361659</v>
      </c>
      <c r="T50" s="199">
        <f t="shared" ref="T50" si="101">T44+T48+T49</f>
        <v>2695482</v>
      </c>
      <c r="U50" s="44">
        <f t="shared" ref="U50" si="102">U44+U48+U49</f>
        <v>327</v>
      </c>
      <c r="V50" s="199">
        <f t="shared" ref="V50" si="103">V44+V48+V49</f>
        <v>2695809</v>
      </c>
      <c r="W50" s="47">
        <f t="shared" si="73"/>
        <v>15.54290798729796</v>
      </c>
    </row>
    <row r="51" spans="1:23" ht="14.25" thickTop="1" thickBot="1">
      <c r="A51" s="397" t="str">
        <f t="shared" si="71"/>
        <v xml:space="preserve"> </v>
      </c>
      <c r="B51" s="132" t="s">
        <v>67</v>
      </c>
      <c r="C51" s="133">
        <f>+C40+C44+C48+C49</f>
        <v>11296</v>
      </c>
      <c r="D51" s="135">
        <f t="shared" ref="D51:H51" si="104">+D40+D44+D48+D49</f>
        <v>11294</v>
      </c>
      <c r="E51" s="188">
        <f t="shared" si="104"/>
        <v>22590</v>
      </c>
      <c r="F51" s="133">
        <f t="shared" si="104"/>
        <v>11855</v>
      </c>
      <c r="G51" s="135">
        <f t="shared" si="104"/>
        <v>11854</v>
      </c>
      <c r="H51" s="188">
        <f t="shared" si="104"/>
        <v>23709</v>
      </c>
      <c r="I51" s="136">
        <f t="shared" si="72"/>
        <v>4.9535192563080921</v>
      </c>
      <c r="J51" s="4"/>
      <c r="L51" s="42" t="s">
        <v>67</v>
      </c>
      <c r="M51" s="46">
        <f>+M40+M44+M48+M49</f>
        <v>1671657</v>
      </c>
      <c r="N51" s="44">
        <f t="shared" ref="N51:V51" si="105">+N40+N44+N48+N49</f>
        <v>1704559</v>
      </c>
      <c r="O51" s="199">
        <f t="shared" si="105"/>
        <v>3376216</v>
      </c>
      <c r="P51" s="44">
        <f t="shared" si="105"/>
        <v>161</v>
      </c>
      <c r="Q51" s="199">
        <f t="shared" si="105"/>
        <v>3376377</v>
      </c>
      <c r="R51" s="46">
        <f t="shared" si="105"/>
        <v>1889838</v>
      </c>
      <c r="S51" s="44">
        <f t="shared" si="105"/>
        <v>1921588</v>
      </c>
      <c r="T51" s="199">
        <f t="shared" si="105"/>
        <v>3811426</v>
      </c>
      <c r="U51" s="44">
        <f t="shared" si="105"/>
        <v>381</v>
      </c>
      <c r="V51" s="199">
        <f t="shared" si="105"/>
        <v>3811807</v>
      </c>
      <c r="W51" s="47">
        <f t="shared" si="73"/>
        <v>12.896367911521732</v>
      </c>
    </row>
    <row r="52" spans="1:23" ht="13.5" thickTop="1">
      <c r="A52" s="4" t="str">
        <f t="shared" si="5"/>
        <v xml:space="preserve"> </v>
      </c>
      <c r="B52" s="111" t="s">
        <v>22</v>
      </c>
      <c r="C52" s="125">
        <v>1044</v>
      </c>
      <c r="D52" s="127">
        <v>1044</v>
      </c>
      <c r="E52" s="178">
        <f t="shared" ref="E52:E53" si="106">SUM(C52:D52)</f>
        <v>2088</v>
      </c>
      <c r="F52" s="125"/>
      <c r="G52" s="127"/>
      <c r="H52" s="178"/>
      <c r="I52" s="128"/>
      <c r="J52" s="4"/>
      <c r="L52" s="14" t="s">
        <v>22</v>
      </c>
      <c r="M52" s="40">
        <v>161828</v>
      </c>
      <c r="N52" s="38">
        <v>171068</v>
      </c>
      <c r="O52" s="198">
        <f t="shared" ref="O52:O53" si="107">SUM(M52:N52)</f>
        <v>332896</v>
      </c>
      <c r="P52" s="411">
        <v>0</v>
      </c>
      <c r="Q52" s="198">
        <f>O52+P52</f>
        <v>332896</v>
      </c>
      <c r="R52" s="40"/>
      <c r="S52" s="38"/>
      <c r="T52" s="198"/>
      <c r="U52" s="411"/>
      <c r="V52" s="198"/>
      <c r="W52" s="41"/>
    </row>
    <row r="53" spans="1:23" ht="13.5" thickBot="1">
      <c r="A53" s="4" t="str">
        <f t="shared" si="5"/>
        <v xml:space="preserve"> </v>
      </c>
      <c r="B53" s="111" t="s">
        <v>23</v>
      </c>
      <c r="C53" s="125">
        <v>998</v>
      </c>
      <c r="D53" s="146">
        <v>998</v>
      </c>
      <c r="E53" s="182">
        <f t="shared" si="106"/>
        <v>1996</v>
      </c>
      <c r="F53" s="125"/>
      <c r="G53" s="146"/>
      <c r="H53" s="182"/>
      <c r="I53" s="147"/>
      <c r="J53" s="4"/>
      <c r="L53" s="14" t="s">
        <v>23</v>
      </c>
      <c r="M53" s="40">
        <v>149799</v>
      </c>
      <c r="N53" s="38">
        <v>154540</v>
      </c>
      <c r="O53" s="198">
        <f t="shared" si="107"/>
        <v>304339</v>
      </c>
      <c r="P53" s="411">
        <v>52</v>
      </c>
      <c r="Q53" s="198">
        <f>O53+P53</f>
        <v>304391</v>
      </c>
      <c r="R53" s="40"/>
      <c r="S53" s="38"/>
      <c r="T53" s="198"/>
      <c r="U53" s="411"/>
      <c r="V53" s="198"/>
      <c r="W53" s="41"/>
    </row>
    <row r="54" spans="1:23" ht="14.25" thickTop="1" thickBot="1">
      <c r="A54" s="4" t="str">
        <f t="shared" si="5"/>
        <v xml:space="preserve"> </v>
      </c>
      <c r="B54" s="132" t="s">
        <v>24</v>
      </c>
      <c r="C54" s="133">
        <f t="shared" ref="C54:E54" si="108">+C49+C52+C53</f>
        <v>3082</v>
      </c>
      <c r="D54" s="135">
        <f t="shared" si="108"/>
        <v>3082</v>
      </c>
      <c r="E54" s="188">
        <f t="shared" si="108"/>
        <v>6164</v>
      </c>
      <c r="F54" s="133"/>
      <c r="G54" s="135"/>
      <c r="H54" s="188"/>
      <c r="I54" s="136"/>
      <c r="J54" s="4"/>
      <c r="L54" s="42" t="s">
        <v>24</v>
      </c>
      <c r="M54" s="46">
        <f t="shared" ref="M54:Q54" si="109">+M49+M52+M53</f>
        <v>478620</v>
      </c>
      <c r="N54" s="44">
        <f t="shared" si="109"/>
        <v>492573</v>
      </c>
      <c r="O54" s="199">
        <f t="shared" si="109"/>
        <v>971193</v>
      </c>
      <c r="P54" s="44">
        <f t="shared" si="109"/>
        <v>52</v>
      </c>
      <c r="Q54" s="199">
        <f t="shared" si="109"/>
        <v>971245</v>
      </c>
      <c r="R54" s="46"/>
      <c r="S54" s="44"/>
      <c r="T54" s="199"/>
      <c r="U54" s="44"/>
      <c r="V54" s="199"/>
      <c r="W54" s="47"/>
    </row>
    <row r="55" spans="1:23" ht="14.25" thickTop="1" thickBot="1">
      <c r="A55" s="397" t="str">
        <f t="shared" si="5"/>
        <v xml:space="preserve"> </v>
      </c>
      <c r="B55" s="132" t="s">
        <v>62</v>
      </c>
      <c r="C55" s="133">
        <f t="shared" ref="C55:E55" si="110">C44+C48+C54</f>
        <v>9823</v>
      </c>
      <c r="D55" s="135">
        <f t="shared" si="110"/>
        <v>9822</v>
      </c>
      <c r="E55" s="188">
        <f t="shared" si="110"/>
        <v>19645</v>
      </c>
      <c r="F55" s="133"/>
      <c r="G55" s="135"/>
      <c r="H55" s="188"/>
      <c r="I55" s="136"/>
      <c r="J55" s="4"/>
      <c r="L55" s="42" t="s">
        <v>62</v>
      </c>
      <c r="M55" s="46">
        <f t="shared" ref="M55:Q55" si="111">M44+M48+M54</f>
        <v>1461197</v>
      </c>
      <c r="N55" s="44">
        <f t="shared" si="111"/>
        <v>1509044</v>
      </c>
      <c r="O55" s="199">
        <f t="shared" si="111"/>
        <v>2970241</v>
      </c>
      <c r="P55" s="44">
        <f t="shared" si="111"/>
        <v>213</v>
      </c>
      <c r="Q55" s="199">
        <f t="shared" si="111"/>
        <v>2970454</v>
      </c>
      <c r="R55" s="46"/>
      <c r="S55" s="44"/>
      <c r="T55" s="199"/>
      <c r="U55" s="44"/>
      <c r="V55" s="199"/>
      <c r="W55" s="47"/>
    </row>
    <row r="56" spans="1:23" ht="14.25" thickTop="1" thickBot="1">
      <c r="A56" s="4" t="str">
        <f t="shared" ref="A56" si="112">IF(ISERROR(F56/G56)," ",IF(F56/G56&gt;0.5,IF(F56/G56&lt;1.5," ","NOT OK"),"NOT OK"))</f>
        <v xml:space="preserve"> </v>
      </c>
      <c r="B56" s="132" t="s">
        <v>64</v>
      </c>
      <c r="C56" s="133">
        <f t="shared" ref="C56:E56" si="113">+C40+C44+C48+C54</f>
        <v>13338</v>
      </c>
      <c r="D56" s="135">
        <f t="shared" si="113"/>
        <v>13336</v>
      </c>
      <c r="E56" s="185">
        <f t="shared" si="113"/>
        <v>26674</v>
      </c>
      <c r="F56" s="133"/>
      <c r="G56" s="135"/>
      <c r="H56" s="185"/>
      <c r="I56" s="137"/>
      <c r="J56" s="8"/>
      <c r="L56" s="42" t="s">
        <v>64</v>
      </c>
      <c r="M56" s="46">
        <f t="shared" ref="M56:Q56" si="114">+M40+M44+M48+M54</f>
        <v>1983284</v>
      </c>
      <c r="N56" s="44">
        <f t="shared" si="114"/>
        <v>2030167</v>
      </c>
      <c r="O56" s="199">
        <f t="shared" si="114"/>
        <v>4013451</v>
      </c>
      <c r="P56" s="45">
        <f t="shared" si="114"/>
        <v>213</v>
      </c>
      <c r="Q56" s="202">
        <f t="shared" si="114"/>
        <v>4013664</v>
      </c>
      <c r="R56" s="46"/>
      <c r="S56" s="44"/>
      <c r="T56" s="199"/>
      <c r="U56" s="45"/>
      <c r="V56" s="202"/>
      <c r="W56" s="47"/>
    </row>
    <row r="57" spans="1:23" ht="14.25" thickTop="1" thickBot="1">
      <c r="B57" s="148" t="s">
        <v>60</v>
      </c>
      <c r="C57" s="107"/>
      <c r="D57" s="107"/>
      <c r="E57" s="107"/>
      <c r="F57" s="107"/>
      <c r="G57" s="107"/>
      <c r="H57" s="107"/>
      <c r="I57" s="108"/>
      <c r="J57" s="4"/>
      <c r="L57" s="55" t="s">
        <v>60</v>
      </c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4"/>
    </row>
    <row r="58" spans="1:23" ht="13.5" thickTop="1">
      <c r="B58" s="513" t="s">
        <v>27</v>
      </c>
      <c r="C58" s="514"/>
      <c r="D58" s="514"/>
      <c r="E58" s="514"/>
      <c r="F58" s="514"/>
      <c r="G58" s="514"/>
      <c r="H58" s="514"/>
      <c r="I58" s="515"/>
      <c r="J58" s="4"/>
      <c r="L58" s="516" t="s">
        <v>28</v>
      </c>
      <c r="M58" s="517"/>
      <c r="N58" s="517"/>
      <c r="O58" s="517"/>
      <c r="P58" s="517"/>
      <c r="Q58" s="517"/>
      <c r="R58" s="517"/>
      <c r="S58" s="517"/>
      <c r="T58" s="517"/>
      <c r="U58" s="517"/>
      <c r="V58" s="517"/>
      <c r="W58" s="518"/>
    </row>
    <row r="59" spans="1:23" ht="13.5" thickBot="1">
      <c r="B59" s="519" t="s">
        <v>30</v>
      </c>
      <c r="C59" s="520"/>
      <c r="D59" s="520"/>
      <c r="E59" s="520"/>
      <c r="F59" s="520"/>
      <c r="G59" s="520"/>
      <c r="H59" s="520"/>
      <c r="I59" s="521"/>
      <c r="J59" s="4"/>
      <c r="L59" s="522" t="s">
        <v>50</v>
      </c>
      <c r="M59" s="523"/>
      <c r="N59" s="523"/>
      <c r="O59" s="523"/>
      <c r="P59" s="523"/>
      <c r="Q59" s="523"/>
      <c r="R59" s="523"/>
      <c r="S59" s="523"/>
      <c r="T59" s="523"/>
      <c r="U59" s="523"/>
      <c r="V59" s="523"/>
      <c r="W59" s="524"/>
    </row>
    <row r="60" spans="1:23" ht="14.25" thickTop="1" thickBot="1">
      <c r="B60" s="106"/>
      <c r="C60" s="107"/>
      <c r="D60" s="107"/>
      <c r="E60" s="107"/>
      <c r="F60" s="107"/>
      <c r="G60" s="107"/>
      <c r="H60" s="107"/>
      <c r="I60" s="108"/>
      <c r="J60" s="4"/>
      <c r="L60" s="52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4"/>
    </row>
    <row r="61" spans="1:23" ht="14.25" thickTop="1" thickBot="1">
      <c r="B61" s="109"/>
      <c r="C61" s="537" t="s">
        <v>63</v>
      </c>
      <c r="D61" s="538"/>
      <c r="E61" s="539"/>
      <c r="F61" s="525" t="s">
        <v>65</v>
      </c>
      <c r="G61" s="526"/>
      <c r="H61" s="527"/>
      <c r="I61" s="110" t="s">
        <v>2</v>
      </c>
      <c r="J61" s="4"/>
      <c r="L61" s="12"/>
      <c r="M61" s="528" t="s">
        <v>63</v>
      </c>
      <c r="N61" s="529"/>
      <c r="O61" s="529"/>
      <c r="P61" s="529"/>
      <c r="Q61" s="530"/>
      <c r="R61" s="528" t="s">
        <v>65</v>
      </c>
      <c r="S61" s="529"/>
      <c r="T61" s="529"/>
      <c r="U61" s="529"/>
      <c r="V61" s="530"/>
      <c r="W61" s="13" t="s">
        <v>2</v>
      </c>
    </row>
    <row r="62" spans="1:23" ht="13.5" thickTop="1">
      <c r="B62" s="111" t="s">
        <v>3</v>
      </c>
      <c r="C62" s="112"/>
      <c r="D62" s="113"/>
      <c r="E62" s="114"/>
      <c r="F62" s="112"/>
      <c r="G62" s="113"/>
      <c r="H62" s="114"/>
      <c r="I62" s="115" t="s">
        <v>4</v>
      </c>
      <c r="J62" s="4"/>
      <c r="L62" s="14" t="s">
        <v>3</v>
      </c>
      <c r="M62" s="15"/>
      <c r="N62" s="16"/>
      <c r="O62" s="17"/>
      <c r="P62" s="18"/>
      <c r="Q62" s="19"/>
      <c r="R62" s="20"/>
      <c r="S62" s="16"/>
      <c r="T62" s="17"/>
      <c r="U62" s="18"/>
      <c r="V62" s="21"/>
      <c r="W62" s="22" t="s">
        <v>4</v>
      </c>
    </row>
    <row r="63" spans="1:23" ht="13.5" thickBot="1">
      <c r="B63" s="116" t="s">
        <v>29</v>
      </c>
      <c r="C63" s="117" t="s">
        <v>5</v>
      </c>
      <c r="D63" s="118" t="s">
        <v>6</v>
      </c>
      <c r="E63" s="392" t="s">
        <v>7</v>
      </c>
      <c r="F63" s="117" t="s">
        <v>5</v>
      </c>
      <c r="G63" s="118" t="s">
        <v>6</v>
      </c>
      <c r="H63" s="392" t="s">
        <v>7</v>
      </c>
      <c r="I63" s="120"/>
      <c r="J63" s="4"/>
      <c r="L63" s="23"/>
      <c r="M63" s="24" t="s">
        <v>8</v>
      </c>
      <c r="N63" s="25" t="s">
        <v>9</v>
      </c>
      <c r="O63" s="26" t="s">
        <v>31</v>
      </c>
      <c r="P63" s="27" t="s">
        <v>32</v>
      </c>
      <c r="Q63" s="26" t="s">
        <v>7</v>
      </c>
      <c r="R63" s="28" t="s">
        <v>8</v>
      </c>
      <c r="S63" s="25" t="s">
        <v>9</v>
      </c>
      <c r="T63" s="26" t="s">
        <v>31</v>
      </c>
      <c r="U63" s="27" t="s">
        <v>32</v>
      </c>
      <c r="V63" s="26" t="s">
        <v>7</v>
      </c>
      <c r="W63" s="29"/>
    </row>
    <row r="64" spans="1:23" ht="5.25" customHeight="1" thickTop="1">
      <c r="B64" s="111"/>
      <c r="C64" s="121"/>
      <c r="D64" s="122"/>
      <c r="E64" s="123"/>
      <c r="F64" s="121"/>
      <c r="G64" s="122"/>
      <c r="H64" s="123"/>
      <c r="I64" s="124"/>
      <c r="J64" s="4"/>
      <c r="L64" s="14"/>
      <c r="M64" s="30"/>
      <c r="N64" s="31"/>
      <c r="O64" s="32"/>
      <c r="P64" s="33"/>
      <c r="Q64" s="32"/>
      <c r="R64" s="34"/>
      <c r="S64" s="31"/>
      <c r="T64" s="32"/>
      <c r="U64" s="33"/>
      <c r="V64" s="35"/>
      <c r="W64" s="36"/>
    </row>
    <row r="65" spans="1:23">
      <c r="A65" s="4" t="str">
        <f>IF(ISERROR(F65/G65)," ",IF(F65/G65&gt;0.5,IF(F65/G65&lt;1.5," ","NOT OK"),"NOT OK"))</f>
        <v xml:space="preserve"> </v>
      </c>
      <c r="B65" s="111" t="s">
        <v>10</v>
      </c>
      <c r="C65" s="125">
        <f t="shared" ref="C65:H67" si="115">+C9+C37</f>
        <v>1356</v>
      </c>
      <c r="D65" s="127">
        <f t="shared" si="115"/>
        <v>1354</v>
      </c>
      <c r="E65" s="184">
        <f t="shared" si="115"/>
        <v>2710</v>
      </c>
      <c r="F65" s="125">
        <f t="shared" si="115"/>
        <v>1434</v>
      </c>
      <c r="G65" s="127">
        <f t="shared" si="115"/>
        <v>1433</v>
      </c>
      <c r="H65" s="184">
        <f t="shared" si="115"/>
        <v>2867</v>
      </c>
      <c r="I65" s="128">
        <f t="shared" ref="I65:I67" si="116">IF(E65=0,0,((H65/E65)-1)*100)</f>
        <v>5.793357933579335</v>
      </c>
      <c r="J65" s="4"/>
      <c r="K65" s="7"/>
      <c r="L65" s="14" t="s">
        <v>10</v>
      </c>
      <c r="M65" s="37">
        <f t="shared" ref="M65:N67" si="117">+M9+M37</f>
        <v>196234</v>
      </c>
      <c r="N65" s="38">
        <f t="shared" si="117"/>
        <v>193449</v>
      </c>
      <c r="O65" s="198">
        <f>SUM(M65:N65)</f>
        <v>389683</v>
      </c>
      <c r="P65" s="39">
        <f t="shared" ref="P65:S67" si="118">+P9+P37</f>
        <v>0</v>
      </c>
      <c r="Q65" s="198">
        <f t="shared" si="118"/>
        <v>389683</v>
      </c>
      <c r="R65" s="40">
        <f t="shared" si="118"/>
        <v>213597</v>
      </c>
      <c r="S65" s="38">
        <f t="shared" si="118"/>
        <v>212495</v>
      </c>
      <c r="T65" s="198">
        <f>SUM(R65:S65)</f>
        <v>426092</v>
      </c>
      <c r="U65" s="39">
        <f>U9+U37</f>
        <v>54</v>
      </c>
      <c r="V65" s="201">
        <f>+T65+U65</f>
        <v>426146</v>
      </c>
      <c r="W65" s="41">
        <f t="shared" ref="W65:W67" si="119">IF(Q65=0,0,((V65/Q65)-1)*100)</f>
        <v>9.3570928164687714</v>
      </c>
    </row>
    <row r="66" spans="1:23">
      <c r="A66" s="4" t="str">
        <f>IF(ISERROR(F66/G66)," ",IF(F66/G66&gt;0.5,IF(F66/G66&lt;1.5," ","NOT OK"),"NOT OK"))</f>
        <v xml:space="preserve"> </v>
      </c>
      <c r="B66" s="111" t="s">
        <v>11</v>
      </c>
      <c r="C66" s="125">
        <f t="shared" si="115"/>
        <v>1369</v>
      </c>
      <c r="D66" s="127">
        <f t="shared" si="115"/>
        <v>1371</v>
      </c>
      <c r="E66" s="184">
        <f t="shared" si="115"/>
        <v>2740</v>
      </c>
      <c r="F66" s="125">
        <f t="shared" si="115"/>
        <v>1421</v>
      </c>
      <c r="G66" s="127">
        <f t="shared" si="115"/>
        <v>1421</v>
      </c>
      <c r="H66" s="184">
        <f t="shared" si="115"/>
        <v>2842</v>
      </c>
      <c r="I66" s="128">
        <f t="shared" si="116"/>
        <v>3.7226277372262695</v>
      </c>
      <c r="J66" s="4"/>
      <c r="K66" s="7"/>
      <c r="L66" s="14" t="s">
        <v>11</v>
      </c>
      <c r="M66" s="37">
        <f t="shared" si="117"/>
        <v>197458</v>
      </c>
      <c r="N66" s="38">
        <f t="shared" si="117"/>
        <v>201006</v>
      </c>
      <c r="O66" s="198">
        <f t="shared" ref="O66:O67" si="120">SUM(M66:N66)</f>
        <v>398464</v>
      </c>
      <c r="P66" s="39">
        <f t="shared" si="118"/>
        <v>0</v>
      </c>
      <c r="Q66" s="198">
        <f t="shared" si="118"/>
        <v>398464</v>
      </c>
      <c r="R66" s="40">
        <f t="shared" si="118"/>
        <v>222033</v>
      </c>
      <c r="S66" s="38">
        <f t="shared" si="118"/>
        <v>222597</v>
      </c>
      <c r="T66" s="198">
        <f t="shared" ref="T66:T67" si="121">SUM(R66:S66)</f>
        <v>444630</v>
      </c>
      <c r="U66" s="39">
        <f>U10+U38</f>
        <v>0</v>
      </c>
      <c r="V66" s="201">
        <f>+T66+U66</f>
        <v>444630</v>
      </c>
      <c r="W66" s="41">
        <f t="shared" si="119"/>
        <v>11.58599020237714</v>
      </c>
    </row>
    <row r="67" spans="1:23" ht="13.5" thickBot="1">
      <c r="A67" s="4" t="str">
        <f>IF(ISERROR(F67/G67)," ",IF(F67/G67&gt;0.5,IF(F67/G67&lt;1.5," ","NOT OK"),"NOT OK"))</f>
        <v xml:space="preserve"> </v>
      </c>
      <c r="B67" s="116" t="s">
        <v>12</v>
      </c>
      <c r="C67" s="129">
        <f t="shared" si="115"/>
        <v>1505</v>
      </c>
      <c r="D67" s="131">
        <f t="shared" si="115"/>
        <v>1505</v>
      </c>
      <c r="E67" s="184">
        <f t="shared" si="115"/>
        <v>3010</v>
      </c>
      <c r="F67" s="129">
        <f t="shared" si="115"/>
        <v>1558</v>
      </c>
      <c r="G67" s="131">
        <f t="shared" si="115"/>
        <v>1558</v>
      </c>
      <c r="H67" s="184">
        <f t="shared" si="115"/>
        <v>3116</v>
      </c>
      <c r="I67" s="128">
        <f t="shared" si="116"/>
        <v>3.5215946843853763</v>
      </c>
      <c r="J67" s="4"/>
      <c r="K67" s="7"/>
      <c r="L67" s="23" t="s">
        <v>12</v>
      </c>
      <c r="M67" s="37">
        <f t="shared" si="117"/>
        <v>229581</v>
      </c>
      <c r="N67" s="38">
        <f t="shared" si="117"/>
        <v>221933</v>
      </c>
      <c r="O67" s="198">
        <f t="shared" si="120"/>
        <v>451514</v>
      </c>
      <c r="P67" s="39">
        <f t="shared" si="118"/>
        <v>0</v>
      </c>
      <c r="Q67" s="198">
        <f t="shared" si="118"/>
        <v>451514</v>
      </c>
      <c r="R67" s="40">
        <f t="shared" si="118"/>
        <v>243105</v>
      </c>
      <c r="S67" s="38">
        <f t="shared" si="118"/>
        <v>240528</v>
      </c>
      <c r="T67" s="198">
        <f t="shared" si="121"/>
        <v>483633</v>
      </c>
      <c r="U67" s="39">
        <f>U11+U39</f>
        <v>0</v>
      </c>
      <c r="V67" s="201">
        <f>+T67+U67</f>
        <v>483633</v>
      </c>
      <c r="W67" s="41">
        <f t="shared" si="119"/>
        <v>7.1136221689692913</v>
      </c>
    </row>
    <row r="68" spans="1:23" ht="14.25" thickTop="1" thickBot="1">
      <c r="A68" s="4" t="str">
        <f>IF(ISERROR(F68/G68)," ",IF(F68/G68&gt;0.5,IF(F68/G68&lt;1.5," ","NOT OK"),"NOT OK"))</f>
        <v xml:space="preserve"> </v>
      </c>
      <c r="B68" s="132" t="s">
        <v>57</v>
      </c>
      <c r="C68" s="133">
        <f t="shared" ref="C68:H68" si="122">+C65+C66+C67</f>
        <v>4230</v>
      </c>
      <c r="D68" s="134">
        <f t="shared" si="122"/>
        <v>4230</v>
      </c>
      <c r="E68" s="179">
        <f t="shared" si="122"/>
        <v>8460</v>
      </c>
      <c r="F68" s="133">
        <f t="shared" si="122"/>
        <v>4413</v>
      </c>
      <c r="G68" s="135">
        <f t="shared" si="122"/>
        <v>4412</v>
      </c>
      <c r="H68" s="188">
        <f t="shared" si="122"/>
        <v>8825</v>
      </c>
      <c r="I68" s="136">
        <f>IF(E68=0,0,((H68/E68)-1)*100)</f>
        <v>4.3144208037825038</v>
      </c>
      <c r="J68" s="4"/>
      <c r="L68" s="42" t="s">
        <v>57</v>
      </c>
      <c r="M68" s="43">
        <f t="shared" ref="M68:V68" si="123">+M65+M66+M67</f>
        <v>623273</v>
      </c>
      <c r="N68" s="44">
        <f t="shared" si="123"/>
        <v>616388</v>
      </c>
      <c r="O68" s="199">
        <f t="shared" si="123"/>
        <v>1239661</v>
      </c>
      <c r="P68" s="45">
        <f t="shared" si="123"/>
        <v>0</v>
      </c>
      <c r="Q68" s="199">
        <f t="shared" si="123"/>
        <v>1239661</v>
      </c>
      <c r="R68" s="46">
        <f t="shared" si="123"/>
        <v>678735</v>
      </c>
      <c r="S68" s="44">
        <f t="shared" si="123"/>
        <v>675620</v>
      </c>
      <c r="T68" s="199">
        <f t="shared" si="123"/>
        <v>1354355</v>
      </c>
      <c r="U68" s="44">
        <f t="shared" si="123"/>
        <v>54</v>
      </c>
      <c r="V68" s="199">
        <f t="shared" si="123"/>
        <v>1354409</v>
      </c>
      <c r="W68" s="47">
        <f>IF(Q68=0,0,((V68/Q68)-1)*100)</f>
        <v>9.2564015484878581</v>
      </c>
    </row>
    <row r="69" spans="1:23" ht="13.5" thickTop="1">
      <c r="A69" s="4" t="str">
        <f t="shared" si="5"/>
        <v xml:space="preserve"> </v>
      </c>
      <c r="B69" s="111" t="s">
        <v>13</v>
      </c>
      <c r="C69" s="125">
        <f t="shared" ref="C69:H71" si="124">+C13+C41</f>
        <v>1540</v>
      </c>
      <c r="D69" s="127">
        <f t="shared" si="124"/>
        <v>1538</v>
      </c>
      <c r="E69" s="184">
        <f t="shared" si="124"/>
        <v>3078</v>
      </c>
      <c r="F69" s="125">
        <f t="shared" si="124"/>
        <v>1608</v>
      </c>
      <c r="G69" s="127">
        <f t="shared" si="124"/>
        <v>1608</v>
      </c>
      <c r="H69" s="184">
        <f t="shared" si="124"/>
        <v>3216</v>
      </c>
      <c r="I69" s="128">
        <f t="shared" ref="I69:I73" si="125">IF(E69=0,0,((H69/E69)-1)*100)</f>
        <v>4.4834307992202671</v>
      </c>
      <c r="J69" s="4"/>
      <c r="L69" s="14" t="s">
        <v>13</v>
      </c>
      <c r="M69" s="37">
        <f t="shared" ref="M69:N71" si="126">+M13+M41</f>
        <v>228586</v>
      </c>
      <c r="N69" s="38">
        <f t="shared" si="126"/>
        <v>239375</v>
      </c>
      <c r="O69" s="198">
        <f t="shared" ref="O69" si="127">SUM(M69:N69)</f>
        <v>467961</v>
      </c>
      <c r="P69" s="39">
        <f t="shared" ref="P69:S71" si="128">+P13+P41</f>
        <v>0</v>
      </c>
      <c r="Q69" s="198">
        <f t="shared" si="128"/>
        <v>467961</v>
      </c>
      <c r="R69" s="40">
        <f t="shared" si="128"/>
        <v>264868</v>
      </c>
      <c r="S69" s="38">
        <f t="shared" si="128"/>
        <v>269034</v>
      </c>
      <c r="T69" s="198">
        <f t="shared" ref="T69" si="129">SUM(R69:S69)</f>
        <v>533902</v>
      </c>
      <c r="U69" s="39">
        <f>U13+U41</f>
        <v>0</v>
      </c>
      <c r="V69" s="201">
        <f>+T69+U69</f>
        <v>533902</v>
      </c>
      <c r="W69" s="41">
        <f t="shared" ref="W69:W73" si="130">IF(Q69=0,0,((V69/Q69)-1)*100)</f>
        <v>14.091131525917767</v>
      </c>
    </row>
    <row r="70" spans="1:23">
      <c r="A70" s="4" t="str">
        <f>IF(ISERROR(F70/G70)," ",IF(F70/G70&gt;0.5,IF(F70/G70&lt;1.5," ","NOT OK"),"NOT OK"))</f>
        <v xml:space="preserve"> </v>
      </c>
      <c r="B70" s="111" t="s">
        <v>14</v>
      </c>
      <c r="C70" s="125">
        <f t="shared" si="124"/>
        <v>1422</v>
      </c>
      <c r="D70" s="127">
        <f t="shared" si="124"/>
        <v>1422</v>
      </c>
      <c r="E70" s="184">
        <f t="shared" si="124"/>
        <v>2844</v>
      </c>
      <c r="F70" s="125">
        <f t="shared" si="124"/>
        <v>1482</v>
      </c>
      <c r="G70" s="127">
        <f t="shared" si="124"/>
        <v>1481</v>
      </c>
      <c r="H70" s="184">
        <f t="shared" si="124"/>
        <v>2963</v>
      </c>
      <c r="I70" s="128">
        <f>IF(E70=0,0,((H70/E70)-1)*100)</f>
        <v>4.184247538677921</v>
      </c>
      <c r="J70" s="4"/>
      <c r="L70" s="14" t="s">
        <v>14</v>
      </c>
      <c r="M70" s="37">
        <f t="shared" si="126"/>
        <v>209514</v>
      </c>
      <c r="N70" s="38">
        <f t="shared" si="126"/>
        <v>219315</v>
      </c>
      <c r="O70" s="198">
        <f>SUM(M70:N70)</f>
        <v>428829</v>
      </c>
      <c r="P70" s="39">
        <f t="shared" si="128"/>
        <v>0</v>
      </c>
      <c r="Q70" s="198">
        <f t="shared" si="128"/>
        <v>428829</v>
      </c>
      <c r="R70" s="40">
        <f t="shared" si="128"/>
        <v>243321</v>
      </c>
      <c r="S70" s="38">
        <f t="shared" si="128"/>
        <v>253197</v>
      </c>
      <c r="T70" s="198">
        <f>SUM(R70:S70)</f>
        <v>496518</v>
      </c>
      <c r="U70" s="39">
        <f>U14+U42</f>
        <v>0</v>
      </c>
      <c r="V70" s="201">
        <f>+T70+U70</f>
        <v>496518</v>
      </c>
      <c r="W70" s="41">
        <f>IF(Q70=0,0,((V70/Q70)-1)*100)</f>
        <v>15.784613447318163</v>
      </c>
    </row>
    <row r="71" spans="1:23" ht="13.5" thickBot="1">
      <c r="A71" s="4" t="str">
        <f>IF(ISERROR(F71/G71)," ",IF(F71/G71&gt;0.5,IF(F71/G71&lt;1.5," ","NOT OK"),"NOT OK"))</f>
        <v xml:space="preserve"> </v>
      </c>
      <c r="B71" s="111" t="s">
        <v>15</v>
      </c>
      <c r="C71" s="125">
        <f t="shared" si="124"/>
        <v>1494</v>
      </c>
      <c r="D71" s="127">
        <f t="shared" si="124"/>
        <v>1496</v>
      </c>
      <c r="E71" s="184">
        <f t="shared" si="124"/>
        <v>2990</v>
      </c>
      <c r="F71" s="125">
        <f t="shared" si="124"/>
        <v>1469</v>
      </c>
      <c r="G71" s="127">
        <f t="shared" si="124"/>
        <v>1469</v>
      </c>
      <c r="H71" s="184">
        <f t="shared" si="124"/>
        <v>2938</v>
      </c>
      <c r="I71" s="128">
        <f>IF(E71=0,0,((H71/E71)-1)*100)</f>
        <v>-1.7391304347826098</v>
      </c>
      <c r="J71" s="4"/>
      <c r="L71" s="14" t="s">
        <v>15</v>
      </c>
      <c r="M71" s="37">
        <f t="shared" si="126"/>
        <v>205956</v>
      </c>
      <c r="N71" s="38">
        <f t="shared" si="126"/>
        <v>215669</v>
      </c>
      <c r="O71" s="198">
        <f>SUM(M71:N71)</f>
        <v>421625</v>
      </c>
      <c r="P71" s="39">
        <f t="shared" si="128"/>
        <v>0</v>
      </c>
      <c r="Q71" s="198">
        <f t="shared" si="128"/>
        <v>421625</v>
      </c>
      <c r="R71" s="40">
        <f t="shared" si="128"/>
        <v>233174</v>
      </c>
      <c r="S71" s="38">
        <f t="shared" si="128"/>
        <v>239022</v>
      </c>
      <c r="T71" s="198">
        <f>SUM(R71:S71)</f>
        <v>472196</v>
      </c>
      <c r="U71" s="39">
        <f>U15+U43</f>
        <v>0</v>
      </c>
      <c r="V71" s="201">
        <f>+T71+U71</f>
        <v>472196</v>
      </c>
      <c r="W71" s="41">
        <f>IF(Q71=0,0,((V71/Q71)-1)*100)</f>
        <v>11.994307737918763</v>
      </c>
    </row>
    <row r="72" spans="1:23" ht="14.25" thickTop="1" thickBot="1">
      <c r="A72" s="397" t="str">
        <f>IF(ISERROR(F72/G72)," ",IF(F72/G72&gt;0.5,IF(F72/G72&lt;1.5," ","NOT OK"),"NOT OK"))</f>
        <v xml:space="preserve"> </v>
      </c>
      <c r="B72" s="132" t="s">
        <v>61</v>
      </c>
      <c r="C72" s="133">
        <f>+C69+C70+C71</f>
        <v>4456</v>
      </c>
      <c r="D72" s="135">
        <f t="shared" ref="D72" si="131">+D69+D70+D71</f>
        <v>4456</v>
      </c>
      <c r="E72" s="188">
        <f t="shared" ref="E72" si="132">+E69+E70+E71</f>
        <v>8912</v>
      </c>
      <c r="F72" s="133">
        <f t="shared" ref="F72" si="133">+F69+F70+F71</f>
        <v>4559</v>
      </c>
      <c r="G72" s="135">
        <f t="shared" ref="G72" si="134">+G69+G70+G71</f>
        <v>4558</v>
      </c>
      <c r="H72" s="188">
        <f t="shared" ref="H72" si="135">+H69+H70+H71</f>
        <v>9117</v>
      </c>
      <c r="I72" s="136">
        <f>IF(E72=0,0,((H72/E72)-1)*100)</f>
        <v>2.3002692998204566</v>
      </c>
      <c r="J72" s="4"/>
      <c r="L72" s="42" t="s">
        <v>61</v>
      </c>
      <c r="M72" s="46">
        <f t="shared" ref="M72" si="136">+M69+M70+M71</f>
        <v>644056</v>
      </c>
      <c r="N72" s="44">
        <f t="shared" ref="N72" si="137">+N69+N70+N71</f>
        <v>674359</v>
      </c>
      <c r="O72" s="199">
        <f t="shared" ref="O72" si="138">+O69+O70+O71</f>
        <v>1318415</v>
      </c>
      <c r="P72" s="44">
        <f t="shared" ref="P72" si="139">+P69+P70+P71</f>
        <v>0</v>
      </c>
      <c r="Q72" s="199">
        <f t="shared" ref="Q72" si="140">+Q69+Q70+Q71</f>
        <v>1318415</v>
      </c>
      <c r="R72" s="46">
        <f t="shared" ref="R72" si="141">+R69+R70+R71</f>
        <v>741363</v>
      </c>
      <c r="S72" s="44">
        <f t="shared" ref="S72" si="142">+S69+S70+S71</f>
        <v>761253</v>
      </c>
      <c r="T72" s="199">
        <f t="shared" ref="T72" si="143">+T69+T70+T71</f>
        <v>1502616</v>
      </c>
      <c r="U72" s="44">
        <f t="shared" ref="U72" si="144">+U69+U70+U71</f>
        <v>0</v>
      </c>
      <c r="V72" s="199">
        <f t="shared" ref="V72" si="145">+V69+V70+V71</f>
        <v>1502616</v>
      </c>
      <c r="W72" s="47">
        <f>IF(Q72=0,0,((V72/Q72)-1)*100)</f>
        <v>13.971397473481417</v>
      </c>
    </row>
    <row r="73" spans="1:23" ht="13.5" thickTop="1">
      <c r="A73" s="4" t="str">
        <f t="shared" si="5"/>
        <v xml:space="preserve"> </v>
      </c>
      <c r="B73" s="111" t="s">
        <v>16</v>
      </c>
      <c r="C73" s="138">
        <f t="shared" ref="C73:H75" si="146">+C17+C45</f>
        <v>1394</v>
      </c>
      <c r="D73" s="140">
        <f t="shared" si="146"/>
        <v>1393</v>
      </c>
      <c r="E73" s="184">
        <f t="shared" si="146"/>
        <v>2787</v>
      </c>
      <c r="F73" s="138">
        <f t="shared" si="146"/>
        <v>1510</v>
      </c>
      <c r="G73" s="140">
        <f t="shared" si="146"/>
        <v>1508</v>
      </c>
      <c r="H73" s="184">
        <f t="shared" si="146"/>
        <v>3018</v>
      </c>
      <c r="I73" s="128">
        <f t="shared" si="125"/>
        <v>8.2884822389666333</v>
      </c>
      <c r="J73" s="8"/>
      <c r="L73" s="14" t="s">
        <v>16</v>
      </c>
      <c r="M73" s="37">
        <f t="shared" ref="M73:N75" si="147">+M17+M45</f>
        <v>198268</v>
      </c>
      <c r="N73" s="38">
        <f t="shared" si="147"/>
        <v>195909</v>
      </c>
      <c r="O73" s="198">
        <f t="shared" ref="O73" si="148">SUM(M73:N73)</f>
        <v>394177</v>
      </c>
      <c r="P73" s="39">
        <f t="shared" ref="P73:S75" si="149">+P17+P45</f>
        <v>0</v>
      </c>
      <c r="Q73" s="198">
        <f t="shared" si="149"/>
        <v>394177</v>
      </c>
      <c r="R73" s="40">
        <f t="shared" si="149"/>
        <v>227734</v>
      </c>
      <c r="S73" s="38">
        <f t="shared" si="149"/>
        <v>227734</v>
      </c>
      <c r="T73" s="198">
        <f t="shared" ref="T73" si="150">SUM(R73:S73)</f>
        <v>455468</v>
      </c>
      <c r="U73" s="39">
        <f>U17+U45</f>
        <v>0</v>
      </c>
      <c r="V73" s="201">
        <f>+T73+U73</f>
        <v>455468</v>
      </c>
      <c r="W73" s="41">
        <f t="shared" si="130"/>
        <v>15.549106112228772</v>
      </c>
    </row>
    <row r="74" spans="1:23">
      <c r="A74" s="4" t="str">
        <f t="shared" ref="A74:A79" si="151">IF(ISERROR(F74/G74)," ",IF(F74/G74&gt;0.5,IF(F74/G74&lt;1.5," ","NOT OK"),"NOT OK"))</f>
        <v xml:space="preserve"> </v>
      </c>
      <c r="B74" s="111" t="s">
        <v>17</v>
      </c>
      <c r="C74" s="138">
        <f t="shared" si="146"/>
        <v>1362</v>
      </c>
      <c r="D74" s="140">
        <f t="shared" si="146"/>
        <v>1362</v>
      </c>
      <c r="E74" s="184">
        <f t="shared" si="146"/>
        <v>2724</v>
      </c>
      <c r="F74" s="138">
        <f t="shared" si="146"/>
        <v>1599</v>
      </c>
      <c r="G74" s="140">
        <f t="shared" si="146"/>
        <v>1599</v>
      </c>
      <c r="H74" s="184">
        <f t="shared" si="146"/>
        <v>3198</v>
      </c>
      <c r="I74" s="128">
        <f t="shared" ref="I74:I79" si="152">IF(E74=0,0,((H74/E74)-1)*100)</f>
        <v>17.400881057268712</v>
      </c>
      <c r="J74" s="4"/>
      <c r="L74" s="14" t="s">
        <v>17</v>
      </c>
      <c r="M74" s="37">
        <f t="shared" si="147"/>
        <v>191173</v>
      </c>
      <c r="N74" s="38">
        <f t="shared" si="147"/>
        <v>189504</v>
      </c>
      <c r="O74" s="198">
        <f>SUM(M74:N74)</f>
        <v>380677</v>
      </c>
      <c r="P74" s="39">
        <f t="shared" si="149"/>
        <v>161</v>
      </c>
      <c r="Q74" s="198">
        <f t="shared" si="149"/>
        <v>380838</v>
      </c>
      <c r="R74" s="40">
        <f t="shared" si="149"/>
        <v>236202</v>
      </c>
      <c r="S74" s="38">
        <f t="shared" si="149"/>
        <v>235640</v>
      </c>
      <c r="T74" s="198">
        <f>SUM(R74:S74)</f>
        <v>471842</v>
      </c>
      <c r="U74" s="150">
        <f>U18+U46</f>
        <v>284</v>
      </c>
      <c r="V74" s="198">
        <f>+T74+U74</f>
        <v>472126</v>
      </c>
      <c r="W74" s="41">
        <f t="shared" ref="W74:W79" si="153">IF(Q74=0,0,((V74/Q74)-1)*100)</f>
        <v>23.970297081698778</v>
      </c>
    </row>
    <row r="75" spans="1:23" ht="13.5" thickBot="1">
      <c r="A75" s="4" t="str">
        <f t="shared" si="151"/>
        <v xml:space="preserve"> </v>
      </c>
      <c r="B75" s="111" t="s">
        <v>18</v>
      </c>
      <c r="C75" s="138">
        <f t="shared" si="146"/>
        <v>1272</v>
      </c>
      <c r="D75" s="140">
        <f t="shared" si="146"/>
        <v>1272</v>
      </c>
      <c r="E75" s="184">
        <f t="shared" si="146"/>
        <v>2544</v>
      </c>
      <c r="F75" s="138">
        <f t="shared" si="146"/>
        <v>1536</v>
      </c>
      <c r="G75" s="140">
        <f t="shared" si="146"/>
        <v>1535</v>
      </c>
      <c r="H75" s="184">
        <f t="shared" si="146"/>
        <v>3071</v>
      </c>
      <c r="I75" s="128">
        <f t="shared" si="152"/>
        <v>20.715408805031444</v>
      </c>
      <c r="J75" s="4"/>
      <c r="L75" s="14" t="s">
        <v>18</v>
      </c>
      <c r="M75" s="37">
        <f t="shared" si="147"/>
        <v>186920</v>
      </c>
      <c r="N75" s="38">
        <f t="shared" si="147"/>
        <v>187167</v>
      </c>
      <c r="O75" s="198">
        <f>SUM(M75:N75)</f>
        <v>374087</v>
      </c>
      <c r="P75" s="39">
        <f t="shared" si="149"/>
        <v>132</v>
      </c>
      <c r="Q75" s="198">
        <f t="shared" si="149"/>
        <v>374219</v>
      </c>
      <c r="R75" s="40">
        <f t="shared" si="149"/>
        <v>230409</v>
      </c>
      <c r="S75" s="38">
        <f t="shared" si="149"/>
        <v>227441</v>
      </c>
      <c r="T75" s="198">
        <f>SUM(R75:S75)</f>
        <v>457850</v>
      </c>
      <c r="U75" s="150">
        <f>U19+U47</f>
        <v>43</v>
      </c>
      <c r="V75" s="198">
        <f>+T75+U75</f>
        <v>457893</v>
      </c>
      <c r="W75" s="41">
        <f t="shared" si="153"/>
        <v>22.359634331768284</v>
      </c>
    </row>
    <row r="76" spans="1:23" ht="15.75" customHeight="1" thickTop="1" thickBot="1">
      <c r="A76" s="10" t="str">
        <f t="shared" si="151"/>
        <v xml:space="preserve"> </v>
      </c>
      <c r="B76" s="141" t="s">
        <v>19</v>
      </c>
      <c r="C76" s="133">
        <f>+C73+C74+C75</f>
        <v>4028</v>
      </c>
      <c r="D76" s="144">
        <f t="shared" ref="D76" si="154">+D73+D74+D75</f>
        <v>4027</v>
      </c>
      <c r="E76" s="186">
        <f t="shared" ref="E76" si="155">+E73+E74+E75</f>
        <v>8055</v>
      </c>
      <c r="F76" s="133">
        <f t="shared" ref="F76" si="156">+F73+F74+F75</f>
        <v>4645</v>
      </c>
      <c r="G76" s="144">
        <f t="shared" ref="G76" si="157">+G73+G74+G75</f>
        <v>4642</v>
      </c>
      <c r="H76" s="186">
        <f t="shared" ref="H76" si="158">+H73+H74+H75</f>
        <v>9287</v>
      </c>
      <c r="I76" s="136">
        <f t="shared" si="152"/>
        <v>15.29484792054625</v>
      </c>
      <c r="J76" s="10"/>
      <c r="K76" s="11"/>
      <c r="L76" s="48" t="s">
        <v>19</v>
      </c>
      <c r="M76" s="49">
        <f>+M73+M74+M75</f>
        <v>576361</v>
      </c>
      <c r="N76" s="50">
        <f t="shared" ref="N76" si="159">+N73+N74+N75</f>
        <v>572580</v>
      </c>
      <c r="O76" s="200">
        <f t="shared" ref="O76" si="160">+O73+O74+O75</f>
        <v>1148941</v>
      </c>
      <c r="P76" s="50">
        <f t="shared" ref="P76" si="161">+P73+P74+P75</f>
        <v>293</v>
      </c>
      <c r="Q76" s="200">
        <f t="shared" ref="Q76" si="162">+Q73+Q74+Q75</f>
        <v>1149234</v>
      </c>
      <c r="R76" s="49">
        <f t="shared" ref="R76" si="163">+R73+R74+R75</f>
        <v>694345</v>
      </c>
      <c r="S76" s="50">
        <f t="shared" ref="S76" si="164">+S73+S74+S75</f>
        <v>690815</v>
      </c>
      <c r="T76" s="200">
        <f t="shared" ref="T76" si="165">+T73+T74+T75</f>
        <v>1385160</v>
      </c>
      <c r="U76" s="50">
        <f t="shared" ref="U76" si="166">+U73+U74+U75</f>
        <v>327</v>
      </c>
      <c r="V76" s="200">
        <f t="shared" ref="V76" si="167">+V73+V74+V75</f>
        <v>1385487</v>
      </c>
      <c r="W76" s="51">
        <f t="shared" si="153"/>
        <v>20.557432167861368</v>
      </c>
    </row>
    <row r="77" spans="1:23" ht="14.25" thickTop="1" thickBot="1">
      <c r="A77" s="4" t="str">
        <f t="shared" si="151"/>
        <v xml:space="preserve"> </v>
      </c>
      <c r="B77" s="111" t="s">
        <v>21</v>
      </c>
      <c r="C77" s="125">
        <f t="shared" ref="C77:H77" si="168">+C21+C49</f>
        <v>1325</v>
      </c>
      <c r="D77" s="127">
        <f t="shared" si="168"/>
        <v>1325</v>
      </c>
      <c r="E77" s="192">
        <f t="shared" si="168"/>
        <v>2650</v>
      </c>
      <c r="F77" s="125">
        <f t="shared" si="168"/>
        <v>1576</v>
      </c>
      <c r="G77" s="127">
        <f t="shared" si="168"/>
        <v>1577</v>
      </c>
      <c r="H77" s="187">
        <f t="shared" si="168"/>
        <v>3153</v>
      </c>
      <c r="I77" s="128">
        <f t="shared" si="152"/>
        <v>18.981132075471695</v>
      </c>
      <c r="J77" s="4"/>
      <c r="L77" s="14" t="s">
        <v>21</v>
      </c>
      <c r="M77" s="37">
        <f>+M21+M49</f>
        <v>209116</v>
      </c>
      <c r="N77" s="38">
        <f>+N21+N49</f>
        <v>205565</v>
      </c>
      <c r="O77" s="198">
        <f>SUM(M77:N77)</f>
        <v>414681</v>
      </c>
      <c r="P77" s="39">
        <f>+P21+P49</f>
        <v>0</v>
      </c>
      <c r="Q77" s="198">
        <f>+Q21+Q49</f>
        <v>414681</v>
      </c>
      <c r="R77" s="40">
        <f>+R21+R49</f>
        <v>253059</v>
      </c>
      <c r="S77" s="38">
        <f>+S21+S49</f>
        <v>252518</v>
      </c>
      <c r="T77" s="198">
        <f>SUM(R77:S77)</f>
        <v>505577</v>
      </c>
      <c r="U77" s="150">
        <f>U21+U49</f>
        <v>0</v>
      </c>
      <c r="V77" s="198">
        <f>+T77+U77</f>
        <v>505577</v>
      </c>
      <c r="W77" s="41">
        <f t="shared" si="153"/>
        <v>21.919499567137144</v>
      </c>
    </row>
    <row r="78" spans="1:23" ht="14.25" thickTop="1" thickBot="1">
      <c r="A78" s="397" t="str">
        <f t="shared" si="151"/>
        <v xml:space="preserve"> </v>
      </c>
      <c r="B78" s="132" t="s">
        <v>66</v>
      </c>
      <c r="C78" s="133">
        <f>C72+C76+C77</f>
        <v>9809</v>
      </c>
      <c r="D78" s="135">
        <f t="shared" ref="D78" si="169">D72+D76+D77</f>
        <v>9808</v>
      </c>
      <c r="E78" s="188">
        <f t="shared" ref="E78" si="170">E72+E76+E77</f>
        <v>19617</v>
      </c>
      <c r="F78" s="133">
        <f t="shared" ref="F78" si="171">F72+F76+F77</f>
        <v>10780</v>
      </c>
      <c r="G78" s="135">
        <f t="shared" ref="G78" si="172">G72+G76+G77</f>
        <v>10777</v>
      </c>
      <c r="H78" s="188">
        <f t="shared" ref="H78" si="173">H72+H76+H77</f>
        <v>21557</v>
      </c>
      <c r="I78" s="136">
        <f t="shared" si="152"/>
        <v>9.8893816587653625</v>
      </c>
      <c r="J78" s="4"/>
      <c r="L78" s="42" t="s">
        <v>66</v>
      </c>
      <c r="M78" s="46">
        <f>M72+M76+M77</f>
        <v>1429533</v>
      </c>
      <c r="N78" s="44">
        <f t="shared" ref="N78" si="174">N72+N76+N77</f>
        <v>1452504</v>
      </c>
      <c r="O78" s="199">
        <f t="shared" ref="O78" si="175">O72+O76+O77</f>
        <v>2882037</v>
      </c>
      <c r="P78" s="44">
        <f t="shared" ref="P78" si="176">P72+P76+P77</f>
        <v>293</v>
      </c>
      <c r="Q78" s="199">
        <f t="shared" ref="Q78" si="177">Q72+Q76+Q77</f>
        <v>2882330</v>
      </c>
      <c r="R78" s="46">
        <f t="shared" ref="R78" si="178">R72+R76+R77</f>
        <v>1688767</v>
      </c>
      <c r="S78" s="44">
        <f t="shared" ref="S78" si="179">S72+S76+S77</f>
        <v>1704586</v>
      </c>
      <c r="T78" s="199">
        <f t="shared" ref="T78" si="180">T72+T76+T77</f>
        <v>3393353</v>
      </c>
      <c r="U78" s="44">
        <f t="shared" ref="U78" si="181">U72+U76+U77</f>
        <v>327</v>
      </c>
      <c r="V78" s="199">
        <f t="shared" ref="V78" si="182">V72+V76+V77</f>
        <v>3393680</v>
      </c>
      <c r="W78" s="47">
        <f t="shared" si="153"/>
        <v>17.740855488441643</v>
      </c>
    </row>
    <row r="79" spans="1:23" ht="14.25" thickTop="1" thickBot="1">
      <c r="A79" s="397" t="str">
        <f t="shared" si="151"/>
        <v xml:space="preserve"> </v>
      </c>
      <c r="B79" s="132" t="s">
        <v>67</v>
      </c>
      <c r="C79" s="133">
        <f>+C68+C72+C76+C77</f>
        <v>14039</v>
      </c>
      <c r="D79" s="135">
        <f t="shared" ref="D79:H79" si="183">+D68+D72+D76+D77</f>
        <v>14038</v>
      </c>
      <c r="E79" s="188">
        <f t="shared" si="183"/>
        <v>28077</v>
      </c>
      <c r="F79" s="133">
        <f t="shared" si="183"/>
        <v>15193</v>
      </c>
      <c r="G79" s="135">
        <f t="shared" si="183"/>
        <v>15189</v>
      </c>
      <c r="H79" s="188">
        <f t="shared" si="183"/>
        <v>30382</v>
      </c>
      <c r="I79" s="136">
        <f t="shared" si="152"/>
        <v>8.2095665491327416</v>
      </c>
      <c r="J79" s="4"/>
      <c r="L79" s="42" t="s">
        <v>67</v>
      </c>
      <c r="M79" s="46">
        <f>+M68+M72+M76+M77</f>
        <v>2052806</v>
      </c>
      <c r="N79" s="44">
        <f t="shared" ref="N79:V79" si="184">+N68+N72+N76+N77</f>
        <v>2068892</v>
      </c>
      <c r="O79" s="199">
        <f t="shared" si="184"/>
        <v>4121698</v>
      </c>
      <c r="P79" s="44">
        <f t="shared" si="184"/>
        <v>293</v>
      </c>
      <c r="Q79" s="199">
        <f t="shared" si="184"/>
        <v>4121991</v>
      </c>
      <c r="R79" s="46">
        <f t="shared" si="184"/>
        <v>2367502</v>
      </c>
      <c r="S79" s="44">
        <f t="shared" si="184"/>
        <v>2380206</v>
      </c>
      <c r="T79" s="199">
        <f t="shared" si="184"/>
        <v>4747708</v>
      </c>
      <c r="U79" s="44">
        <f t="shared" si="184"/>
        <v>381</v>
      </c>
      <c r="V79" s="199">
        <f t="shared" si="184"/>
        <v>4748089</v>
      </c>
      <c r="W79" s="47">
        <f t="shared" si="153"/>
        <v>15.189213173924919</v>
      </c>
    </row>
    <row r="80" spans="1:23" ht="13.5" thickTop="1">
      <c r="A80" s="4" t="str">
        <f t="shared" ref="A80:A83" si="185">IF(ISERROR(F80/G80)," ",IF(F80/G80&gt;0.5,IF(F80/G80&lt;1.5," ","NOT OK"),"NOT OK"))</f>
        <v xml:space="preserve"> </v>
      </c>
      <c r="B80" s="111" t="s">
        <v>22</v>
      </c>
      <c r="C80" s="125">
        <f t="shared" ref="C80:E81" si="186">+C24+C52</f>
        <v>1319</v>
      </c>
      <c r="D80" s="127">
        <f t="shared" si="186"/>
        <v>1318</v>
      </c>
      <c r="E80" s="178">
        <f t="shared" si="186"/>
        <v>2637</v>
      </c>
      <c r="F80" s="125"/>
      <c r="G80" s="127"/>
      <c r="H80" s="178"/>
      <c r="I80" s="128"/>
      <c r="J80" s="4"/>
      <c r="L80" s="14" t="s">
        <v>22</v>
      </c>
      <c r="M80" s="37">
        <f>+M24+M52</f>
        <v>202666</v>
      </c>
      <c r="N80" s="38">
        <f>+N24+N52</f>
        <v>211990</v>
      </c>
      <c r="O80" s="198">
        <f t="shared" ref="O80:O81" si="187">SUM(M80:N80)</f>
        <v>414656</v>
      </c>
      <c r="P80" s="39">
        <f t="shared" ref="P80:Q81" si="188">+P24+P52</f>
        <v>0</v>
      </c>
      <c r="Q80" s="198">
        <f t="shared" si="188"/>
        <v>414656</v>
      </c>
      <c r="R80" s="40"/>
      <c r="S80" s="38"/>
      <c r="T80" s="198"/>
      <c r="U80" s="150"/>
      <c r="V80" s="198"/>
      <c r="W80" s="41"/>
    </row>
    <row r="81" spans="1:26" ht="13.5" thickBot="1">
      <c r="A81" s="4" t="str">
        <f t="shared" si="185"/>
        <v xml:space="preserve"> </v>
      </c>
      <c r="B81" s="111" t="s">
        <v>23</v>
      </c>
      <c r="C81" s="125">
        <f t="shared" si="186"/>
        <v>1239</v>
      </c>
      <c r="D81" s="146">
        <f t="shared" si="186"/>
        <v>1240</v>
      </c>
      <c r="E81" s="182">
        <f t="shared" si="186"/>
        <v>2479</v>
      </c>
      <c r="F81" s="125"/>
      <c r="G81" s="146"/>
      <c r="H81" s="182"/>
      <c r="I81" s="147"/>
      <c r="J81" s="4"/>
      <c r="L81" s="14" t="s">
        <v>23</v>
      </c>
      <c r="M81" s="37">
        <f>+M25+M53</f>
        <v>181203</v>
      </c>
      <c r="N81" s="38">
        <f>+N25+N53</f>
        <v>184651</v>
      </c>
      <c r="O81" s="198">
        <f t="shared" si="187"/>
        <v>365854</v>
      </c>
      <c r="P81" s="39">
        <f t="shared" si="188"/>
        <v>52</v>
      </c>
      <c r="Q81" s="198">
        <f t="shared" si="188"/>
        <v>365906</v>
      </c>
      <c r="R81" s="40"/>
      <c r="S81" s="38"/>
      <c r="T81" s="198"/>
      <c r="U81" s="39"/>
      <c r="V81" s="201"/>
      <c r="W81" s="41"/>
    </row>
    <row r="82" spans="1:26" ht="14.25" thickTop="1" thickBot="1">
      <c r="A82" s="4" t="str">
        <f t="shared" si="185"/>
        <v xml:space="preserve"> </v>
      </c>
      <c r="B82" s="132" t="s">
        <v>24</v>
      </c>
      <c r="C82" s="133">
        <f t="shared" ref="C82:E82" si="189">+C77+C80+C81</f>
        <v>3883</v>
      </c>
      <c r="D82" s="135">
        <f t="shared" si="189"/>
        <v>3883</v>
      </c>
      <c r="E82" s="188">
        <f t="shared" si="189"/>
        <v>7766</v>
      </c>
      <c r="F82" s="133"/>
      <c r="G82" s="135"/>
      <c r="H82" s="188"/>
      <c r="I82" s="136"/>
      <c r="J82" s="4"/>
      <c r="L82" s="42" t="s">
        <v>24</v>
      </c>
      <c r="M82" s="43">
        <f t="shared" ref="M82:Q82" si="190">+M77+M80+M81</f>
        <v>592985</v>
      </c>
      <c r="N82" s="44">
        <f t="shared" si="190"/>
        <v>602206</v>
      </c>
      <c r="O82" s="199">
        <f t="shared" si="190"/>
        <v>1195191</v>
      </c>
      <c r="P82" s="45">
        <f t="shared" si="190"/>
        <v>52</v>
      </c>
      <c r="Q82" s="199">
        <f t="shared" si="190"/>
        <v>1195243</v>
      </c>
      <c r="R82" s="46"/>
      <c r="S82" s="44"/>
      <c r="T82" s="199"/>
      <c r="U82" s="45"/>
      <c r="V82" s="202"/>
      <c r="W82" s="47"/>
    </row>
    <row r="83" spans="1:26" ht="14.25" thickTop="1" thickBot="1">
      <c r="A83" s="397" t="str">
        <f t="shared" si="185"/>
        <v xml:space="preserve"> </v>
      </c>
      <c r="B83" s="132" t="s">
        <v>62</v>
      </c>
      <c r="C83" s="133">
        <f t="shared" ref="C83:E83" si="191">C72+C76+C82</f>
        <v>12367</v>
      </c>
      <c r="D83" s="135">
        <f t="shared" si="191"/>
        <v>12366</v>
      </c>
      <c r="E83" s="188">
        <f t="shared" si="191"/>
        <v>24733</v>
      </c>
      <c r="F83" s="133"/>
      <c r="G83" s="135"/>
      <c r="H83" s="188"/>
      <c r="I83" s="136"/>
      <c r="J83" s="4"/>
      <c r="L83" s="42" t="s">
        <v>62</v>
      </c>
      <c r="M83" s="46">
        <f t="shared" ref="M83:Q83" si="192">M72+M76+M82</f>
        <v>1813402</v>
      </c>
      <c r="N83" s="44">
        <f t="shared" si="192"/>
        <v>1849145</v>
      </c>
      <c r="O83" s="199">
        <f t="shared" si="192"/>
        <v>3662547</v>
      </c>
      <c r="P83" s="44">
        <f t="shared" si="192"/>
        <v>345</v>
      </c>
      <c r="Q83" s="199">
        <f t="shared" si="192"/>
        <v>3662892</v>
      </c>
      <c r="R83" s="46"/>
      <c r="S83" s="44"/>
      <c r="T83" s="199"/>
      <c r="U83" s="44"/>
      <c r="V83" s="199"/>
      <c r="W83" s="47"/>
    </row>
    <row r="84" spans="1:26" ht="14.25" thickTop="1" thickBot="1">
      <c r="A84" s="4" t="str">
        <f t="shared" ref="A84" si="193">IF(ISERROR(F84/G84)," ",IF(F84/G84&gt;0.5,IF(F84/G84&lt;1.5," ","NOT OK"),"NOT OK"))</f>
        <v xml:space="preserve"> </v>
      </c>
      <c r="B84" s="132" t="s">
        <v>64</v>
      </c>
      <c r="C84" s="133">
        <f t="shared" ref="C84:E84" si="194">+C68+C72+C76+C82</f>
        <v>16597</v>
      </c>
      <c r="D84" s="135">
        <f t="shared" si="194"/>
        <v>16596</v>
      </c>
      <c r="E84" s="185">
        <f t="shared" si="194"/>
        <v>33193</v>
      </c>
      <c r="F84" s="133"/>
      <c r="G84" s="135"/>
      <c r="H84" s="185"/>
      <c r="I84" s="137"/>
      <c r="J84" s="8"/>
      <c r="L84" s="42" t="s">
        <v>64</v>
      </c>
      <c r="M84" s="46">
        <f t="shared" ref="M84:Q84" si="195">+M68+M72+M76+M82</f>
        <v>2436675</v>
      </c>
      <c r="N84" s="44">
        <f t="shared" si="195"/>
        <v>2465533</v>
      </c>
      <c r="O84" s="199">
        <f t="shared" si="195"/>
        <v>4902208</v>
      </c>
      <c r="P84" s="45">
        <f t="shared" si="195"/>
        <v>345</v>
      </c>
      <c r="Q84" s="202">
        <f t="shared" si="195"/>
        <v>4902553</v>
      </c>
      <c r="R84" s="46"/>
      <c r="S84" s="44"/>
      <c r="T84" s="199"/>
      <c r="U84" s="45"/>
      <c r="V84" s="202"/>
      <c r="W84" s="47"/>
    </row>
    <row r="85" spans="1:26" ht="14.25" thickTop="1" thickBot="1">
      <c r="B85" s="148" t="s">
        <v>60</v>
      </c>
      <c r="C85" s="107"/>
      <c r="D85" s="107"/>
      <c r="E85" s="107"/>
      <c r="F85" s="107"/>
      <c r="G85" s="107"/>
      <c r="H85" s="107"/>
      <c r="I85" s="108"/>
      <c r="J85" s="4"/>
      <c r="L85" s="55" t="s">
        <v>60</v>
      </c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4"/>
    </row>
    <row r="86" spans="1:26" ht="13.5" thickTop="1">
      <c r="L86" s="510" t="s">
        <v>33</v>
      </c>
      <c r="M86" s="511"/>
      <c r="N86" s="511"/>
      <c r="O86" s="511"/>
      <c r="P86" s="511"/>
      <c r="Q86" s="511"/>
      <c r="R86" s="511"/>
      <c r="S86" s="511"/>
      <c r="T86" s="511"/>
      <c r="U86" s="511"/>
      <c r="V86" s="511"/>
      <c r="W86" s="512"/>
    </row>
    <row r="87" spans="1:26" ht="13.5" thickBot="1">
      <c r="L87" s="507" t="s">
        <v>43</v>
      </c>
      <c r="M87" s="508"/>
      <c r="N87" s="508"/>
      <c r="O87" s="508"/>
      <c r="P87" s="508"/>
      <c r="Q87" s="508"/>
      <c r="R87" s="508"/>
      <c r="S87" s="508"/>
      <c r="T87" s="508"/>
      <c r="U87" s="508"/>
      <c r="V87" s="508"/>
      <c r="W87" s="509"/>
    </row>
    <row r="88" spans="1:26" ht="14.25" thickTop="1" thickBot="1">
      <c r="L88" s="56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8" t="s">
        <v>34</v>
      </c>
    </row>
    <row r="89" spans="1:26" ht="14.25" thickTop="1" thickBot="1">
      <c r="L89" s="59"/>
      <c r="M89" s="223" t="s">
        <v>63</v>
      </c>
      <c r="N89" s="224"/>
      <c r="O89" s="225"/>
      <c r="P89" s="223"/>
      <c r="Q89" s="223"/>
      <c r="R89" s="223" t="s">
        <v>65</v>
      </c>
      <c r="S89" s="224"/>
      <c r="T89" s="225"/>
      <c r="U89" s="223"/>
      <c r="V89" s="223"/>
      <c r="W89" s="368" t="s">
        <v>2</v>
      </c>
    </row>
    <row r="90" spans="1:26" ht="13.5" thickTop="1">
      <c r="L90" s="61" t="s">
        <v>3</v>
      </c>
      <c r="M90" s="62"/>
      <c r="N90" s="63"/>
      <c r="O90" s="64"/>
      <c r="P90" s="65"/>
      <c r="Q90" s="64"/>
      <c r="R90" s="62"/>
      <c r="S90" s="63"/>
      <c r="T90" s="64"/>
      <c r="U90" s="65"/>
      <c r="V90" s="64"/>
      <c r="W90" s="369" t="s">
        <v>4</v>
      </c>
    </row>
    <row r="91" spans="1:26" ht="13.5" thickBot="1">
      <c r="L91" s="67"/>
      <c r="M91" s="68" t="s">
        <v>35</v>
      </c>
      <c r="N91" s="69" t="s">
        <v>36</v>
      </c>
      <c r="O91" s="70" t="s">
        <v>37</v>
      </c>
      <c r="P91" s="71" t="s">
        <v>32</v>
      </c>
      <c r="Q91" s="70" t="s">
        <v>7</v>
      </c>
      <c r="R91" s="68" t="s">
        <v>35</v>
      </c>
      <c r="S91" s="69" t="s">
        <v>36</v>
      </c>
      <c r="T91" s="70" t="s">
        <v>37</v>
      </c>
      <c r="U91" s="71" t="s">
        <v>32</v>
      </c>
      <c r="V91" s="70" t="s">
        <v>7</v>
      </c>
      <c r="W91" s="367"/>
    </row>
    <row r="92" spans="1:26" ht="5.25" customHeight="1" thickTop="1">
      <c r="L92" s="61"/>
      <c r="M92" s="73"/>
      <c r="N92" s="74"/>
      <c r="O92" s="75"/>
      <c r="P92" s="76"/>
      <c r="Q92" s="75"/>
      <c r="R92" s="73"/>
      <c r="S92" s="74"/>
      <c r="T92" s="75"/>
      <c r="U92" s="76"/>
      <c r="V92" s="75"/>
      <c r="W92" s="77"/>
    </row>
    <row r="93" spans="1:26">
      <c r="A93" s="401"/>
      <c r="L93" s="61" t="s">
        <v>10</v>
      </c>
      <c r="M93" s="78">
        <v>35</v>
      </c>
      <c r="N93" s="414">
        <v>1</v>
      </c>
      <c r="O93" s="211">
        <f>M93+N93</f>
        <v>36</v>
      </c>
      <c r="P93" s="80">
        <v>0</v>
      </c>
      <c r="Q93" s="211">
        <f>O93+P93</f>
        <v>36</v>
      </c>
      <c r="R93" s="447">
        <v>30</v>
      </c>
      <c r="S93" s="414">
        <v>0</v>
      </c>
      <c r="T93" s="211">
        <f>R93+S93</f>
        <v>30</v>
      </c>
      <c r="U93" s="445">
        <v>0</v>
      </c>
      <c r="V93" s="211">
        <f>T93+U93</f>
        <v>30</v>
      </c>
      <c r="W93" s="81">
        <f>IF(Q93=0,0,((V93/Q93)-1)*100)</f>
        <v>-16.666666666666664</v>
      </c>
      <c r="Y93" s="329"/>
      <c r="Z93" s="329"/>
    </row>
    <row r="94" spans="1:26">
      <c r="A94" s="401"/>
      <c r="L94" s="61" t="s">
        <v>11</v>
      </c>
      <c r="M94" s="78">
        <v>39</v>
      </c>
      <c r="N94" s="79">
        <v>1</v>
      </c>
      <c r="O94" s="211">
        <f>M94+N94</f>
        <v>40</v>
      </c>
      <c r="P94" s="80">
        <v>0</v>
      </c>
      <c r="Q94" s="211">
        <f>O94+P94</f>
        <v>40</v>
      </c>
      <c r="R94" s="447">
        <v>9</v>
      </c>
      <c r="S94" s="448">
        <v>0</v>
      </c>
      <c r="T94" s="211">
        <f>R94+S94</f>
        <v>9</v>
      </c>
      <c r="U94" s="445">
        <v>0</v>
      </c>
      <c r="V94" s="211">
        <f>T94+U94</f>
        <v>9</v>
      </c>
      <c r="W94" s="81">
        <f>IF(Q94=0,0,((V94/Q94)-1)*100)</f>
        <v>-77.5</v>
      </c>
    </row>
    <row r="95" spans="1:26" ht="13.5" thickBot="1">
      <c r="A95" s="401"/>
      <c r="L95" s="67" t="s">
        <v>12</v>
      </c>
      <c r="M95" s="78">
        <v>70</v>
      </c>
      <c r="N95" s="79">
        <v>3</v>
      </c>
      <c r="O95" s="211">
        <f>M95+N95</f>
        <v>73</v>
      </c>
      <c r="P95" s="80">
        <v>0</v>
      </c>
      <c r="Q95" s="211">
        <f>O95+P95</f>
        <v>73</v>
      </c>
      <c r="R95" s="447">
        <v>24</v>
      </c>
      <c r="S95" s="448">
        <v>2</v>
      </c>
      <c r="T95" s="211">
        <f>R95+S95</f>
        <v>26</v>
      </c>
      <c r="U95" s="445">
        <v>0</v>
      </c>
      <c r="V95" s="211">
        <f t="shared" ref="V95" si="196">T95+U95</f>
        <v>26</v>
      </c>
      <c r="W95" s="81">
        <f>IF(Q95=0,0,((V95/Q95)-1)*100)</f>
        <v>-64.38356164383562</v>
      </c>
    </row>
    <row r="96" spans="1:26" ht="14.25" thickTop="1" thickBot="1">
      <c r="A96" s="401"/>
      <c r="L96" s="82" t="s">
        <v>57</v>
      </c>
      <c r="M96" s="83">
        <f t="shared" ref="M96:V96" si="197">+M93+M94+M95</f>
        <v>144</v>
      </c>
      <c r="N96" s="84">
        <f t="shared" si="197"/>
        <v>5</v>
      </c>
      <c r="O96" s="212">
        <f t="shared" si="197"/>
        <v>149</v>
      </c>
      <c r="P96" s="83">
        <f t="shared" si="197"/>
        <v>0</v>
      </c>
      <c r="Q96" s="212">
        <f t="shared" si="197"/>
        <v>149</v>
      </c>
      <c r="R96" s="83">
        <f t="shared" si="197"/>
        <v>63</v>
      </c>
      <c r="S96" s="84">
        <f t="shared" si="197"/>
        <v>2</v>
      </c>
      <c r="T96" s="212">
        <f t="shared" si="197"/>
        <v>65</v>
      </c>
      <c r="U96" s="83">
        <f t="shared" si="197"/>
        <v>0</v>
      </c>
      <c r="V96" s="212">
        <f t="shared" si="197"/>
        <v>65</v>
      </c>
      <c r="W96" s="85">
        <f>IF(Q96=0,0,((V96/Q96)-1)*100)</f>
        <v>-56.375838926174502</v>
      </c>
      <c r="Y96" s="329"/>
      <c r="Z96" s="329"/>
    </row>
    <row r="97" spans="1:26" ht="13.5" thickTop="1">
      <c r="A97" s="401"/>
      <c r="L97" s="61" t="s">
        <v>13</v>
      </c>
      <c r="M97" s="78">
        <v>42</v>
      </c>
      <c r="N97" s="79">
        <v>0</v>
      </c>
      <c r="O97" s="211">
        <f>M97+N97</f>
        <v>42</v>
      </c>
      <c r="P97" s="80">
        <v>0</v>
      </c>
      <c r="Q97" s="211">
        <f>O97+P97</f>
        <v>42</v>
      </c>
      <c r="R97" s="78">
        <v>21</v>
      </c>
      <c r="S97" s="79">
        <v>29</v>
      </c>
      <c r="T97" s="410">
        <f>R97+S97</f>
        <v>50</v>
      </c>
      <c r="U97" s="80">
        <v>0</v>
      </c>
      <c r="V97" s="211">
        <f>T97+U97</f>
        <v>50</v>
      </c>
      <c r="W97" s="81">
        <f t="shared" ref="W97:W101" si="198">IF(Q97=0,0,((V97/Q97)-1)*100)</f>
        <v>19.047619047619047</v>
      </c>
      <c r="Y97" s="329"/>
      <c r="Z97" s="329"/>
    </row>
    <row r="98" spans="1:26">
      <c r="A98" s="401"/>
      <c r="L98" s="61" t="s">
        <v>14</v>
      </c>
      <c r="M98" s="78">
        <v>40</v>
      </c>
      <c r="N98" s="79">
        <v>3</v>
      </c>
      <c r="O98" s="211">
        <f>M98+N98</f>
        <v>43</v>
      </c>
      <c r="P98" s="80">
        <v>0</v>
      </c>
      <c r="Q98" s="211">
        <f>O98+P98</f>
        <v>43</v>
      </c>
      <c r="R98" s="78">
        <v>18</v>
      </c>
      <c r="S98" s="79">
        <v>12</v>
      </c>
      <c r="T98" s="211">
        <f>R98+S98</f>
        <v>30</v>
      </c>
      <c r="U98" s="80">
        <v>0</v>
      </c>
      <c r="V98" s="211">
        <f>T98+U98</f>
        <v>30</v>
      </c>
      <c r="W98" s="81">
        <f>IF(Q98=0,0,((V98/Q98)-1)*100)</f>
        <v>-30.232558139534881</v>
      </c>
      <c r="Y98" s="329"/>
      <c r="Z98" s="329"/>
    </row>
    <row r="99" spans="1:26" ht="13.5" thickBot="1">
      <c r="A99" s="401"/>
      <c r="L99" s="61" t="s">
        <v>15</v>
      </c>
      <c r="M99" s="78">
        <v>67</v>
      </c>
      <c r="N99" s="79">
        <v>3</v>
      </c>
      <c r="O99" s="211">
        <f>M99+N99</f>
        <v>70</v>
      </c>
      <c r="P99" s="80">
        <v>0</v>
      </c>
      <c r="Q99" s="211">
        <f>O99+P99</f>
        <v>70</v>
      </c>
      <c r="R99" s="78">
        <v>25</v>
      </c>
      <c r="S99" s="79">
        <v>44</v>
      </c>
      <c r="T99" s="245">
        <f>R99+S99</f>
        <v>69</v>
      </c>
      <c r="U99" s="80">
        <v>0</v>
      </c>
      <c r="V99" s="211">
        <f>T99+U99</f>
        <v>69</v>
      </c>
      <c r="W99" s="81">
        <f>IF(Q99=0,0,((V99/Q99)-1)*100)</f>
        <v>-1.4285714285714235</v>
      </c>
    </row>
    <row r="100" spans="1:26" ht="14.25" thickTop="1" thickBot="1">
      <c r="A100" s="401"/>
      <c r="L100" s="82" t="s">
        <v>61</v>
      </c>
      <c r="M100" s="83">
        <f t="shared" ref="M100" si="199">+M97+M98+M99</f>
        <v>149</v>
      </c>
      <c r="N100" s="84">
        <f t="shared" ref="N100" si="200">+N97+N98+N99</f>
        <v>6</v>
      </c>
      <c r="O100" s="212">
        <f t="shared" ref="O100" si="201">+O97+O98+O99</f>
        <v>155</v>
      </c>
      <c r="P100" s="83">
        <f t="shared" ref="P100" si="202">+P97+P98+P99</f>
        <v>0</v>
      </c>
      <c r="Q100" s="212">
        <f t="shared" ref="Q100" si="203">+Q97+Q98+Q99</f>
        <v>155</v>
      </c>
      <c r="R100" s="83">
        <f t="shared" ref="R100" si="204">+R97+R98+R99</f>
        <v>64</v>
      </c>
      <c r="S100" s="84">
        <f t="shared" ref="S100" si="205">+S97+S98+S99</f>
        <v>85</v>
      </c>
      <c r="T100" s="212">
        <f t="shared" ref="T100" si="206">+T97+T98+T99</f>
        <v>149</v>
      </c>
      <c r="U100" s="83">
        <f t="shared" ref="U100" si="207">+U97+U98+U99</f>
        <v>0</v>
      </c>
      <c r="V100" s="212">
        <f t="shared" ref="V100" si="208">+V97+V98+V99</f>
        <v>149</v>
      </c>
      <c r="W100" s="85">
        <f>IF(Q100=0,0,((V100/Q100)-1)*100)</f>
        <v>-3.8709677419354827</v>
      </c>
      <c r="Y100" s="329"/>
      <c r="Z100" s="329"/>
    </row>
    <row r="101" spans="1:26" ht="13.5" thickTop="1">
      <c r="A101" s="401"/>
      <c r="L101" s="61" t="s">
        <v>16</v>
      </c>
      <c r="M101" s="78">
        <v>50</v>
      </c>
      <c r="N101" s="79">
        <v>1</v>
      </c>
      <c r="O101" s="211">
        <f>SUM(M101:N101)</f>
        <v>51</v>
      </c>
      <c r="P101" s="80">
        <v>0</v>
      </c>
      <c r="Q101" s="211">
        <f>O101+P101</f>
        <v>51</v>
      </c>
      <c r="R101" s="78">
        <v>32</v>
      </c>
      <c r="S101" s="79">
        <v>27</v>
      </c>
      <c r="T101" s="211">
        <f>SUM(R101:S101)</f>
        <v>59</v>
      </c>
      <c r="U101" s="80">
        <v>0</v>
      </c>
      <c r="V101" s="211">
        <f>T101+U101</f>
        <v>59</v>
      </c>
      <c r="W101" s="81">
        <f t="shared" si="198"/>
        <v>15.686274509803933</v>
      </c>
      <c r="Y101" s="329"/>
      <c r="Z101" s="329"/>
    </row>
    <row r="102" spans="1:26">
      <c r="A102" s="401"/>
      <c r="L102" s="61" t="s">
        <v>17</v>
      </c>
      <c r="M102" s="78">
        <v>75</v>
      </c>
      <c r="N102" s="79">
        <v>1</v>
      </c>
      <c r="O102" s="211">
        <f>SUM(M102:N102)</f>
        <v>76</v>
      </c>
      <c r="P102" s="80">
        <v>0</v>
      </c>
      <c r="Q102" s="211">
        <f>O102+P102</f>
        <v>76</v>
      </c>
      <c r="R102" s="78">
        <v>26</v>
      </c>
      <c r="S102" s="79">
        <v>49</v>
      </c>
      <c r="T102" s="211">
        <f>SUM(R102:S102)</f>
        <v>75</v>
      </c>
      <c r="U102" s="80">
        <v>0</v>
      </c>
      <c r="V102" s="211">
        <f>T102+U102</f>
        <v>75</v>
      </c>
      <c r="W102" s="81">
        <f t="shared" ref="W102:W107" si="209">IF(Q102=0,0,((V102/Q102)-1)*100)</f>
        <v>-1.3157894736842146</v>
      </c>
      <c r="Y102" s="329"/>
      <c r="Z102" s="329"/>
    </row>
    <row r="103" spans="1:26" ht="13.5" thickBot="1">
      <c r="A103" s="401"/>
      <c r="L103" s="61" t="s">
        <v>18</v>
      </c>
      <c r="M103" s="78">
        <v>66</v>
      </c>
      <c r="N103" s="79">
        <v>4</v>
      </c>
      <c r="O103" s="213">
        <f>SUM(M103:N103)</f>
        <v>70</v>
      </c>
      <c r="P103" s="86">
        <v>0</v>
      </c>
      <c r="Q103" s="213">
        <f>O103+P103</f>
        <v>70</v>
      </c>
      <c r="R103" s="78">
        <v>17</v>
      </c>
      <c r="S103" s="79">
        <v>41</v>
      </c>
      <c r="T103" s="213">
        <f>SUM(R103:S103)</f>
        <v>58</v>
      </c>
      <c r="U103" s="86">
        <v>0</v>
      </c>
      <c r="V103" s="213">
        <f>T103+U103</f>
        <v>58</v>
      </c>
      <c r="W103" s="81">
        <f t="shared" si="209"/>
        <v>-17.142857142857139</v>
      </c>
      <c r="Y103" s="329"/>
      <c r="Z103" s="329"/>
    </row>
    <row r="104" spans="1:26" ht="14.25" thickTop="1" thickBot="1">
      <c r="A104" s="401"/>
      <c r="L104" s="87" t="s">
        <v>19</v>
      </c>
      <c r="M104" s="88">
        <f>+M101+M102+M103</f>
        <v>191</v>
      </c>
      <c r="N104" s="88">
        <f t="shared" ref="N104:V104" si="210">+N101+N102+N103</f>
        <v>6</v>
      </c>
      <c r="O104" s="214">
        <f t="shared" si="210"/>
        <v>197</v>
      </c>
      <c r="P104" s="89">
        <f t="shared" si="210"/>
        <v>0</v>
      </c>
      <c r="Q104" s="214">
        <f t="shared" si="210"/>
        <v>197</v>
      </c>
      <c r="R104" s="88">
        <f t="shared" si="210"/>
        <v>75</v>
      </c>
      <c r="S104" s="88">
        <f t="shared" si="210"/>
        <v>117</v>
      </c>
      <c r="T104" s="214">
        <f t="shared" si="210"/>
        <v>192</v>
      </c>
      <c r="U104" s="89">
        <f t="shared" si="210"/>
        <v>0</v>
      </c>
      <c r="V104" s="214">
        <f t="shared" si="210"/>
        <v>192</v>
      </c>
      <c r="W104" s="90">
        <f t="shared" si="209"/>
        <v>-2.5380710659898442</v>
      </c>
    </row>
    <row r="105" spans="1:26" ht="14.25" thickTop="1" thickBot="1">
      <c r="A105" s="401"/>
      <c r="L105" s="61" t="s">
        <v>21</v>
      </c>
      <c r="M105" s="78">
        <v>67</v>
      </c>
      <c r="N105" s="79">
        <v>1</v>
      </c>
      <c r="O105" s="213">
        <f>SUM(M105:N105)</f>
        <v>68</v>
      </c>
      <c r="P105" s="91">
        <v>0</v>
      </c>
      <c r="Q105" s="213">
        <f>O105+P105</f>
        <v>68</v>
      </c>
      <c r="R105" s="78">
        <v>16</v>
      </c>
      <c r="S105" s="79">
        <v>44</v>
      </c>
      <c r="T105" s="213">
        <f>SUM(R105:S105)</f>
        <v>60</v>
      </c>
      <c r="U105" s="91">
        <v>0</v>
      </c>
      <c r="V105" s="213">
        <f>T105+U105</f>
        <v>60</v>
      </c>
      <c r="W105" s="81">
        <f t="shared" si="209"/>
        <v>-11.764705882352944</v>
      </c>
    </row>
    <row r="106" spans="1:26" ht="14.25" thickTop="1" thickBot="1">
      <c r="A106" s="401"/>
      <c r="L106" s="82" t="s">
        <v>66</v>
      </c>
      <c r="M106" s="83">
        <f>M100+M104+M105</f>
        <v>407</v>
      </c>
      <c r="N106" s="84">
        <f t="shared" ref="N106:V106" si="211">N100+N104+N105</f>
        <v>13</v>
      </c>
      <c r="O106" s="212">
        <f t="shared" si="211"/>
        <v>420</v>
      </c>
      <c r="P106" s="83">
        <f t="shared" si="211"/>
        <v>0</v>
      </c>
      <c r="Q106" s="212">
        <f t="shared" si="211"/>
        <v>420</v>
      </c>
      <c r="R106" s="83">
        <f t="shared" si="211"/>
        <v>155</v>
      </c>
      <c r="S106" s="84">
        <f t="shared" si="211"/>
        <v>246</v>
      </c>
      <c r="T106" s="212">
        <f t="shared" si="211"/>
        <v>401</v>
      </c>
      <c r="U106" s="83">
        <f t="shared" si="211"/>
        <v>0</v>
      </c>
      <c r="V106" s="212">
        <f t="shared" si="211"/>
        <v>401</v>
      </c>
      <c r="W106" s="85">
        <f t="shared" si="209"/>
        <v>-4.5238095238095184</v>
      </c>
      <c r="Y106" s="329"/>
      <c r="Z106" s="329"/>
    </row>
    <row r="107" spans="1:26" ht="14.25" thickTop="1" thickBot="1">
      <c r="A107" s="401"/>
      <c r="L107" s="82" t="s">
        <v>67</v>
      </c>
      <c r="M107" s="83">
        <f>+M96+M100+M104+M105</f>
        <v>551</v>
      </c>
      <c r="N107" s="84">
        <f t="shared" ref="N107:V107" si="212">+N96+N100+N104+N105</f>
        <v>18</v>
      </c>
      <c r="O107" s="212">
        <f t="shared" si="212"/>
        <v>569</v>
      </c>
      <c r="P107" s="83">
        <f t="shared" si="212"/>
        <v>0</v>
      </c>
      <c r="Q107" s="212">
        <f t="shared" si="212"/>
        <v>569</v>
      </c>
      <c r="R107" s="83">
        <f t="shared" si="212"/>
        <v>218</v>
      </c>
      <c r="S107" s="84">
        <f t="shared" si="212"/>
        <v>248</v>
      </c>
      <c r="T107" s="212">
        <f t="shared" si="212"/>
        <v>466</v>
      </c>
      <c r="U107" s="83">
        <f t="shared" si="212"/>
        <v>0</v>
      </c>
      <c r="V107" s="212">
        <f t="shared" si="212"/>
        <v>466</v>
      </c>
      <c r="W107" s="85">
        <f t="shared" si="209"/>
        <v>-18.101933216168721</v>
      </c>
      <c r="Y107" s="329"/>
      <c r="Z107" s="329"/>
    </row>
    <row r="108" spans="1:26" ht="13.5" thickTop="1">
      <c r="A108" s="401"/>
      <c r="L108" s="61" t="s">
        <v>22</v>
      </c>
      <c r="M108" s="78">
        <v>33</v>
      </c>
      <c r="N108" s="79">
        <v>0</v>
      </c>
      <c r="O108" s="213">
        <f>SUM(M108:N108)</f>
        <v>33</v>
      </c>
      <c r="P108" s="80">
        <v>0</v>
      </c>
      <c r="Q108" s="213">
        <f>O108+P108</f>
        <v>33</v>
      </c>
      <c r="R108" s="78"/>
      <c r="S108" s="79"/>
      <c r="T108" s="213"/>
      <c r="U108" s="80"/>
      <c r="V108" s="213"/>
      <c r="W108" s="81"/>
    </row>
    <row r="109" spans="1:26" ht="13.5" thickBot="1">
      <c r="A109" s="402"/>
      <c r="L109" s="61" t="s">
        <v>23</v>
      </c>
      <c r="M109" s="78">
        <v>49</v>
      </c>
      <c r="N109" s="79">
        <v>0</v>
      </c>
      <c r="O109" s="213">
        <f>SUM(M109:N109)</f>
        <v>49</v>
      </c>
      <c r="P109" s="80">
        <v>0</v>
      </c>
      <c r="Q109" s="213">
        <f>O109+P109</f>
        <v>49</v>
      </c>
      <c r="R109" s="78"/>
      <c r="S109" s="79"/>
      <c r="T109" s="213"/>
      <c r="U109" s="80"/>
      <c r="V109" s="213"/>
      <c r="W109" s="81"/>
    </row>
    <row r="110" spans="1:26" ht="14.25" thickTop="1" thickBot="1">
      <c r="A110" s="401"/>
      <c r="L110" s="82" t="s">
        <v>40</v>
      </c>
      <c r="M110" s="83">
        <f t="shared" ref="M110:Q110" si="213">+M105+M108+M109</f>
        <v>149</v>
      </c>
      <c r="N110" s="84">
        <f t="shared" si="213"/>
        <v>1</v>
      </c>
      <c r="O110" s="212">
        <f t="shared" si="213"/>
        <v>150</v>
      </c>
      <c r="P110" s="83">
        <f t="shared" si="213"/>
        <v>0</v>
      </c>
      <c r="Q110" s="212">
        <f t="shared" si="213"/>
        <v>150</v>
      </c>
      <c r="R110" s="83"/>
      <c r="S110" s="84"/>
      <c r="T110" s="212"/>
      <c r="U110" s="83"/>
      <c r="V110" s="212"/>
      <c r="W110" s="85"/>
    </row>
    <row r="111" spans="1:26" ht="14.25" thickTop="1" thickBot="1">
      <c r="A111" s="401"/>
      <c r="L111" s="82" t="s">
        <v>62</v>
      </c>
      <c r="M111" s="83">
        <f t="shared" ref="M111:Q111" si="214">M100+M104+M110</f>
        <v>489</v>
      </c>
      <c r="N111" s="84">
        <f t="shared" si="214"/>
        <v>13</v>
      </c>
      <c r="O111" s="212">
        <f t="shared" si="214"/>
        <v>502</v>
      </c>
      <c r="P111" s="83">
        <f t="shared" si="214"/>
        <v>0</v>
      </c>
      <c r="Q111" s="212">
        <f t="shared" si="214"/>
        <v>502</v>
      </c>
      <c r="R111" s="83"/>
      <c r="S111" s="84"/>
      <c r="T111" s="212"/>
      <c r="U111" s="83"/>
      <c r="V111" s="212"/>
      <c r="W111" s="85"/>
    </row>
    <row r="112" spans="1:26" ht="14.25" thickTop="1" thickBot="1">
      <c r="A112" s="401"/>
      <c r="L112" s="82" t="s">
        <v>64</v>
      </c>
      <c r="M112" s="83">
        <f t="shared" ref="M112:Q112" si="215">+M96+M100+M104+M110</f>
        <v>633</v>
      </c>
      <c r="N112" s="84">
        <f t="shared" si="215"/>
        <v>18</v>
      </c>
      <c r="O112" s="212">
        <f t="shared" si="215"/>
        <v>651</v>
      </c>
      <c r="P112" s="83">
        <f t="shared" si="215"/>
        <v>0</v>
      </c>
      <c r="Q112" s="212">
        <f t="shared" si="215"/>
        <v>651</v>
      </c>
      <c r="R112" s="83"/>
      <c r="S112" s="84"/>
      <c r="T112" s="243"/>
      <c r="U112" s="83"/>
      <c r="V112" s="212"/>
      <c r="W112" s="85"/>
      <c r="Y112" s="329"/>
      <c r="Z112" s="329"/>
    </row>
    <row r="113" spans="1:26" ht="14.25" thickTop="1" thickBot="1">
      <c r="A113" s="401"/>
      <c r="L113" s="92" t="s">
        <v>60</v>
      </c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</row>
    <row r="114" spans="1:26" ht="13.5" thickTop="1">
      <c r="L114" s="510" t="s">
        <v>41</v>
      </c>
      <c r="M114" s="511"/>
      <c r="N114" s="511"/>
      <c r="O114" s="511"/>
      <c r="P114" s="511"/>
      <c r="Q114" s="511"/>
      <c r="R114" s="511"/>
      <c r="S114" s="511"/>
      <c r="T114" s="511"/>
      <c r="U114" s="511"/>
      <c r="V114" s="511"/>
      <c r="W114" s="512"/>
    </row>
    <row r="115" spans="1:26" ht="13.5" thickBot="1">
      <c r="L115" s="507" t="s">
        <v>44</v>
      </c>
      <c r="M115" s="508"/>
      <c r="N115" s="508"/>
      <c r="O115" s="508"/>
      <c r="P115" s="508"/>
      <c r="Q115" s="508"/>
      <c r="R115" s="508"/>
      <c r="S115" s="508"/>
      <c r="T115" s="508"/>
      <c r="U115" s="508"/>
      <c r="V115" s="508"/>
      <c r="W115" s="509"/>
    </row>
    <row r="116" spans="1:26" ht="14.25" thickTop="1" thickBot="1">
      <c r="L116" s="56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8" t="s">
        <v>34</v>
      </c>
    </row>
    <row r="117" spans="1:26" ht="14.25" thickTop="1" thickBot="1">
      <c r="L117" s="59"/>
      <c r="M117" s="223" t="s">
        <v>63</v>
      </c>
      <c r="N117" s="224"/>
      <c r="O117" s="225"/>
      <c r="P117" s="223"/>
      <c r="Q117" s="223"/>
      <c r="R117" s="223" t="s">
        <v>65</v>
      </c>
      <c r="S117" s="224"/>
      <c r="T117" s="225"/>
      <c r="U117" s="223"/>
      <c r="V117" s="223"/>
      <c r="W117" s="368" t="s">
        <v>2</v>
      </c>
    </row>
    <row r="118" spans="1:26" ht="13.5" thickTop="1">
      <c r="L118" s="61" t="s">
        <v>3</v>
      </c>
      <c r="M118" s="62"/>
      <c r="N118" s="63"/>
      <c r="O118" s="64"/>
      <c r="P118" s="65"/>
      <c r="Q118" s="64"/>
      <c r="R118" s="62"/>
      <c r="S118" s="63"/>
      <c r="T118" s="64"/>
      <c r="U118" s="65"/>
      <c r="V118" s="64"/>
      <c r="W118" s="369" t="s">
        <v>4</v>
      </c>
    </row>
    <row r="119" spans="1:26" ht="13.5" thickBot="1">
      <c r="L119" s="67"/>
      <c r="M119" s="68" t="s">
        <v>35</v>
      </c>
      <c r="N119" s="69" t="s">
        <v>36</v>
      </c>
      <c r="O119" s="70" t="s">
        <v>37</v>
      </c>
      <c r="P119" s="71" t="s">
        <v>32</v>
      </c>
      <c r="Q119" s="70" t="s">
        <v>7</v>
      </c>
      <c r="R119" s="68" t="s">
        <v>35</v>
      </c>
      <c r="S119" s="69" t="s">
        <v>36</v>
      </c>
      <c r="T119" s="70" t="s">
        <v>37</v>
      </c>
      <c r="U119" s="71" t="s">
        <v>32</v>
      </c>
      <c r="V119" s="70" t="s">
        <v>7</v>
      </c>
      <c r="W119" s="370"/>
    </row>
    <row r="120" spans="1:26" ht="5.25" customHeight="1" thickTop="1">
      <c r="L120" s="61"/>
      <c r="M120" s="73"/>
      <c r="N120" s="74"/>
      <c r="O120" s="75"/>
      <c r="P120" s="76"/>
      <c r="Q120" s="75"/>
      <c r="R120" s="73"/>
      <c r="S120" s="74"/>
      <c r="T120" s="75"/>
      <c r="U120" s="76"/>
      <c r="V120" s="75"/>
      <c r="W120" s="77"/>
    </row>
    <row r="121" spans="1:26">
      <c r="L121" s="61" t="s">
        <v>10</v>
      </c>
      <c r="M121" s="78">
        <v>109</v>
      </c>
      <c r="N121" s="79">
        <v>57</v>
      </c>
      <c r="O121" s="211">
        <f>M121+N121</f>
        <v>166</v>
      </c>
      <c r="P121" s="80">
        <v>0</v>
      </c>
      <c r="Q121" s="211">
        <f>O121+P121</f>
        <v>166</v>
      </c>
      <c r="R121" s="447">
        <v>107</v>
      </c>
      <c r="S121" s="448">
        <v>114</v>
      </c>
      <c r="T121" s="211">
        <f>R121+S121</f>
        <v>221</v>
      </c>
      <c r="U121" s="445">
        <v>0</v>
      </c>
      <c r="V121" s="211">
        <f>T121+U121</f>
        <v>221</v>
      </c>
      <c r="W121" s="81">
        <f>IF(Q121=0,0,((V121/Q121)-1)*100)</f>
        <v>33.132530120481917</v>
      </c>
    </row>
    <row r="122" spans="1:26">
      <c r="L122" s="61" t="s">
        <v>11</v>
      </c>
      <c r="M122" s="78">
        <v>111</v>
      </c>
      <c r="N122" s="79">
        <v>80</v>
      </c>
      <c r="O122" s="211">
        <f>M122+N122</f>
        <v>191</v>
      </c>
      <c r="P122" s="80">
        <v>0</v>
      </c>
      <c r="Q122" s="211">
        <f>O122+P122</f>
        <v>191</v>
      </c>
      <c r="R122" s="447">
        <v>131</v>
      </c>
      <c r="S122" s="448">
        <v>100</v>
      </c>
      <c r="T122" s="211">
        <f>R122+S122</f>
        <v>231</v>
      </c>
      <c r="U122" s="445">
        <v>0</v>
      </c>
      <c r="V122" s="211">
        <f>T122+U122</f>
        <v>231</v>
      </c>
      <c r="W122" s="81">
        <f>IF(Q122=0,0,((V122/Q122)-1)*100)</f>
        <v>20.94240837696335</v>
      </c>
    </row>
    <row r="123" spans="1:26" ht="13.5" thickBot="1">
      <c r="L123" s="67" t="s">
        <v>12</v>
      </c>
      <c r="M123" s="78">
        <v>117</v>
      </c>
      <c r="N123" s="79">
        <v>131</v>
      </c>
      <c r="O123" s="211">
        <f>M123+N123</f>
        <v>248</v>
      </c>
      <c r="P123" s="80">
        <v>0</v>
      </c>
      <c r="Q123" s="211">
        <f>O123+P123</f>
        <v>248</v>
      </c>
      <c r="R123" s="447">
        <v>118</v>
      </c>
      <c r="S123" s="448">
        <v>157</v>
      </c>
      <c r="T123" s="211">
        <f>R123+S123</f>
        <v>275</v>
      </c>
      <c r="U123" s="445">
        <v>0</v>
      </c>
      <c r="V123" s="211">
        <f t="shared" ref="V123" si="216">T123+U123</f>
        <v>275</v>
      </c>
      <c r="W123" s="81">
        <f>IF(Q123=0,0,((V123/Q123)-1)*100)</f>
        <v>10.88709677419355</v>
      </c>
    </row>
    <row r="124" spans="1:26" ht="14.25" thickTop="1" thickBot="1">
      <c r="L124" s="82" t="s">
        <v>38</v>
      </c>
      <c r="M124" s="83">
        <f t="shared" ref="M124:V124" si="217">+M121+M122+M123</f>
        <v>337</v>
      </c>
      <c r="N124" s="84">
        <f t="shared" si="217"/>
        <v>268</v>
      </c>
      <c r="O124" s="212">
        <f t="shared" si="217"/>
        <v>605</v>
      </c>
      <c r="P124" s="83">
        <f t="shared" si="217"/>
        <v>0</v>
      </c>
      <c r="Q124" s="212">
        <f t="shared" si="217"/>
        <v>605</v>
      </c>
      <c r="R124" s="83">
        <f t="shared" si="217"/>
        <v>356</v>
      </c>
      <c r="S124" s="84">
        <f t="shared" si="217"/>
        <v>371</v>
      </c>
      <c r="T124" s="212">
        <f t="shared" si="217"/>
        <v>727</v>
      </c>
      <c r="U124" s="83">
        <f t="shared" si="217"/>
        <v>0</v>
      </c>
      <c r="V124" s="212">
        <f t="shared" si="217"/>
        <v>727</v>
      </c>
      <c r="W124" s="85">
        <f>IF(Q124=0,0,((V124/Q124)-1)*100)</f>
        <v>20.165289256198339</v>
      </c>
      <c r="Y124" s="329"/>
      <c r="Z124" s="329"/>
    </row>
    <row r="125" spans="1:26" ht="13.5" thickTop="1">
      <c r="L125" s="61" t="s">
        <v>13</v>
      </c>
      <c r="M125" s="78">
        <v>111</v>
      </c>
      <c r="N125" s="79">
        <v>133</v>
      </c>
      <c r="O125" s="211">
        <f>M125+N125</f>
        <v>244</v>
      </c>
      <c r="P125" s="80">
        <v>0</v>
      </c>
      <c r="Q125" s="211">
        <f>O125+P125</f>
        <v>244</v>
      </c>
      <c r="R125" s="78">
        <v>111</v>
      </c>
      <c r="S125" s="79">
        <v>169</v>
      </c>
      <c r="T125" s="211">
        <f>R125+S125</f>
        <v>280</v>
      </c>
      <c r="U125" s="80">
        <v>0</v>
      </c>
      <c r="V125" s="211">
        <f>T125+U125</f>
        <v>280</v>
      </c>
      <c r="W125" s="81">
        <f t="shared" ref="W125:W129" si="218">IF(Q125=0,0,((V125/Q125)-1)*100)</f>
        <v>14.754098360655732</v>
      </c>
      <c r="Y125" s="329"/>
      <c r="Z125" s="329"/>
    </row>
    <row r="126" spans="1:26">
      <c r="L126" s="61" t="s">
        <v>14</v>
      </c>
      <c r="M126" s="78">
        <v>111</v>
      </c>
      <c r="N126" s="79">
        <v>162</v>
      </c>
      <c r="O126" s="211">
        <f>M126+N126</f>
        <v>273</v>
      </c>
      <c r="P126" s="80">
        <v>0</v>
      </c>
      <c r="Q126" s="211">
        <f>O126+P126</f>
        <v>273</v>
      </c>
      <c r="R126" s="78">
        <v>119</v>
      </c>
      <c r="S126" s="79">
        <v>263</v>
      </c>
      <c r="T126" s="211">
        <f>R126+S126</f>
        <v>382</v>
      </c>
      <c r="U126" s="80">
        <v>0</v>
      </c>
      <c r="V126" s="211">
        <f>T126+U126</f>
        <v>382</v>
      </c>
      <c r="W126" s="81">
        <f>IF(Q126=0,0,((V126/Q126)-1)*100)</f>
        <v>39.92673992673992</v>
      </c>
      <c r="Y126" s="329"/>
      <c r="Z126" s="329"/>
    </row>
    <row r="127" spans="1:26" ht="13.5" thickBot="1">
      <c r="L127" s="61" t="s">
        <v>15</v>
      </c>
      <c r="M127" s="78">
        <v>116</v>
      </c>
      <c r="N127" s="79">
        <v>146</v>
      </c>
      <c r="O127" s="211">
        <f>M127+N127</f>
        <v>262</v>
      </c>
      <c r="P127" s="80">
        <v>0</v>
      </c>
      <c r="Q127" s="211">
        <f>O127+P127</f>
        <v>262</v>
      </c>
      <c r="R127" s="78">
        <v>136</v>
      </c>
      <c r="S127" s="79">
        <v>190</v>
      </c>
      <c r="T127" s="211">
        <f>R127+S127</f>
        <v>326</v>
      </c>
      <c r="U127" s="80">
        <v>0</v>
      </c>
      <c r="V127" s="211">
        <f>T127+U127</f>
        <v>326</v>
      </c>
      <c r="W127" s="81">
        <f>IF(Q127=0,0,((V127/Q127)-1)*100)</f>
        <v>24.427480916030532</v>
      </c>
      <c r="Y127" s="329"/>
      <c r="Z127" s="329"/>
    </row>
    <row r="128" spans="1:26" ht="14.25" thickTop="1" thickBot="1">
      <c r="A128" s="401"/>
      <c r="L128" s="82" t="s">
        <v>61</v>
      </c>
      <c r="M128" s="83">
        <f t="shared" ref="M128" si="219">+M125+M126+M127</f>
        <v>338</v>
      </c>
      <c r="N128" s="84">
        <f t="shared" ref="N128" si="220">+N125+N126+N127</f>
        <v>441</v>
      </c>
      <c r="O128" s="212">
        <f t="shared" ref="O128" si="221">+O125+O126+O127</f>
        <v>779</v>
      </c>
      <c r="P128" s="83">
        <f t="shared" ref="P128" si="222">+P125+P126+P127</f>
        <v>0</v>
      </c>
      <c r="Q128" s="212">
        <f t="shared" ref="Q128" si="223">+Q125+Q126+Q127</f>
        <v>779</v>
      </c>
      <c r="R128" s="83">
        <f t="shared" ref="R128" si="224">+R125+R126+R127</f>
        <v>366</v>
      </c>
      <c r="S128" s="84">
        <f t="shared" ref="S128" si="225">+S125+S126+S127</f>
        <v>622</v>
      </c>
      <c r="T128" s="212">
        <f t="shared" ref="T128" si="226">+T125+T126+T127</f>
        <v>988</v>
      </c>
      <c r="U128" s="83">
        <f t="shared" ref="U128" si="227">+U125+U126+U127</f>
        <v>0</v>
      </c>
      <c r="V128" s="212">
        <f t="shared" ref="V128" si="228">+V125+V126+V127</f>
        <v>988</v>
      </c>
      <c r="W128" s="85">
        <f>IF(Q128=0,0,((V128/Q128)-1)*100)</f>
        <v>26.829268292682929</v>
      </c>
      <c r="Y128" s="329"/>
      <c r="Z128" s="329"/>
    </row>
    <row r="129" spans="1:26" ht="13.5" thickTop="1">
      <c r="L129" s="61" t="s">
        <v>16</v>
      </c>
      <c r="M129" s="78">
        <v>87</v>
      </c>
      <c r="N129" s="79">
        <v>95</v>
      </c>
      <c r="O129" s="211">
        <f>SUM(M129:N129)</f>
        <v>182</v>
      </c>
      <c r="P129" s="80">
        <v>0</v>
      </c>
      <c r="Q129" s="211">
        <f>O129+P129</f>
        <v>182</v>
      </c>
      <c r="R129" s="78">
        <v>119</v>
      </c>
      <c r="S129" s="79">
        <v>101</v>
      </c>
      <c r="T129" s="211">
        <f>SUM(R129:S129)</f>
        <v>220</v>
      </c>
      <c r="U129" s="80">
        <v>0</v>
      </c>
      <c r="V129" s="211">
        <f>T129+U129</f>
        <v>220</v>
      </c>
      <c r="W129" s="81">
        <f t="shared" si="218"/>
        <v>20.879120879120872</v>
      </c>
      <c r="Y129" s="329"/>
      <c r="Z129" s="329"/>
    </row>
    <row r="130" spans="1:26">
      <c r="L130" s="61" t="s">
        <v>17</v>
      </c>
      <c r="M130" s="78">
        <v>101</v>
      </c>
      <c r="N130" s="79">
        <v>114</v>
      </c>
      <c r="O130" s="211">
        <f>SUM(M130:N130)</f>
        <v>215</v>
      </c>
      <c r="P130" s="80">
        <v>0</v>
      </c>
      <c r="Q130" s="211">
        <f>O130+P130</f>
        <v>215</v>
      </c>
      <c r="R130" s="78">
        <v>132</v>
      </c>
      <c r="S130" s="79">
        <v>95</v>
      </c>
      <c r="T130" s="211">
        <f>SUM(R130:S130)</f>
        <v>227</v>
      </c>
      <c r="U130" s="80">
        <v>0</v>
      </c>
      <c r="V130" s="211">
        <f>T130+U130</f>
        <v>227</v>
      </c>
      <c r="W130" s="81">
        <f t="shared" ref="W130:W135" si="229">IF(Q130=0,0,((V130/Q130)-1)*100)</f>
        <v>5.5813953488372148</v>
      </c>
      <c r="Y130" s="329"/>
      <c r="Z130" s="329"/>
    </row>
    <row r="131" spans="1:26" ht="13.5" thickBot="1">
      <c r="L131" s="61" t="s">
        <v>18</v>
      </c>
      <c r="M131" s="78">
        <v>87</v>
      </c>
      <c r="N131" s="79">
        <v>101</v>
      </c>
      <c r="O131" s="213">
        <f>SUM(M131:N131)</f>
        <v>188</v>
      </c>
      <c r="P131" s="86">
        <v>0</v>
      </c>
      <c r="Q131" s="213">
        <f>O131+P131</f>
        <v>188</v>
      </c>
      <c r="R131" s="78">
        <v>145</v>
      </c>
      <c r="S131" s="79">
        <v>118</v>
      </c>
      <c r="T131" s="213">
        <f>SUM(R131:S131)</f>
        <v>263</v>
      </c>
      <c r="U131" s="86"/>
      <c r="V131" s="213">
        <f>T131+U131</f>
        <v>263</v>
      </c>
      <c r="W131" s="81">
        <f t="shared" si="229"/>
        <v>39.893617021276604</v>
      </c>
      <c r="Y131" s="329"/>
      <c r="Z131" s="329"/>
    </row>
    <row r="132" spans="1:26" ht="14.25" thickTop="1" thickBot="1">
      <c r="A132" s="401"/>
      <c r="L132" s="87" t="s">
        <v>19</v>
      </c>
      <c r="M132" s="88">
        <f>+M129+M130+M131</f>
        <v>275</v>
      </c>
      <c r="N132" s="88">
        <f t="shared" ref="N132" si="230">+N129+N130+N131</f>
        <v>310</v>
      </c>
      <c r="O132" s="214">
        <f t="shared" ref="O132" si="231">+O129+O130+O131</f>
        <v>585</v>
      </c>
      <c r="P132" s="89">
        <f t="shared" ref="P132" si="232">+P129+P130+P131</f>
        <v>0</v>
      </c>
      <c r="Q132" s="214">
        <f t="shared" ref="Q132" si="233">+Q129+Q130+Q131</f>
        <v>585</v>
      </c>
      <c r="R132" s="88">
        <f t="shared" ref="R132" si="234">+R129+R130+R131</f>
        <v>396</v>
      </c>
      <c r="S132" s="88">
        <f t="shared" ref="S132" si="235">+S129+S130+S131</f>
        <v>314</v>
      </c>
      <c r="T132" s="214">
        <f t="shared" ref="T132" si="236">+T129+T130+T131</f>
        <v>710</v>
      </c>
      <c r="U132" s="89">
        <f t="shared" ref="U132" si="237">+U129+U130+U131</f>
        <v>0</v>
      </c>
      <c r="V132" s="214">
        <f t="shared" ref="V132" si="238">+V129+V130+V131</f>
        <v>710</v>
      </c>
      <c r="W132" s="90">
        <f t="shared" si="229"/>
        <v>21.367521367521359</v>
      </c>
    </row>
    <row r="133" spans="1:26" ht="14.25" thickTop="1" thickBot="1">
      <c r="A133" s="403"/>
      <c r="K133" s="403"/>
      <c r="L133" s="61" t="s">
        <v>21</v>
      </c>
      <c r="M133" s="78">
        <v>109</v>
      </c>
      <c r="N133" s="79">
        <v>107</v>
      </c>
      <c r="O133" s="213">
        <f>SUM(M133:N133)</f>
        <v>216</v>
      </c>
      <c r="P133" s="91">
        <v>0</v>
      </c>
      <c r="Q133" s="213">
        <f>O133+P133</f>
        <v>216</v>
      </c>
      <c r="R133" s="78">
        <v>134</v>
      </c>
      <c r="S133" s="79">
        <v>123</v>
      </c>
      <c r="T133" s="213">
        <f>SUM(R133:S133)</f>
        <v>257</v>
      </c>
      <c r="U133" s="91">
        <v>0</v>
      </c>
      <c r="V133" s="213">
        <f>T133+U133</f>
        <v>257</v>
      </c>
      <c r="W133" s="81">
        <f t="shared" si="229"/>
        <v>18.981481481481488</v>
      </c>
    </row>
    <row r="134" spans="1:26" ht="14.25" thickTop="1" thickBot="1">
      <c r="A134" s="401"/>
      <c r="L134" s="82" t="s">
        <v>66</v>
      </c>
      <c r="M134" s="83">
        <f>M128+M132+M133</f>
        <v>722</v>
      </c>
      <c r="N134" s="84">
        <f t="shared" ref="N134" si="239">N128+N132+N133</f>
        <v>858</v>
      </c>
      <c r="O134" s="212">
        <f t="shared" ref="O134" si="240">O128+O132+O133</f>
        <v>1580</v>
      </c>
      <c r="P134" s="83">
        <f t="shared" ref="P134" si="241">P128+P132+P133</f>
        <v>0</v>
      </c>
      <c r="Q134" s="212">
        <f t="shared" ref="Q134" si="242">Q128+Q132+Q133</f>
        <v>1580</v>
      </c>
      <c r="R134" s="83">
        <f t="shared" ref="R134" si="243">R128+R132+R133</f>
        <v>896</v>
      </c>
      <c r="S134" s="84">
        <f t="shared" ref="S134" si="244">S128+S132+S133</f>
        <v>1059</v>
      </c>
      <c r="T134" s="212">
        <f t="shared" ref="T134" si="245">T128+T132+T133</f>
        <v>1955</v>
      </c>
      <c r="U134" s="83">
        <f t="shared" ref="U134" si="246">U128+U132+U133</f>
        <v>0</v>
      </c>
      <c r="V134" s="212">
        <f t="shared" ref="V134" si="247">V128+V132+V133</f>
        <v>1955</v>
      </c>
      <c r="W134" s="85">
        <f t="shared" si="229"/>
        <v>23.734177215189867</v>
      </c>
      <c r="Y134" s="329"/>
      <c r="Z134" s="329"/>
    </row>
    <row r="135" spans="1:26" ht="14.25" thickTop="1" thickBot="1">
      <c r="A135" s="401"/>
      <c r="L135" s="82" t="s">
        <v>67</v>
      </c>
      <c r="M135" s="83">
        <f>+M124+M128+M132+M133</f>
        <v>1059</v>
      </c>
      <c r="N135" s="84">
        <f t="shared" ref="N135:V135" si="248">+N124+N128+N132+N133</f>
        <v>1126</v>
      </c>
      <c r="O135" s="212">
        <f t="shared" si="248"/>
        <v>2185</v>
      </c>
      <c r="P135" s="83">
        <f t="shared" si="248"/>
        <v>0</v>
      </c>
      <c r="Q135" s="212">
        <f t="shared" si="248"/>
        <v>2185</v>
      </c>
      <c r="R135" s="83">
        <f t="shared" si="248"/>
        <v>1252</v>
      </c>
      <c r="S135" s="84">
        <f t="shared" si="248"/>
        <v>1430</v>
      </c>
      <c r="T135" s="212">
        <f t="shared" si="248"/>
        <v>2682</v>
      </c>
      <c r="U135" s="83">
        <f t="shared" si="248"/>
        <v>0</v>
      </c>
      <c r="V135" s="212">
        <f t="shared" si="248"/>
        <v>2682</v>
      </c>
      <c r="W135" s="85">
        <f t="shared" si="229"/>
        <v>22.745995423340972</v>
      </c>
      <c r="Y135" s="329"/>
      <c r="Z135" s="329"/>
    </row>
    <row r="136" spans="1:26" ht="13.5" thickTop="1">
      <c r="A136" s="403"/>
      <c r="K136" s="403"/>
      <c r="L136" s="61" t="s">
        <v>22</v>
      </c>
      <c r="M136" s="78">
        <v>89</v>
      </c>
      <c r="N136" s="79">
        <v>96</v>
      </c>
      <c r="O136" s="213">
        <f>SUM(M136:N136)</f>
        <v>185</v>
      </c>
      <c r="P136" s="80">
        <v>0</v>
      </c>
      <c r="Q136" s="213">
        <f>O136+P136</f>
        <v>185</v>
      </c>
      <c r="R136" s="78"/>
      <c r="S136" s="79"/>
      <c r="T136" s="213"/>
      <c r="U136" s="80"/>
      <c r="V136" s="213"/>
      <c r="W136" s="81"/>
    </row>
    <row r="137" spans="1:26" ht="13.5" thickBot="1">
      <c r="A137" s="403"/>
      <c r="K137" s="403"/>
      <c r="L137" s="61" t="s">
        <v>23</v>
      </c>
      <c r="M137" s="78">
        <v>106</v>
      </c>
      <c r="N137" s="79">
        <v>129</v>
      </c>
      <c r="O137" s="213">
        <f>SUM(M137:N137)</f>
        <v>235</v>
      </c>
      <c r="P137" s="80">
        <v>0</v>
      </c>
      <c r="Q137" s="213">
        <f>O137+P137</f>
        <v>235</v>
      </c>
      <c r="R137" s="78"/>
      <c r="S137" s="79"/>
      <c r="T137" s="213"/>
      <c r="U137" s="80"/>
      <c r="V137" s="213"/>
      <c r="W137" s="81"/>
    </row>
    <row r="138" spans="1:26" ht="14.25" thickTop="1" thickBot="1">
      <c r="L138" s="82" t="s">
        <v>40</v>
      </c>
      <c r="M138" s="83">
        <f t="shared" ref="M138:Q138" si="249">+M133+M136+M137</f>
        <v>304</v>
      </c>
      <c r="N138" s="84">
        <f t="shared" si="249"/>
        <v>332</v>
      </c>
      <c r="O138" s="212">
        <f t="shared" si="249"/>
        <v>636</v>
      </c>
      <c r="P138" s="83">
        <f t="shared" si="249"/>
        <v>0</v>
      </c>
      <c r="Q138" s="212">
        <f t="shared" si="249"/>
        <v>636</v>
      </c>
      <c r="R138" s="83"/>
      <c r="S138" s="84"/>
      <c r="T138" s="212"/>
      <c r="U138" s="83"/>
      <c r="V138" s="212"/>
      <c r="W138" s="85"/>
    </row>
    <row r="139" spans="1:26" ht="14.25" thickTop="1" thickBot="1">
      <c r="A139" s="401"/>
      <c r="L139" s="82" t="s">
        <v>62</v>
      </c>
      <c r="M139" s="83">
        <f t="shared" ref="M139:Q139" si="250">M128+M132+M138</f>
        <v>917</v>
      </c>
      <c r="N139" s="84">
        <f t="shared" si="250"/>
        <v>1083</v>
      </c>
      <c r="O139" s="212">
        <f t="shared" si="250"/>
        <v>2000</v>
      </c>
      <c r="P139" s="83">
        <f t="shared" si="250"/>
        <v>0</v>
      </c>
      <c r="Q139" s="212">
        <f t="shared" si="250"/>
        <v>2000</v>
      </c>
      <c r="R139" s="83"/>
      <c r="S139" s="84"/>
      <c r="T139" s="212"/>
      <c r="U139" s="83"/>
      <c r="V139" s="212"/>
      <c r="W139" s="85"/>
    </row>
    <row r="140" spans="1:26" ht="14.25" thickTop="1" thickBot="1">
      <c r="L140" s="82" t="s">
        <v>64</v>
      </c>
      <c r="M140" s="83">
        <f t="shared" ref="M140:Q140" si="251">+M124+M128+M132+M138</f>
        <v>1254</v>
      </c>
      <c r="N140" s="84">
        <f t="shared" si="251"/>
        <v>1351</v>
      </c>
      <c r="O140" s="212">
        <f t="shared" si="251"/>
        <v>2605</v>
      </c>
      <c r="P140" s="83">
        <f t="shared" si="251"/>
        <v>0</v>
      </c>
      <c r="Q140" s="212">
        <f t="shared" si="251"/>
        <v>2605</v>
      </c>
      <c r="R140" s="83"/>
      <c r="S140" s="84"/>
      <c r="T140" s="212"/>
      <c r="U140" s="83"/>
      <c r="V140" s="212"/>
      <c r="W140" s="85"/>
      <c r="Y140" s="329"/>
      <c r="Z140" s="329"/>
    </row>
    <row r="141" spans="1:26" ht="14.25" thickTop="1" thickBot="1">
      <c r="L141" s="92" t="s">
        <v>60</v>
      </c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</row>
    <row r="142" spans="1:26" ht="13.5" thickTop="1">
      <c r="L142" s="510" t="s">
        <v>42</v>
      </c>
      <c r="M142" s="511"/>
      <c r="N142" s="511"/>
      <c r="O142" s="511"/>
      <c r="P142" s="511"/>
      <c r="Q142" s="511"/>
      <c r="R142" s="511"/>
      <c r="S142" s="511"/>
      <c r="T142" s="511"/>
      <c r="U142" s="511"/>
      <c r="V142" s="511"/>
      <c r="W142" s="512"/>
    </row>
    <row r="143" spans="1:26" ht="13.5" thickBot="1">
      <c r="L143" s="507" t="s">
        <v>45</v>
      </c>
      <c r="M143" s="508"/>
      <c r="N143" s="508"/>
      <c r="O143" s="508"/>
      <c r="P143" s="508"/>
      <c r="Q143" s="508"/>
      <c r="R143" s="508"/>
      <c r="S143" s="508"/>
      <c r="T143" s="508"/>
      <c r="U143" s="508"/>
      <c r="V143" s="508"/>
      <c r="W143" s="509"/>
    </row>
    <row r="144" spans="1:26" ht="14.25" thickTop="1" thickBot="1">
      <c r="L144" s="56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8" t="s">
        <v>34</v>
      </c>
    </row>
    <row r="145" spans="1:26" ht="14.25" thickTop="1" thickBot="1">
      <c r="L145" s="59"/>
      <c r="M145" s="223" t="s">
        <v>63</v>
      </c>
      <c r="N145" s="224"/>
      <c r="O145" s="225"/>
      <c r="P145" s="223"/>
      <c r="Q145" s="223"/>
      <c r="R145" s="223" t="s">
        <v>65</v>
      </c>
      <c r="S145" s="224"/>
      <c r="T145" s="225"/>
      <c r="U145" s="223"/>
      <c r="V145" s="223"/>
      <c r="W145" s="368" t="s">
        <v>2</v>
      </c>
    </row>
    <row r="146" spans="1:26" ht="13.5" thickTop="1">
      <c r="L146" s="61" t="s">
        <v>3</v>
      </c>
      <c r="M146" s="62"/>
      <c r="N146" s="63"/>
      <c r="O146" s="64"/>
      <c r="P146" s="65"/>
      <c r="Q146" s="103"/>
      <c r="R146" s="62"/>
      <c r="S146" s="63"/>
      <c r="T146" s="64"/>
      <c r="U146" s="65"/>
      <c r="V146" s="103"/>
      <c r="W146" s="369" t="s">
        <v>4</v>
      </c>
    </row>
    <row r="147" spans="1:26" ht="13.5" thickBot="1">
      <c r="L147" s="67"/>
      <c r="M147" s="68" t="s">
        <v>35</v>
      </c>
      <c r="N147" s="69" t="s">
        <v>36</v>
      </c>
      <c r="O147" s="70" t="s">
        <v>37</v>
      </c>
      <c r="P147" s="71" t="s">
        <v>32</v>
      </c>
      <c r="Q147" s="391" t="s">
        <v>7</v>
      </c>
      <c r="R147" s="68" t="s">
        <v>35</v>
      </c>
      <c r="S147" s="69" t="s">
        <v>36</v>
      </c>
      <c r="T147" s="70" t="s">
        <v>37</v>
      </c>
      <c r="U147" s="71" t="s">
        <v>32</v>
      </c>
      <c r="V147" s="391" t="s">
        <v>7</v>
      </c>
      <c r="W147" s="370"/>
    </row>
    <row r="148" spans="1:26" ht="5.25" customHeight="1" thickTop="1">
      <c r="L148" s="61"/>
      <c r="M148" s="73"/>
      <c r="N148" s="74"/>
      <c r="O148" s="75"/>
      <c r="P148" s="76"/>
      <c r="Q148" s="105"/>
      <c r="R148" s="73"/>
      <c r="S148" s="74"/>
      <c r="T148" s="75"/>
      <c r="U148" s="76"/>
      <c r="V148" s="152"/>
      <c r="W148" s="77"/>
    </row>
    <row r="149" spans="1:26">
      <c r="L149" s="61" t="s">
        <v>10</v>
      </c>
      <c r="M149" s="78">
        <f t="shared" ref="M149:N151" si="252">+M93+M121</f>
        <v>144</v>
      </c>
      <c r="N149" s="79">
        <f t="shared" si="252"/>
        <v>58</v>
      </c>
      <c r="O149" s="211">
        <f>M149+N149</f>
        <v>202</v>
      </c>
      <c r="P149" s="80">
        <f>+P93+P121</f>
        <v>0</v>
      </c>
      <c r="Q149" s="219">
        <f t="shared" ref="Q149:Q151" si="253">O149+P149</f>
        <v>202</v>
      </c>
      <c r="R149" s="78">
        <f t="shared" ref="R149:S151" si="254">+R93+R121</f>
        <v>137</v>
      </c>
      <c r="S149" s="79">
        <f t="shared" si="254"/>
        <v>114</v>
      </c>
      <c r="T149" s="211">
        <f>R149+S149</f>
        <v>251</v>
      </c>
      <c r="U149" s="80">
        <f>+U93+U121</f>
        <v>0</v>
      </c>
      <c r="V149" s="220">
        <f>T149+U149</f>
        <v>251</v>
      </c>
      <c r="W149" s="81">
        <f>IF(Q149=0,0,((V149/Q149)-1)*100)</f>
        <v>24.257425742574256</v>
      </c>
      <c r="Y149" s="329"/>
      <c r="Z149" s="329"/>
    </row>
    <row r="150" spans="1:26">
      <c r="L150" s="61" t="s">
        <v>11</v>
      </c>
      <c r="M150" s="78">
        <f t="shared" si="252"/>
        <v>150</v>
      </c>
      <c r="N150" s="79">
        <f t="shared" si="252"/>
        <v>81</v>
      </c>
      <c r="O150" s="211">
        <f>M150+N150</f>
        <v>231</v>
      </c>
      <c r="P150" s="80">
        <f>+P94+P122</f>
        <v>0</v>
      </c>
      <c r="Q150" s="219">
        <f t="shared" si="253"/>
        <v>231</v>
      </c>
      <c r="R150" s="78">
        <f t="shared" si="254"/>
        <v>140</v>
      </c>
      <c r="S150" s="79">
        <f t="shared" si="254"/>
        <v>100</v>
      </c>
      <c r="T150" s="211">
        <f>R150+S150</f>
        <v>240</v>
      </c>
      <c r="U150" s="80">
        <f>+U94+U122</f>
        <v>0</v>
      </c>
      <c r="V150" s="220">
        <f>T150+U150</f>
        <v>240</v>
      </c>
      <c r="W150" s="81">
        <f>IF(Q150=0,0,((V150/Q150)-1)*100)</f>
        <v>3.8961038961038863</v>
      </c>
      <c r="Y150" s="329"/>
      <c r="Z150" s="329"/>
    </row>
    <row r="151" spans="1:26" ht="13.5" thickBot="1">
      <c r="L151" s="67" t="s">
        <v>12</v>
      </c>
      <c r="M151" s="78">
        <f t="shared" si="252"/>
        <v>187</v>
      </c>
      <c r="N151" s="79">
        <f t="shared" si="252"/>
        <v>134</v>
      </c>
      <c r="O151" s="211">
        <f>M151+N151</f>
        <v>321</v>
      </c>
      <c r="P151" s="80">
        <f>+P95+P123</f>
        <v>0</v>
      </c>
      <c r="Q151" s="219">
        <f t="shared" si="253"/>
        <v>321</v>
      </c>
      <c r="R151" s="78">
        <f t="shared" si="254"/>
        <v>142</v>
      </c>
      <c r="S151" s="79">
        <f t="shared" si="254"/>
        <v>159</v>
      </c>
      <c r="T151" s="211">
        <f>R151+S151</f>
        <v>301</v>
      </c>
      <c r="U151" s="80">
        <f>+U95+U123</f>
        <v>0</v>
      </c>
      <c r="V151" s="220">
        <f>T151+U151</f>
        <v>301</v>
      </c>
      <c r="W151" s="81">
        <f>IF(Q151=0,0,((V151/Q151)-1)*100)</f>
        <v>-6.230529595015577</v>
      </c>
      <c r="Y151" s="329"/>
      <c r="Z151" s="329"/>
    </row>
    <row r="152" spans="1:26" ht="14.25" thickTop="1" thickBot="1">
      <c r="L152" s="82" t="s">
        <v>38</v>
      </c>
      <c r="M152" s="83">
        <f t="shared" ref="M152:V152" si="255">+M149+M150+M151</f>
        <v>481</v>
      </c>
      <c r="N152" s="84">
        <f t="shared" si="255"/>
        <v>273</v>
      </c>
      <c r="O152" s="212">
        <f t="shared" si="255"/>
        <v>754</v>
      </c>
      <c r="P152" s="83">
        <f t="shared" si="255"/>
        <v>0</v>
      </c>
      <c r="Q152" s="212">
        <f t="shared" si="255"/>
        <v>754</v>
      </c>
      <c r="R152" s="83">
        <f t="shared" si="255"/>
        <v>419</v>
      </c>
      <c r="S152" s="84">
        <f t="shared" si="255"/>
        <v>373</v>
      </c>
      <c r="T152" s="212">
        <f t="shared" si="255"/>
        <v>792</v>
      </c>
      <c r="U152" s="83">
        <f t="shared" si="255"/>
        <v>0</v>
      </c>
      <c r="V152" s="212">
        <f t="shared" si="255"/>
        <v>792</v>
      </c>
      <c r="W152" s="85">
        <f t="shared" ref="W152" si="256">IF(Q152=0,0,((V152/Q152)-1)*100)</f>
        <v>5.0397877984084793</v>
      </c>
      <c r="Y152" s="329"/>
      <c r="Z152" s="329"/>
    </row>
    <row r="153" spans="1:26" ht="13.5" thickTop="1">
      <c r="L153" s="61" t="s">
        <v>13</v>
      </c>
      <c r="M153" s="78">
        <f t="shared" ref="M153:N155" si="257">+M97+M125</f>
        <v>153</v>
      </c>
      <c r="N153" s="79">
        <f t="shared" si="257"/>
        <v>133</v>
      </c>
      <c r="O153" s="211">
        <f t="shared" ref="O153:O165" si="258">M153+N153</f>
        <v>286</v>
      </c>
      <c r="P153" s="80">
        <f>+P97+P125</f>
        <v>0</v>
      </c>
      <c r="Q153" s="219">
        <f t="shared" ref="Q153" si="259">O153+P153</f>
        <v>286</v>
      </c>
      <c r="R153" s="78">
        <f t="shared" ref="R153:S155" si="260">+R97+R125</f>
        <v>132</v>
      </c>
      <c r="S153" s="79">
        <f t="shared" si="260"/>
        <v>198</v>
      </c>
      <c r="T153" s="211">
        <f t="shared" ref="T153:T157" si="261">R153+S153</f>
        <v>330</v>
      </c>
      <c r="U153" s="80">
        <f>+U97+U125</f>
        <v>0</v>
      </c>
      <c r="V153" s="220">
        <f>T153+U153</f>
        <v>330</v>
      </c>
      <c r="W153" s="81">
        <f t="shared" ref="W153:W155" si="262">IF(Q153=0,0,((V153/Q153)-1)*100)</f>
        <v>15.384615384615374</v>
      </c>
      <c r="Y153" s="329"/>
      <c r="Z153" s="329"/>
    </row>
    <row r="154" spans="1:26">
      <c r="L154" s="61" t="s">
        <v>14</v>
      </c>
      <c r="M154" s="78">
        <f t="shared" si="257"/>
        <v>151</v>
      </c>
      <c r="N154" s="79">
        <f t="shared" si="257"/>
        <v>165</v>
      </c>
      <c r="O154" s="211">
        <f>M154+N154</f>
        <v>316</v>
      </c>
      <c r="P154" s="80">
        <f>+P98+P126</f>
        <v>0</v>
      </c>
      <c r="Q154" s="219">
        <f>O154+P154</f>
        <v>316</v>
      </c>
      <c r="R154" s="78">
        <f t="shared" si="260"/>
        <v>137</v>
      </c>
      <c r="S154" s="79">
        <f t="shared" si="260"/>
        <v>275</v>
      </c>
      <c r="T154" s="211">
        <f>R154+S154</f>
        <v>412</v>
      </c>
      <c r="U154" s="80">
        <f>+U98+U126</f>
        <v>0</v>
      </c>
      <c r="V154" s="220">
        <f>T154+U154</f>
        <v>412</v>
      </c>
      <c r="W154" s="81">
        <f t="shared" si="262"/>
        <v>30.379746835443044</v>
      </c>
      <c r="Y154" s="329"/>
      <c r="Z154" s="329"/>
    </row>
    <row r="155" spans="1:26" ht="13.5" thickBot="1">
      <c r="L155" s="61" t="s">
        <v>15</v>
      </c>
      <c r="M155" s="78">
        <f t="shared" si="257"/>
        <v>183</v>
      </c>
      <c r="N155" s="79">
        <f t="shared" si="257"/>
        <v>149</v>
      </c>
      <c r="O155" s="211">
        <f>M155+N155</f>
        <v>332</v>
      </c>
      <c r="P155" s="80">
        <f>+P99+P127</f>
        <v>0</v>
      </c>
      <c r="Q155" s="219">
        <f>O155+P155</f>
        <v>332</v>
      </c>
      <c r="R155" s="78">
        <f t="shared" si="260"/>
        <v>161</v>
      </c>
      <c r="S155" s="79">
        <f t="shared" si="260"/>
        <v>234</v>
      </c>
      <c r="T155" s="211">
        <f>R155+S155</f>
        <v>395</v>
      </c>
      <c r="U155" s="80">
        <f>+U99+U127</f>
        <v>0</v>
      </c>
      <c r="V155" s="220">
        <f>T155+U155</f>
        <v>395</v>
      </c>
      <c r="W155" s="81">
        <f t="shared" si="262"/>
        <v>18.975903614457824</v>
      </c>
      <c r="Y155" s="329"/>
      <c r="Z155" s="329"/>
    </row>
    <row r="156" spans="1:26" ht="14.25" thickTop="1" thickBot="1">
      <c r="A156" s="401"/>
      <c r="L156" s="82" t="s">
        <v>61</v>
      </c>
      <c r="M156" s="83">
        <f t="shared" ref="M156" si="263">+M153+M154+M155</f>
        <v>487</v>
      </c>
      <c r="N156" s="84">
        <f t="shared" ref="N156" si="264">+N153+N154+N155</f>
        <v>447</v>
      </c>
      <c r="O156" s="212">
        <f t="shared" ref="O156" si="265">+O153+O154+O155</f>
        <v>934</v>
      </c>
      <c r="P156" s="83">
        <f t="shared" ref="P156" si="266">+P153+P154+P155</f>
        <v>0</v>
      </c>
      <c r="Q156" s="212">
        <f t="shared" ref="Q156" si="267">+Q153+Q154+Q155</f>
        <v>934</v>
      </c>
      <c r="R156" s="83">
        <f t="shared" ref="R156" si="268">+R153+R154+R155</f>
        <v>430</v>
      </c>
      <c r="S156" s="84">
        <f t="shared" ref="S156" si="269">+S153+S154+S155</f>
        <v>707</v>
      </c>
      <c r="T156" s="212">
        <f t="shared" ref="T156" si="270">+T153+T154+T155</f>
        <v>1137</v>
      </c>
      <c r="U156" s="83">
        <f t="shared" ref="U156" si="271">+U153+U154+U155</f>
        <v>0</v>
      </c>
      <c r="V156" s="212">
        <f t="shared" ref="V156" si="272">+V153+V154+V155</f>
        <v>1137</v>
      </c>
      <c r="W156" s="85">
        <f>IF(Q156=0,0,((V156/Q156)-1)*100)</f>
        <v>21.734475374732341</v>
      </c>
      <c r="Y156" s="329"/>
      <c r="Z156" s="329"/>
    </row>
    <row r="157" spans="1:26" ht="13.5" thickTop="1">
      <c r="L157" s="61" t="s">
        <v>16</v>
      </c>
      <c r="M157" s="78">
        <f t="shared" ref="M157:N159" si="273">+M101+M129</f>
        <v>137</v>
      </c>
      <c r="N157" s="79">
        <f t="shared" si="273"/>
        <v>96</v>
      </c>
      <c r="O157" s="211">
        <f t="shared" si="258"/>
        <v>233</v>
      </c>
      <c r="P157" s="80">
        <f>+P101+P129</f>
        <v>0</v>
      </c>
      <c r="Q157" s="219">
        <f t="shared" ref="Q157:Q165" si="274">O157+P157</f>
        <v>233</v>
      </c>
      <c r="R157" s="78">
        <f t="shared" ref="R157:S159" si="275">+R101+R129</f>
        <v>151</v>
      </c>
      <c r="S157" s="79">
        <f t="shared" si="275"/>
        <v>128</v>
      </c>
      <c r="T157" s="211">
        <f t="shared" si="261"/>
        <v>279</v>
      </c>
      <c r="U157" s="80">
        <f>+U101+U129</f>
        <v>0</v>
      </c>
      <c r="V157" s="220">
        <f>T157+U157</f>
        <v>279</v>
      </c>
      <c r="W157" s="81">
        <f t="shared" ref="W157" si="276">IF(Q157=0,0,((V157/Q157)-1)*100)</f>
        <v>19.742489270386265</v>
      </c>
      <c r="Y157" s="329"/>
      <c r="Z157" s="329"/>
    </row>
    <row r="158" spans="1:26">
      <c r="L158" s="61" t="s">
        <v>17</v>
      </c>
      <c r="M158" s="78">
        <f t="shared" si="273"/>
        <v>176</v>
      </c>
      <c r="N158" s="79">
        <f t="shared" si="273"/>
        <v>115</v>
      </c>
      <c r="O158" s="211">
        <f>M158+N158</f>
        <v>291</v>
      </c>
      <c r="P158" s="80">
        <f>+P102+P130</f>
        <v>0</v>
      </c>
      <c r="Q158" s="219">
        <f>O158+P158</f>
        <v>291</v>
      </c>
      <c r="R158" s="78">
        <f t="shared" si="275"/>
        <v>158</v>
      </c>
      <c r="S158" s="79">
        <f t="shared" si="275"/>
        <v>144</v>
      </c>
      <c r="T158" s="211">
        <f>R158+S158</f>
        <v>302</v>
      </c>
      <c r="U158" s="80">
        <f>+U102+U130</f>
        <v>0</v>
      </c>
      <c r="V158" s="220">
        <f>T158+U158</f>
        <v>302</v>
      </c>
      <c r="W158" s="81">
        <f t="shared" ref="W158:W163" si="277">IF(Q158=0,0,((V158/Q158)-1)*100)</f>
        <v>3.7800687285223455</v>
      </c>
      <c r="Y158" s="329"/>
      <c r="Z158" s="329"/>
    </row>
    <row r="159" spans="1:26" ht="13.5" thickBot="1">
      <c r="L159" s="61" t="s">
        <v>18</v>
      </c>
      <c r="M159" s="78">
        <f t="shared" si="273"/>
        <v>153</v>
      </c>
      <c r="N159" s="79">
        <f t="shared" si="273"/>
        <v>105</v>
      </c>
      <c r="O159" s="213">
        <f>M159+N159</f>
        <v>258</v>
      </c>
      <c r="P159" s="86">
        <f>+P103+P131</f>
        <v>0</v>
      </c>
      <c r="Q159" s="219">
        <f>O159+P159</f>
        <v>258</v>
      </c>
      <c r="R159" s="78">
        <f t="shared" si="275"/>
        <v>162</v>
      </c>
      <c r="S159" s="79">
        <f t="shared" si="275"/>
        <v>159</v>
      </c>
      <c r="T159" s="213">
        <f>R159+S159</f>
        <v>321</v>
      </c>
      <c r="U159" s="86">
        <f>+U103+U131</f>
        <v>0</v>
      </c>
      <c r="V159" s="220">
        <f>T159+U159</f>
        <v>321</v>
      </c>
      <c r="W159" s="81">
        <f t="shared" si="277"/>
        <v>24.418604651162788</v>
      </c>
      <c r="Y159" s="329"/>
      <c r="Z159" s="329"/>
    </row>
    <row r="160" spans="1:26" ht="14.25" thickTop="1" thickBot="1">
      <c r="A160" s="401"/>
      <c r="L160" s="87" t="s">
        <v>19</v>
      </c>
      <c r="M160" s="88">
        <f>+M157+M158+M159</f>
        <v>466</v>
      </c>
      <c r="N160" s="88">
        <f t="shared" ref="N160" si="278">+N157+N158+N159</f>
        <v>316</v>
      </c>
      <c r="O160" s="214">
        <f t="shared" ref="O160" si="279">+O157+O158+O159</f>
        <v>782</v>
      </c>
      <c r="P160" s="89">
        <f t="shared" ref="P160" si="280">+P157+P158+P159</f>
        <v>0</v>
      </c>
      <c r="Q160" s="214">
        <f t="shared" ref="Q160" si="281">+Q157+Q158+Q159</f>
        <v>782</v>
      </c>
      <c r="R160" s="88">
        <f t="shared" ref="R160" si="282">+R157+R158+R159</f>
        <v>471</v>
      </c>
      <c r="S160" s="88">
        <f t="shared" ref="S160" si="283">+S157+S158+S159</f>
        <v>431</v>
      </c>
      <c r="T160" s="214">
        <f t="shared" ref="T160" si="284">+T157+T158+T159</f>
        <v>902</v>
      </c>
      <c r="U160" s="89">
        <f t="shared" ref="U160" si="285">+U157+U158+U159</f>
        <v>0</v>
      </c>
      <c r="V160" s="214">
        <f t="shared" ref="V160" si="286">+V157+V158+V159</f>
        <v>902</v>
      </c>
      <c r="W160" s="90">
        <f t="shared" si="277"/>
        <v>15.345268542199486</v>
      </c>
    </row>
    <row r="161" spans="1:26" ht="14.25" thickTop="1" thickBot="1">
      <c r="A161" s="401"/>
      <c r="L161" s="61" t="s">
        <v>21</v>
      </c>
      <c r="M161" s="78">
        <f>+M105+M133</f>
        <v>176</v>
      </c>
      <c r="N161" s="79">
        <f>+N105+N133</f>
        <v>108</v>
      </c>
      <c r="O161" s="213">
        <f>M161+N161</f>
        <v>284</v>
      </c>
      <c r="P161" s="91">
        <f>+P105+P133</f>
        <v>0</v>
      </c>
      <c r="Q161" s="219">
        <f>O161+P161</f>
        <v>284</v>
      </c>
      <c r="R161" s="78">
        <f>+R105+R133</f>
        <v>150</v>
      </c>
      <c r="S161" s="79">
        <f>+S105+S133</f>
        <v>167</v>
      </c>
      <c r="T161" s="213">
        <f>R161+S161</f>
        <v>317</v>
      </c>
      <c r="U161" s="91">
        <f>+U105+U133</f>
        <v>0</v>
      </c>
      <c r="V161" s="220">
        <f>T161+U161</f>
        <v>317</v>
      </c>
      <c r="W161" s="81">
        <f t="shared" si="277"/>
        <v>11.619718309859151</v>
      </c>
    </row>
    <row r="162" spans="1:26" ht="14.25" thickTop="1" thickBot="1">
      <c r="A162" s="401"/>
      <c r="L162" s="82" t="s">
        <v>66</v>
      </c>
      <c r="M162" s="83">
        <f>M156+M160+M161</f>
        <v>1129</v>
      </c>
      <c r="N162" s="84">
        <f t="shared" ref="N162" si="287">N156+N160+N161</f>
        <v>871</v>
      </c>
      <c r="O162" s="212">
        <f t="shared" ref="O162" si="288">O156+O160+O161</f>
        <v>2000</v>
      </c>
      <c r="P162" s="83">
        <f t="shared" ref="P162" si="289">P156+P160+P161</f>
        <v>0</v>
      </c>
      <c r="Q162" s="212">
        <f t="shared" ref="Q162" si="290">Q156+Q160+Q161</f>
        <v>2000</v>
      </c>
      <c r="R162" s="83">
        <f t="shared" ref="R162" si="291">R156+R160+R161</f>
        <v>1051</v>
      </c>
      <c r="S162" s="84">
        <f t="shared" ref="S162" si="292">S156+S160+S161</f>
        <v>1305</v>
      </c>
      <c r="T162" s="212">
        <f t="shared" ref="T162" si="293">T156+T160+T161</f>
        <v>2356</v>
      </c>
      <c r="U162" s="83">
        <f t="shared" ref="U162" si="294">U156+U160+U161</f>
        <v>0</v>
      </c>
      <c r="V162" s="212">
        <f t="shared" ref="V162" si="295">V156+V160+V161</f>
        <v>2356</v>
      </c>
      <c r="W162" s="85">
        <f t="shared" si="277"/>
        <v>17.799999999999994</v>
      </c>
      <c r="Y162" s="329"/>
      <c r="Z162" s="329"/>
    </row>
    <row r="163" spans="1:26" ht="14.25" thickTop="1" thickBot="1">
      <c r="A163" s="401"/>
      <c r="L163" s="82" t="s">
        <v>67</v>
      </c>
      <c r="M163" s="83">
        <f>+M152+M156+M160+M161</f>
        <v>1610</v>
      </c>
      <c r="N163" s="84">
        <f t="shared" ref="N163:V163" si="296">+N152+N156+N160+N161</f>
        <v>1144</v>
      </c>
      <c r="O163" s="212">
        <f t="shared" si="296"/>
        <v>2754</v>
      </c>
      <c r="P163" s="83">
        <f t="shared" si="296"/>
        <v>0</v>
      </c>
      <c r="Q163" s="212">
        <f t="shared" si="296"/>
        <v>2754</v>
      </c>
      <c r="R163" s="83">
        <f t="shared" si="296"/>
        <v>1470</v>
      </c>
      <c r="S163" s="84">
        <f t="shared" si="296"/>
        <v>1678</v>
      </c>
      <c r="T163" s="212">
        <f t="shared" si="296"/>
        <v>3148</v>
      </c>
      <c r="U163" s="83">
        <f t="shared" si="296"/>
        <v>0</v>
      </c>
      <c r="V163" s="212">
        <f t="shared" si="296"/>
        <v>3148</v>
      </c>
      <c r="W163" s="85">
        <f t="shared" si="277"/>
        <v>14.306463326071173</v>
      </c>
      <c r="Y163" s="329"/>
      <c r="Z163" s="329"/>
    </row>
    <row r="164" spans="1:26" ht="13.5" thickTop="1">
      <c r="A164" s="401"/>
      <c r="L164" s="61" t="s">
        <v>22</v>
      </c>
      <c r="M164" s="78">
        <f>+M108+M136</f>
        <v>122</v>
      </c>
      <c r="N164" s="79">
        <f>+N108+N136</f>
        <v>96</v>
      </c>
      <c r="O164" s="213">
        <f t="shared" si="258"/>
        <v>218</v>
      </c>
      <c r="P164" s="80">
        <f>+P108+P136</f>
        <v>0</v>
      </c>
      <c r="Q164" s="219">
        <f t="shared" si="274"/>
        <v>218</v>
      </c>
      <c r="R164" s="78"/>
      <c r="S164" s="79"/>
      <c r="T164" s="213"/>
      <c r="U164" s="80"/>
      <c r="V164" s="220"/>
      <c r="W164" s="81"/>
    </row>
    <row r="165" spans="1:26" ht="13.5" thickBot="1">
      <c r="A165" s="403"/>
      <c r="K165" s="403"/>
      <c r="L165" s="61" t="s">
        <v>23</v>
      </c>
      <c r="M165" s="78">
        <f>+M109+M137</f>
        <v>155</v>
      </c>
      <c r="N165" s="79">
        <f>+N109+N137</f>
        <v>129</v>
      </c>
      <c r="O165" s="213">
        <f t="shared" si="258"/>
        <v>284</v>
      </c>
      <c r="P165" s="80">
        <f>+P109+P137</f>
        <v>0</v>
      </c>
      <c r="Q165" s="219">
        <f t="shared" si="274"/>
        <v>284</v>
      </c>
      <c r="R165" s="78"/>
      <c r="S165" s="79"/>
      <c r="T165" s="213"/>
      <c r="U165" s="80"/>
      <c r="V165" s="220"/>
      <c r="W165" s="81"/>
      <c r="Y165" s="330"/>
    </row>
    <row r="166" spans="1:26" ht="14.25" thickTop="1" thickBot="1">
      <c r="A166" s="403"/>
      <c r="K166" s="403"/>
      <c r="L166" s="82" t="s">
        <v>40</v>
      </c>
      <c r="M166" s="83">
        <f t="shared" ref="M166:Q166" si="297">+M161+M164+M165</f>
        <v>453</v>
      </c>
      <c r="N166" s="84">
        <f t="shared" si="297"/>
        <v>333</v>
      </c>
      <c r="O166" s="212">
        <f t="shared" si="297"/>
        <v>786</v>
      </c>
      <c r="P166" s="83">
        <f t="shared" si="297"/>
        <v>0</v>
      </c>
      <c r="Q166" s="212">
        <f t="shared" si="297"/>
        <v>786</v>
      </c>
      <c r="R166" s="83"/>
      <c r="S166" s="84"/>
      <c r="T166" s="212"/>
      <c r="U166" s="83"/>
      <c r="V166" s="212"/>
      <c r="W166" s="85"/>
      <c r="Y166" s="330"/>
    </row>
    <row r="167" spans="1:26" ht="14.25" thickTop="1" thickBot="1">
      <c r="A167" s="401"/>
      <c r="L167" s="82" t="s">
        <v>62</v>
      </c>
      <c r="M167" s="83">
        <f t="shared" ref="M167:Q167" si="298">M156+M160+M166</f>
        <v>1406</v>
      </c>
      <c r="N167" s="84">
        <f t="shared" si="298"/>
        <v>1096</v>
      </c>
      <c r="O167" s="212">
        <f t="shared" si="298"/>
        <v>2502</v>
      </c>
      <c r="P167" s="83">
        <f t="shared" si="298"/>
        <v>0</v>
      </c>
      <c r="Q167" s="212">
        <f t="shared" si="298"/>
        <v>2502</v>
      </c>
      <c r="R167" s="83"/>
      <c r="S167" s="84"/>
      <c r="T167" s="212"/>
      <c r="U167" s="83"/>
      <c r="V167" s="212"/>
      <c r="W167" s="85"/>
      <c r="Y167" s="330"/>
    </row>
    <row r="168" spans="1:26" ht="14.25" thickTop="1" thickBot="1">
      <c r="L168" s="82" t="s">
        <v>64</v>
      </c>
      <c r="M168" s="83">
        <f t="shared" ref="M168:Q168" si="299">+M152+M156+M160+M166</f>
        <v>1887</v>
      </c>
      <c r="N168" s="84">
        <f t="shared" si="299"/>
        <v>1369</v>
      </c>
      <c r="O168" s="212">
        <f t="shared" si="299"/>
        <v>3256</v>
      </c>
      <c r="P168" s="83">
        <f t="shared" si="299"/>
        <v>0</v>
      </c>
      <c r="Q168" s="212">
        <f t="shared" si="299"/>
        <v>3256</v>
      </c>
      <c r="R168" s="83"/>
      <c r="S168" s="84"/>
      <c r="T168" s="212"/>
      <c r="U168" s="83"/>
      <c r="V168" s="212"/>
      <c r="W168" s="85"/>
      <c r="Y168" s="329"/>
      <c r="Z168" s="329"/>
    </row>
    <row r="169" spans="1:26" ht="14.25" thickTop="1" thickBot="1">
      <c r="L169" s="92" t="s">
        <v>60</v>
      </c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</row>
    <row r="170" spans="1:26" ht="13.5" thickTop="1">
      <c r="L170" s="531" t="s">
        <v>54</v>
      </c>
      <c r="M170" s="532"/>
      <c r="N170" s="532"/>
      <c r="O170" s="532"/>
      <c r="P170" s="532"/>
      <c r="Q170" s="532"/>
      <c r="R170" s="532"/>
      <c r="S170" s="532"/>
      <c r="T170" s="532"/>
      <c r="U170" s="532"/>
      <c r="V170" s="532"/>
      <c r="W170" s="533"/>
    </row>
    <row r="171" spans="1:26" ht="24.75" customHeight="1" thickBot="1">
      <c r="L171" s="534" t="s">
        <v>51</v>
      </c>
      <c r="M171" s="535"/>
      <c r="N171" s="535"/>
      <c r="O171" s="535"/>
      <c r="P171" s="535"/>
      <c r="Q171" s="535"/>
      <c r="R171" s="535"/>
      <c r="S171" s="535"/>
      <c r="T171" s="535"/>
      <c r="U171" s="535"/>
      <c r="V171" s="535"/>
      <c r="W171" s="536"/>
    </row>
    <row r="172" spans="1:26" ht="14.25" thickTop="1" thickBot="1">
      <c r="L172" s="248"/>
      <c r="M172" s="249"/>
      <c r="N172" s="249"/>
      <c r="O172" s="249"/>
      <c r="P172" s="249"/>
      <c r="Q172" s="249"/>
      <c r="R172" s="249"/>
      <c r="S172" s="249"/>
      <c r="T172" s="249"/>
      <c r="U172" s="249"/>
      <c r="V172" s="249"/>
      <c r="W172" s="250" t="s">
        <v>34</v>
      </c>
    </row>
    <row r="173" spans="1:26" ht="14.25" thickTop="1" thickBot="1">
      <c r="L173" s="251"/>
      <c r="M173" s="252" t="s">
        <v>63</v>
      </c>
      <c r="N173" s="253"/>
      <c r="O173" s="291"/>
      <c r="P173" s="252"/>
      <c r="Q173" s="252"/>
      <c r="R173" s="252" t="s">
        <v>65</v>
      </c>
      <c r="S173" s="253"/>
      <c r="T173" s="291"/>
      <c r="U173" s="252"/>
      <c r="V173" s="252"/>
      <c r="W173" s="365" t="s">
        <v>2</v>
      </c>
    </row>
    <row r="174" spans="1:26" ht="13.5" thickTop="1">
      <c r="L174" s="255" t="s">
        <v>3</v>
      </c>
      <c r="M174" s="256"/>
      <c r="N174" s="257"/>
      <c r="O174" s="258"/>
      <c r="P174" s="259"/>
      <c r="Q174" s="258"/>
      <c r="R174" s="256"/>
      <c r="S174" s="257"/>
      <c r="T174" s="258"/>
      <c r="U174" s="259"/>
      <c r="V174" s="258"/>
      <c r="W174" s="366" t="s">
        <v>4</v>
      </c>
    </row>
    <row r="175" spans="1:26" ht="13.5" thickBot="1">
      <c r="L175" s="261"/>
      <c r="M175" s="262" t="s">
        <v>35</v>
      </c>
      <c r="N175" s="263" t="s">
        <v>36</v>
      </c>
      <c r="O175" s="264" t="s">
        <v>37</v>
      </c>
      <c r="P175" s="265" t="s">
        <v>32</v>
      </c>
      <c r="Q175" s="264" t="s">
        <v>7</v>
      </c>
      <c r="R175" s="262" t="s">
        <v>35</v>
      </c>
      <c r="S175" s="263" t="s">
        <v>36</v>
      </c>
      <c r="T175" s="264" t="s">
        <v>37</v>
      </c>
      <c r="U175" s="265" t="s">
        <v>32</v>
      </c>
      <c r="V175" s="264" t="s">
        <v>7</v>
      </c>
      <c r="W175" s="367"/>
    </row>
    <row r="176" spans="1:26" ht="5.25" customHeight="1" thickTop="1">
      <c r="L176" s="255"/>
      <c r="M176" s="267"/>
      <c r="N176" s="268"/>
      <c r="O176" s="269"/>
      <c r="P176" s="270"/>
      <c r="Q176" s="269"/>
      <c r="R176" s="267"/>
      <c r="S176" s="268"/>
      <c r="T176" s="269"/>
      <c r="U176" s="270"/>
      <c r="V176" s="269"/>
      <c r="W176" s="271"/>
    </row>
    <row r="177" spans="1:23">
      <c r="L177" s="255" t="s">
        <v>10</v>
      </c>
      <c r="M177" s="272">
        <v>0</v>
      </c>
      <c r="N177" s="273">
        <v>0</v>
      </c>
      <c r="O177" s="274">
        <f>M177+N177</f>
        <v>0</v>
      </c>
      <c r="P177" s="275">
        <v>0</v>
      </c>
      <c r="Q177" s="274">
        <f>O177+P177</f>
        <v>0</v>
      </c>
      <c r="R177" s="455">
        <v>0</v>
      </c>
      <c r="S177" s="456">
        <v>0</v>
      </c>
      <c r="T177" s="457">
        <f>R177+S177</f>
        <v>0</v>
      </c>
      <c r="U177" s="458">
        <v>0</v>
      </c>
      <c r="V177" s="274">
        <f t="shared" ref="V177:V179" si="300">T177+U177</f>
        <v>0</v>
      </c>
      <c r="W177" s="276">
        <f>IF(Q177=0,0,((V177/Q177)-1)*100)</f>
        <v>0</v>
      </c>
    </row>
    <row r="178" spans="1:23">
      <c r="L178" s="255" t="s">
        <v>11</v>
      </c>
      <c r="M178" s="272">
        <v>0</v>
      </c>
      <c r="N178" s="273">
        <v>0</v>
      </c>
      <c r="O178" s="274">
        <f>M178+N178</f>
        <v>0</v>
      </c>
      <c r="P178" s="275">
        <v>0</v>
      </c>
      <c r="Q178" s="274">
        <f>O178+P178</f>
        <v>0</v>
      </c>
      <c r="R178" s="455">
        <v>0</v>
      </c>
      <c r="S178" s="456">
        <v>0</v>
      </c>
      <c r="T178" s="457">
        <f>R178+S178</f>
        <v>0</v>
      </c>
      <c r="U178" s="458">
        <v>0</v>
      </c>
      <c r="V178" s="274">
        <f>T178+U178</f>
        <v>0</v>
      </c>
      <c r="W178" s="276">
        <f>IF(Q178=0,0,((V178/Q178)-1)*100)</f>
        <v>0</v>
      </c>
    </row>
    <row r="179" spans="1:23" ht="13.5" thickBot="1">
      <c r="L179" s="261" t="s">
        <v>12</v>
      </c>
      <c r="M179" s="272">
        <v>0</v>
      </c>
      <c r="N179" s="273">
        <v>0</v>
      </c>
      <c r="O179" s="274">
        <f>M179+N179</f>
        <v>0</v>
      </c>
      <c r="P179" s="275">
        <v>0</v>
      </c>
      <c r="Q179" s="274">
        <f>O179+P179</f>
        <v>0</v>
      </c>
      <c r="R179" s="455">
        <v>0</v>
      </c>
      <c r="S179" s="456">
        <v>0</v>
      </c>
      <c r="T179" s="457">
        <f>R179+S179</f>
        <v>0</v>
      </c>
      <c r="U179" s="458">
        <v>0</v>
      </c>
      <c r="V179" s="274">
        <f t="shared" si="300"/>
        <v>0</v>
      </c>
      <c r="W179" s="276">
        <f>IF(Q179=0,0,((V179/Q179)-1)*100)</f>
        <v>0</v>
      </c>
    </row>
    <row r="180" spans="1:23" ht="14.25" thickTop="1" thickBot="1">
      <c r="L180" s="277" t="s">
        <v>57</v>
      </c>
      <c r="M180" s="278">
        <f t="shared" ref="M180:V180" si="301">+M177+M178+M179</f>
        <v>0</v>
      </c>
      <c r="N180" s="279">
        <f t="shared" si="301"/>
        <v>0</v>
      </c>
      <c r="O180" s="280">
        <f t="shared" si="301"/>
        <v>0</v>
      </c>
      <c r="P180" s="278">
        <f t="shared" si="301"/>
        <v>0</v>
      </c>
      <c r="Q180" s="280">
        <f t="shared" si="301"/>
        <v>0</v>
      </c>
      <c r="R180" s="278">
        <f t="shared" si="301"/>
        <v>0</v>
      </c>
      <c r="S180" s="279">
        <f t="shared" si="301"/>
        <v>0</v>
      </c>
      <c r="T180" s="280">
        <f t="shared" si="301"/>
        <v>0</v>
      </c>
      <c r="U180" s="278">
        <f t="shared" si="301"/>
        <v>0</v>
      </c>
      <c r="V180" s="280">
        <f t="shared" si="301"/>
        <v>0</v>
      </c>
      <c r="W180" s="281">
        <f>IF(Q180=0,0,((V180/Q180)-1)*100)</f>
        <v>0</v>
      </c>
    </row>
    <row r="181" spans="1:23" ht="13.5" thickTop="1">
      <c r="L181" s="255" t="s">
        <v>13</v>
      </c>
      <c r="M181" s="272">
        <v>0</v>
      </c>
      <c r="N181" s="273">
        <v>0</v>
      </c>
      <c r="O181" s="274">
        <f>M181+N181</f>
        <v>0</v>
      </c>
      <c r="P181" s="275">
        <v>0</v>
      </c>
      <c r="Q181" s="274">
        <f>O181+P181</f>
        <v>0</v>
      </c>
      <c r="R181" s="272">
        <v>0</v>
      </c>
      <c r="S181" s="273">
        <v>0</v>
      </c>
      <c r="T181" s="274">
        <f>R181+S181</f>
        <v>0</v>
      </c>
      <c r="U181" s="275">
        <v>0</v>
      </c>
      <c r="V181" s="274">
        <f>T181+U181</f>
        <v>0</v>
      </c>
      <c r="W181" s="276">
        <f t="shared" ref="W181:W185" si="302">IF(Q181=0,0,((V181/Q181)-1)*100)</f>
        <v>0</v>
      </c>
    </row>
    <row r="182" spans="1:23">
      <c r="L182" s="255" t="s">
        <v>14</v>
      </c>
      <c r="M182" s="272">
        <v>0</v>
      </c>
      <c r="N182" s="273">
        <v>0</v>
      </c>
      <c r="O182" s="274">
        <f>M182+N182</f>
        <v>0</v>
      </c>
      <c r="P182" s="275">
        <v>0</v>
      </c>
      <c r="Q182" s="274">
        <f>O182+P182</f>
        <v>0</v>
      </c>
      <c r="R182" s="272">
        <v>1</v>
      </c>
      <c r="S182" s="273">
        <v>0</v>
      </c>
      <c r="T182" s="274">
        <f>R182+S182</f>
        <v>1</v>
      </c>
      <c r="U182" s="275">
        <v>0</v>
      </c>
      <c r="V182" s="274">
        <f>T182+U182</f>
        <v>1</v>
      </c>
      <c r="W182" s="276">
        <f>IF(Q182=0,0,((V182/Q182)-1)*100)</f>
        <v>0</v>
      </c>
    </row>
    <row r="183" spans="1:23" ht="13.5" thickBot="1">
      <c r="L183" s="255" t="s">
        <v>15</v>
      </c>
      <c r="M183" s="272">
        <v>0</v>
      </c>
      <c r="N183" s="273">
        <v>0</v>
      </c>
      <c r="O183" s="274">
        <f>M183+N183</f>
        <v>0</v>
      </c>
      <c r="P183" s="275">
        <v>0</v>
      </c>
      <c r="Q183" s="274">
        <f>O183+P183</f>
        <v>0</v>
      </c>
      <c r="R183" s="272">
        <v>0</v>
      </c>
      <c r="S183" s="273">
        <v>0</v>
      </c>
      <c r="T183" s="274">
        <f>R183+S183</f>
        <v>0</v>
      </c>
      <c r="U183" s="275">
        <v>0</v>
      </c>
      <c r="V183" s="457">
        <f>T183+U183</f>
        <v>0</v>
      </c>
      <c r="W183" s="276">
        <f>IF(Q183=0,0,((V183/Q183)-1)*100)</f>
        <v>0</v>
      </c>
    </row>
    <row r="184" spans="1:23" ht="14.25" thickTop="1" thickBot="1">
      <c r="L184" s="277" t="s">
        <v>61</v>
      </c>
      <c r="M184" s="278">
        <f t="shared" ref="M184" si="303">+M181+M182+M183</f>
        <v>0</v>
      </c>
      <c r="N184" s="279">
        <f t="shared" ref="N184" si="304">+N181+N182+N183</f>
        <v>0</v>
      </c>
      <c r="O184" s="280">
        <f t="shared" ref="O184" si="305">+O181+O182+O183</f>
        <v>0</v>
      </c>
      <c r="P184" s="278">
        <f t="shared" ref="P184" si="306">+P181+P182+P183</f>
        <v>0</v>
      </c>
      <c r="Q184" s="280">
        <f t="shared" ref="Q184" si="307">+Q181+Q182+Q183</f>
        <v>0</v>
      </c>
      <c r="R184" s="278">
        <f t="shared" ref="R184" si="308">+R181+R182+R183</f>
        <v>1</v>
      </c>
      <c r="S184" s="279">
        <f t="shared" ref="S184" si="309">+S181+S182+S183</f>
        <v>0</v>
      </c>
      <c r="T184" s="280">
        <f t="shared" ref="T184" si="310">+T181+T182+T183</f>
        <v>1</v>
      </c>
      <c r="U184" s="278">
        <f t="shared" ref="U184" si="311">+U181+U182+U183</f>
        <v>0</v>
      </c>
      <c r="V184" s="280">
        <f t="shared" ref="V184" si="312">+V181+V182+V183</f>
        <v>1</v>
      </c>
      <c r="W184" s="281">
        <f>IF(Q184=0,0,((V184/Q184)-1)*100)</f>
        <v>0</v>
      </c>
    </row>
    <row r="185" spans="1:23" ht="13.5" thickTop="1">
      <c r="L185" s="255" t="s">
        <v>16</v>
      </c>
      <c r="M185" s="272">
        <v>0</v>
      </c>
      <c r="N185" s="273">
        <v>0</v>
      </c>
      <c r="O185" s="274">
        <f>SUM(M185:N185)</f>
        <v>0</v>
      </c>
      <c r="P185" s="275">
        <v>0</v>
      </c>
      <c r="Q185" s="274">
        <f t="shared" ref="Q185" si="313">O185+P185</f>
        <v>0</v>
      </c>
      <c r="R185" s="272">
        <v>0</v>
      </c>
      <c r="S185" s="273">
        <v>0</v>
      </c>
      <c r="T185" s="274">
        <f>SUM(R185:S185)</f>
        <v>0</v>
      </c>
      <c r="U185" s="275">
        <v>0</v>
      </c>
      <c r="V185" s="274">
        <f t="shared" ref="V185" si="314">T185+U185</f>
        <v>0</v>
      </c>
      <c r="W185" s="276">
        <f t="shared" si="302"/>
        <v>0</v>
      </c>
    </row>
    <row r="186" spans="1:23">
      <c r="L186" s="255" t="s">
        <v>17</v>
      </c>
      <c r="M186" s="272">
        <v>0</v>
      </c>
      <c r="N186" s="273">
        <v>0</v>
      </c>
      <c r="O186" s="274">
        <f>SUM(M186:N186)</f>
        <v>0</v>
      </c>
      <c r="P186" s="275">
        <v>0</v>
      </c>
      <c r="Q186" s="274">
        <f>O186+P186</f>
        <v>0</v>
      </c>
      <c r="R186" s="272">
        <v>0</v>
      </c>
      <c r="S186" s="273">
        <v>0</v>
      </c>
      <c r="T186" s="274">
        <f>SUM(R186:S186)</f>
        <v>0</v>
      </c>
      <c r="U186" s="275">
        <v>0</v>
      </c>
      <c r="V186" s="274">
        <f>T186+U186</f>
        <v>0</v>
      </c>
      <c r="W186" s="276">
        <f t="shared" ref="W186:W191" si="315">IF(Q186=0,0,((V186/Q186)-1)*100)</f>
        <v>0</v>
      </c>
    </row>
    <row r="187" spans="1:23" ht="13.5" thickBot="1">
      <c r="L187" s="255" t="s">
        <v>18</v>
      </c>
      <c r="M187" s="272">
        <v>0</v>
      </c>
      <c r="N187" s="273">
        <v>0</v>
      </c>
      <c r="O187" s="282">
        <f>SUM(M187:N187)</f>
        <v>0</v>
      </c>
      <c r="P187" s="283">
        <v>0</v>
      </c>
      <c r="Q187" s="282">
        <f>O187+P187</f>
        <v>0</v>
      </c>
      <c r="R187" s="272">
        <v>0</v>
      </c>
      <c r="S187" s="273">
        <v>0</v>
      </c>
      <c r="T187" s="282">
        <f>SUM(R187:S187)</f>
        <v>0</v>
      </c>
      <c r="U187" s="283">
        <v>0</v>
      </c>
      <c r="V187" s="282">
        <f>T187+U187</f>
        <v>0</v>
      </c>
      <c r="W187" s="276">
        <f t="shared" si="315"/>
        <v>0</v>
      </c>
    </row>
    <row r="188" spans="1:23" ht="14.25" thickTop="1" thickBot="1">
      <c r="L188" s="284" t="s">
        <v>19</v>
      </c>
      <c r="M188" s="285">
        <f>+M185+M186+M187</f>
        <v>0</v>
      </c>
      <c r="N188" s="285">
        <f t="shared" ref="N188:V188" si="316">+N185+N186+N187</f>
        <v>0</v>
      </c>
      <c r="O188" s="286">
        <f t="shared" si="316"/>
        <v>0</v>
      </c>
      <c r="P188" s="287">
        <f t="shared" si="316"/>
        <v>0</v>
      </c>
      <c r="Q188" s="286">
        <f t="shared" si="316"/>
        <v>0</v>
      </c>
      <c r="R188" s="285">
        <f t="shared" si="316"/>
        <v>0</v>
      </c>
      <c r="S188" s="285">
        <f t="shared" si="316"/>
        <v>0</v>
      </c>
      <c r="T188" s="286">
        <f t="shared" si="316"/>
        <v>0</v>
      </c>
      <c r="U188" s="287">
        <f t="shared" si="316"/>
        <v>0</v>
      </c>
      <c r="V188" s="286">
        <f t="shared" si="316"/>
        <v>0</v>
      </c>
      <c r="W188" s="288">
        <f t="shared" si="315"/>
        <v>0</v>
      </c>
    </row>
    <row r="189" spans="1:23" ht="14.25" thickTop="1" thickBot="1">
      <c r="A189" s="403"/>
      <c r="K189" s="403"/>
      <c r="L189" s="255" t="s">
        <v>21</v>
      </c>
      <c r="M189" s="272">
        <v>0</v>
      </c>
      <c r="N189" s="273">
        <v>0</v>
      </c>
      <c r="O189" s="282">
        <f>SUM(M189:N189)</f>
        <v>0</v>
      </c>
      <c r="P189" s="289">
        <v>0</v>
      </c>
      <c r="Q189" s="282">
        <f>O189+P189</f>
        <v>0</v>
      </c>
      <c r="R189" s="272">
        <v>0</v>
      </c>
      <c r="S189" s="273">
        <v>0</v>
      </c>
      <c r="T189" s="282">
        <f>SUM(R189:S189)</f>
        <v>0</v>
      </c>
      <c r="U189" s="289">
        <v>0</v>
      </c>
      <c r="V189" s="282">
        <f>T189+U189</f>
        <v>0</v>
      </c>
      <c r="W189" s="276">
        <f t="shared" si="315"/>
        <v>0</v>
      </c>
    </row>
    <row r="190" spans="1:23" ht="14.25" thickTop="1" thickBot="1">
      <c r="L190" s="277" t="s">
        <v>66</v>
      </c>
      <c r="M190" s="278">
        <f>M184+M188+M189</f>
        <v>0</v>
      </c>
      <c r="N190" s="279">
        <f t="shared" ref="N190:V190" si="317">N184+N188+N189</f>
        <v>0</v>
      </c>
      <c r="O190" s="280">
        <f t="shared" si="317"/>
        <v>0</v>
      </c>
      <c r="P190" s="278">
        <f t="shared" si="317"/>
        <v>0</v>
      </c>
      <c r="Q190" s="280">
        <f t="shared" si="317"/>
        <v>0</v>
      </c>
      <c r="R190" s="278">
        <f t="shared" si="317"/>
        <v>1</v>
      </c>
      <c r="S190" s="279">
        <f t="shared" si="317"/>
        <v>0</v>
      </c>
      <c r="T190" s="280">
        <f t="shared" si="317"/>
        <v>1</v>
      </c>
      <c r="U190" s="278">
        <f t="shared" si="317"/>
        <v>0</v>
      </c>
      <c r="V190" s="280">
        <f t="shared" si="317"/>
        <v>1</v>
      </c>
      <c r="W190" s="281">
        <f t="shared" si="315"/>
        <v>0</v>
      </c>
    </row>
    <row r="191" spans="1:23" ht="14.25" thickTop="1" thickBot="1">
      <c r="L191" s="277" t="s">
        <v>67</v>
      </c>
      <c r="M191" s="278">
        <f>+M180+M184+M188+M189</f>
        <v>0</v>
      </c>
      <c r="N191" s="279">
        <f t="shared" ref="N191:V191" si="318">+N180+N184+N188+N189</f>
        <v>0</v>
      </c>
      <c r="O191" s="280">
        <f t="shared" si="318"/>
        <v>0</v>
      </c>
      <c r="P191" s="278">
        <f t="shared" si="318"/>
        <v>0</v>
      </c>
      <c r="Q191" s="280">
        <f t="shared" si="318"/>
        <v>0</v>
      </c>
      <c r="R191" s="278">
        <f t="shared" si="318"/>
        <v>1</v>
      </c>
      <c r="S191" s="279">
        <f t="shared" si="318"/>
        <v>0</v>
      </c>
      <c r="T191" s="280">
        <f t="shared" si="318"/>
        <v>1</v>
      </c>
      <c r="U191" s="278">
        <f t="shared" si="318"/>
        <v>0</v>
      </c>
      <c r="V191" s="280">
        <f t="shared" si="318"/>
        <v>1</v>
      </c>
      <c r="W191" s="281">
        <f t="shared" si="315"/>
        <v>0</v>
      </c>
    </row>
    <row r="192" spans="1:23" ht="13.5" thickTop="1">
      <c r="A192" s="403"/>
      <c r="K192" s="403"/>
      <c r="L192" s="255" t="s">
        <v>22</v>
      </c>
      <c r="M192" s="272">
        <v>0</v>
      </c>
      <c r="N192" s="273">
        <v>0</v>
      </c>
      <c r="O192" s="282">
        <f>SUM(M192:N192)</f>
        <v>0</v>
      </c>
      <c r="P192" s="275">
        <v>0</v>
      </c>
      <c r="Q192" s="282">
        <f>O192+P192</f>
        <v>0</v>
      </c>
      <c r="R192" s="272"/>
      <c r="S192" s="273"/>
      <c r="T192" s="282"/>
      <c r="U192" s="275"/>
      <c r="V192" s="282"/>
      <c r="W192" s="276"/>
    </row>
    <row r="193" spans="1:27" ht="13.5" thickBot="1">
      <c r="A193" s="403"/>
      <c r="K193" s="403"/>
      <c r="L193" s="255" t="s">
        <v>23</v>
      </c>
      <c r="M193" s="272">
        <v>0</v>
      </c>
      <c r="N193" s="273">
        <v>0</v>
      </c>
      <c r="O193" s="282">
        <f>SUM(M193:N193)</f>
        <v>0</v>
      </c>
      <c r="P193" s="275">
        <v>0</v>
      </c>
      <c r="Q193" s="282">
        <f>O193+P193</f>
        <v>0</v>
      </c>
      <c r="R193" s="272"/>
      <c r="S193" s="273"/>
      <c r="T193" s="282"/>
      <c r="U193" s="275"/>
      <c r="V193" s="282"/>
      <c r="W193" s="276"/>
    </row>
    <row r="194" spans="1:27" ht="14.25" thickTop="1" thickBot="1">
      <c r="L194" s="277" t="s">
        <v>40</v>
      </c>
      <c r="M194" s="278">
        <f t="shared" ref="M194:Q194" si="319">+M189+M192+M193</f>
        <v>0</v>
      </c>
      <c r="N194" s="279">
        <f t="shared" si="319"/>
        <v>0</v>
      </c>
      <c r="O194" s="280">
        <f t="shared" si="319"/>
        <v>0</v>
      </c>
      <c r="P194" s="278">
        <f t="shared" si="319"/>
        <v>0</v>
      </c>
      <c r="Q194" s="280">
        <f t="shared" si="319"/>
        <v>0</v>
      </c>
      <c r="R194" s="278"/>
      <c r="S194" s="279"/>
      <c r="T194" s="280"/>
      <c r="U194" s="278"/>
      <c r="V194" s="280"/>
      <c r="W194" s="281"/>
    </row>
    <row r="195" spans="1:27" ht="14.25" thickTop="1" thickBot="1">
      <c r="L195" s="277" t="s">
        <v>62</v>
      </c>
      <c r="M195" s="278">
        <f t="shared" ref="M195:Q195" si="320">M184+M188+M194</f>
        <v>0</v>
      </c>
      <c r="N195" s="279">
        <f t="shared" si="320"/>
        <v>0</v>
      </c>
      <c r="O195" s="280">
        <f t="shared" si="320"/>
        <v>0</v>
      </c>
      <c r="P195" s="278">
        <f t="shared" si="320"/>
        <v>0</v>
      </c>
      <c r="Q195" s="280">
        <f t="shared" si="320"/>
        <v>0</v>
      </c>
      <c r="R195" s="278"/>
      <c r="S195" s="279"/>
      <c r="T195" s="280"/>
      <c r="U195" s="278"/>
      <c r="V195" s="280"/>
      <c r="W195" s="281"/>
    </row>
    <row r="196" spans="1:27" ht="14.25" thickTop="1" thickBot="1">
      <c r="L196" s="277" t="s">
        <v>64</v>
      </c>
      <c r="M196" s="278">
        <f t="shared" ref="M196:Q196" si="321">+M180+M184+M188+M194</f>
        <v>0</v>
      </c>
      <c r="N196" s="279">
        <f t="shared" si="321"/>
        <v>0</v>
      </c>
      <c r="O196" s="280">
        <f t="shared" si="321"/>
        <v>0</v>
      </c>
      <c r="P196" s="278">
        <f t="shared" si="321"/>
        <v>0</v>
      </c>
      <c r="Q196" s="280">
        <f t="shared" si="321"/>
        <v>0</v>
      </c>
      <c r="R196" s="278"/>
      <c r="S196" s="279"/>
      <c r="T196" s="280"/>
      <c r="U196" s="278"/>
      <c r="V196" s="280"/>
      <c r="W196" s="281"/>
    </row>
    <row r="197" spans="1:27" ht="14.25" thickTop="1" thickBot="1">
      <c r="L197" s="290" t="s">
        <v>60</v>
      </c>
      <c r="M197" s="249"/>
      <c r="N197" s="249"/>
      <c r="O197" s="249"/>
      <c r="P197" s="249"/>
      <c r="Q197" s="249"/>
      <c r="R197" s="249"/>
      <c r="S197" s="249"/>
      <c r="T197" s="249"/>
      <c r="U197" s="249"/>
      <c r="V197" s="249"/>
      <c r="W197" s="249"/>
    </row>
    <row r="198" spans="1:27" ht="13.5" thickTop="1">
      <c r="L198" s="531" t="s">
        <v>55</v>
      </c>
      <c r="M198" s="532"/>
      <c r="N198" s="532"/>
      <c r="O198" s="532"/>
      <c r="P198" s="532"/>
      <c r="Q198" s="532"/>
      <c r="R198" s="532"/>
      <c r="S198" s="532"/>
      <c r="T198" s="532"/>
      <c r="U198" s="532"/>
      <c r="V198" s="532"/>
      <c r="W198" s="533"/>
    </row>
    <row r="199" spans="1:27" ht="13.5" thickBot="1">
      <c r="L199" s="534" t="s">
        <v>52</v>
      </c>
      <c r="M199" s="535"/>
      <c r="N199" s="535"/>
      <c r="O199" s="535"/>
      <c r="P199" s="535"/>
      <c r="Q199" s="535"/>
      <c r="R199" s="535"/>
      <c r="S199" s="535"/>
      <c r="T199" s="535"/>
      <c r="U199" s="535"/>
      <c r="V199" s="535"/>
      <c r="W199" s="536"/>
    </row>
    <row r="200" spans="1:27" ht="14.25" thickTop="1" thickBot="1">
      <c r="L200" s="248"/>
      <c r="M200" s="249"/>
      <c r="N200" s="249"/>
      <c r="O200" s="249"/>
      <c r="P200" s="249"/>
      <c r="Q200" s="249"/>
      <c r="R200" s="249"/>
      <c r="S200" s="249"/>
      <c r="T200" s="249"/>
      <c r="U200" s="249"/>
      <c r="V200" s="249"/>
      <c r="W200" s="250" t="s">
        <v>34</v>
      </c>
    </row>
    <row r="201" spans="1:27" ht="14.25" thickTop="1" thickBot="1">
      <c r="L201" s="251"/>
      <c r="M201" s="252" t="s">
        <v>63</v>
      </c>
      <c r="N201" s="253"/>
      <c r="O201" s="291"/>
      <c r="P201" s="252"/>
      <c r="Q201" s="252"/>
      <c r="R201" s="252" t="s">
        <v>65</v>
      </c>
      <c r="S201" s="253"/>
      <c r="T201" s="291"/>
      <c r="U201" s="252"/>
      <c r="V201" s="252"/>
      <c r="W201" s="365" t="s">
        <v>2</v>
      </c>
    </row>
    <row r="202" spans="1:27" ht="12" customHeight="1" thickTop="1">
      <c r="L202" s="255" t="s">
        <v>3</v>
      </c>
      <c r="M202" s="256"/>
      <c r="N202" s="257"/>
      <c r="O202" s="258"/>
      <c r="P202" s="259"/>
      <c r="Q202" s="258"/>
      <c r="R202" s="256"/>
      <c r="S202" s="257"/>
      <c r="T202" s="258"/>
      <c r="U202" s="259"/>
      <c r="V202" s="258"/>
      <c r="W202" s="366" t="s">
        <v>4</v>
      </c>
    </row>
    <row r="203" spans="1:27" s="334" customFormat="1" ht="12" customHeight="1" thickBot="1">
      <c r="A203" s="4"/>
      <c r="I203" s="333"/>
      <c r="K203" s="4"/>
      <c r="L203" s="261"/>
      <c r="M203" s="262" t="s">
        <v>35</v>
      </c>
      <c r="N203" s="263" t="s">
        <v>36</v>
      </c>
      <c r="O203" s="264" t="s">
        <v>37</v>
      </c>
      <c r="P203" s="265" t="s">
        <v>32</v>
      </c>
      <c r="Q203" s="264" t="s">
        <v>7</v>
      </c>
      <c r="R203" s="262" t="s">
        <v>35</v>
      </c>
      <c r="S203" s="263" t="s">
        <v>36</v>
      </c>
      <c r="T203" s="264" t="s">
        <v>37</v>
      </c>
      <c r="U203" s="265" t="s">
        <v>32</v>
      </c>
      <c r="V203" s="264" t="s">
        <v>7</v>
      </c>
      <c r="W203" s="367"/>
      <c r="X203" s="2"/>
      <c r="Y203" s="1"/>
      <c r="Z203" s="1"/>
      <c r="AA203" s="3"/>
    </row>
    <row r="204" spans="1:27" ht="6" customHeight="1" thickTop="1">
      <c r="L204" s="255"/>
      <c r="M204" s="267"/>
      <c r="N204" s="268"/>
      <c r="O204" s="269"/>
      <c r="P204" s="270"/>
      <c r="Q204" s="269"/>
      <c r="R204" s="267"/>
      <c r="S204" s="268"/>
      <c r="T204" s="269"/>
      <c r="U204" s="270"/>
      <c r="V204" s="269"/>
      <c r="W204" s="271"/>
    </row>
    <row r="205" spans="1:27">
      <c r="L205" s="255" t="s">
        <v>10</v>
      </c>
      <c r="M205" s="272">
        <v>73</v>
      </c>
      <c r="N205" s="273">
        <v>38</v>
      </c>
      <c r="O205" s="274">
        <f>M205+N205</f>
        <v>111</v>
      </c>
      <c r="P205" s="275">
        <v>0</v>
      </c>
      <c r="Q205" s="274">
        <f>O205+P205</f>
        <v>111</v>
      </c>
      <c r="R205" s="455">
        <v>60</v>
      </c>
      <c r="S205" s="456">
        <v>37</v>
      </c>
      <c r="T205" s="457">
        <f>R205+S205</f>
        <v>97</v>
      </c>
      <c r="U205" s="458">
        <v>0</v>
      </c>
      <c r="V205" s="274">
        <f>T205+U205</f>
        <v>97</v>
      </c>
      <c r="W205" s="276">
        <f>IF(Q205=0,0,((V205/Q205)-1)*100)</f>
        <v>-12.612612612612617</v>
      </c>
    </row>
    <row r="206" spans="1:27">
      <c r="L206" s="335" t="s">
        <v>11</v>
      </c>
      <c r="M206" s="361">
        <v>55</v>
      </c>
      <c r="N206" s="339">
        <v>24</v>
      </c>
      <c r="O206" s="336">
        <f>M206+N206</f>
        <v>79</v>
      </c>
      <c r="P206" s="337">
        <v>0</v>
      </c>
      <c r="Q206" s="336">
        <f>O206+P206</f>
        <v>79</v>
      </c>
      <c r="R206" s="459">
        <v>31</v>
      </c>
      <c r="S206" s="460">
        <v>22</v>
      </c>
      <c r="T206" s="336">
        <f>R206+S206</f>
        <v>53</v>
      </c>
      <c r="U206" s="337">
        <v>0</v>
      </c>
      <c r="V206" s="336">
        <f>T206+U206</f>
        <v>53</v>
      </c>
      <c r="W206" s="338">
        <f>IF(Q206=0,0,((V206/Q206)-1)*100)</f>
        <v>-32.911392405063289</v>
      </c>
    </row>
    <row r="207" spans="1:27" ht="13.5" thickBot="1">
      <c r="L207" s="261" t="s">
        <v>12</v>
      </c>
      <c r="M207" s="362">
        <v>35</v>
      </c>
      <c r="N207" s="273">
        <v>31</v>
      </c>
      <c r="O207" s="274">
        <f>M207+N207</f>
        <v>66</v>
      </c>
      <c r="P207" s="275">
        <v>0</v>
      </c>
      <c r="Q207" s="274">
        <f>O207+P207</f>
        <v>66</v>
      </c>
      <c r="R207" s="362">
        <v>53</v>
      </c>
      <c r="S207" s="456">
        <v>29</v>
      </c>
      <c r="T207" s="457">
        <f>R207+S207</f>
        <v>82</v>
      </c>
      <c r="U207" s="458">
        <v>0</v>
      </c>
      <c r="V207" s="274">
        <f t="shared" ref="V207" si="322">T207+U207</f>
        <v>82</v>
      </c>
      <c r="W207" s="363">
        <f>IF(Q207=0,0,((V207/Q207)-1)*100)</f>
        <v>24.242424242424242</v>
      </c>
    </row>
    <row r="208" spans="1:27" ht="14.25" thickTop="1" thickBot="1">
      <c r="L208" s="277" t="s">
        <v>38</v>
      </c>
      <c r="M208" s="278">
        <f t="shared" ref="M208:V208" si="323">+M205+M206+M207</f>
        <v>163</v>
      </c>
      <c r="N208" s="279">
        <f t="shared" si="323"/>
        <v>93</v>
      </c>
      <c r="O208" s="280">
        <f t="shared" si="323"/>
        <v>256</v>
      </c>
      <c r="P208" s="278">
        <f t="shared" si="323"/>
        <v>0</v>
      </c>
      <c r="Q208" s="280">
        <f t="shared" si="323"/>
        <v>256</v>
      </c>
      <c r="R208" s="278">
        <f t="shared" si="323"/>
        <v>144</v>
      </c>
      <c r="S208" s="279">
        <f t="shared" si="323"/>
        <v>88</v>
      </c>
      <c r="T208" s="280">
        <f t="shared" si="323"/>
        <v>232</v>
      </c>
      <c r="U208" s="278">
        <f t="shared" si="323"/>
        <v>0</v>
      </c>
      <c r="V208" s="280">
        <f t="shared" si="323"/>
        <v>232</v>
      </c>
      <c r="W208" s="281">
        <f>IF(Q208=0,0,((V208/Q208)-1)*100)</f>
        <v>-9.375</v>
      </c>
    </row>
    <row r="209" spans="1:23" ht="13.5" thickTop="1">
      <c r="L209" s="255" t="s">
        <v>13</v>
      </c>
      <c r="M209" s="272">
        <v>35</v>
      </c>
      <c r="N209" s="273">
        <v>28</v>
      </c>
      <c r="O209" s="274">
        <f>M209+N209</f>
        <v>63</v>
      </c>
      <c r="P209" s="275">
        <v>0</v>
      </c>
      <c r="Q209" s="274">
        <f>O209+P209</f>
        <v>63</v>
      </c>
      <c r="R209" s="272">
        <v>48</v>
      </c>
      <c r="S209" s="273">
        <v>20</v>
      </c>
      <c r="T209" s="274">
        <f>R209+S209</f>
        <v>68</v>
      </c>
      <c r="U209" s="275">
        <v>0</v>
      </c>
      <c r="V209" s="274">
        <f>T209+U209</f>
        <v>68</v>
      </c>
      <c r="W209" s="276">
        <f t="shared" ref="W209:W213" si="324">IF(Q209=0,0,((V209/Q209)-1)*100)</f>
        <v>7.9365079365079305</v>
      </c>
    </row>
    <row r="210" spans="1:23">
      <c r="L210" s="255" t="s">
        <v>14</v>
      </c>
      <c r="M210" s="272">
        <v>24</v>
      </c>
      <c r="N210" s="273">
        <v>31</v>
      </c>
      <c r="O210" s="274">
        <f>M210+N210</f>
        <v>55</v>
      </c>
      <c r="P210" s="275">
        <v>0</v>
      </c>
      <c r="Q210" s="274">
        <f>O210+P210</f>
        <v>55</v>
      </c>
      <c r="R210" s="272">
        <v>53</v>
      </c>
      <c r="S210" s="273">
        <v>23</v>
      </c>
      <c r="T210" s="274">
        <f>R210+S210</f>
        <v>76</v>
      </c>
      <c r="U210" s="275">
        <v>0</v>
      </c>
      <c r="V210" s="274">
        <f>T210+U210</f>
        <v>76</v>
      </c>
      <c r="W210" s="276">
        <f>IF(Q210=0,0,((V210/Q210)-1)*100)</f>
        <v>38.181818181818187</v>
      </c>
    </row>
    <row r="211" spans="1:23" ht="13.5" thickBot="1">
      <c r="L211" s="255" t="s">
        <v>15</v>
      </c>
      <c r="M211" s="272">
        <v>25</v>
      </c>
      <c r="N211" s="273">
        <v>36</v>
      </c>
      <c r="O211" s="274">
        <f>M211+N211</f>
        <v>61</v>
      </c>
      <c r="P211" s="275">
        <v>0</v>
      </c>
      <c r="Q211" s="274">
        <f>O211+P211</f>
        <v>61</v>
      </c>
      <c r="R211" s="272">
        <v>30</v>
      </c>
      <c r="S211" s="273">
        <v>25</v>
      </c>
      <c r="T211" s="274">
        <f>R211+S211</f>
        <v>55</v>
      </c>
      <c r="U211" s="275">
        <v>0</v>
      </c>
      <c r="V211" s="274">
        <f>T211+U211</f>
        <v>55</v>
      </c>
      <c r="W211" s="276">
        <f>IF(Q211=0,0,((V211/Q211)-1)*100)</f>
        <v>-9.8360655737704921</v>
      </c>
    </row>
    <row r="212" spans="1:23" ht="14.25" thickTop="1" thickBot="1">
      <c r="L212" s="277" t="s">
        <v>61</v>
      </c>
      <c r="M212" s="278">
        <f t="shared" ref="M212" si="325">+M209+M210+M211</f>
        <v>84</v>
      </c>
      <c r="N212" s="279">
        <f t="shared" ref="N212" si="326">+N209+N210+N211</f>
        <v>95</v>
      </c>
      <c r="O212" s="280">
        <f t="shared" ref="O212" si="327">+O209+O210+O211</f>
        <v>179</v>
      </c>
      <c r="P212" s="278">
        <f t="shared" ref="P212" si="328">+P209+P210+P211</f>
        <v>0</v>
      </c>
      <c r="Q212" s="280">
        <f t="shared" ref="Q212" si="329">+Q209+Q210+Q211</f>
        <v>179</v>
      </c>
      <c r="R212" s="278">
        <f t="shared" ref="R212" si="330">+R209+R210+R211</f>
        <v>131</v>
      </c>
      <c r="S212" s="279">
        <f t="shared" ref="S212" si="331">+S209+S210+S211</f>
        <v>68</v>
      </c>
      <c r="T212" s="280">
        <f t="shared" ref="T212" si="332">+T209+T210+T211</f>
        <v>199</v>
      </c>
      <c r="U212" s="278">
        <f t="shared" ref="U212" si="333">+U209+U210+U211</f>
        <v>0</v>
      </c>
      <c r="V212" s="280">
        <f t="shared" ref="V212" si="334">+V209+V210+V211</f>
        <v>199</v>
      </c>
      <c r="W212" s="281">
        <f>IF(Q212=0,0,((V212/Q212)-1)*100)</f>
        <v>11.17318435754191</v>
      </c>
    </row>
    <row r="213" spans="1:23" ht="13.5" thickTop="1">
      <c r="L213" s="255" t="s">
        <v>16</v>
      </c>
      <c r="M213" s="272">
        <v>19</v>
      </c>
      <c r="N213" s="273">
        <v>29</v>
      </c>
      <c r="O213" s="274">
        <f>SUM(M213:N213)</f>
        <v>48</v>
      </c>
      <c r="P213" s="275">
        <v>0</v>
      </c>
      <c r="Q213" s="274">
        <f>O213+P213</f>
        <v>48</v>
      </c>
      <c r="R213" s="272">
        <v>35</v>
      </c>
      <c r="S213" s="273">
        <v>26</v>
      </c>
      <c r="T213" s="274">
        <f>SUM(R213:S213)</f>
        <v>61</v>
      </c>
      <c r="U213" s="275">
        <v>0</v>
      </c>
      <c r="V213" s="274">
        <f>T213+U213</f>
        <v>61</v>
      </c>
      <c r="W213" s="276">
        <f t="shared" si="324"/>
        <v>27.083333333333325</v>
      </c>
    </row>
    <row r="214" spans="1:23">
      <c r="L214" s="255" t="s">
        <v>17</v>
      </c>
      <c r="M214" s="272">
        <v>17</v>
      </c>
      <c r="N214" s="273">
        <v>25</v>
      </c>
      <c r="O214" s="274">
        <f>SUM(M214:N214)</f>
        <v>42</v>
      </c>
      <c r="P214" s="275">
        <v>0</v>
      </c>
      <c r="Q214" s="274">
        <f>O214+P214</f>
        <v>42</v>
      </c>
      <c r="R214" s="272">
        <v>46</v>
      </c>
      <c r="S214" s="273">
        <v>35</v>
      </c>
      <c r="T214" s="274">
        <f>SUM(R214:S214)</f>
        <v>81</v>
      </c>
      <c r="U214" s="275">
        <v>0</v>
      </c>
      <c r="V214" s="274">
        <f>T214+U214</f>
        <v>81</v>
      </c>
      <c r="W214" s="276">
        <f t="shared" ref="W214:W219" si="335">IF(Q214=0,0,((V214/Q214)-1)*100)</f>
        <v>92.857142857142861</v>
      </c>
    </row>
    <row r="215" spans="1:23" ht="13.5" thickBot="1">
      <c r="L215" s="255" t="s">
        <v>18</v>
      </c>
      <c r="M215" s="272">
        <v>54</v>
      </c>
      <c r="N215" s="273">
        <v>28</v>
      </c>
      <c r="O215" s="282">
        <f>SUM(M215:N215)</f>
        <v>82</v>
      </c>
      <c r="P215" s="283">
        <v>0</v>
      </c>
      <c r="Q215" s="282">
        <f>O215+P215</f>
        <v>82</v>
      </c>
      <c r="R215" s="272">
        <v>57</v>
      </c>
      <c r="S215" s="273">
        <v>38</v>
      </c>
      <c r="T215" s="282">
        <f>SUM(R215:S215)</f>
        <v>95</v>
      </c>
      <c r="U215" s="283">
        <v>0</v>
      </c>
      <c r="V215" s="282">
        <f>T215+U215</f>
        <v>95</v>
      </c>
      <c r="W215" s="276">
        <f t="shared" si="335"/>
        <v>15.853658536585357</v>
      </c>
    </row>
    <row r="216" spans="1:23" ht="14.25" thickTop="1" thickBot="1">
      <c r="L216" s="284" t="s">
        <v>19</v>
      </c>
      <c r="M216" s="285">
        <f>+M213+M214+M215</f>
        <v>90</v>
      </c>
      <c r="N216" s="285">
        <f t="shared" ref="N216" si="336">+N213+N214+N215</f>
        <v>82</v>
      </c>
      <c r="O216" s="286">
        <f t="shared" ref="O216" si="337">+O213+O214+O215</f>
        <v>172</v>
      </c>
      <c r="P216" s="287">
        <f t="shared" ref="P216" si="338">+P213+P214+P215</f>
        <v>0</v>
      </c>
      <c r="Q216" s="286">
        <f t="shared" ref="Q216" si="339">+Q213+Q214+Q215</f>
        <v>172</v>
      </c>
      <c r="R216" s="285">
        <f t="shared" ref="R216" si="340">+R213+R214+R215</f>
        <v>138</v>
      </c>
      <c r="S216" s="285">
        <f t="shared" ref="S216" si="341">+S213+S214+S215</f>
        <v>99</v>
      </c>
      <c r="T216" s="286">
        <f t="shared" ref="T216" si="342">+T213+T214+T215</f>
        <v>237</v>
      </c>
      <c r="U216" s="287">
        <f t="shared" ref="U216" si="343">+U213+U214+U215</f>
        <v>0</v>
      </c>
      <c r="V216" s="286">
        <f t="shared" ref="V216" si="344">+V213+V214+V215</f>
        <v>237</v>
      </c>
      <c r="W216" s="288">
        <f t="shared" si="335"/>
        <v>37.790697674418603</v>
      </c>
    </row>
    <row r="217" spans="1:23" ht="14.25" thickTop="1" thickBot="1">
      <c r="A217" s="403"/>
      <c r="K217" s="403"/>
      <c r="L217" s="255" t="s">
        <v>21</v>
      </c>
      <c r="M217" s="272">
        <v>54</v>
      </c>
      <c r="N217" s="273">
        <v>29</v>
      </c>
      <c r="O217" s="282">
        <f>SUM(M217:N217)</f>
        <v>83</v>
      </c>
      <c r="P217" s="289">
        <v>0</v>
      </c>
      <c r="Q217" s="282">
        <f>O217+P217</f>
        <v>83</v>
      </c>
      <c r="R217" s="272">
        <v>32</v>
      </c>
      <c r="S217" s="273">
        <v>25</v>
      </c>
      <c r="T217" s="282">
        <f>SUM(R217:S217)</f>
        <v>57</v>
      </c>
      <c r="U217" s="289">
        <v>0</v>
      </c>
      <c r="V217" s="282">
        <f>T217+U217</f>
        <v>57</v>
      </c>
      <c r="W217" s="276">
        <f t="shared" si="335"/>
        <v>-31.325301204819279</v>
      </c>
    </row>
    <row r="218" spans="1:23" ht="14.25" thickTop="1" thickBot="1">
      <c r="L218" s="277" t="s">
        <v>66</v>
      </c>
      <c r="M218" s="278">
        <f>M212+M216+M217</f>
        <v>228</v>
      </c>
      <c r="N218" s="279">
        <f t="shared" ref="N218" si="345">N212+N216+N217</f>
        <v>206</v>
      </c>
      <c r="O218" s="280">
        <f t="shared" ref="O218" si="346">O212+O216+O217</f>
        <v>434</v>
      </c>
      <c r="P218" s="278">
        <f t="shared" ref="P218" si="347">P212+P216+P217</f>
        <v>0</v>
      </c>
      <c r="Q218" s="280">
        <f t="shared" ref="Q218" si="348">Q212+Q216+Q217</f>
        <v>434</v>
      </c>
      <c r="R218" s="278">
        <f t="shared" ref="R218" si="349">R212+R216+R217</f>
        <v>301</v>
      </c>
      <c r="S218" s="279">
        <f t="shared" ref="S218" si="350">S212+S216+S217</f>
        <v>192</v>
      </c>
      <c r="T218" s="280">
        <f t="shared" ref="T218" si="351">T212+T216+T217</f>
        <v>493</v>
      </c>
      <c r="U218" s="278">
        <f t="shared" ref="U218" si="352">U212+U216+U217</f>
        <v>0</v>
      </c>
      <c r="V218" s="280">
        <f t="shared" ref="V218" si="353">V212+V216+V217</f>
        <v>493</v>
      </c>
      <c r="W218" s="281">
        <f t="shared" si="335"/>
        <v>13.59447004608294</v>
      </c>
    </row>
    <row r="219" spans="1:23" ht="14.25" thickTop="1" thickBot="1">
      <c r="L219" s="277" t="s">
        <v>67</v>
      </c>
      <c r="M219" s="278">
        <f>+M208+M212+M216+M217</f>
        <v>391</v>
      </c>
      <c r="N219" s="279">
        <f t="shared" ref="N219:V219" si="354">+N208+N212+N216+N217</f>
        <v>299</v>
      </c>
      <c r="O219" s="280">
        <f t="shared" si="354"/>
        <v>690</v>
      </c>
      <c r="P219" s="278">
        <f t="shared" si="354"/>
        <v>0</v>
      </c>
      <c r="Q219" s="280">
        <f t="shared" si="354"/>
        <v>690</v>
      </c>
      <c r="R219" s="278">
        <f t="shared" si="354"/>
        <v>445</v>
      </c>
      <c r="S219" s="279">
        <f t="shared" si="354"/>
        <v>280</v>
      </c>
      <c r="T219" s="280">
        <f t="shared" si="354"/>
        <v>725</v>
      </c>
      <c r="U219" s="278">
        <f t="shared" si="354"/>
        <v>0</v>
      </c>
      <c r="V219" s="280">
        <f t="shared" si="354"/>
        <v>725</v>
      </c>
      <c r="W219" s="281">
        <f t="shared" si="335"/>
        <v>5.0724637681159424</v>
      </c>
    </row>
    <row r="220" spans="1:23" ht="13.5" thickTop="1">
      <c r="A220" s="403"/>
      <c r="K220" s="403"/>
      <c r="L220" s="255" t="s">
        <v>22</v>
      </c>
      <c r="M220" s="272">
        <v>58</v>
      </c>
      <c r="N220" s="273">
        <v>35</v>
      </c>
      <c r="O220" s="282">
        <f>SUM(M220:N220)</f>
        <v>93</v>
      </c>
      <c r="P220" s="275">
        <v>0</v>
      </c>
      <c r="Q220" s="282">
        <f>O220+P220</f>
        <v>93</v>
      </c>
      <c r="R220" s="272"/>
      <c r="S220" s="273"/>
      <c r="T220" s="282"/>
      <c r="U220" s="275"/>
      <c r="V220" s="282"/>
      <c r="W220" s="276"/>
    </row>
    <row r="221" spans="1:23" ht="13.5" thickBot="1">
      <c r="A221" s="403"/>
      <c r="K221" s="403"/>
      <c r="L221" s="255" t="s">
        <v>23</v>
      </c>
      <c r="M221" s="272">
        <v>60</v>
      </c>
      <c r="N221" s="273">
        <v>38</v>
      </c>
      <c r="O221" s="282">
        <f>SUM(M221:N221)</f>
        <v>98</v>
      </c>
      <c r="P221" s="275">
        <v>0</v>
      </c>
      <c r="Q221" s="282">
        <f>O221+P221</f>
        <v>98</v>
      </c>
      <c r="R221" s="272"/>
      <c r="S221" s="273"/>
      <c r="T221" s="282"/>
      <c r="U221" s="275"/>
      <c r="V221" s="282"/>
      <c r="W221" s="276"/>
    </row>
    <row r="222" spans="1:23" ht="14.25" thickTop="1" thickBot="1">
      <c r="A222" s="403"/>
      <c r="K222" s="403"/>
      <c r="L222" s="277" t="s">
        <v>40</v>
      </c>
      <c r="M222" s="278">
        <f t="shared" ref="M222:Q222" si="355">+M217+M220+M221</f>
        <v>172</v>
      </c>
      <c r="N222" s="279">
        <f t="shared" si="355"/>
        <v>102</v>
      </c>
      <c r="O222" s="280">
        <f t="shared" si="355"/>
        <v>274</v>
      </c>
      <c r="P222" s="278">
        <f t="shared" si="355"/>
        <v>0</v>
      </c>
      <c r="Q222" s="280">
        <f t="shared" si="355"/>
        <v>274</v>
      </c>
      <c r="R222" s="278"/>
      <c r="S222" s="279"/>
      <c r="T222" s="280"/>
      <c r="U222" s="278"/>
      <c r="V222" s="280"/>
      <c r="W222" s="281"/>
    </row>
    <row r="223" spans="1:23" ht="14.25" thickTop="1" thickBot="1">
      <c r="L223" s="277" t="s">
        <v>62</v>
      </c>
      <c r="M223" s="278">
        <f t="shared" ref="M223:Q223" si="356">M212+M216+M222</f>
        <v>346</v>
      </c>
      <c r="N223" s="279">
        <f t="shared" si="356"/>
        <v>279</v>
      </c>
      <c r="O223" s="280">
        <f t="shared" si="356"/>
        <v>625</v>
      </c>
      <c r="P223" s="278">
        <f t="shared" si="356"/>
        <v>0</v>
      </c>
      <c r="Q223" s="280">
        <f t="shared" si="356"/>
        <v>625</v>
      </c>
      <c r="R223" s="278"/>
      <c r="S223" s="279"/>
      <c r="T223" s="280"/>
      <c r="U223" s="278"/>
      <c r="V223" s="280"/>
      <c r="W223" s="281"/>
    </row>
    <row r="224" spans="1:23" ht="14.25" thickTop="1" thickBot="1">
      <c r="L224" s="277" t="s">
        <v>64</v>
      </c>
      <c r="M224" s="278">
        <f t="shared" ref="M224:Q224" si="357">+M208+M212+M216+M222</f>
        <v>509</v>
      </c>
      <c r="N224" s="279">
        <f t="shared" si="357"/>
        <v>372</v>
      </c>
      <c r="O224" s="280">
        <f t="shared" si="357"/>
        <v>881</v>
      </c>
      <c r="P224" s="278">
        <f t="shared" si="357"/>
        <v>0</v>
      </c>
      <c r="Q224" s="280">
        <f t="shared" si="357"/>
        <v>881</v>
      </c>
      <c r="R224" s="278"/>
      <c r="S224" s="279"/>
      <c r="T224" s="280"/>
      <c r="U224" s="278"/>
      <c r="V224" s="280"/>
      <c r="W224" s="281"/>
    </row>
    <row r="225" spans="12:23" ht="14.25" thickTop="1" thickBot="1">
      <c r="L225" s="290" t="s">
        <v>60</v>
      </c>
      <c r="M225" s="249"/>
      <c r="N225" s="249"/>
      <c r="O225" s="249"/>
      <c r="P225" s="249"/>
      <c r="Q225" s="249"/>
      <c r="R225" s="249"/>
      <c r="S225" s="249"/>
      <c r="T225" s="249"/>
      <c r="U225" s="249"/>
      <c r="V225" s="249"/>
      <c r="W225" s="249"/>
    </row>
    <row r="226" spans="12:23" ht="13.5" thickTop="1">
      <c r="L226" s="501" t="s">
        <v>56</v>
      </c>
      <c r="M226" s="502"/>
      <c r="N226" s="502"/>
      <c r="O226" s="502"/>
      <c r="P226" s="502"/>
      <c r="Q226" s="502"/>
      <c r="R226" s="502"/>
      <c r="S226" s="502"/>
      <c r="T226" s="502"/>
      <c r="U226" s="502"/>
      <c r="V226" s="502"/>
      <c r="W226" s="503"/>
    </row>
    <row r="227" spans="12:23" ht="13.5" thickBot="1">
      <c r="L227" s="504" t="s">
        <v>53</v>
      </c>
      <c r="M227" s="505"/>
      <c r="N227" s="505"/>
      <c r="O227" s="505"/>
      <c r="P227" s="505"/>
      <c r="Q227" s="505"/>
      <c r="R227" s="505"/>
      <c r="S227" s="505"/>
      <c r="T227" s="505"/>
      <c r="U227" s="505"/>
      <c r="V227" s="505"/>
      <c r="W227" s="506"/>
    </row>
    <row r="228" spans="12:23" ht="14.25" thickTop="1" thickBot="1">
      <c r="L228" s="248"/>
      <c r="M228" s="249"/>
      <c r="N228" s="249"/>
      <c r="O228" s="249"/>
      <c r="P228" s="249"/>
      <c r="Q228" s="249"/>
      <c r="R228" s="249"/>
      <c r="S228" s="249"/>
      <c r="T228" s="249"/>
      <c r="U228" s="249"/>
      <c r="V228" s="249"/>
      <c r="W228" s="250" t="s">
        <v>34</v>
      </c>
    </row>
    <row r="229" spans="12:23" ht="12.75" customHeight="1" thickTop="1" thickBot="1">
      <c r="L229" s="251"/>
      <c r="M229" s="495" t="s">
        <v>63</v>
      </c>
      <c r="N229" s="496"/>
      <c r="O229" s="496"/>
      <c r="P229" s="496"/>
      <c r="Q229" s="496"/>
      <c r="R229" s="252" t="s">
        <v>65</v>
      </c>
      <c r="S229" s="253"/>
      <c r="T229" s="291"/>
      <c r="U229" s="252"/>
      <c r="V229" s="252"/>
      <c r="W229" s="365" t="s">
        <v>2</v>
      </c>
    </row>
    <row r="230" spans="12:23" ht="13.5" thickTop="1">
      <c r="L230" s="255" t="s">
        <v>3</v>
      </c>
      <c r="M230" s="256"/>
      <c r="N230" s="257"/>
      <c r="O230" s="258"/>
      <c r="P230" s="259"/>
      <c r="Q230" s="302"/>
      <c r="R230" s="256"/>
      <c r="S230" s="257"/>
      <c r="T230" s="258"/>
      <c r="U230" s="259"/>
      <c r="V230" s="364"/>
      <c r="W230" s="366" t="s">
        <v>4</v>
      </c>
    </row>
    <row r="231" spans="12:23" ht="13.5" thickBot="1">
      <c r="L231" s="261"/>
      <c r="M231" s="262" t="s">
        <v>35</v>
      </c>
      <c r="N231" s="263" t="s">
        <v>36</v>
      </c>
      <c r="O231" s="264" t="s">
        <v>37</v>
      </c>
      <c r="P231" s="265" t="s">
        <v>32</v>
      </c>
      <c r="Q231" s="394" t="s">
        <v>7</v>
      </c>
      <c r="R231" s="262" t="s">
        <v>35</v>
      </c>
      <c r="S231" s="263" t="s">
        <v>36</v>
      </c>
      <c r="T231" s="264" t="s">
        <v>37</v>
      </c>
      <c r="U231" s="265" t="s">
        <v>32</v>
      </c>
      <c r="V231" s="393" t="s">
        <v>7</v>
      </c>
      <c r="W231" s="367"/>
    </row>
    <row r="232" spans="12:23" ht="4.5" customHeight="1" thickTop="1">
      <c r="L232" s="255"/>
      <c r="M232" s="267"/>
      <c r="N232" s="268"/>
      <c r="O232" s="269"/>
      <c r="P232" s="270"/>
      <c r="Q232" s="304"/>
      <c r="R232" s="267"/>
      <c r="S232" s="268"/>
      <c r="T232" s="269"/>
      <c r="U232" s="270"/>
      <c r="V232" s="306"/>
      <c r="W232" s="271"/>
    </row>
    <row r="233" spans="12:23">
      <c r="L233" s="255" t="s">
        <v>10</v>
      </c>
      <c r="M233" s="272">
        <f t="shared" ref="M233:N235" si="358">+M177+M205</f>
        <v>73</v>
      </c>
      <c r="N233" s="273">
        <f t="shared" si="358"/>
        <v>38</v>
      </c>
      <c r="O233" s="274">
        <f>M233+N233</f>
        <v>111</v>
      </c>
      <c r="P233" s="275">
        <f>+P177+P205</f>
        <v>0</v>
      </c>
      <c r="Q233" s="305">
        <f t="shared" ref="Q233" si="359">O233+P233</f>
        <v>111</v>
      </c>
      <c r="R233" s="272">
        <f t="shared" ref="R233:S235" si="360">+R177+R205</f>
        <v>60</v>
      </c>
      <c r="S233" s="273">
        <f t="shared" si="360"/>
        <v>37</v>
      </c>
      <c r="T233" s="274">
        <f>R233+S233</f>
        <v>97</v>
      </c>
      <c r="U233" s="275">
        <f>+U177+U205</f>
        <v>0</v>
      </c>
      <c r="V233" s="307">
        <f>T233+U233</f>
        <v>97</v>
      </c>
      <c r="W233" s="276">
        <f>IF(Q233=0,0,((V233/Q233)-1)*100)</f>
        <v>-12.612612612612617</v>
      </c>
    </row>
    <row r="234" spans="12:23">
      <c r="L234" s="255" t="s">
        <v>11</v>
      </c>
      <c r="M234" s="272">
        <f t="shared" si="358"/>
        <v>55</v>
      </c>
      <c r="N234" s="273">
        <f t="shared" si="358"/>
        <v>24</v>
      </c>
      <c r="O234" s="274">
        <f t="shared" ref="O234:O235" si="361">M234+N234</f>
        <v>79</v>
      </c>
      <c r="P234" s="275">
        <f>+P178+P206</f>
        <v>0</v>
      </c>
      <c r="Q234" s="305">
        <f>O234+P234</f>
        <v>79</v>
      </c>
      <c r="R234" s="272">
        <f t="shared" si="360"/>
        <v>31</v>
      </c>
      <c r="S234" s="273">
        <f t="shared" si="360"/>
        <v>22</v>
      </c>
      <c r="T234" s="274">
        <f t="shared" ref="T234:T235" si="362">R234+S234</f>
        <v>53</v>
      </c>
      <c r="U234" s="275">
        <f>+U178+U206</f>
        <v>0</v>
      </c>
      <c r="V234" s="307">
        <f>T234+U234</f>
        <v>53</v>
      </c>
      <c r="W234" s="276">
        <f>IF(Q234=0,0,((V234/Q234)-1)*100)</f>
        <v>-32.911392405063289</v>
      </c>
    </row>
    <row r="235" spans="12:23" ht="13.5" thickBot="1">
      <c r="L235" s="261" t="s">
        <v>12</v>
      </c>
      <c r="M235" s="272">
        <f t="shared" si="358"/>
        <v>35</v>
      </c>
      <c r="N235" s="273">
        <f t="shared" si="358"/>
        <v>31</v>
      </c>
      <c r="O235" s="274">
        <f t="shared" si="361"/>
        <v>66</v>
      </c>
      <c r="P235" s="275">
        <f>+P179+P207</f>
        <v>0</v>
      </c>
      <c r="Q235" s="305">
        <f>O235+P235</f>
        <v>66</v>
      </c>
      <c r="R235" s="272">
        <f t="shared" si="360"/>
        <v>53</v>
      </c>
      <c r="S235" s="273">
        <f t="shared" si="360"/>
        <v>29</v>
      </c>
      <c r="T235" s="274">
        <f t="shared" si="362"/>
        <v>82</v>
      </c>
      <c r="U235" s="275">
        <f>+U179+U207</f>
        <v>0</v>
      </c>
      <c r="V235" s="307">
        <f>T235+U235</f>
        <v>82</v>
      </c>
      <c r="W235" s="276">
        <f>IF(Q235=0,0,((V235/Q235)-1)*100)</f>
        <v>24.242424242424242</v>
      </c>
    </row>
    <row r="236" spans="12:23" ht="14.25" thickTop="1" thickBot="1">
      <c r="L236" s="277" t="s">
        <v>38</v>
      </c>
      <c r="M236" s="278">
        <f t="shared" ref="M236:V236" si="363">+M233+M234+M235</f>
        <v>163</v>
      </c>
      <c r="N236" s="279">
        <f t="shared" si="363"/>
        <v>93</v>
      </c>
      <c r="O236" s="280">
        <f t="shared" si="363"/>
        <v>256</v>
      </c>
      <c r="P236" s="278">
        <f t="shared" si="363"/>
        <v>0</v>
      </c>
      <c r="Q236" s="280">
        <f t="shared" si="363"/>
        <v>256</v>
      </c>
      <c r="R236" s="278">
        <f t="shared" si="363"/>
        <v>144</v>
      </c>
      <c r="S236" s="279">
        <f t="shared" si="363"/>
        <v>88</v>
      </c>
      <c r="T236" s="280">
        <f t="shared" si="363"/>
        <v>232</v>
      </c>
      <c r="U236" s="278">
        <f t="shared" si="363"/>
        <v>0</v>
      </c>
      <c r="V236" s="280">
        <f t="shared" si="363"/>
        <v>232</v>
      </c>
      <c r="W236" s="281">
        <f t="shared" ref="W236" si="364">IF(Q236=0,0,((V236/Q236)-1)*100)</f>
        <v>-9.375</v>
      </c>
    </row>
    <row r="237" spans="12:23" ht="13.5" thickTop="1">
      <c r="L237" s="255" t="s">
        <v>13</v>
      </c>
      <c r="M237" s="272">
        <f t="shared" ref="M237:N239" si="365">+M181+M209</f>
        <v>35</v>
      </c>
      <c r="N237" s="273">
        <f t="shared" si="365"/>
        <v>28</v>
      </c>
      <c r="O237" s="274">
        <f t="shared" ref="O237" si="366">M237+N237</f>
        <v>63</v>
      </c>
      <c r="P237" s="275">
        <f>+P181+P209</f>
        <v>0</v>
      </c>
      <c r="Q237" s="305">
        <f t="shared" ref="Q237" si="367">O237+P237</f>
        <v>63</v>
      </c>
      <c r="R237" s="272">
        <f t="shared" ref="R237:S239" si="368">+R181+R209</f>
        <v>48</v>
      </c>
      <c r="S237" s="273">
        <f t="shared" si="368"/>
        <v>20</v>
      </c>
      <c r="T237" s="274">
        <f t="shared" ref="T237" si="369">R237+S237</f>
        <v>68</v>
      </c>
      <c r="U237" s="275">
        <f>+U181+U209</f>
        <v>0</v>
      </c>
      <c r="V237" s="307">
        <f>T237+U237</f>
        <v>68</v>
      </c>
      <c r="W237" s="276">
        <f>IF(Q237=0,0,((V237/Q237)-1)*100)</f>
        <v>7.9365079365079305</v>
      </c>
    </row>
    <row r="238" spans="12:23">
      <c r="L238" s="255" t="s">
        <v>14</v>
      </c>
      <c r="M238" s="272">
        <f t="shared" si="365"/>
        <v>24</v>
      </c>
      <c r="N238" s="273">
        <f t="shared" si="365"/>
        <v>31</v>
      </c>
      <c r="O238" s="274">
        <f>M238+N238</f>
        <v>55</v>
      </c>
      <c r="P238" s="275">
        <f>+P182+P210</f>
        <v>0</v>
      </c>
      <c r="Q238" s="305">
        <f>O238+P238</f>
        <v>55</v>
      </c>
      <c r="R238" s="272">
        <f t="shared" si="368"/>
        <v>54</v>
      </c>
      <c r="S238" s="273">
        <f t="shared" si="368"/>
        <v>23</v>
      </c>
      <c r="T238" s="274">
        <f>R238+S238</f>
        <v>77</v>
      </c>
      <c r="U238" s="275">
        <f>+U182+U210</f>
        <v>0</v>
      </c>
      <c r="V238" s="307">
        <f>T238+U238</f>
        <v>77</v>
      </c>
      <c r="W238" s="276">
        <f>IF(Q238=0,0,((V238/Q238)-1)*100)</f>
        <v>39.999999999999993</v>
      </c>
    </row>
    <row r="239" spans="12:23" ht="13.5" thickBot="1">
      <c r="L239" s="255" t="s">
        <v>15</v>
      </c>
      <c r="M239" s="272">
        <f t="shared" si="365"/>
        <v>25</v>
      </c>
      <c r="N239" s="273">
        <f t="shared" si="365"/>
        <v>36</v>
      </c>
      <c r="O239" s="274">
        <f>M239+N239</f>
        <v>61</v>
      </c>
      <c r="P239" s="275">
        <f>+P183+P211</f>
        <v>0</v>
      </c>
      <c r="Q239" s="305">
        <f>O239+P239</f>
        <v>61</v>
      </c>
      <c r="R239" s="272">
        <f t="shared" si="368"/>
        <v>30</v>
      </c>
      <c r="S239" s="273">
        <f t="shared" si="368"/>
        <v>25</v>
      </c>
      <c r="T239" s="274">
        <f>R239+S239</f>
        <v>55</v>
      </c>
      <c r="U239" s="275">
        <f>+U183+U211</f>
        <v>0</v>
      </c>
      <c r="V239" s="307">
        <f>T239+U239</f>
        <v>55</v>
      </c>
      <c r="W239" s="276">
        <f>IF(Q239=0,0,((V239/Q239)-1)*100)</f>
        <v>-9.8360655737704921</v>
      </c>
    </row>
    <row r="240" spans="12:23" ht="14.25" thickTop="1" thickBot="1">
      <c r="L240" s="277" t="s">
        <v>61</v>
      </c>
      <c r="M240" s="278">
        <f t="shared" ref="M240" si="370">+M237+M238+M239</f>
        <v>84</v>
      </c>
      <c r="N240" s="279">
        <f t="shared" ref="N240" si="371">+N237+N238+N239</f>
        <v>95</v>
      </c>
      <c r="O240" s="280">
        <f t="shared" ref="O240" si="372">+O237+O238+O239</f>
        <v>179</v>
      </c>
      <c r="P240" s="278">
        <f t="shared" ref="P240" si="373">+P237+P238+P239</f>
        <v>0</v>
      </c>
      <c r="Q240" s="280">
        <f t="shared" ref="Q240" si="374">+Q237+Q238+Q239</f>
        <v>179</v>
      </c>
      <c r="R240" s="278">
        <f t="shared" ref="R240" si="375">+R237+R238+R239</f>
        <v>132</v>
      </c>
      <c r="S240" s="279">
        <f t="shared" ref="S240" si="376">+S237+S238+S239</f>
        <v>68</v>
      </c>
      <c r="T240" s="280">
        <f t="shared" ref="T240" si="377">+T237+T238+T239</f>
        <v>200</v>
      </c>
      <c r="U240" s="278">
        <f t="shared" ref="U240" si="378">+U237+U238+U239</f>
        <v>0</v>
      </c>
      <c r="V240" s="280">
        <f t="shared" ref="V240" si="379">+V237+V238+V239</f>
        <v>200</v>
      </c>
      <c r="W240" s="281">
        <f>IF(Q240=0,0,((V240/Q240)-1)*100)</f>
        <v>11.731843575418988</v>
      </c>
    </row>
    <row r="241" spans="1:23" ht="13.5" thickTop="1">
      <c r="L241" s="255" t="s">
        <v>16</v>
      </c>
      <c r="M241" s="272">
        <f t="shared" ref="M241:N243" si="380">+M185+M213</f>
        <v>19</v>
      </c>
      <c r="N241" s="273">
        <f t="shared" si="380"/>
        <v>29</v>
      </c>
      <c r="O241" s="274">
        <f t="shared" ref="O241" si="381">M241+N241</f>
        <v>48</v>
      </c>
      <c r="P241" s="275">
        <f>+P185+P213</f>
        <v>0</v>
      </c>
      <c r="Q241" s="305">
        <f t="shared" ref="Q241" si="382">O241+P241</f>
        <v>48</v>
      </c>
      <c r="R241" s="272">
        <f t="shared" ref="R241:S243" si="383">+R185+R213</f>
        <v>35</v>
      </c>
      <c r="S241" s="273">
        <f t="shared" si="383"/>
        <v>26</v>
      </c>
      <c r="T241" s="274">
        <f t="shared" ref="T241" si="384">R241+S241</f>
        <v>61</v>
      </c>
      <c r="U241" s="275">
        <f>+U185+U213</f>
        <v>0</v>
      </c>
      <c r="V241" s="307">
        <f>T241+U241</f>
        <v>61</v>
      </c>
      <c r="W241" s="276">
        <f t="shared" ref="W241" si="385">IF(Q241=0,0,((V241/Q241)-1)*100)</f>
        <v>27.083333333333325</v>
      </c>
    </row>
    <row r="242" spans="1:23">
      <c r="L242" s="255" t="s">
        <v>17</v>
      </c>
      <c r="M242" s="272">
        <f t="shared" si="380"/>
        <v>17</v>
      </c>
      <c r="N242" s="273">
        <f t="shared" si="380"/>
        <v>25</v>
      </c>
      <c r="O242" s="274">
        <f>M242+N242</f>
        <v>42</v>
      </c>
      <c r="P242" s="275">
        <f>+P186+P214</f>
        <v>0</v>
      </c>
      <c r="Q242" s="305">
        <f>O242+P242</f>
        <v>42</v>
      </c>
      <c r="R242" s="272">
        <f t="shared" si="383"/>
        <v>46</v>
      </c>
      <c r="S242" s="273">
        <f t="shared" si="383"/>
        <v>35</v>
      </c>
      <c r="T242" s="274">
        <f>R242+S242</f>
        <v>81</v>
      </c>
      <c r="U242" s="275">
        <f>+U186+U214</f>
        <v>0</v>
      </c>
      <c r="V242" s="307">
        <f>T242+U242</f>
        <v>81</v>
      </c>
      <c r="W242" s="276">
        <f t="shared" ref="W242:W247" si="386">IF(Q242=0,0,((V242/Q242)-1)*100)</f>
        <v>92.857142857142861</v>
      </c>
    </row>
    <row r="243" spans="1:23" ht="13.5" thickBot="1">
      <c r="L243" s="255" t="s">
        <v>18</v>
      </c>
      <c r="M243" s="272">
        <f t="shared" si="380"/>
        <v>54</v>
      </c>
      <c r="N243" s="273">
        <f t="shared" si="380"/>
        <v>28</v>
      </c>
      <c r="O243" s="282">
        <f>M243+N243</f>
        <v>82</v>
      </c>
      <c r="P243" s="283">
        <f>+P187+P215</f>
        <v>0</v>
      </c>
      <c r="Q243" s="305">
        <f>O243+P243</f>
        <v>82</v>
      </c>
      <c r="R243" s="272">
        <f t="shared" si="383"/>
        <v>57</v>
      </c>
      <c r="S243" s="273">
        <f t="shared" si="383"/>
        <v>38</v>
      </c>
      <c r="T243" s="282">
        <f>R243+S243</f>
        <v>95</v>
      </c>
      <c r="U243" s="283">
        <f>+U187+U215</f>
        <v>0</v>
      </c>
      <c r="V243" s="307">
        <f>T243+U243</f>
        <v>95</v>
      </c>
      <c r="W243" s="276">
        <f t="shared" si="386"/>
        <v>15.853658536585357</v>
      </c>
    </row>
    <row r="244" spans="1:23" ht="14.25" thickTop="1" thickBot="1">
      <c r="L244" s="284" t="s">
        <v>19</v>
      </c>
      <c r="M244" s="285">
        <f>+M241+M242+M243</f>
        <v>90</v>
      </c>
      <c r="N244" s="285">
        <f t="shared" ref="N244" si="387">+N241+N242+N243</f>
        <v>82</v>
      </c>
      <c r="O244" s="286">
        <f t="shared" ref="O244" si="388">+O241+O242+O243</f>
        <v>172</v>
      </c>
      <c r="P244" s="287">
        <f t="shared" ref="P244" si="389">+P241+P242+P243</f>
        <v>0</v>
      </c>
      <c r="Q244" s="286">
        <f t="shared" ref="Q244" si="390">+Q241+Q242+Q243</f>
        <v>172</v>
      </c>
      <c r="R244" s="285">
        <f t="shared" ref="R244" si="391">+R241+R242+R243</f>
        <v>138</v>
      </c>
      <c r="S244" s="285">
        <f t="shared" ref="S244" si="392">+S241+S242+S243</f>
        <v>99</v>
      </c>
      <c r="T244" s="286">
        <f t="shared" ref="T244" si="393">+T241+T242+T243</f>
        <v>237</v>
      </c>
      <c r="U244" s="287">
        <f t="shared" ref="U244" si="394">+U241+U242+U243</f>
        <v>0</v>
      </c>
      <c r="V244" s="286">
        <f t="shared" ref="V244" si="395">+V241+V242+V243</f>
        <v>237</v>
      </c>
      <c r="W244" s="288">
        <f t="shared" si="386"/>
        <v>37.790697674418603</v>
      </c>
    </row>
    <row r="245" spans="1:23" ht="14.25" thickTop="1" thickBot="1">
      <c r="A245" s="403"/>
      <c r="K245" s="403"/>
      <c r="L245" s="255" t="s">
        <v>21</v>
      </c>
      <c r="M245" s="272">
        <f>+M189+M217</f>
        <v>54</v>
      </c>
      <c r="N245" s="273">
        <f>+N189+N217</f>
        <v>29</v>
      </c>
      <c r="O245" s="282">
        <f>M245+N245</f>
        <v>83</v>
      </c>
      <c r="P245" s="289">
        <f>+P189+P217</f>
        <v>0</v>
      </c>
      <c r="Q245" s="305">
        <f>O245+P245</f>
        <v>83</v>
      </c>
      <c r="R245" s="272">
        <f>+R189+R217</f>
        <v>32</v>
      </c>
      <c r="S245" s="273">
        <f>+S189+S217</f>
        <v>25</v>
      </c>
      <c r="T245" s="282">
        <f>R245+S245</f>
        <v>57</v>
      </c>
      <c r="U245" s="289">
        <f>+U189+U217</f>
        <v>0</v>
      </c>
      <c r="V245" s="307">
        <f>T245+U245</f>
        <v>57</v>
      </c>
      <c r="W245" s="276">
        <f t="shared" si="386"/>
        <v>-31.325301204819279</v>
      </c>
    </row>
    <row r="246" spans="1:23" ht="14.25" thickTop="1" thickBot="1">
      <c r="L246" s="277" t="s">
        <v>66</v>
      </c>
      <c r="M246" s="278">
        <f>M240+M244+M245</f>
        <v>228</v>
      </c>
      <c r="N246" s="279">
        <f t="shared" ref="N246" si="396">N240+N244+N245</f>
        <v>206</v>
      </c>
      <c r="O246" s="280">
        <f t="shared" ref="O246" si="397">O240+O244+O245</f>
        <v>434</v>
      </c>
      <c r="P246" s="278">
        <f t="shared" ref="P246" si="398">P240+P244+P245</f>
        <v>0</v>
      </c>
      <c r="Q246" s="280">
        <f t="shared" ref="Q246" si="399">Q240+Q244+Q245</f>
        <v>434</v>
      </c>
      <c r="R246" s="278">
        <f t="shared" ref="R246" si="400">R240+R244+R245</f>
        <v>302</v>
      </c>
      <c r="S246" s="279">
        <f t="shared" ref="S246" si="401">S240+S244+S245</f>
        <v>192</v>
      </c>
      <c r="T246" s="280">
        <f t="shared" ref="T246" si="402">T240+T244+T245</f>
        <v>494</v>
      </c>
      <c r="U246" s="278">
        <f t="shared" ref="U246" si="403">U240+U244+U245</f>
        <v>0</v>
      </c>
      <c r="V246" s="280">
        <f t="shared" ref="V246" si="404">V240+V244+V245</f>
        <v>494</v>
      </c>
      <c r="W246" s="281">
        <f t="shared" si="386"/>
        <v>13.824884792626735</v>
      </c>
    </row>
    <row r="247" spans="1:23" ht="14.25" thickTop="1" thickBot="1">
      <c r="L247" s="277" t="s">
        <v>67</v>
      </c>
      <c r="M247" s="278">
        <f>+M236+M240+M244+M245</f>
        <v>391</v>
      </c>
      <c r="N247" s="279">
        <f t="shared" ref="N247:V247" si="405">+N236+N240+N244+N245</f>
        <v>299</v>
      </c>
      <c r="O247" s="280">
        <f t="shared" si="405"/>
        <v>690</v>
      </c>
      <c r="P247" s="278">
        <f t="shared" si="405"/>
        <v>0</v>
      </c>
      <c r="Q247" s="280">
        <f t="shared" si="405"/>
        <v>690</v>
      </c>
      <c r="R247" s="278">
        <f t="shared" si="405"/>
        <v>446</v>
      </c>
      <c r="S247" s="279">
        <f t="shared" si="405"/>
        <v>280</v>
      </c>
      <c r="T247" s="280">
        <f t="shared" si="405"/>
        <v>726</v>
      </c>
      <c r="U247" s="278">
        <f t="shared" si="405"/>
        <v>0</v>
      </c>
      <c r="V247" s="280">
        <f t="shared" si="405"/>
        <v>726</v>
      </c>
      <c r="W247" s="281">
        <f t="shared" si="386"/>
        <v>5.2173913043478182</v>
      </c>
    </row>
    <row r="248" spans="1:23" ht="13.5" thickTop="1">
      <c r="A248" s="403"/>
      <c r="K248" s="403"/>
      <c r="L248" s="255" t="s">
        <v>22</v>
      </c>
      <c r="M248" s="272">
        <f>+M192+M220</f>
        <v>58</v>
      </c>
      <c r="N248" s="273">
        <f>+N192+N220</f>
        <v>35</v>
      </c>
      <c r="O248" s="282">
        <f t="shared" ref="O248:O249" si="406">M248+N248</f>
        <v>93</v>
      </c>
      <c r="P248" s="275">
        <f>+P192+P220</f>
        <v>0</v>
      </c>
      <c r="Q248" s="305">
        <f t="shared" ref="Q248:Q249" si="407">O248+P248</f>
        <v>93</v>
      </c>
      <c r="R248" s="272"/>
      <c r="S248" s="273"/>
      <c r="T248" s="282"/>
      <c r="U248" s="275"/>
      <c r="V248" s="307"/>
      <c r="W248" s="276"/>
    </row>
    <row r="249" spans="1:23" ht="13.5" thickBot="1">
      <c r="A249" s="403"/>
      <c r="K249" s="403"/>
      <c r="L249" s="255" t="s">
        <v>23</v>
      </c>
      <c r="M249" s="272">
        <f>+M193+M221</f>
        <v>60</v>
      </c>
      <c r="N249" s="273">
        <f>+N193+N221</f>
        <v>38</v>
      </c>
      <c r="O249" s="282">
        <f t="shared" si="406"/>
        <v>98</v>
      </c>
      <c r="P249" s="275">
        <f>+P193+P221</f>
        <v>0</v>
      </c>
      <c r="Q249" s="305">
        <f t="shared" si="407"/>
        <v>98</v>
      </c>
      <c r="R249" s="272"/>
      <c r="S249" s="273"/>
      <c r="T249" s="282"/>
      <c r="U249" s="275"/>
      <c r="V249" s="307"/>
      <c r="W249" s="276"/>
    </row>
    <row r="250" spans="1:23" ht="14.25" thickTop="1" thickBot="1">
      <c r="L250" s="277" t="s">
        <v>40</v>
      </c>
      <c r="M250" s="278">
        <f t="shared" ref="M250:Q250" si="408">+M245+M248+M249</f>
        <v>172</v>
      </c>
      <c r="N250" s="279">
        <f t="shared" si="408"/>
        <v>102</v>
      </c>
      <c r="O250" s="280">
        <f t="shared" si="408"/>
        <v>274</v>
      </c>
      <c r="P250" s="278">
        <f t="shared" si="408"/>
        <v>0</v>
      </c>
      <c r="Q250" s="280">
        <f t="shared" si="408"/>
        <v>274</v>
      </c>
      <c r="R250" s="278"/>
      <c r="S250" s="279"/>
      <c r="T250" s="280"/>
      <c r="U250" s="278"/>
      <c r="V250" s="280"/>
      <c r="W250" s="281"/>
    </row>
    <row r="251" spans="1:23" ht="14.25" thickTop="1" thickBot="1">
      <c r="L251" s="277" t="s">
        <v>62</v>
      </c>
      <c r="M251" s="278">
        <f t="shared" ref="M251:Q251" si="409">M240+M244+M250</f>
        <v>346</v>
      </c>
      <c r="N251" s="279">
        <f t="shared" si="409"/>
        <v>279</v>
      </c>
      <c r="O251" s="280">
        <f t="shared" si="409"/>
        <v>625</v>
      </c>
      <c r="P251" s="278">
        <f t="shared" si="409"/>
        <v>0</v>
      </c>
      <c r="Q251" s="280">
        <f t="shared" si="409"/>
        <v>625</v>
      </c>
      <c r="R251" s="278"/>
      <c r="S251" s="279"/>
      <c r="T251" s="280"/>
      <c r="U251" s="278"/>
      <c r="V251" s="280"/>
      <c r="W251" s="281"/>
    </row>
    <row r="252" spans="1:23" ht="14.25" thickTop="1" thickBot="1">
      <c r="L252" s="277" t="s">
        <v>64</v>
      </c>
      <c r="M252" s="278">
        <f t="shared" ref="M252:Q252" si="410">+M236+M240+M244+M250</f>
        <v>509</v>
      </c>
      <c r="N252" s="279">
        <f t="shared" si="410"/>
        <v>372</v>
      </c>
      <c r="O252" s="280">
        <f t="shared" si="410"/>
        <v>881</v>
      </c>
      <c r="P252" s="278">
        <f t="shared" si="410"/>
        <v>0</v>
      </c>
      <c r="Q252" s="280">
        <f t="shared" si="410"/>
        <v>881</v>
      </c>
      <c r="R252" s="278"/>
      <c r="S252" s="279"/>
      <c r="T252" s="280"/>
      <c r="U252" s="278"/>
      <c r="V252" s="280"/>
      <c r="W252" s="281"/>
    </row>
    <row r="253" spans="1:23" ht="13.5" thickTop="1">
      <c r="L253" s="290" t="s">
        <v>60</v>
      </c>
      <c r="M253" s="249"/>
      <c r="N253" s="249"/>
      <c r="O253" s="249"/>
      <c r="P253" s="249"/>
      <c r="Q253" s="249"/>
      <c r="R253" s="249"/>
      <c r="S253" s="249"/>
      <c r="T253" s="249"/>
      <c r="U253" s="249"/>
      <c r="V253" s="249"/>
      <c r="W253" s="249"/>
    </row>
  </sheetData>
  <sheetProtection password="CF53" sheet="1" objects="1" scenarios="1"/>
  <mergeCells count="37">
    <mergeCell ref="M229:Q229"/>
    <mergeCell ref="B2:I2"/>
    <mergeCell ref="B3:I3"/>
    <mergeCell ref="C5:E5"/>
    <mergeCell ref="F5:H5"/>
    <mergeCell ref="L2:W2"/>
    <mergeCell ref="L3:W3"/>
    <mergeCell ref="M5:Q5"/>
    <mergeCell ref="R5:V5"/>
    <mergeCell ref="B30:I30"/>
    <mergeCell ref="B31:I31"/>
    <mergeCell ref="C33:E33"/>
    <mergeCell ref="F33:H33"/>
    <mergeCell ref="L30:W30"/>
    <mergeCell ref="L31:W31"/>
    <mergeCell ref="M33:Q33"/>
    <mergeCell ref="R33:V33"/>
    <mergeCell ref="B58:I58"/>
    <mergeCell ref="B59:I59"/>
    <mergeCell ref="C61:E61"/>
    <mergeCell ref="F61:H61"/>
    <mergeCell ref="L58:W58"/>
    <mergeCell ref="L59:W59"/>
    <mergeCell ref="M61:Q61"/>
    <mergeCell ref="R61:V61"/>
    <mergeCell ref="L86:W86"/>
    <mergeCell ref="L87:W87"/>
    <mergeCell ref="L114:W114"/>
    <mergeCell ref="L115:W115"/>
    <mergeCell ref="L142:W142"/>
    <mergeCell ref="L143:W143"/>
    <mergeCell ref="L226:W226"/>
    <mergeCell ref="L227:W227"/>
    <mergeCell ref="L170:W170"/>
    <mergeCell ref="L171:W171"/>
    <mergeCell ref="L198:W198"/>
    <mergeCell ref="L199:W199"/>
  </mergeCells>
  <conditionalFormatting sqref="A1:A1048576 K1:K1048576">
    <cfRule type="containsText" dxfId="4" priority="2" operator="containsText" text="NOT OK">
      <formula>NOT(ISERROR(SEARCH("NOT OK",A1)))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Chiang Mai International Airport</oddHeader>
  </headerFooter>
  <rowBreaks count="2" manualBreakCount="2">
    <brk id="85" min="11" max="22" man="1"/>
    <brk id="169" min="11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B1:Z235"/>
  <sheetViews>
    <sheetView workbookViewId="0">
      <selection activeCell="F15" sqref="F15"/>
    </sheetView>
  </sheetViews>
  <sheetFormatPr defaultColWidth="7" defaultRowHeight="12.75"/>
  <cols>
    <col min="1" max="1" width="7" style="1" customWidth="1"/>
    <col min="2" max="2" width="12.42578125" style="1" customWidth="1"/>
    <col min="3" max="3" width="11.5703125" style="1" customWidth="1"/>
    <col min="4" max="4" width="11.42578125" style="1" customWidth="1"/>
    <col min="5" max="5" width="9.8554687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1" width="7" style="1" customWidth="1"/>
    <col min="12" max="12" width="13" style="1" customWidth="1"/>
    <col min="13" max="13" width="11.28515625" style="1" customWidth="1"/>
    <col min="14" max="14" width="11.7109375" style="1" customWidth="1"/>
    <col min="15" max="15" width="14.140625" style="1" bestFit="1" customWidth="1"/>
    <col min="16" max="17" width="11" style="1" customWidth="1"/>
    <col min="18" max="18" width="11.7109375" style="1" customWidth="1"/>
    <col min="19" max="19" width="11.5703125" style="1" customWidth="1"/>
    <col min="20" max="20" width="14.140625" style="1" bestFit="1" customWidth="1"/>
    <col min="21" max="22" width="11" style="1" customWidth="1"/>
    <col min="23" max="23" width="12.140625" style="2" bestFit="1" customWidth="1"/>
    <col min="24" max="24" width="7.28515625" style="1" bestFit="1" customWidth="1"/>
    <col min="25" max="16384" width="7" style="1"/>
  </cols>
  <sheetData>
    <row r="1" spans="2:25" ht="13.5" thickBot="1"/>
    <row r="2" spans="2:25" ht="13.5" thickTop="1">
      <c r="B2" s="513" t="s">
        <v>0</v>
      </c>
      <c r="C2" s="514"/>
      <c r="D2" s="514"/>
      <c r="E2" s="514"/>
      <c r="F2" s="514"/>
      <c r="G2" s="514"/>
      <c r="H2" s="514"/>
      <c r="I2" s="515"/>
      <c r="J2" s="4"/>
      <c r="K2" s="4"/>
      <c r="L2" s="516" t="s">
        <v>1</v>
      </c>
      <c r="M2" s="517"/>
      <c r="N2" s="517"/>
      <c r="O2" s="517"/>
      <c r="P2" s="517"/>
      <c r="Q2" s="517"/>
      <c r="R2" s="517"/>
      <c r="S2" s="517"/>
      <c r="T2" s="517"/>
      <c r="U2" s="517"/>
      <c r="V2" s="517"/>
      <c r="W2" s="518"/>
    </row>
    <row r="3" spans="2:25" ht="13.5" thickBot="1">
      <c r="B3" s="519" t="s">
        <v>46</v>
      </c>
      <c r="C3" s="520"/>
      <c r="D3" s="520"/>
      <c r="E3" s="520"/>
      <c r="F3" s="520"/>
      <c r="G3" s="520"/>
      <c r="H3" s="520"/>
      <c r="I3" s="521"/>
      <c r="J3" s="4"/>
      <c r="K3" s="4"/>
      <c r="L3" s="522" t="s">
        <v>48</v>
      </c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4"/>
    </row>
    <row r="4" spans="2:25" ht="14.25" thickTop="1" thickBot="1">
      <c r="B4" s="106"/>
      <c r="C4" s="107"/>
      <c r="D4" s="107"/>
      <c r="E4" s="107"/>
      <c r="F4" s="107"/>
      <c r="G4" s="107"/>
      <c r="H4" s="107"/>
      <c r="I4" s="108"/>
      <c r="J4" s="4"/>
      <c r="K4" s="4"/>
      <c r="L4" s="52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</row>
    <row r="5" spans="2:25" ht="14.25" thickTop="1" thickBot="1">
      <c r="B5" s="109"/>
      <c r="C5" s="537" t="s">
        <v>58</v>
      </c>
      <c r="D5" s="538"/>
      <c r="E5" s="539"/>
      <c r="F5" s="525" t="s">
        <v>59</v>
      </c>
      <c r="G5" s="526"/>
      <c r="H5" s="527"/>
      <c r="I5" s="110" t="s">
        <v>2</v>
      </c>
      <c r="J5" s="4"/>
      <c r="K5" s="4"/>
      <c r="L5" s="12"/>
      <c r="M5" s="528" t="s">
        <v>58</v>
      </c>
      <c r="N5" s="529"/>
      <c r="O5" s="529"/>
      <c r="P5" s="529"/>
      <c r="Q5" s="530"/>
      <c r="R5" s="528" t="s">
        <v>59</v>
      </c>
      <c r="S5" s="529"/>
      <c r="T5" s="529"/>
      <c r="U5" s="529"/>
      <c r="V5" s="530"/>
      <c r="W5" s="13" t="s">
        <v>2</v>
      </c>
    </row>
    <row r="6" spans="2:25" ht="13.5" thickTop="1">
      <c r="B6" s="111" t="s">
        <v>3</v>
      </c>
      <c r="C6" s="112"/>
      <c r="D6" s="113"/>
      <c r="E6" s="114"/>
      <c r="F6" s="112"/>
      <c r="G6" s="113"/>
      <c r="H6" s="114"/>
      <c r="I6" s="115" t="s">
        <v>4</v>
      </c>
      <c r="J6" s="4"/>
      <c r="K6" s="4"/>
      <c r="L6" s="14" t="s">
        <v>3</v>
      </c>
      <c r="M6" s="20"/>
      <c r="N6" s="16"/>
      <c r="O6" s="17"/>
      <c r="P6" s="18"/>
      <c r="Q6" s="21"/>
      <c r="R6" s="20"/>
      <c r="S6" s="16"/>
      <c r="T6" s="17"/>
      <c r="U6" s="18"/>
      <c r="V6" s="21"/>
      <c r="W6" s="22" t="s">
        <v>4</v>
      </c>
    </row>
    <row r="7" spans="2:25" ht="13.5" thickBot="1">
      <c r="B7" s="116"/>
      <c r="C7" s="117" t="s">
        <v>5</v>
      </c>
      <c r="D7" s="118" t="s">
        <v>6</v>
      </c>
      <c r="E7" s="392" t="s">
        <v>7</v>
      </c>
      <c r="F7" s="117" t="s">
        <v>5</v>
      </c>
      <c r="G7" s="118" t="s">
        <v>6</v>
      </c>
      <c r="H7" s="392" t="s">
        <v>7</v>
      </c>
      <c r="I7" s="120"/>
      <c r="J7" s="4"/>
      <c r="K7" s="4"/>
      <c r="L7" s="23"/>
      <c r="M7" s="28" t="s">
        <v>8</v>
      </c>
      <c r="N7" s="25" t="s">
        <v>9</v>
      </c>
      <c r="O7" s="26" t="s">
        <v>31</v>
      </c>
      <c r="P7" s="27" t="s">
        <v>32</v>
      </c>
      <c r="Q7" s="26" t="s">
        <v>7</v>
      </c>
      <c r="R7" s="28" t="s">
        <v>8</v>
      </c>
      <c r="S7" s="25" t="s">
        <v>9</v>
      </c>
      <c r="T7" s="26" t="s">
        <v>31</v>
      </c>
      <c r="U7" s="27" t="s">
        <v>32</v>
      </c>
      <c r="V7" s="26" t="s">
        <v>7</v>
      </c>
      <c r="W7" s="29"/>
    </row>
    <row r="8" spans="2:25" ht="6" customHeight="1" thickTop="1">
      <c r="B8" s="111"/>
      <c r="C8" s="121"/>
      <c r="D8" s="122"/>
      <c r="E8" s="123"/>
      <c r="F8" s="121"/>
      <c r="G8" s="122"/>
      <c r="H8" s="183"/>
      <c r="I8" s="124"/>
      <c r="J8" s="4"/>
      <c r="K8" s="4"/>
      <c r="L8" s="14"/>
      <c r="M8" s="34"/>
      <c r="N8" s="31"/>
      <c r="O8" s="32"/>
      <c r="P8" s="33"/>
      <c r="Q8" s="35"/>
      <c r="R8" s="34"/>
      <c r="S8" s="31"/>
      <c r="T8" s="32"/>
      <c r="U8" s="33"/>
      <c r="V8" s="35"/>
      <c r="W8" s="36"/>
    </row>
    <row r="9" spans="2:25">
      <c r="B9" s="111" t="s">
        <v>10</v>
      </c>
      <c r="C9" s="125">
        <v>77</v>
      </c>
      <c r="D9" s="127">
        <v>76</v>
      </c>
      <c r="E9" s="178">
        <f>SUM(C9:D9)</f>
        <v>153</v>
      </c>
      <c r="F9" s="125">
        <v>126</v>
      </c>
      <c r="G9" s="127">
        <v>126</v>
      </c>
      <c r="H9" s="184">
        <f>SUM(F9:G9)</f>
        <v>252</v>
      </c>
      <c r="I9" s="128">
        <f>IF(E9=0,0,((H9/E9)-1)*100)</f>
        <v>64.705882352941174</v>
      </c>
      <c r="J9" s="4"/>
      <c r="K9" s="7"/>
      <c r="L9" s="14" t="s">
        <v>10</v>
      </c>
      <c r="M9" s="40">
        <v>10312</v>
      </c>
      <c r="N9" s="38">
        <v>10376</v>
      </c>
      <c r="O9" s="198">
        <f>SUM(M9:N9)</f>
        <v>20688</v>
      </c>
      <c r="P9" s="150">
        <v>0</v>
      </c>
      <c r="Q9" s="198">
        <f t="shared" ref="Q9:Q11" si="0">O9+P9</f>
        <v>20688</v>
      </c>
      <c r="R9" s="40">
        <v>13252</v>
      </c>
      <c r="S9" s="38">
        <v>12730</v>
      </c>
      <c r="T9" s="198">
        <f>SUM(R9:S9)</f>
        <v>25982</v>
      </c>
      <c r="U9" s="150">
        <v>0</v>
      </c>
      <c r="V9" s="198">
        <f>T9+U9</f>
        <v>25982</v>
      </c>
      <c r="W9" s="41">
        <f>IF(Q9=0,0,((V9/Q9)-1)*100)</f>
        <v>25.589713843774177</v>
      </c>
    </row>
    <row r="10" spans="2:25">
      <c r="B10" s="111" t="s">
        <v>11</v>
      </c>
      <c r="C10" s="125">
        <v>75</v>
      </c>
      <c r="D10" s="127">
        <v>75</v>
      </c>
      <c r="E10" s="178">
        <f>SUM(C10:D10)</f>
        <v>150</v>
      </c>
      <c r="F10" s="125">
        <v>138</v>
      </c>
      <c r="G10" s="127">
        <v>138</v>
      </c>
      <c r="H10" s="184">
        <f>SUM(F10:G10)</f>
        <v>276</v>
      </c>
      <c r="I10" s="128">
        <f>IF(E10=0,0,((H10/E10)-1)*100)</f>
        <v>84.000000000000014</v>
      </c>
      <c r="J10" s="4"/>
      <c r="K10" s="7"/>
      <c r="L10" s="14" t="s">
        <v>11</v>
      </c>
      <c r="M10" s="40">
        <v>11409</v>
      </c>
      <c r="N10" s="38">
        <v>10264</v>
      </c>
      <c r="O10" s="198">
        <f t="shared" ref="O10:O11" si="1">SUM(M10:N10)</f>
        <v>21673</v>
      </c>
      <c r="P10" s="150">
        <v>0</v>
      </c>
      <c r="Q10" s="198">
        <f t="shared" si="0"/>
        <v>21673</v>
      </c>
      <c r="R10" s="40">
        <v>20059</v>
      </c>
      <c r="S10" s="38">
        <v>18151</v>
      </c>
      <c r="T10" s="198">
        <f t="shared" ref="T10:T11" si="2">SUM(R10:S10)</f>
        <v>38210</v>
      </c>
      <c r="U10" s="150">
        <v>0</v>
      </c>
      <c r="V10" s="198">
        <f>T10+U10</f>
        <v>38210</v>
      </c>
      <c r="W10" s="41">
        <f>IF(Q10=0,0,((V10/Q10)-1)*100)</f>
        <v>76.30231163198448</v>
      </c>
    </row>
    <row r="11" spans="2:25" ht="13.5" thickBot="1">
      <c r="B11" s="116" t="s">
        <v>12</v>
      </c>
      <c r="C11" s="129">
        <v>75</v>
      </c>
      <c r="D11" s="131">
        <v>75</v>
      </c>
      <c r="E11" s="178">
        <f>SUM(C11:D11)</f>
        <v>150</v>
      </c>
      <c r="F11" s="129">
        <v>138</v>
      </c>
      <c r="G11" s="131">
        <v>138</v>
      </c>
      <c r="H11" s="184">
        <f>SUM(F11:G11)</f>
        <v>276</v>
      </c>
      <c r="I11" s="128">
        <f>IF(E11=0,0,((H11/E11)-1)*100)</f>
        <v>84.000000000000014</v>
      </c>
      <c r="J11" s="4"/>
      <c r="K11" s="7"/>
      <c r="L11" s="23" t="s">
        <v>12</v>
      </c>
      <c r="M11" s="40">
        <v>11238</v>
      </c>
      <c r="N11" s="38">
        <v>11031</v>
      </c>
      <c r="O11" s="198">
        <f t="shared" si="1"/>
        <v>22269</v>
      </c>
      <c r="P11" s="39">
        <v>0</v>
      </c>
      <c r="Q11" s="311">
        <f t="shared" si="0"/>
        <v>22269</v>
      </c>
      <c r="R11" s="40">
        <v>19459</v>
      </c>
      <c r="S11" s="38">
        <v>18866</v>
      </c>
      <c r="T11" s="198">
        <f t="shared" si="2"/>
        <v>38325</v>
      </c>
      <c r="U11" s="39">
        <v>0</v>
      </c>
      <c r="V11" s="311">
        <f>T11+U11</f>
        <v>38325</v>
      </c>
      <c r="W11" s="41">
        <f>IF(Q11=0,0,((V11/Q11)-1)*100)</f>
        <v>72.100229017917286</v>
      </c>
    </row>
    <row r="12" spans="2:25" ht="14.25" thickTop="1" thickBot="1">
      <c r="B12" s="132" t="s">
        <v>57</v>
      </c>
      <c r="C12" s="133">
        <f>+C9+C10+C11</f>
        <v>227</v>
      </c>
      <c r="D12" s="135">
        <f t="shared" ref="D12:H12" si="3">+D9+D10+D11</f>
        <v>226</v>
      </c>
      <c r="E12" s="179">
        <f t="shared" si="3"/>
        <v>453</v>
      </c>
      <c r="F12" s="133">
        <f t="shared" si="3"/>
        <v>402</v>
      </c>
      <c r="G12" s="135">
        <f t="shared" si="3"/>
        <v>402</v>
      </c>
      <c r="H12" s="188">
        <f t="shared" si="3"/>
        <v>804</v>
      </c>
      <c r="I12" s="136">
        <f>IF(E12=0,0,((H12/E12)-1)*100)</f>
        <v>77.483443708609272</v>
      </c>
      <c r="J12" s="4"/>
      <c r="K12" s="4"/>
      <c r="L12" s="42" t="s">
        <v>57</v>
      </c>
      <c r="M12" s="46">
        <f>+M9+M10+M11</f>
        <v>32959</v>
      </c>
      <c r="N12" s="44">
        <f t="shared" ref="N12:V12" si="4">+N9+N10+N11</f>
        <v>31671</v>
      </c>
      <c r="O12" s="199">
        <f t="shared" si="4"/>
        <v>64630</v>
      </c>
      <c r="P12" s="44">
        <f t="shared" si="4"/>
        <v>0</v>
      </c>
      <c r="Q12" s="199">
        <f t="shared" si="4"/>
        <v>64630</v>
      </c>
      <c r="R12" s="46">
        <f t="shared" si="4"/>
        <v>52770</v>
      </c>
      <c r="S12" s="44">
        <f t="shared" si="4"/>
        <v>49747</v>
      </c>
      <c r="T12" s="199">
        <f t="shared" si="4"/>
        <v>102517</v>
      </c>
      <c r="U12" s="44">
        <f t="shared" si="4"/>
        <v>0</v>
      </c>
      <c r="V12" s="199">
        <f t="shared" si="4"/>
        <v>102517</v>
      </c>
      <c r="W12" s="47">
        <f>IF(Q12=0,0,((V12/Q12)-1)*100)</f>
        <v>58.621383258548661</v>
      </c>
    </row>
    <row r="13" spans="2:25" ht="13.5" thickTop="1">
      <c r="B13" s="111" t="s">
        <v>13</v>
      </c>
      <c r="C13" s="125">
        <v>76</v>
      </c>
      <c r="D13" s="127">
        <v>76</v>
      </c>
      <c r="E13" s="178">
        <f t="shared" ref="E13:E23" si="5">SUM(C13:D13)</f>
        <v>152</v>
      </c>
      <c r="F13" s="125">
        <v>198</v>
      </c>
      <c r="G13" s="127">
        <v>198</v>
      </c>
      <c r="H13" s="184">
        <f>SUM(F13:G13)</f>
        <v>396</v>
      </c>
      <c r="I13" s="128">
        <f t="shared" ref="I13:I24" si="6">IF(E13=0,0,((H13/E13)-1)*100)</f>
        <v>160.52631578947367</v>
      </c>
      <c r="J13" s="4"/>
      <c r="K13" s="4"/>
      <c r="L13" s="14" t="s">
        <v>13</v>
      </c>
      <c r="M13" s="40">
        <v>11012</v>
      </c>
      <c r="N13" s="38">
        <v>10614</v>
      </c>
      <c r="O13" s="198">
        <f>SUM(M13:N13)</f>
        <v>21626</v>
      </c>
      <c r="P13" s="150">
        <v>0</v>
      </c>
      <c r="Q13" s="198">
        <f t="shared" ref="Q13:Q14" si="7">O13+P13</f>
        <v>21626</v>
      </c>
      <c r="R13" s="40">
        <v>26211</v>
      </c>
      <c r="S13" s="38">
        <v>23852</v>
      </c>
      <c r="T13" s="198">
        <f>SUM(R13:S13)</f>
        <v>50063</v>
      </c>
      <c r="U13" s="150">
        <v>0</v>
      </c>
      <c r="V13" s="198">
        <f>T13+U13</f>
        <v>50063</v>
      </c>
      <c r="W13" s="41">
        <f t="shared" ref="W13:W24" si="8">IF(Q13=0,0,((V13/Q13)-1)*100)</f>
        <v>131.49449736428372</v>
      </c>
    </row>
    <row r="14" spans="2:25">
      <c r="B14" s="111" t="s">
        <v>14</v>
      </c>
      <c r="C14" s="125">
        <v>75</v>
      </c>
      <c r="D14" s="127">
        <v>75</v>
      </c>
      <c r="E14" s="178">
        <f t="shared" si="5"/>
        <v>150</v>
      </c>
      <c r="F14" s="125">
        <v>186</v>
      </c>
      <c r="G14" s="127">
        <v>187</v>
      </c>
      <c r="H14" s="184">
        <f>SUM(F14:G14)</f>
        <v>373</v>
      </c>
      <c r="I14" s="128">
        <f t="shared" si="6"/>
        <v>148.66666666666669</v>
      </c>
      <c r="J14" s="4"/>
      <c r="K14" s="4"/>
      <c r="L14" s="14" t="s">
        <v>14</v>
      </c>
      <c r="M14" s="40">
        <v>12113</v>
      </c>
      <c r="N14" s="38">
        <v>11200</v>
      </c>
      <c r="O14" s="198">
        <f t="shared" ref="O14" si="9">SUM(M14:N14)</f>
        <v>23313</v>
      </c>
      <c r="P14" s="150">
        <v>0</v>
      </c>
      <c r="Q14" s="198">
        <f t="shared" si="7"/>
        <v>23313</v>
      </c>
      <c r="R14" s="40">
        <v>24525</v>
      </c>
      <c r="S14" s="38">
        <v>26270</v>
      </c>
      <c r="T14" s="198">
        <f t="shared" ref="T14" si="10">SUM(R14:S14)</f>
        <v>50795</v>
      </c>
      <c r="U14" s="150">
        <v>0</v>
      </c>
      <c r="V14" s="198">
        <f>T14+U14</f>
        <v>50795</v>
      </c>
      <c r="W14" s="41">
        <f t="shared" si="8"/>
        <v>117.88272637584178</v>
      </c>
    </row>
    <row r="15" spans="2:25" ht="13.5" thickBot="1">
      <c r="B15" s="111" t="s">
        <v>15</v>
      </c>
      <c r="C15" s="125">
        <v>118</v>
      </c>
      <c r="D15" s="127">
        <v>118</v>
      </c>
      <c r="E15" s="178">
        <f>SUM(C15:D15)</f>
        <v>236</v>
      </c>
      <c r="F15" s="125">
        <v>206</v>
      </c>
      <c r="G15" s="127">
        <v>206</v>
      </c>
      <c r="H15" s="184">
        <f>SUM(F15:G15)</f>
        <v>412</v>
      </c>
      <c r="I15" s="128">
        <f>IF(E15=0,0,((H15/E15)-1)*100)</f>
        <v>74.576271186440678</v>
      </c>
      <c r="J15" s="8"/>
      <c r="K15" s="4"/>
      <c r="L15" s="14" t="s">
        <v>15</v>
      </c>
      <c r="M15" s="40">
        <v>12897</v>
      </c>
      <c r="N15" s="38">
        <v>12411</v>
      </c>
      <c r="O15" s="198">
        <f>SUM(M15:N15)</f>
        <v>25308</v>
      </c>
      <c r="P15" s="150">
        <v>0</v>
      </c>
      <c r="Q15" s="198">
        <f>O15+P15</f>
        <v>25308</v>
      </c>
      <c r="R15" s="40">
        <v>26182</v>
      </c>
      <c r="S15" s="38">
        <v>26598</v>
      </c>
      <c r="T15" s="198">
        <f>SUM(R15:S15)</f>
        <v>52780</v>
      </c>
      <c r="U15" s="150">
        <v>0</v>
      </c>
      <c r="V15" s="198">
        <f>T15+U15</f>
        <v>52780</v>
      </c>
      <c r="W15" s="41">
        <f>IF(Q15=0,0,((V15/Q15)-1)*100)</f>
        <v>108.55065591907697</v>
      </c>
    </row>
    <row r="16" spans="2:25" ht="14.25" thickTop="1" thickBot="1">
      <c r="B16" s="132" t="s">
        <v>61</v>
      </c>
      <c r="C16" s="133">
        <f>+C13+C14+C15</f>
        <v>269</v>
      </c>
      <c r="D16" s="135">
        <f t="shared" ref="D16:H16" si="11">+D13+D14+D15</f>
        <v>269</v>
      </c>
      <c r="E16" s="179">
        <f t="shared" si="11"/>
        <v>538</v>
      </c>
      <c r="F16" s="133">
        <f t="shared" si="11"/>
        <v>590</v>
      </c>
      <c r="G16" s="135">
        <f t="shared" si="11"/>
        <v>591</v>
      </c>
      <c r="H16" s="185">
        <f t="shared" si="11"/>
        <v>1181</v>
      </c>
      <c r="I16" s="137">
        <f t="shared" ref="I16" si="12">IF(E16=0,0,((H16/E16)-1)*100)</f>
        <v>119.51672862453533</v>
      </c>
      <c r="J16" s="8"/>
      <c r="K16" s="8"/>
      <c r="L16" s="42" t="s">
        <v>61</v>
      </c>
      <c r="M16" s="46">
        <f>+M13+M14+M15</f>
        <v>36022</v>
      </c>
      <c r="N16" s="44">
        <f t="shared" ref="N16:V16" si="13">+N13+N14+N15</f>
        <v>34225</v>
      </c>
      <c r="O16" s="199">
        <f t="shared" si="13"/>
        <v>70247</v>
      </c>
      <c r="P16" s="44">
        <f t="shared" si="13"/>
        <v>0</v>
      </c>
      <c r="Q16" s="199">
        <f t="shared" si="13"/>
        <v>70247</v>
      </c>
      <c r="R16" s="46">
        <f t="shared" si="13"/>
        <v>76918</v>
      </c>
      <c r="S16" s="44">
        <f t="shared" si="13"/>
        <v>76720</v>
      </c>
      <c r="T16" s="199">
        <f t="shared" si="13"/>
        <v>153638</v>
      </c>
      <c r="U16" s="44">
        <f t="shared" si="13"/>
        <v>0</v>
      </c>
      <c r="V16" s="199">
        <f t="shared" si="13"/>
        <v>153638</v>
      </c>
      <c r="W16" s="47">
        <f t="shared" ref="W16" si="14">IF(Q16=0,0,((V16/Q16)-1)*100)</f>
        <v>118.71111933605705</v>
      </c>
      <c r="X16" s="329"/>
      <c r="Y16" s="329"/>
    </row>
    <row r="17" spans="2:25" ht="13.5" thickTop="1">
      <c r="B17" s="111" t="s">
        <v>16</v>
      </c>
      <c r="C17" s="138">
        <v>114</v>
      </c>
      <c r="D17" s="140">
        <v>114</v>
      </c>
      <c r="E17" s="178">
        <f t="shared" si="5"/>
        <v>228</v>
      </c>
      <c r="F17" s="138">
        <v>193</v>
      </c>
      <c r="G17" s="140">
        <v>193</v>
      </c>
      <c r="H17" s="184">
        <f t="shared" ref="H17:H23" si="15">SUM(F17:G17)</f>
        <v>386</v>
      </c>
      <c r="I17" s="128">
        <f t="shared" si="6"/>
        <v>69.298245614035082</v>
      </c>
      <c r="J17" s="8"/>
      <c r="K17" s="4"/>
      <c r="L17" s="14" t="s">
        <v>16</v>
      </c>
      <c r="M17" s="40">
        <v>12812</v>
      </c>
      <c r="N17" s="38">
        <v>12225</v>
      </c>
      <c r="O17" s="198">
        <f t="shared" ref="O17:O19" si="16">SUM(M17:N17)</f>
        <v>25037</v>
      </c>
      <c r="P17" s="150">
        <v>0</v>
      </c>
      <c r="Q17" s="198">
        <f>O17+P17</f>
        <v>25037</v>
      </c>
      <c r="R17" s="40">
        <v>24411</v>
      </c>
      <c r="S17" s="38">
        <v>24850</v>
      </c>
      <c r="T17" s="198">
        <f t="shared" ref="T17:T19" si="17">SUM(R17:S17)</f>
        <v>49261</v>
      </c>
      <c r="U17" s="150">
        <v>0</v>
      </c>
      <c r="V17" s="198">
        <f>T17+U17</f>
        <v>49261</v>
      </c>
      <c r="W17" s="41">
        <f t="shared" si="8"/>
        <v>96.75280584734594</v>
      </c>
    </row>
    <row r="18" spans="2:25">
      <c r="B18" s="111" t="s">
        <v>17</v>
      </c>
      <c r="C18" s="138">
        <v>121</v>
      </c>
      <c r="D18" s="140">
        <v>121</v>
      </c>
      <c r="E18" s="178">
        <f>SUM(C18:D18)</f>
        <v>242</v>
      </c>
      <c r="F18" s="138">
        <v>198</v>
      </c>
      <c r="G18" s="140">
        <v>198</v>
      </c>
      <c r="H18" s="184">
        <f>SUM(F18:G18)</f>
        <v>396</v>
      </c>
      <c r="I18" s="128">
        <f>IF(E18=0,0,((H18/E18)-1)*100)</f>
        <v>63.636363636363647</v>
      </c>
      <c r="K18" s="4"/>
      <c r="L18" s="14" t="s">
        <v>17</v>
      </c>
      <c r="M18" s="40">
        <v>12984</v>
      </c>
      <c r="N18" s="38">
        <v>12467</v>
      </c>
      <c r="O18" s="198">
        <f>SUM(M18:N18)</f>
        <v>25451</v>
      </c>
      <c r="P18" s="150">
        <v>0</v>
      </c>
      <c r="Q18" s="198">
        <f>O18+P18</f>
        <v>25451</v>
      </c>
      <c r="R18" s="40">
        <v>24120</v>
      </c>
      <c r="S18" s="38">
        <v>23014</v>
      </c>
      <c r="T18" s="198">
        <f>SUM(R18:S18)</f>
        <v>47134</v>
      </c>
      <c r="U18" s="150">
        <v>0</v>
      </c>
      <c r="V18" s="198">
        <f>T18+U18</f>
        <v>47134</v>
      </c>
      <c r="W18" s="41">
        <f>IF(Q18=0,0,((V18/Q18)-1)*100)</f>
        <v>85.195080743389269</v>
      </c>
    </row>
    <row r="19" spans="2:25" ht="13.5" thickBot="1">
      <c r="B19" s="111" t="s">
        <v>18</v>
      </c>
      <c r="C19" s="138">
        <v>118</v>
      </c>
      <c r="D19" s="140">
        <v>118</v>
      </c>
      <c r="E19" s="178">
        <f t="shared" si="5"/>
        <v>236</v>
      </c>
      <c r="F19" s="138">
        <v>186</v>
      </c>
      <c r="G19" s="140">
        <v>186</v>
      </c>
      <c r="H19" s="184">
        <f t="shared" si="15"/>
        <v>372</v>
      </c>
      <c r="I19" s="128">
        <f t="shared" si="6"/>
        <v>57.627118644067799</v>
      </c>
      <c r="J19" s="9"/>
      <c r="K19" s="4"/>
      <c r="L19" s="14" t="s">
        <v>18</v>
      </c>
      <c r="M19" s="40">
        <v>13469</v>
      </c>
      <c r="N19" s="38">
        <v>13028</v>
      </c>
      <c r="O19" s="198">
        <f t="shared" si="16"/>
        <v>26497</v>
      </c>
      <c r="P19" s="150">
        <v>0</v>
      </c>
      <c r="Q19" s="198">
        <f t="shared" ref="Q19" si="18">O19+P19</f>
        <v>26497</v>
      </c>
      <c r="R19" s="40">
        <v>22564</v>
      </c>
      <c r="S19" s="38">
        <v>21569</v>
      </c>
      <c r="T19" s="198">
        <f t="shared" si="17"/>
        <v>44133</v>
      </c>
      <c r="U19" s="150">
        <v>0</v>
      </c>
      <c r="V19" s="198">
        <f>T19+U19</f>
        <v>44133</v>
      </c>
      <c r="W19" s="41">
        <f t="shared" si="8"/>
        <v>66.558478318300189</v>
      </c>
    </row>
    <row r="20" spans="2:25" ht="15.75" customHeight="1" thickTop="1" thickBot="1">
      <c r="B20" s="141" t="s">
        <v>19</v>
      </c>
      <c r="C20" s="133">
        <f>+C17+C18+C19</f>
        <v>353</v>
      </c>
      <c r="D20" s="144">
        <f t="shared" ref="D20:H20" si="19">+D17+D18+D19</f>
        <v>353</v>
      </c>
      <c r="E20" s="180">
        <f t="shared" si="19"/>
        <v>706</v>
      </c>
      <c r="F20" s="133">
        <f t="shared" si="19"/>
        <v>577</v>
      </c>
      <c r="G20" s="144">
        <f t="shared" si="19"/>
        <v>577</v>
      </c>
      <c r="H20" s="186">
        <f t="shared" si="19"/>
        <v>1154</v>
      </c>
      <c r="I20" s="136">
        <f t="shared" si="6"/>
        <v>63.456090651558085</v>
      </c>
      <c r="J20" s="10"/>
      <c r="K20" s="11"/>
      <c r="L20" s="48" t="s">
        <v>19</v>
      </c>
      <c r="M20" s="49">
        <f>+M17+M18+M19</f>
        <v>39265</v>
      </c>
      <c r="N20" s="50">
        <f t="shared" ref="N20:V20" si="20">+N17+N18+N19</f>
        <v>37720</v>
      </c>
      <c r="O20" s="200">
        <f t="shared" si="20"/>
        <v>76985</v>
      </c>
      <c r="P20" s="50">
        <f t="shared" si="20"/>
        <v>0</v>
      </c>
      <c r="Q20" s="200">
        <f t="shared" si="20"/>
        <v>76985</v>
      </c>
      <c r="R20" s="49">
        <f t="shared" si="20"/>
        <v>71095</v>
      </c>
      <c r="S20" s="50">
        <f t="shared" si="20"/>
        <v>69433</v>
      </c>
      <c r="T20" s="200">
        <f t="shared" si="20"/>
        <v>140528</v>
      </c>
      <c r="U20" s="50">
        <f t="shared" si="20"/>
        <v>0</v>
      </c>
      <c r="V20" s="200">
        <f t="shared" si="20"/>
        <v>140528</v>
      </c>
      <c r="W20" s="51">
        <f t="shared" si="8"/>
        <v>82.539455738130798</v>
      </c>
    </row>
    <row r="21" spans="2:25" ht="13.5" thickTop="1">
      <c r="B21" s="111" t="s">
        <v>20</v>
      </c>
      <c r="C21" s="125">
        <v>127</v>
      </c>
      <c r="D21" s="127">
        <v>127</v>
      </c>
      <c r="E21" s="181">
        <f t="shared" si="5"/>
        <v>254</v>
      </c>
      <c r="F21" s="125">
        <v>197</v>
      </c>
      <c r="G21" s="127">
        <v>197</v>
      </c>
      <c r="H21" s="187">
        <f t="shared" si="15"/>
        <v>394</v>
      </c>
      <c r="I21" s="128">
        <f t="shared" si="6"/>
        <v>55.11811023622046</v>
      </c>
      <c r="J21" s="4"/>
      <c r="K21" s="4"/>
      <c r="L21" s="14" t="s">
        <v>21</v>
      </c>
      <c r="M21" s="40">
        <v>14067</v>
      </c>
      <c r="N21" s="38">
        <v>12971</v>
      </c>
      <c r="O21" s="198">
        <f t="shared" ref="O21:O23" si="21">SUM(M21:N21)</f>
        <v>27038</v>
      </c>
      <c r="P21" s="150">
        <v>0</v>
      </c>
      <c r="Q21" s="198">
        <f t="shared" ref="Q21:Q23" si="22">O21+P21</f>
        <v>27038</v>
      </c>
      <c r="R21" s="40">
        <v>27795</v>
      </c>
      <c r="S21" s="38">
        <v>25070</v>
      </c>
      <c r="T21" s="198">
        <f t="shared" ref="T21:T23" si="23">SUM(R21:S21)</f>
        <v>52865</v>
      </c>
      <c r="U21" s="150">
        <v>0</v>
      </c>
      <c r="V21" s="198">
        <f>T21+U21</f>
        <v>52865</v>
      </c>
      <c r="W21" s="41">
        <f t="shared" si="8"/>
        <v>95.521118425919084</v>
      </c>
    </row>
    <row r="22" spans="2:25">
      <c r="B22" s="111" t="s">
        <v>22</v>
      </c>
      <c r="C22" s="125">
        <v>142</v>
      </c>
      <c r="D22" s="127">
        <v>142</v>
      </c>
      <c r="E22" s="178">
        <f t="shared" si="5"/>
        <v>284</v>
      </c>
      <c r="F22" s="125">
        <v>197</v>
      </c>
      <c r="G22" s="127">
        <v>197</v>
      </c>
      <c r="H22" s="178">
        <f t="shared" si="15"/>
        <v>394</v>
      </c>
      <c r="I22" s="128">
        <f t="shared" si="6"/>
        <v>38.732394366197177</v>
      </c>
      <c r="J22" s="4"/>
      <c r="K22" s="4"/>
      <c r="L22" s="14" t="s">
        <v>22</v>
      </c>
      <c r="M22" s="40">
        <v>15559</v>
      </c>
      <c r="N22" s="38">
        <v>15682</v>
      </c>
      <c r="O22" s="198">
        <f t="shared" si="21"/>
        <v>31241</v>
      </c>
      <c r="P22" s="150">
        <v>0</v>
      </c>
      <c r="Q22" s="198">
        <f t="shared" si="22"/>
        <v>31241</v>
      </c>
      <c r="R22" s="40">
        <v>27658</v>
      </c>
      <c r="S22" s="38">
        <v>27603</v>
      </c>
      <c r="T22" s="198">
        <f t="shared" si="23"/>
        <v>55261</v>
      </c>
      <c r="U22" s="150">
        <v>1</v>
      </c>
      <c r="V22" s="198">
        <f>T22+U22</f>
        <v>55262</v>
      </c>
      <c r="W22" s="41">
        <f t="shared" si="8"/>
        <v>76.889344131109752</v>
      </c>
    </row>
    <row r="23" spans="2:25" ht="13.5" thickBot="1">
      <c r="B23" s="111" t="s">
        <v>23</v>
      </c>
      <c r="C23" s="125">
        <v>119</v>
      </c>
      <c r="D23" s="146">
        <v>119</v>
      </c>
      <c r="E23" s="182">
        <f t="shared" si="5"/>
        <v>238</v>
      </c>
      <c r="F23" s="125">
        <v>184</v>
      </c>
      <c r="G23" s="146">
        <v>185</v>
      </c>
      <c r="H23" s="182">
        <f t="shared" si="15"/>
        <v>369</v>
      </c>
      <c r="I23" s="147">
        <f t="shared" si="6"/>
        <v>55.042016806722692</v>
      </c>
      <c r="J23" s="4"/>
      <c r="K23" s="4"/>
      <c r="L23" s="14" t="s">
        <v>23</v>
      </c>
      <c r="M23" s="40">
        <v>12831</v>
      </c>
      <c r="N23" s="38">
        <v>12106</v>
      </c>
      <c r="O23" s="198">
        <f t="shared" si="21"/>
        <v>24937</v>
      </c>
      <c r="P23" s="150">
        <v>0</v>
      </c>
      <c r="Q23" s="198">
        <f t="shared" si="22"/>
        <v>24937</v>
      </c>
      <c r="R23" s="40">
        <v>24836</v>
      </c>
      <c r="S23" s="38">
        <v>22936</v>
      </c>
      <c r="T23" s="198">
        <f t="shared" si="23"/>
        <v>47772</v>
      </c>
      <c r="U23" s="150">
        <v>0</v>
      </c>
      <c r="V23" s="198">
        <f>T23+U23</f>
        <v>47772</v>
      </c>
      <c r="W23" s="41">
        <f t="shared" si="8"/>
        <v>91.570758310943575</v>
      </c>
    </row>
    <row r="24" spans="2:25" ht="14.25" thickTop="1" thickBot="1">
      <c r="B24" s="132" t="s">
        <v>24</v>
      </c>
      <c r="C24" s="133">
        <f>+C21+C22+C23</f>
        <v>388</v>
      </c>
      <c r="D24" s="135">
        <f t="shared" ref="D24:H24" si="24">+D21+D22+D23</f>
        <v>388</v>
      </c>
      <c r="E24" s="179">
        <f t="shared" si="24"/>
        <v>776</v>
      </c>
      <c r="F24" s="133">
        <f t="shared" si="24"/>
        <v>578</v>
      </c>
      <c r="G24" s="135">
        <f t="shared" si="24"/>
        <v>579</v>
      </c>
      <c r="H24" s="188">
        <f t="shared" si="24"/>
        <v>1157</v>
      </c>
      <c r="I24" s="136">
        <f t="shared" si="6"/>
        <v>49.097938144329902</v>
      </c>
      <c r="J24" s="4"/>
      <c r="K24" s="4"/>
      <c r="L24" s="42" t="s">
        <v>24</v>
      </c>
      <c r="M24" s="46">
        <f>+M21+M22+M23</f>
        <v>42457</v>
      </c>
      <c r="N24" s="44">
        <f t="shared" ref="N24:V24" si="25">+N21+N22+N23</f>
        <v>40759</v>
      </c>
      <c r="O24" s="199">
        <f t="shared" si="25"/>
        <v>83216</v>
      </c>
      <c r="P24" s="44">
        <f t="shared" si="25"/>
        <v>0</v>
      </c>
      <c r="Q24" s="199">
        <f t="shared" si="25"/>
        <v>83216</v>
      </c>
      <c r="R24" s="46">
        <f t="shared" si="25"/>
        <v>80289</v>
      </c>
      <c r="S24" s="44">
        <f t="shared" si="25"/>
        <v>75609</v>
      </c>
      <c r="T24" s="199">
        <f t="shared" si="25"/>
        <v>155898</v>
      </c>
      <c r="U24" s="44">
        <f t="shared" si="25"/>
        <v>1</v>
      </c>
      <c r="V24" s="199">
        <f t="shared" si="25"/>
        <v>155899</v>
      </c>
      <c r="W24" s="47">
        <f t="shared" si="8"/>
        <v>87.34257835031724</v>
      </c>
    </row>
    <row r="25" spans="2:25" ht="14.25" thickTop="1" thickBot="1">
      <c r="B25" s="132" t="s">
        <v>62</v>
      </c>
      <c r="C25" s="133">
        <f>+C16+C20+C24</f>
        <v>1010</v>
      </c>
      <c r="D25" s="135">
        <f t="shared" ref="D25:H25" si="26">+D16+D20+D24</f>
        <v>1010</v>
      </c>
      <c r="E25" s="179">
        <f t="shared" si="26"/>
        <v>2020</v>
      </c>
      <c r="F25" s="133">
        <f t="shared" si="26"/>
        <v>1745</v>
      </c>
      <c r="G25" s="135">
        <f t="shared" si="26"/>
        <v>1747</v>
      </c>
      <c r="H25" s="185">
        <f t="shared" si="26"/>
        <v>3492</v>
      </c>
      <c r="I25" s="137">
        <f>IF(E25=0,0,((H25/E25)-1)*100)</f>
        <v>72.871287128712865</v>
      </c>
      <c r="J25" s="8"/>
      <c r="K25" s="4"/>
      <c r="L25" s="42" t="s">
        <v>62</v>
      </c>
      <c r="M25" s="46">
        <f t="shared" ref="M25:V25" si="27">+M16+M20+M24</f>
        <v>117744</v>
      </c>
      <c r="N25" s="44">
        <f t="shared" si="27"/>
        <v>112704</v>
      </c>
      <c r="O25" s="199">
        <f t="shared" si="27"/>
        <v>230448</v>
      </c>
      <c r="P25" s="45">
        <f t="shared" si="27"/>
        <v>0</v>
      </c>
      <c r="Q25" s="202">
        <f t="shared" si="27"/>
        <v>230448</v>
      </c>
      <c r="R25" s="46">
        <f t="shared" si="27"/>
        <v>228302</v>
      </c>
      <c r="S25" s="44">
        <f t="shared" si="27"/>
        <v>221762</v>
      </c>
      <c r="T25" s="199">
        <f t="shared" si="27"/>
        <v>450064</v>
      </c>
      <c r="U25" s="45">
        <f t="shared" si="27"/>
        <v>1</v>
      </c>
      <c r="V25" s="202">
        <f t="shared" si="27"/>
        <v>450065</v>
      </c>
      <c r="W25" s="47">
        <f>IF(Q25=0,0,((V25/Q25)-1)*100)</f>
        <v>95.300024300492964</v>
      </c>
      <c r="X25" s="329"/>
      <c r="Y25" s="329"/>
    </row>
    <row r="26" spans="2:25" ht="14.25" thickTop="1" thickBot="1">
      <c r="B26" s="132" t="s">
        <v>7</v>
      </c>
      <c r="C26" s="133">
        <f>+C25+C12</f>
        <v>1237</v>
      </c>
      <c r="D26" s="135">
        <f t="shared" ref="D26:H26" si="28">+D25+D12</f>
        <v>1236</v>
      </c>
      <c r="E26" s="179">
        <f t="shared" si="28"/>
        <v>2473</v>
      </c>
      <c r="F26" s="133">
        <f t="shared" si="28"/>
        <v>2147</v>
      </c>
      <c r="G26" s="135">
        <f t="shared" si="28"/>
        <v>2149</v>
      </c>
      <c r="H26" s="185">
        <f t="shared" si="28"/>
        <v>4296</v>
      </c>
      <c r="I26" s="137">
        <f t="shared" ref="I26" si="29">IF(E26=0,0,((H26/E26)-1)*100)</f>
        <v>73.716134249898914</v>
      </c>
      <c r="J26" s="8"/>
      <c r="K26" s="8"/>
      <c r="L26" s="42" t="s">
        <v>7</v>
      </c>
      <c r="M26" s="46">
        <f>+M25+M12</f>
        <v>150703</v>
      </c>
      <c r="N26" s="44">
        <f t="shared" ref="N26:V26" si="30">+N25+N12</f>
        <v>144375</v>
      </c>
      <c r="O26" s="199">
        <f t="shared" si="30"/>
        <v>295078</v>
      </c>
      <c r="P26" s="44">
        <f t="shared" si="30"/>
        <v>0</v>
      </c>
      <c r="Q26" s="199">
        <f t="shared" si="30"/>
        <v>295078</v>
      </c>
      <c r="R26" s="46">
        <f t="shared" si="30"/>
        <v>281072</v>
      </c>
      <c r="S26" s="44">
        <f t="shared" si="30"/>
        <v>271509</v>
      </c>
      <c r="T26" s="199">
        <f t="shared" si="30"/>
        <v>552581</v>
      </c>
      <c r="U26" s="44">
        <f t="shared" si="30"/>
        <v>1</v>
      </c>
      <c r="V26" s="199">
        <f t="shared" si="30"/>
        <v>552582</v>
      </c>
      <c r="W26" s="47">
        <f t="shared" ref="W26" si="31">IF(Q26=0,0,((V26/Q26)-1)*100)</f>
        <v>87.266417692948977</v>
      </c>
      <c r="X26" s="329"/>
      <c r="Y26" s="329"/>
    </row>
    <row r="27" spans="2:25" ht="14.25" thickTop="1" thickBot="1">
      <c r="B27" s="148" t="s">
        <v>60</v>
      </c>
      <c r="C27" s="107"/>
      <c r="D27" s="107"/>
      <c r="E27" s="107"/>
      <c r="F27" s="107"/>
      <c r="G27" s="107"/>
      <c r="H27" s="107"/>
      <c r="I27" s="108"/>
      <c r="J27" s="4"/>
      <c r="K27" s="4"/>
      <c r="L27" s="55" t="s">
        <v>60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4"/>
    </row>
    <row r="28" spans="2:25" ht="13.5" thickTop="1">
      <c r="B28" s="513" t="s">
        <v>25</v>
      </c>
      <c r="C28" s="514"/>
      <c r="D28" s="514"/>
      <c r="E28" s="514"/>
      <c r="F28" s="514"/>
      <c r="G28" s="514"/>
      <c r="H28" s="514"/>
      <c r="I28" s="515"/>
      <c r="J28" s="4"/>
      <c r="K28" s="4"/>
      <c r="L28" s="516" t="s">
        <v>26</v>
      </c>
      <c r="M28" s="517"/>
      <c r="N28" s="517"/>
      <c r="O28" s="517"/>
      <c r="P28" s="517"/>
      <c r="Q28" s="517"/>
      <c r="R28" s="517"/>
      <c r="S28" s="517"/>
      <c r="T28" s="517"/>
      <c r="U28" s="517"/>
      <c r="V28" s="517"/>
      <c r="W28" s="518"/>
    </row>
    <row r="29" spans="2:25" ht="13.5" thickBot="1">
      <c r="B29" s="519" t="s">
        <v>47</v>
      </c>
      <c r="C29" s="520"/>
      <c r="D29" s="520"/>
      <c r="E29" s="520"/>
      <c r="F29" s="520"/>
      <c r="G29" s="520"/>
      <c r="H29" s="520"/>
      <c r="I29" s="521"/>
      <c r="J29" s="4"/>
      <c r="K29" s="4"/>
      <c r="L29" s="522" t="s">
        <v>49</v>
      </c>
      <c r="M29" s="523"/>
      <c r="N29" s="523"/>
      <c r="O29" s="523"/>
      <c r="P29" s="523"/>
      <c r="Q29" s="523"/>
      <c r="R29" s="523"/>
      <c r="S29" s="523"/>
      <c r="T29" s="523"/>
      <c r="U29" s="523"/>
      <c r="V29" s="523"/>
      <c r="W29" s="524"/>
    </row>
    <row r="30" spans="2:25" ht="14.25" thickTop="1" thickBot="1">
      <c r="B30" s="106"/>
      <c r="C30" s="107"/>
      <c r="D30" s="107"/>
      <c r="E30" s="107"/>
      <c r="F30" s="107"/>
      <c r="G30" s="107"/>
      <c r="H30" s="107"/>
      <c r="I30" s="108"/>
      <c r="J30" s="4"/>
      <c r="K30" s="4"/>
      <c r="L30" s="52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4"/>
    </row>
    <row r="31" spans="2:25" ht="14.25" thickTop="1" thickBot="1">
      <c r="B31" s="109"/>
      <c r="C31" s="537" t="s">
        <v>58</v>
      </c>
      <c r="D31" s="538"/>
      <c r="E31" s="539"/>
      <c r="F31" s="525" t="s">
        <v>59</v>
      </c>
      <c r="G31" s="526"/>
      <c r="H31" s="527"/>
      <c r="I31" s="110" t="s">
        <v>2</v>
      </c>
      <c r="J31" s="4"/>
      <c r="K31" s="4"/>
      <c r="L31" s="12"/>
      <c r="M31" s="528" t="s">
        <v>58</v>
      </c>
      <c r="N31" s="529"/>
      <c r="O31" s="529"/>
      <c r="P31" s="529"/>
      <c r="Q31" s="530"/>
      <c r="R31" s="528" t="s">
        <v>59</v>
      </c>
      <c r="S31" s="529"/>
      <c r="T31" s="529"/>
      <c r="U31" s="529"/>
      <c r="V31" s="530"/>
      <c r="W31" s="13" t="s">
        <v>2</v>
      </c>
    </row>
    <row r="32" spans="2:25" ht="13.5" thickTop="1">
      <c r="B32" s="111" t="s">
        <v>3</v>
      </c>
      <c r="C32" s="112"/>
      <c r="D32" s="113"/>
      <c r="E32" s="114"/>
      <c r="F32" s="112"/>
      <c r="G32" s="113"/>
      <c r="H32" s="114"/>
      <c r="I32" s="115" t="s">
        <v>4</v>
      </c>
      <c r="J32" s="4"/>
      <c r="K32" s="4"/>
      <c r="L32" s="14" t="s">
        <v>3</v>
      </c>
      <c r="M32" s="15"/>
      <c r="N32" s="16"/>
      <c r="O32" s="17"/>
      <c r="P32" s="18"/>
      <c r="Q32" s="19"/>
      <c r="R32" s="20"/>
      <c r="S32" s="16"/>
      <c r="T32" s="17"/>
      <c r="U32" s="18"/>
      <c r="V32" s="21"/>
      <c r="W32" s="22" t="s">
        <v>4</v>
      </c>
    </row>
    <row r="33" spans="2:25" ht="13.5" thickBot="1">
      <c r="B33" s="116"/>
      <c r="C33" s="117" t="s">
        <v>5</v>
      </c>
      <c r="D33" s="118" t="s">
        <v>6</v>
      </c>
      <c r="E33" s="392" t="s">
        <v>7</v>
      </c>
      <c r="F33" s="117" t="s">
        <v>5</v>
      </c>
      <c r="G33" s="118" t="s">
        <v>6</v>
      </c>
      <c r="H33" s="392" t="s">
        <v>7</v>
      </c>
      <c r="I33" s="120"/>
      <c r="J33" s="4"/>
      <c r="K33" s="4"/>
      <c r="L33" s="23"/>
      <c r="M33" s="24" t="s">
        <v>8</v>
      </c>
      <c r="N33" s="25" t="s">
        <v>9</v>
      </c>
      <c r="O33" s="26" t="s">
        <v>31</v>
      </c>
      <c r="P33" s="27" t="s">
        <v>32</v>
      </c>
      <c r="Q33" s="26" t="s">
        <v>7</v>
      </c>
      <c r="R33" s="28" t="s">
        <v>8</v>
      </c>
      <c r="S33" s="25" t="s">
        <v>9</v>
      </c>
      <c r="T33" s="26" t="s">
        <v>31</v>
      </c>
      <c r="U33" s="27" t="s">
        <v>32</v>
      </c>
      <c r="V33" s="26" t="s">
        <v>7</v>
      </c>
      <c r="W33" s="29"/>
    </row>
    <row r="34" spans="2:25" ht="5.25" customHeight="1" thickTop="1">
      <c r="B34" s="111"/>
      <c r="C34" s="121"/>
      <c r="D34" s="122"/>
      <c r="E34" s="123"/>
      <c r="F34" s="121"/>
      <c r="G34" s="122"/>
      <c r="H34" s="123"/>
      <c r="I34" s="124"/>
      <c r="J34" s="4"/>
      <c r="K34" s="4"/>
      <c r="L34" s="14"/>
      <c r="M34" s="30"/>
      <c r="N34" s="31"/>
      <c r="O34" s="32"/>
      <c r="P34" s="33"/>
      <c r="Q34" s="32"/>
      <c r="R34" s="34"/>
      <c r="S34" s="31"/>
      <c r="T34" s="32"/>
      <c r="U34" s="33"/>
      <c r="V34" s="35"/>
      <c r="W34" s="36"/>
    </row>
    <row r="35" spans="2:25">
      <c r="B35" s="111" t="s">
        <v>10</v>
      </c>
      <c r="C35" s="125">
        <v>574</v>
      </c>
      <c r="D35" s="127">
        <v>573</v>
      </c>
      <c r="E35" s="178">
        <f>SUM(C35:D35)</f>
        <v>1147</v>
      </c>
      <c r="F35" s="125">
        <v>708</v>
      </c>
      <c r="G35" s="127">
        <v>708</v>
      </c>
      <c r="H35" s="184">
        <f t="shared" ref="H35:H37" si="32">SUM(F35:G35)</f>
        <v>1416</v>
      </c>
      <c r="I35" s="128">
        <f t="shared" ref="I35:I37" si="33">IF(E35=0,0,((H35/E35)-1)*100)</f>
        <v>23.452484742807322</v>
      </c>
      <c r="J35" s="4"/>
      <c r="K35" s="7"/>
      <c r="L35" s="14" t="s">
        <v>10</v>
      </c>
      <c r="M35" s="40">
        <v>80272</v>
      </c>
      <c r="N35" s="38">
        <v>81927</v>
      </c>
      <c r="O35" s="198">
        <f>SUM(M35:N35)</f>
        <v>162199</v>
      </c>
      <c r="P35" s="39">
        <v>0</v>
      </c>
      <c r="Q35" s="198">
        <f t="shared" ref="Q35:Q37" si="34">O35+P35</f>
        <v>162199</v>
      </c>
      <c r="R35" s="40">
        <v>106113</v>
      </c>
      <c r="S35" s="38">
        <v>106063</v>
      </c>
      <c r="T35" s="198">
        <f>SUM(R35:S35)</f>
        <v>212176</v>
      </c>
      <c r="U35" s="150">
        <v>0</v>
      </c>
      <c r="V35" s="198">
        <f>T35+U35</f>
        <v>212176</v>
      </c>
      <c r="W35" s="41">
        <f t="shared" ref="W35:W37" si="35">IF(Q35=0,0,((V35/Q35)-1)*100)</f>
        <v>30.812150506476609</v>
      </c>
    </row>
    <row r="36" spans="2:25">
      <c r="B36" s="111" t="s">
        <v>11</v>
      </c>
      <c r="C36" s="125">
        <v>574</v>
      </c>
      <c r="D36" s="127">
        <v>575</v>
      </c>
      <c r="E36" s="178">
        <f t="shared" ref="E36:E37" si="36">SUM(C36:D36)</f>
        <v>1149</v>
      </c>
      <c r="F36" s="125">
        <v>672</v>
      </c>
      <c r="G36" s="127">
        <v>672</v>
      </c>
      <c r="H36" s="184">
        <f t="shared" si="32"/>
        <v>1344</v>
      </c>
      <c r="I36" s="128">
        <f t="shared" si="33"/>
        <v>16.971279373368155</v>
      </c>
      <c r="J36" s="4"/>
      <c r="K36" s="7"/>
      <c r="L36" s="14" t="s">
        <v>11</v>
      </c>
      <c r="M36" s="40">
        <v>84082</v>
      </c>
      <c r="N36" s="38">
        <v>84120</v>
      </c>
      <c r="O36" s="198">
        <f t="shared" ref="O36:O37" si="37">SUM(M36:N36)</f>
        <v>168202</v>
      </c>
      <c r="P36" s="39">
        <v>0</v>
      </c>
      <c r="Q36" s="198">
        <f t="shared" si="34"/>
        <v>168202</v>
      </c>
      <c r="R36" s="40">
        <v>110311</v>
      </c>
      <c r="S36" s="38">
        <v>109278</v>
      </c>
      <c r="T36" s="198">
        <f t="shared" ref="T36:T37" si="38">SUM(R36:S36)</f>
        <v>219589</v>
      </c>
      <c r="U36" s="150">
        <v>0</v>
      </c>
      <c r="V36" s="198">
        <f>T36+U36</f>
        <v>219589</v>
      </c>
      <c r="W36" s="41">
        <f t="shared" si="35"/>
        <v>30.550766340471579</v>
      </c>
    </row>
    <row r="37" spans="2:25" ht="13.5" thickBot="1">
      <c r="B37" s="116" t="s">
        <v>12</v>
      </c>
      <c r="C37" s="129">
        <v>683</v>
      </c>
      <c r="D37" s="131">
        <v>712</v>
      </c>
      <c r="E37" s="178">
        <f t="shared" si="36"/>
        <v>1395</v>
      </c>
      <c r="F37" s="129">
        <v>903</v>
      </c>
      <c r="G37" s="131">
        <v>901</v>
      </c>
      <c r="H37" s="184">
        <f t="shared" si="32"/>
        <v>1804</v>
      </c>
      <c r="I37" s="128">
        <f t="shared" si="33"/>
        <v>29.318996415770606</v>
      </c>
      <c r="J37" s="4"/>
      <c r="K37" s="7"/>
      <c r="L37" s="23" t="s">
        <v>12</v>
      </c>
      <c r="M37" s="40">
        <v>107751</v>
      </c>
      <c r="N37" s="38">
        <v>105957</v>
      </c>
      <c r="O37" s="198">
        <f t="shared" si="37"/>
        <v>213708</v>
      </c>
      <c r="P37" s="39">
        <v>0</v>
      </c>
      <c r="Q37" s="201">
        <f t="shared" si="34"/>
        <v>213708</v>
      </c>
      <c r="R37" s="40">
        <v>138828</v>
      </c>
      <c r="S37" s="38">
        <v>134948</v>
      </c>
      <c r="T37" s="198">
        <f t="shared" si="38"/>
        <v>273776</v>
      </c>
      <c r="U37" s="39">
        <v>0</v>
      </c>
      <c r="V37" s="201">
        <f>T37+U37</f>
        <v>273776</v>
      </c>
      <c r="W37" s="41">
        <f t="shared" si="35"/>
        <v>28.107511183484</v>
      </c>
    </row>
    <row r="38" spans="2:25" ht="14.25" thickTop="1" thickBot="1">
      <c r="B38" s="132" t="s">
        <v>57</v>
      </c>
      <c r="C38" s="133">
        <f>+C35+C36+C37</f>
        <v>1831</v>
      </c>
      <c r="D38" s="134">
        <f t="shared" ref="D38:H38" si="39">+D35+D36+D37</f>
        <v>1860</v>
      </c>
      <c r="E38" s="179">
        <f t="shared" si="39"/>
        <v>3691</v>
      </c>
      <c r="F38" s="133">
        <f t="shared" si="39"/>
        <v>2283</v>
      </c>
      <c r="G38" s="135">
        <f t="shared" si="39"/>
        <v>2281</v>
      </c>
      <c r="H38" s="188">
        <f t="shared" si="39"/>
        <v>4564</v>
      </c>
      <c r="I38" s="136">
        <f>IF(E38=0,0,((H38/E38)-1)*100)</f>
        <v>23.652126794906536</v>
      </c>
      <c r="J38" s="4"/>
      <c r="K38" s="4"/>
      <c r="L38" s="42" t="s">
        <v>57</v>
      </c>
      <c r="M38" s="43">
        <f>+M35+M36+M37</f>
        <v>272105</v>
      </c>
      <c r="N38" s="44">
        <f t="shared" ref="N38:V38" si="40">+N35+N36+N37</f>
        <v>272004</v>
      </c>
      <c r="O38" s="199">
        <f t="shared" si="40"/>
        <v>544109</v>
      </c>
      <c r="P38" s="45">
        <f t="shared" si="40"/>
        <v>0</v>
      </c>
      <c r="Q38" s="199">
        <f t="shared" si="40"/>
        <v>544109</v>
      </c>
      <c r="R38" s="46">
        <f t="shared" si="40"/>
        <v>355252</v>
      </c>
      <c r="S38" s="44">
        <f t="shared" si="40"/>
        <v>350289</v>
      </c>
      <c r="T38" s="199">
        <f t="shared" si="40"/>
        <v>705541</v>
      </c>
      <c r="U38" s="44">
        <f t="shared" si="40"/>
        <v>0</v>
      </c>
      <c r="V38" s="199">
        <f t="shared" si="40"/>
        <v>705541</v>
      </c>
      <c r="W38" s="47">
        <f>IF(Q38=0,0,((V38/Q38)-1)*100)</f>
        <v>29.669055281202851</v>
      </c>
    </row>
    <row r="39" spans="2:25" ht="13.5" thickTop="1">
      <c r="B39" s="111" t="s">
        <v>13</v>
      </c>
      <c r="C39" s="125">
        <v>775</v>
      </c>
      <c r="D39" s="127">
        <v>775</v>
      </c>
      <c r="E39" s="178">
        <f t="shared" ref="E39:E40" si="41">SUM(C39:D39)</f>
        <v>1550</v>
      </c>
      <c r="F39" s="125">
        <v>928</v>
      </c>
      <c r="G39" s="127">
        <v>928</v>
      </c>
      <c r="H39" s="184">
        <f t="shared" ref="H39:H40" si="42">SUM(F39:G39)</f>
        <v>1856</v>
      </c>
      <c r="I39" s="128">
        <f t="shared" ref="I39:I50" si="43">IF(E39=0,0,((H39/E39)-1)*100)</f>
        <v>19.741935483870975</v>
      </c>
      <c r="L39" s="14" t="s">
        <v>13</v>
      </c>
      <c r="M39" s="40">
        <v>106563</v>
      </c>
      <c r="N39" s="38">
        <v>116690</v>
      </c>
      <c r="O39" s="198">
        <f t="shared" ref="O39:O40" si="44">SUM(M39:N39)</f>
        <v>223253</v>
      </c>
      <c r="P39" s="39">
        <v>0</v>
      </c>
      <c r="Q39" s="201">
        <f t="shared" ref="Q39:Q40" si="45">O39+P39</f>
        <v>223253</v>
      </c>
      <c r="R39" s="40">
        <v>135070</v>
      </c>
      <c r="S39" s="38">
        <v>137498</v>
      </c>
      <c r="T39" s="198">
        <f t="shared" ref="T39:T40" si="46">SUM(R39:S39)</f>
        <v>272568</v>
      </c>
      <c r="U39" s="39">
        <v>0</v>
      </c>
      <c r="V39" s="201">
        <f>T39+U39</f>
        <v>272568</v>
      </c>
      <c r="W39" s="41">
        <f t="shared" ref="W39:W50" si="47">IF(Q39=0,0,((V39/Q39)-1)*100)</f>
        <v>22.089288833744682</v>
      </c>
    </row>
    <row r="40" spans="2:25">
      <c r="B40" s="111" t="s">
        <v>14</v>
      </c>
      <c r="C40" s="125">
        <v>658</v>
      </c>
      <c r="D40" s="127">
        <v>658</v>
      </c>
      <c r="E40" s="178">
        <f t="shared" si="41"/>
        <v>1316</v>
      </c>
      <c r="F40" s="125">
        <v>812</v>
      </c>
      <c r="G40" s="127">
        <v>812</v>
      </c>
      <c r="H40" s="184">
        <f t="shared" si="42"/>
        <v>1624</v>
      </c>
      <c r="I40" s="128">
        <f t="shared" si="43"/>
        <v>23.404255319148938</v>
      </c>
      <c r="J40" s="4"/>
      <c r="K40" s="4"/>
      <c r="L40" s="14" t="s">
        <v>14</v>
      </c>
      <c r="M40" s="40">
        <v>98040</v>
      </c>
      <c r="N40" s="38">
        <v>104731</v>
      </c>
      <c r="O40" s="198">
        <f t="shared" si="44"/>
        <v>202771</v>
      </c>
      <c r="P40" s="39">
        <v>0</v>
      </c>
      <c r="Q40" s="201">
        <f t="shared" si="45"/>
        <v>202771</v>
      </c>
      <c r="R40" s="40">
        <v>116432</v>
      </c>
      <c r="S40" s="38">
        <v>123722</v>
      </c>
      <c r="T40" s="198">
        <f t="shared" si="46"/>
        <v>240154</v>
      </c>
      <c r="U40" s="39">
        <v>0</v>
      </c>
      <c r="V40" s="201">
        <f>T40+U40</f>
        <v>240154</v>
      </c>
      <c r="W40" s="41">
        <f t="shared" si="47"/>
        <v>18.436068274062855</v>
      </c>
    </row>
    <row r="41" spans="2:25" ht="13.5" thickBot="1">
      <c r="B41" s="111" t="s">
        <v>15</v>
      </c>
      <c r="C41" s="125">
        <v>694</v>
      </c>
      <c r="D41" s="127">
        <v>694</v>
      </c>
      <c r="E41" s="178">
        <f>SUM(C41:D41)</f>
        <v>1388</v>
      </c>
      <c r="F41" s="125">
        <v>1013</v>
      </c>
      <c r="G41" s="127">
        <v>1013</v>
      </c>
      <c r="H41" s="184">
        <f>SUM(F41:G41)</f>
        <v>2026</v>
      </c>
      <c r="I41" s="128">
        <f>IF(E41=0,0,((H41/E41)-1)*100)</f>
        <v>45.965417867435157</v>
      </c>
      <c r="J41" s="4"/>
      <c r="K41" s="4"/>
      <c r="L41" s="14" t="s">
        <v>15</v>
      </c>
      <c r="M41" s="40">
        <v>102753</v>
      </c>
      <c r="N41" s="38">
        <v>106116</v>
      </c>
      <c r="O41" s="198">
        <f>SUM(M41:N41)</f>
        <v>208869</v>
      </c>
      <c r="P41" s="39">
        <v>0</v>
      </c>
      <c r="Q41" s="201">
        <f>O41+P41</f>
        <v>208869</v>
      </c>
      <c r="R41" s="40">
        <v>130000</v>
      </c>
      <c r="S41" s="38">
        <v>135450</v>
      </c>
      <c r="T41" s="198">
        <f>SUM(R41:S41)</f>
        <v>265450</v>
      </c>
      <c r="U41" s="39">
        <v>0</v>
      </c>
      <c r="V41" s="201">
        <f>T41+U41</f>
        <v>265450</v>
      </c>
      <c r="W41" s="41">
        <f>IF(Q41=0,0,((V41/Q41)-1)*100)</f>
        <v>27.08922817651256</v>
      </c>
    </row>
    <row r="42" spans="2:25" ht="14.25" thickTop="1" thickBot="1">
      <c r="B42" s="132" t="s">
        <v>61</v>
      </c>
      <c r="C42" s="133">
        <f>+C39+C40+C41</f>
        <v>2127</v>
      </c>
      <c r="D42" s="135">
        <f t="shared" ref="D42:H42" si="48">+D39+D40+D41</f>
        <v>2127</v>
      </c>
      <c r="E42" s="179">
        <f t="shared" si="48"/>
        <v>4254</v>
      </c>
      <c r="F42" s="133">
        <f t="shared" si="48"/>
        <v>2753</v>
      </c>
      <c r="G42" s="135">
        <f t="shared" si="48"/>
        <v>2753</v>
      </c>
      <c r="H42" s="185">
        <f t="shared" si="48"/>
        <v>5506</v>
      </c>
      <c r="I42" s="137">
        <f t="shared" ref="I42" si="49">IF(E42=0,0,((H42/E42)-1)*100)</f>
        <v>29.431123648330981</v>
      </c>
      <c r="J42" s="8"/>
      <c r="K42" s="8"/>
      <c r="L42" s="42" t="s">
        <v>61</v>
      </c>
      <c r="M42" s="46">
        <f>+M39+M40+M41</f>
        <v>307356</v>
      </c>
      <c r="N42" s="44">
        <f t="shared" ref="N42:V42" si="50">+N39+N40+N41</f>
        <v>327537</v>
      </c>
      <c r="O42" s="199">
        <f t="shared" si="50"/>
        <v>634893</v>
      </c>
      <c r="P42" s="45">
        <f t="shared" si="50"/>
        <v>0</v>
      </c>
      <c r="Q42" s="202">
        <f t="shared" si="50"/>
        <v>634893</v>
      </c>
      <c r="R42" s="46">
        <f t="shared" si="50"/>
        <v>381502</v>
      </c>
      <c r="S42" s="44">
        <f t="shared" si="50"/>
        <v>396670</v>
      </c>
      <c r="T42" s="199">
        <f t="shared" si="50"/>
        <v>778172</v>
      </c>
      <c r="U42" s="45">
        <f t="shared" si="50"/>
        <v>0</v>
      </c>
      <c r="V42" s="202">
        <f t="shared" si="50"/>
        <v>778172</v>
      </c>
      <c r="W42" s="47">
        <f t="shared" ref="W42" si="51">IF(Q42=0,0,((V42/Q42)-1)*100)</f>
        <v>22.567424747162114</v>
      </c>
      <c r="X42" s="329"/>
      <c r="Y42" s="329"/>
    </row>
    <row r="43" spans="2:25" ht="13.5" thickTop="1">
      <c r="B43" s="111" t="s">
        <v>16</v>
      </c>
      <c r="C43" s="138">
        <v>635</v>
      </c>
      <c r="D43" s="140">
        <v>635</v>
      </c>
      <c r="E43" s="178">
        <f t="shared" ref="E43:E45" si="52">SUM(C43:D43)</f>
        <v>1270</v>
      </c>
      <c r="F43" s="138">
        <v>939</v>
      </c>
      <c r="G43" s="140">
        <v>939</v>
      </c>
      <c r="H43" s="184">
        <f t="shared" ref="H43:H45" si="53">SUM(F43:G43)</f>
        <v>1878</v>
      </c>
      <c r="I43" s="128">
        <f t="shared" si="43"/>
        <v>47.874015748031496</v>
      </c>
      <c r="J43" s="8"/>
      <c r="K43" s="4"/>
      <c r="L43" s="14" t="s">
        <v>16</v>
      </c>
      <c r="M43" s="40">
        <v>91126</v>
      </c>
      <c r="N43" s="38">
        <v>91821</v>
      </c>
      <c r="O43" s="198">
        <f t="shared" ref="O43:O45" si="54">SUM(M43:N43)</f>
        <v>182947</v>
      </c>
      <c r="P43" s="150">
        <v>0</v>
      </c>
      <c r="Q43" s="314">
        <f t="shared" ref="Q43:Q45" si="55">O43+P43</f>
        <v>182947</v>
      </c>
      <c r="R43" s="40">
        <v>131160</v>
      </c>
      <c r="S43" s="38">
        <v>131202</v>
      </c>
      <c r="T43" s="198">
        <f t="shared" ref="T43:T45" si="56">SUM(R43:S43)</f>
        <v>262362</v>
      </c>
      <c r="U43" s="150">
        <v>0</v>
      </c>
      <c r="V43" s="314">
        <f>T43+U43</f>
        <v>262362</v>
      </c>
      <c r="W43" s="41">
        <f t="shared" si="47"/>
        <v>43.408746795520003</v>
      </c>
    </row>
    <row r="44" spans="2:25">
      <c r="B44" s="111" t="s">
        <v>17</v>
      </c>
      <c r="C44" s="138">
        <v>545</v>
      </c>
      <c r="D44" s="140">
        <v>545</v>
      </c>
      <c r="E44" s="178">
        <f>SUM(C44:D44)</f>
        <v>1090</v>
      </c>
      <c r="F44" s="138">
        <v>885</v>
      </c>
      <c r="G44" s="140">
        <v>885</v>
      </c>
      <c r="H44" s="184">
        <f>SUM(F44:G44)</f>
        <v>1770</v>
      </c>
      <c r="I44" s="128">
        <f>IF(E44=0,0,((H44/E44)-1)*100)</f>
        <v>62.385321100917437</v>
      </c>
      <c r="J44" s="4"/>
      <c r="K44" s="4"/>
      <c r="L44" s="14" t="s">
        <v>17</v>
      </c>
      <c r="M44" s="40">
        <v>78625</v>
      </c>
      <c r="N44" s="38">
        <v>78250</v>
      </c>
      <c r="O44" s="198">
        <f>SUM(M44:N44)</f>
        <v>156875</v>
      </c>
      <c r="P44" s="150">
        <v>0</v>
      </c>
      <c r="Q44" s="198">
        <f>O44+P44</f>
        <v>156875</v>
      </c>
      <c r="R44" s="40">
        <v>121010</v>
      </c>
      <c r="S44" s="38">
        <v>120633</v>
      </c>
      <c r="T44" s="198">
        <f>SUM(R44:S44)</f>
        <v>241643</v>
      </c>
      <c r="U44" s="150">
        <v>0</v>
      </c>
      <c r="V44" s="198">
        <f>T44+U44</f>
        <v>241643</v>
      </c>
      <c r="W44" s="41">
        <f>IF(Q44=0,0,((V44/Q44)-1)*100)</f>
        <v>54.035378486055777</v>
      </c>
    </row>
    <row r="45" spans="2:25" ht="13.5" thickBot="1">
      <c r="B45" s="111" t="s">
        <v>18</v>
      </c>
      <c r="C45" s="138">
        <v>516</v>
      </c>
      <c r="D45" s="140">
        <v>516</v>
      </c>
      <c r="E45" s="178">
        <f t="shared" si="52"/>
        <v>1032</v>
      </c>
      <c r="F45" s="138">
        <v>751</v>
      </c>
      <c r="G45" s="140">
        <v>752</v>
      </c>
      <c r="H45" s="184">
        <f t="shared" si="53"/>
        <v>1503</v>
      </c>
      <c r="I45" s="128">
        <f t="shared" si="43"/>
        <v>45.63953488372092</v>
      </c>
      <c r="J45" s="4"/>
      <c r="K45" s="4"/>
      <c r="L45" s="14" t="s">
        <v>18</v>
      </c>
      <c r="M45" s="40">
        <v>69508</v>
      </c>
      <c r="N45" s="38">
        <v>69360</v>
      </c>
      <c r="O45" s="198">
        <f t="shared" si="54"/>
        <v>138868</v>
      </c>
      <c r="P45" s="150">
        <v>0</v>
      </c>
      <c r="Q45" s="198">
        <f t="shared" si="55"/>
        <v>138868</v>
      </c>
      <c r="R45" s="40">
        <v>113099</v>
      </c>
      <c r="S45" s="38">
        <v>113326</v>
      </c>
      <c r="T45" s="198">
        <f t="shared" si="56"/>
        <v>226425</v>
      </c>
      <c r="U45" s="150">
        <v>0</v>
      </c>
      <c r="V45" s="198">
        <f>T45+U45</f>
        <v>226425</v>
      </c>
      <c r="W45" s="41">
        <f t="shared" si="47"/>
        <v>63.050522798628904</v>
      </c>
    </row>
    <row r="46" spans="2:25" ht="16.5" thickTop="1" thickBot="1">
      <c r="B46" s="141" t="s">
        <v>19</v>
      </c>
      <c r="C46" s="133">
        <f>+C43+C44+C45</f>
        <v>1696</v>
      </c>
      <c r="D46" s="144">
        <f t="shared" ref="D46:H46" si="57">+D43+D44+D45</f>
        <v>1696</v>
      </c>
      <c r="E46" s="180">
        <f t="shared" si="57"/>
        <v>3392</v>
      </c>
      <c r="F46" s="133">
        <f t="shared" si="57"/>
        <v>2575</v>
      </c>
      <c r="G46" s="144">
        <f t="shared" si="57"/>
        <v>2576</v>
      </c>
      <c r="H46" s="186">
        <f t="shared" si="57"/>
        <v>5151</v>
      </c>
      <c r="I46" s="136">
        <f t="shared" si="43"/>
        <v>51.857311320754704</v>
      </c>
      <c r="J46" s="10"/>
      <c r="K46" s="11"/>
      <c r="L46" s="48" t="s">
        <v>19</v>
      </c>
      <c r="M46" s="49">
        <f>+M43+M44+M45</f>
        <v>239259</v>
      </c>
      <c r="N46" s="50">
        <f t="shared" ref="N46:V46" si="58">+N43+N44+N45</f>
        <v>239431</v>
      </c>
      <c r="O46" s="200">
        <f t="shared" si="58"/>
        <v>478690</v>
      </c>
      <c r="P46" s="50">
        <f t="shared" si="58"/>
        <v>0</v>
      </c>
      <c r="Q46" s="200">
        <f t="shared" si="58"/>
        <v>478690</v>
      </c>
      <c r="R46" s="49">
        <f t="shared" si="58"/>
        <v>365269</v>
      </c>
      <c r="S46" s="50">
        <f t="shared" si="58"/>
        <v>365161</v>
      </c>
      <c r="T46" s="200">
        <f t="shared" si="58"/>
        <v>730430</v>
      </c>
      <c r="U46" s="50">
        <f t="shared" si="58"/>
        <v>0</v>
      </c>
      <c r="V46" s="200">
        <f t="shared" si="58"/>
        <v>730430</v>
      </c>
      <c r="W46" s="51">
        <f t="shared" si="47"/>
        <v>52.589358457456804</v>
      </c>
    </row>
    <row r="47" spans="2:25" ht="13.5" thickTop="1">
      <c r="B47" s="111" t="s">
        <v>20</v>
      </c>
      <c r="C47" s="125">
        <v>482</v>
      </c>
      <c r="D47" s="127">
        <v>482</v>
      </c>
      <c r="E47" s="181">
        <f t="shared" ref="E47:E49" si="59">SUM(C47:D47)</f>
        <v>964</v>
      </c>
      <c r="F47" s="125">
        <v>792</v>
      </c>
      <c r="G47" s="127">
        <v>791</v>
      </c>
      <c r="H47" s="187">
        <f t="shared" ref="H47:H49" si="60">SUM(F47:G47)</f>
        <v>1583</v>
      </c>
      <c r="I47" s="128">
        <f t="shared" si="43"/>
        <v>64.211618257261406</v>
      </c>
      <c r="J47" s="4"/>
      <c r="K47" s="4"/>
      <c r="L47" s="14" t="s">
        <v>21</v>
      </c>
      <c r="M47" s="40">
        <v>74545</v>
      </c>
      <c r="N47" s="38">
        <v>77281</v>
      </c>
      <c r="O47" s="198">
        <f t="shared" ref="O47:O49" si="61">SUM(M47:N47)</f>
        <v>151826</v>
      </c>
      <c r="P47" s="150">
        <v>0</v>
      </c>
      <c r="Q47" s="198">
        <f>O47+P47</f>
        <v>151826</v>
      </c>
      <c r="R47" s="40">
        <v>126436</v>
      </c>
      <c r="S47" s="38">
        <v>127137</v>
      </c>
      <c r="T47" s="198">
        <f t="shared" ref="T47:T49" si="62">SUM(R47:S47)</f>
        <v>253573</v>
      </c>
      <c r="U47" s="150">
        <v>0</v>
      </c>
      <c r="V47" s="198">
        <f>T47+U47</f>
        <v>253573</v>
      </c>
      <c r="W47" s="41">
        <f t="shared" si="47"/>
        <v>67.015530936730201</v>
      </c>
    </row>
    <row r="48" spans="2:25">
      <c r="B48" s="111" t="s">
        <v>22</v>
      </c>
      <c r="C48" s="125">
        <v>546</v>
      </c>
      <c r="D48" s="127">
        <v>546</v>
      </c>
      <c r="E48" s="178">
        <f t="shared" si="59"/>
        <v>1092</v>
      </c>
      <c r="F48" s="125">
        <v>868</v>
      </c>
      <c r="G48" s="127">
        <v>868</v>
      </c>
      <c r="H48" s="178">
        <f t="shared" si="60"/>
        <v>1736</v>
      </c>
      <c r="I48" s="128">
        <f t="shared" si="43"/>
        <v>58.974358974358964</v>
      </c>
      <c r="J48" s="4"/>
      <c r="K48" s="4"/>
      <c r="L48" s="14" t="s">
        <v>22</v>
      </c>
      <c r="M48" s="40">
        <v>80825</v>
      </c>
      <c r="N48" s="38">
        <v>86333</v>
      </c>
      <c r="O48" s="198">
        <f t="shared" si="61"/>
        <v>167158</v>
      </c>
      <c r="P48" s="150">
        <v>0</v>
      </c>
      <c r="Q48" s="198">
        <f t="shared" ref="Q48:Q49" si="63">O48+P48</f>
        <v>167158</v>
      </c>
      <c r="R48" s="40">
        <v>132281</v>
      </c>
      <c r="S48" s="38">
        <v>137289</v>
      </c>
      <c r="T48" s="198">
        <f t="shared" si="62"/>
        <v>269570</v>
      </c>
      <c r="U48" s="150">
        <v>0</v>
      </c>
      <c r="V48" s="198">
        <f>T48+U48</f>
        <v>269570</v>
      </c>
      <c r="W48" s="41">
        <f t="shared" si="47"/>
        <v>61.266586104164929</v>
      </c>
    </row>
    <row r="49" spans="2:25" ht="13.5" thickBot="1">
      <c r="B49" s="111" t="s">
        <v>23</v>
      </c>
      <c r="C49" s="125">
        <v>510</v>
      </c>
      <c r="D49" s="146">
        <v>510</v>
      </c>
      <c r="E49" s="182">
        <f t="shared" si="59"/>
        <v>1020</v>
      </c>
      <c r="F49" s="125">
        <v>798</v>
      </c>
      <c r="G49" s="146">
        <v>799</v>
      </c>
      <c r="H49" s="182">
        <f t="shared" si="60"/>
        <v>1597</v>
      </c>
      <c r="I49" s="147">
        <f t="shared" si="43"/>
        <v>56.568627450980394</v>
      </c>
      <c r="J49" s="4"/>
      <c r="K49" s="4"/>
      <c r="L49" s="14" t="s">
        <v>23</v>
      </c>
      <c r="M49" s="40">
        <v>79105</v>
      </c>
      <c r="N49" s="38">
        <v>81299</v>
      </c>
      <c r="O49" s="198">
        <f t="shared" si="61"/>
        <v>160404</v>
      </c>
      <c r="P49" s="150">
        <v>0</v>
      </c>
      <c r="Q49" s="198">
        <f t="shared" si="63"/>
        <v>160404</v>
      </c>
      <c r="R49" s="40">
        <v>121573</v>
      </c>
      <c r="S49" s="38">
        <v>122821</v>
      </c>
      <c r="T49" s="198">
        <f t="shared" si="62"/>
        <v>244394</v>
      </c>
      <c r="U49" s="150">
        <v>0</v>
      </c>
      <c r="V49" s="198">
        <f>T49+U49</f>
        <v>244394</v>
      </c>
      <c r="W49" s="41">
        <f t="shared" si="47"/>
        <v>52.36153711877509</v>
      </c>
    </row>
    <row r="50" spans="2:25" ht="14.25" thickTop="1" thickBot="1">
      <c r="B50" s="132" t="s">
        <v>24</v>
      </c>
      <c r="C50" s="133">
        <f>+C47+C48+C49</f>
        <v>1538</v>
      </c>
      <c r="D50" s="135">
        <f t="shared" ref="D50:H50" si="64">+D47+D48+D49</f>
        <v>1538</v>
      </c>
      <c r="E50" s="179">
        <f t="shared" si="64"/>
        <v>3076</v>
      </c>
      <c r="F50" s="133">
        <f t="shared" si="64"/>
        <v>2458</v>
      </c>
      <c r="G50" s="135">
        <f t="shared" si="64"/>
        <v>2458</v>
      </c>
      <c r="H50" s="188">
        <f t="shared" si="64"/>
        <v>4916</v>
      </c>
      <c r="I50" s="136">
        <f t="shared" si="43"/>
        <v>59.81794538361509</v>
      </c>
      <c r="J50" s="4"/>
      <c r="K50" s="4"/>
      <c r="L50" s="42" t="s">
        <v>24</v>
      </c>
      <c r="M50" s="46">
        <f>+M47+M48+M49</f>
        <v>234475</v>
      </c>
      <c r="N50" s="44">
        <f t="shared" ref="N50:V50" si="65">+N47+N48+N49</f>
        <v>244913</v>
      </c>
      <c r="O50" s="199">
        <f t="shared" si="65"/>
        <v>479388</v>
      </c>
      <c r="P50" s="44">
        <f t="shared" si="65"/>
        <v>0</v>
      </c>
      <c r="Q50" s="199">
        <f t="shared" si="65"/>
        <v>479388</v>
      </c>
      <c r="R50" s="46">
        <f t="shared" si="65"/>
        <v>380290</v>
      </c>
      <c r="S50" s="44">
        <f t="shared" si="65"/>
        <v>387247</v>
      </c>
      <c r="T50" s="199">
        <f t="shared" si="65"/>
        <v>767537</v>
      </c>
      <c r="U50" s="44">
        <f t="shared" si="65"/>
        <v>0</v>
      </c>
      <c r="V50" s="199">
        <f t="shared" si="65"/>
        <v>767537</v>
      </c>
      <c r="W50" s="47">
        <f t="shared" si="47"/>
        <v>60.107678957337264</v>
      </c>
    </row>
    <row r="51" spans="2:25" ht="14.25" thickTop="1" thickBot="1">
      <c r="B51" s="132" t="s">
        <v>62</v>
      </c>
      <c r="C51" s="133">
        <f t="shared" ref="C51:H51" si="66">+C42+C46+C50</f>
        <v>5361</v>
      </c>
      <c r="D51" s="135">
        <f t="shared" si="66"/>
        <v>5361</v>
      </c>
      <c r="E51" s="179">
        <f t="shared" si="66"/>
        <v>10722</v>
      </c>
      <c r="F51" s="133">
        <f t="shared" si="66"/>
        <v>7786</v>
      </c>
      <c r="G51" s="135">
        <f t="shared" si="66"/>
        <v>7787</v>
      </c>
      <c r="H51" s="185">
        <f t="shared" si="66"/>
        <v>15573</v>
      </c>
      <c r="I51" s="137">
        <f>IF(E51=0,0,((H51/E51)-1)*100)</f>
        <v>45.243424734191386</v>
      </c>
      <c r="J51" s="8"/>
      <c r="K51" s="4"/>
      <c r="L51" s="42" t="s">
        <v>62</v>
      </c>
      <c r="M51" s="46">
        <f t="shared" ref="M51:V51" si="67">+M42+M46+M50</f>
        <v>781090</v>
      </c>
      <c r="N51" s="44">
        <f t="shared" si="67"/>
        <v>811881</v>
      </c>
      <c r="O51" s="199">
        <f t="shared" si="67"/>
        <v>1592971</v>
      </c>
      <c r="P51" s="45">
        <f t="shared" si="67"/>
        <v>0</v>
      </c>
      <c r="Q51" s="202">
        <f t="shared" si="67"/>
        <v>1592971</v>
      </c>
      <c r="R51" s="46">
        <f t="shared" si="67"/>
        <v>1127061</v>
      </c>
      <c r="S51" s="44">
        <f t="shared" si="67"/>
        <v>1149078</v>
      </c>
      <c r="T51" s="199">
        <f t="shared" si="67"/>
        <v>2276139</v>
      </c>
      <c r="U51" s="45">
        <f t="shared" si="67"/>
        <v>0</v>
      </c>
      <c r="V51" s="202">
        <f t="shared" si="67"/>
        <v>2276139</v>
      </c>
      <c r="W51" s="47">
        <f>IF(Q51=0,0,((V51/Q51)-1)*100)</f>
        <v>42.886405339456914</v>
      </c>
      <c r="X51" s="329"/>
      <c r="Y51" s="329"/>
    </row>
    <row r="52" spans="2:25" ht="14.25" thickTop="1" thickBot="1">
      <c r="B52" s="132" t="s">
        <v>7</v>
      </c>
      <c r="C52" s="133">
        <f>+C51+C38</f>
        <v>7192</v>
      </c>
      <c r="D52" s="135">
        <f t="shared" ref="D52:H52" si="68">+D51+D38</f>
        <v>7221</v>
      </c>
      <c r="E52" s="179">
        <f t="shared" si="68"/>
        <v>14413</v>
      </c>
      <c r="F52" s="133">
        <f t="shared" si="68"/>
        <v>10069</v>
      </c>
      <c r="G52" s="135">
        <f t="shared" si="68"/>
        <v>10068</v>
      </c>
      <c r="H52" s="185">
        <f t="shared" si="68"/>
        <v>20137</v>
      </c>
      <c r="I52" s="137">
        <f t="shared" ref="I52" si="69">IF(E52=0,0,((H52/E52)-1)*100)</f>
        <v>39.71414695066953</v>
      </c>
      <c r="J52" s="8"/>
      <c r="K52" s="8"/>
      <c r="L52" s="42" t="s">
        <v>7</v>
      </c>
      <c r="M52" s="46">
        <f>+M51+M38</f>
        <v>1053195</v>
      </c>
      <c r="N52" s="44">
        <f t="shared" ref="N52:V52" si="70">+N51+N38</f>
        <v>1083885</v>
      </c>
      <c r="O52" s="199">
        <f t="shared" si="70"/>
        <v>2137080</v>
      </c>
      <c r="P52" s="45">
        <f t="shared" si="70"/>
        <v>0</v>
      </c>
      <c r="Q52" s="202">
        <f t="shared" si="70"/>
        <v>2137080</v>
      </c>
      <c r="R52" s="46">
        <f t="shared" si="70"/>
        <v>1482313</v>
      </c>
      <c r="S52" s="44">
        <f t="shared" si="70"/>
        <v>1499367</v>
      </c>
      <c r="T52" s="199">
        <f t="shared" si="70"/>
        <v>2981680</v>
      </c>
      <c r="U52" s="45">
        <f t="shared" si="70"/>
        <v>0</v>
      </c>
      <c r="V52" s="202">
        <f t="shared" si="70"/>
        <v>2981680</v>
      </c>
      <c r="W52" s="47">
        <f t="shared" ref="W52" si="71">IF(Q52=0,0,((V52/Q52)-1)*100)</f>
        <v>39.521215864637725</v>
      </c>
      <c r="X52" s="329"/>
      <c r="Y52" s="329"/>
    </row>
    <row r="53" spans="2:25" ht="14.25" thickTop="1" thickBot="1">
      <c r="B53" s="148" t="s">
        <v>60</v>
      </c>
      <c r="C53" s="107"/>
      <c r="D53" s="107"/>
      <c r="E53" s="107"/>
      <c r="F53" s="107"/>
      <c r="G53" s="107"/>
      <c r="H53" s="107"/>
      <c r="I53" s="108"/>
      <c r="J53" s="4"/>
      <c r="K53" s="4"/>
      <c r="L53" s="55" t="s">
        <v>60</v>
      </c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4"/>
    </row>
    <row r="54" spans="2:25" ht="13.5" thickTop="1">
      <c r="B54" s="513" t="s">
        <v>27</v>
      </c>
      <c r="C54" s="514"/>
      <c r="D54" s="514"/>
      <c r="E54" s="514"/>
      <c r="F54" s="514"/>
      <c r="G54" s="514"/>
      <c r="H54" s="514"/>
      <c r="I54" s="515"/>
      <c r="J54" s="4"/>
      <c r="K54" s="4"/>
      <c r="L54" s="516" t="s">
        <v>28</v>
      </c>
      <c r="M54" s="517"/>
      <c r="N54" s="517"/>
      <c r="O54" s="517"/>
      <c r="P54" s="517"/>
      <c r="Q54" s="517"/>
      <c r="R54" s="517"/>
      <c r="S54" s="517"/>
      <c r="T54" s="517"/>
      <c r="U54" s="517"/>
      <c r="V54" s="517"/>
      <c r="W54" s="518"/>
    </row>
    <row r="55" spans="2:25" ht="13.5" thickBot="1">
      <c r="B55" s="519" t="s">
        <v>30</v>
      </c>
      <c r="C55" s="520"/>
      <c r="D55" s="520"/>
      <c r="E55" s="520"/>
      <c r="F55" s="520"/>
      <c r="G55" s="520"/>
      <c r="H55" s="520"/>
      <c r="I55" s="521"/>
      <c r="J55" s="4"/>
      <c r="K55" s="4"/>
      <c r="L55" s="522" t="s">
        <v>50</v>
      </c>
      <c r="M55" s="523"/>
      <c r="N55" s="523"/>
      <c r="O55" s="523"/>
      <c r="P55" s="523"/>
      <c r="Q55" s="523"/>
      <c r="R55" s="523"/>
      <c r="S55" s="523"/>
      <c r="T55" s="523"/>
      <c r="U55" s="523"/>
      <c r="V55" s="523"/>
      <c r="W55" s="524"/>
    </row>
    <row r="56" spans="2:25" ht="14.25" thickTop="1" thickBot="1">
      <c r="B56" s="106"/>
      <c r="C56" s="107"/>
      <c r="D56" s="107"/>
      <c r="E56" s="107"/>
      <c r="F56" s="107"/>
      <c r="G56" s="107"/>
      <c r="H56" s="107"/>
      <c r="I56" s="108"/>
      <c r="J56" s="4"/>
      <c r="K56" s="4"/>
      <c r="L56" s="52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4"/>
    </row>
    <row r="57" spans="2:25" ht="14.25" thickTop="1" thickBot="1">
      <c r="B57" s="109"/>
      <c r="C57" s="537" t="s">
        <v>58</v>
      </c>
      <c r="D57" s="538"/>
      <c r="E57" s="539"/>
      <c r="F57" s="525" t="s">
        <v>59</v>
      </c>
      <c r="G57" s="526"/>
      <c r="H57" s="527"/>
      <c r="I57" s="110" t="s">
        <v>2</v>
      </c>
      <c r="J57" s="4"/>
      <c r="K57" s="4"/>
      <c r="L57" s="12"/>
      <c r="M57" s="528" t="s">
        <v>58</v>
      </c>
      <c r="N57" s="529"/>
      <c r="O57" s="529"/>
      <c r="P57" s="529"/>
      <c r="Q57" s="530"/>
      <c r="R57" s="528" t="s">
        <v>59</v>
      </c>
      <c r="S57" s="529"/>
      <c r="T57" s="529"/>
      <c r="U57" s="529"/>
      <c r="V57" s="530"/>
      <c r="W57" s="13" t="s">
        <v>2</v>
      </c>
    </row>
    <row r="58" spans="2:25" ht="13.5" thickTop="1">
      <c r="B58" s="111" t="s">
        <v>3</v>
      </c>
      <c r="C58" s="112"/>
      <c r="D58" s="113"/>
      <c r="E58" s="114"/>
      <c r="F58" s="112"/>
      <c r="G58" s="113"/>
      <c r="H58" s="114"/>
      <c r="I58" s="115" t="s">
        <v>4</v>
      </c>
      <c r="J58" s="4"/>
      <c r="K58" s="4"/>
      <c r="L58" s="14" t="s">
        <v>3</v>
      </c>
      <c r="M58" s="15"/>
      <c r="N58" s="16"/>
      <c r="O58" s="17"/>
      <c r="P58" s="18"/>
      <c r="Q58" s="19"/>
      <c r="R58" s="20"/>
      <c r="S58" s="16"/>
      <c r="T58" s="17"/>
      <c r="U58" s="18"/>
      <c r="V58" s="21"/>
      <c r="W58" s="22" t="s">
        <v>4</v>
      </c>
    </row>
    <row r="59" spans="2:25" ht="13.5" thickBot="1">
      <c r="B59" s="116" t="s">
        <v>29</v>
      </c>
      <c r="C59" s="117" t="s">
        <v>5</v>
      </c>
      <c r="D59" s="118" t="s">
        <v>6</v>
      </c>
      <c r="E59" s="392" t="s">
        <v>7</v>
      </c>
      <c r="F59" s="117" t="s">
        <v>5</v>
      </c>
      <c r="G59" s="118" t="s">
        <v>6</v>
      </c>
      <c r="H59" s="392" t="s">
        <v>7</v>
      </c>
      <c r="I59" s="120"/>
      <c r="J59" s="4"/>
      <c r="K59" s="4"/>
      <c r="L59" s="23"/>
      <c r="M59" s="24" t="s">
        <v>8</v>
      </c>
      <c r="N59" s="25" t="s">
        <v>9</v>
      </c>
      <c r="O59" s="26" t="s">
        <v>31</v>
      </c>
      <c r="P59" s="27" t="s">
        <v>32</v>
      </c>
      <c r="Q59" s="26" t="s">
        <v>7</v>
      </c>
      <c r="R59" s="28" t="s">
        <v>8</v>
      </c>
      <c r="S59" s="25" t="s">
        <v>9</v>
      </c>
      <c r="T59" s="26" t="s">
        <v>31</v>
      </c>
      <c r="U59" s="27" t="s">
        <v>32</v>
      </c>
      <c r="V59" s="26" t="s">
        <v>7</v>
      </c>
      <c r="W59" s="29"/>
    </row>
    <row r="60" spans="2:25" ht="5.25" customHeight="1" thickTop="1">
      <c r="B60" s="111"/>
      <c r="C60" s="121"/>
      <c r="D60" s="122"/>
      <c r="E60" s="123"/>
      <c r="F60" s="121"/>
      <c r="G60" s="122"/>
      <c r="H60" s="123"/>
      <c r="I60" s="124"/>
      <c r="J60" s="4"/>
      <c r="K60" s="4"/>
      <c r="L60" s="14"/>
      <c r="M60" s="30"/>
      <c r="N60" s="31"/>
      <c r="O60" s="32"/>
      <c r="P60" s="33"/>
      <c r="Q60" s="32"/>
      <c r="R60" s="34"/>
      <c r="S60" s="31"/>
      <c r="T60" s="32"/>
      <c r="U60" s="33"/>
      <c r="V60" s="35"/>
      <c r="W60" s="36"/>
    </row>
    <row r="61" spans="2:25">
      <c r="B61" s="111" t="s">
        <v>10</v>
      </c>
      <c r="C61" s="125">
        <f t="shared" ref="C61:H63" si="72">+C9+C35</f>
        <v>651</v>
      </c>
      <c r="D61" s="127">
        <f t="shared" si="72"/>
        <v>649</v>
      </c>
      <c r="E61" s="184">
        <f t="shared" si="72"/>
        <v>1300</v>
      </c>
      <c r="F61" s="125">
        <f t="shared" si="72"/>
        <v>834</v>
      </c>
      <c r="G61" s="127">
        <f t="shared" si="72"/>
        <v>834</v>
      </c>
      <c r="H61" s="184">
        <f t="shared" si="72"/>
        <v>1668</v>
      </c>
      <c r="I61" s="128">
        <f t="shared" ref="I61:I63" si="73">IF(E61=0,0,((H61/E61)-1)*100)</f>
        <v>28.307692307692299</v>
      </c>
      <c r="J61" s="4"/>
      <c r="K61" s="7"/>
      <c r="L61" s="14" t="s">
        <v>10</v>
      </c>
      <c r="M61" s="37">
        <f t="shared" ref="M61:N63" si="74">+M9+M35</f>
        <v>90584</v>
      </c>
      <c r="N61" s="38">
        <f t="shared" si="74"/>
        <v>92303</v>
      </c>
      <c r="O61" s="198">
        <f>SUM(M61:N61)</f>
        <v>182887</v>
      </c>
      <c r="P61" s="39">
        <f t="shared" ref="P61:S63" si="75">+P9+P35</f>
        <v>0</v>
      </c>
      <c r="Q61" s="198">
        <f t="shared" si="75"/>
        <v>182887</v>
      </c>
      <c r="R61" s="40">
        <f t="shared" si="75"/>
        <v>119365</v>
      </c>
      <c r="S61" s="38">
        <f t="shared" si="75"/>
        <v>118793</v>
      </c>
      <c r="T61" s="198">
        <f>SUM(R61:S61)</f>
        <v>238158</v>
      </c>
      <c r="U61" s="39">
        <f>U9+U35</f>
        <v>0</v>
      </c>
      <c r="V61" s="201">
        <f>+T61+U61</f>
        <v>238158</v>
      </c>
      <c r="W61" s="41">
        <f t="shared" ref="W61:W63" si="76">IF(Q61=0,0,((V61/Q61)-1)*100)</f>
        <v>30.22139353808635</v>
      </c>
    </row>
    <row r="62" spans="2:25">
      <c r="B62" s="111" t="s">
        <v>11</v>
      </c>
      <c r="C62" s="125">
        <f t="shared" si="72"/>
        <v>649</v>
      </c>
      <c r="D62" s="127">
        <f t="shared" si="72"/>
        <v>650</v>
      </c>
      <c r="E62" s="184">
        <f t="shared" si="72"/>
        <v>1299</v>
      </c>
      <c r="F62" s="125">
        <f t="shared" si="72"/>
        <v>810</v>
      </c>
      <c r="G62" s="127">
        <f t="shared" si="72"/>
        <v>810</v>
      </c>
      <c r="H62" s="184">
        <f t="shared" si="72"/>
        <v>1620</v>
      </c>
      <c r="I62" s="128">
        <f t="shared" si="73"/>
        <v>24.711316397228632</v>
      </c>
      <c r="J62" s="4"/>
      <c r="K62" s="7"/>
      <c r="L62" s="14" t="s">
        <v>11</v>
      </c>
      <c r="M62" s="37">
        <f t="shared" si="74"/>
        <v>95491</v>
      </c>
      <c r="N62" s="38">
        <f t="shared" si="74"/>
        <v>94384</v>
      </c>
      <c r="O62" s="198">
        <f t="shared" ref="O62:O63" si="77">SUM(M62:N62)</f>
        <v>189875</v>
      </c>
      <c r="P62" s="39">
        <f t="shared" si="75"/>
        <v>0</v>
      </c>
      <c r="Q62" s="198">
        <f t="shared" si="75"/>
        <v>189875</v>
      </c>
      <c r="R62" s="40">
        <f t="shared" si="75"/>
        <v>130370</v>
      </c>
      <c r="S62" s="38">
        <f t="shared" si="75"/>
        <v>127429</v>
      </c>
      <c r="T62" s="198">
        <f t="shared" ref="T62:T63" si="78">SUM(R62:S62)</f>
        <v>257799</v>
      </c>
      <c r="U62" s="39">
        <f>U10+U36</f>
        <v>0</v>
      </c>
      <c r="V62" s="201">
        <f>+T62+U62</f>
        <v>257799</v>
      </c>
      <c r="W62" s="41">
        <f t="shared" si="76"/>
        <v>35.773008558262021</v>
      </c>
    </row>
    <row r="63" spans="2:25" ht="13.5" thickBot="1">
      <c r="B63" s="116" t="s">
        <v>12</v>
      </c>
      <c r="C63" s="129">
        <f t="shared" si="72"/>
        <v>758</v>
      </c>
      <c r="D63" s="131">
        <f t="shared" si="72"/>
        <v>787</v>
      </c>
      <c r="E63" s="184">
        <f t="shared" si="72"/>
        <v>1545</v>
      </c>
      <c r="F63" s="129">
        <f t="shared" si="72"/>
        <v>1041</v>
      </c>
      <c r="G63" s="131">
        <f t="shared" si="72"/>
        <v>1039</v>
      </c>
      <c r="H63" s="184">
        <f t="shared" si="72"/>
        <v>2080</v>
      </c>
      <c r="I63" s="128">
        <f t="shared" si="73"/>
        <v>34.627831715210355</v>
      </c>
      <c r="J63" s="4"/>
      <c r="K63" s="7"/>
      <c r="L63" s="23" t="s">
        <v>12</v>
      </c>
      <c r="M63" s="37">
        <f t="shared" si="74"/>
        <v>118989</v>
      </c>
      <c r="N63" s="38">
        <f t="shared" si="74"/>
        <v>116988</v>
      </c>
      <c r="O63" s="198">
        <f t="shared" si="77"/>
        <v>235977</v>
      </c>
      <c r="P63" s="39">
        <f t="shared" si="75"/>
        <v>0</v>
      </c>
      <c r="Q63" s="198">
        <f t="shared" si="75"/>
        <v>235977</v>
      </c>
      <c r="R63" s="40">
        <f t="shared" si="75"/>
        <v>158287</v>
      </c>
      <c r="S63" s="38">
        <f t="shared" si="75"/>
        <v>153814</v>
      </c>
      <c r="T63" s="198">
        <f t="shared" si="78"/>
        <v>312101</v>
      </c>
      <c r="U63" s="39">
        <f>U11+U37</f>
        <v>0</v>
      </c>
      <c r="V63" s="201">
        <f>+T63+U63</f>
        <v>312101</v>
      </c>
      <c r="W63" s="41">
        <f t="shared" si="76"/>
        <v>32.25907609639922</v>
      </c>
    </row>
    <row r="64" spans="2:25" ht="14.25" thickTop="1" thickBot="1">
      <c r="B64" s="132" t="s">
        <v>57</v>
      </c>
      <c r="C64" s="133">
        <f>+C61+C62+C63</f>
        <v>2058</v>
      </c>
      <c r="D64" s="134">
        <f t="shared" ref="D64:H64" si="79">+D61+D62+D63</f>
        <v>2086</v>
      </c>
      <c r="E64" s="179">
        <f t="shared" si="79"/>
        <v>4144</v>
      </c>
      <c r="F64" s="133">
        <f t="shared" si="79"/>
        <v>2685</v>
      </c>
      <c r="G64" s="135">
        <f t="shared" si="79"/>
        <v>2683</v>
      </c>
      <c r="H64" s="188">
        <f t="shared" si="79"/>
        <v>5368</v>
      </c>
      <c r="I64" s="136">
        <f>IF(E64=0,0,((H64/E64)-1)*100)</f>
        <v>29.536679536679532</v>
      </c>
      <c r="J64" s="4"/>
      <c r="K64" s="4"/>
      <c r="L64" s="42" t="s">
        <v>57</v>
      </c>
      <c r="M64" s="43">
        <f>+M61+M62+M63</f>
        <v>305064</v>
      </c>
      <c r="N64" s="44">
        <f t="shared" ref="N64:V64" si="80">+N61+N62+N63</f>
        <v>303675</v>
      </c>
      <c r="O64" s="199">
        <f t="shared" si="80"/>
        <v>608739</v>
      </c>
      <c r="P64" s="45">
        <f t="shared" si="80"/>
        <v>0</v>
      </c>
      <c r="Q64" s="199">
        <f t="shared" si="80"/>
        <v>608739</v>
      </c>
      <c r="R64" s="46">
        <f t="shared" si="80"/>
        <v>408022</v>
      </c>
      <c r="S64" s="44">
        <f t="shared" si="80"/>
        <v>400036</v>
      </c>
      <c r="T64" s="199">
        <f t="shared" si="80"/>
        <v>808058</v>
      </c>
      <c r="U64" s="44">
        <f t="shared" si="80"/>
        <v>0</v>
      </c>
      <c r="V64" s="199">
        <f t="shared" si="80"/>
        <v>808058</v>
      </c>
      <c r="W64" s="47">
        <f>IF(Q64=0,0,((V64/Q64)-1)*100)</f>
        <v>32.742932521162601</v>
      </c>
    </row>
    <row r="65" spans="2:25" ht="13.5" thickTop="1">
      <c r="B65" s="111" t="s">
        <v>13</v>
      </c>
      <c r="C65" s="125">
        <f t="shared" ref="C65:H67" si="81">+C13+C39</f>
        <v>851</v>
      </c>
      <c r="D65" s="127">
        <f t="shared" si="81"/>
        <v>851</v>
      </c>
      <c r="E65" s="184">
        <f t="shared" si="81"/>
        <v>1702</v>
      </c>
      <c r="F65" s="125">
        <f t="shared" si="81"/>
        <v>1126</v>
      </c>
      <c r="G65" s="127">
        <f t="shared" si="81"/>
        <v>1126</v>
      </c>
      <c r="H65" s="184">
        <f t="shared" si="81"/>
        <v>2252</v>
      </c>
      <c r="I65" s="128">
        <f t="shared" ref="I65:I76" si="82">IF(E65=0,0,((H65/E65)-1)*100)</f>
        <v>32.31492361927144</v>
      </c>
      <c r="J65" s="4"/>
      <c r="K65" s="4"/>
      <c r="L65" s="14" t="s">
        <v>13</v>
      </c>
      <c r="M65" s="37">
        <f t="shared" ref="M65:N67" si="83">+M13+M39</f>
        <v>117575</v>
      </c>
      <c r="N65" s="38">
        <f t="shared" si="83"/>
        <v>127304</v>
      </c>
      <c r="O65" s="198">
        <f t="shared" ref="O65:O66" si="84">SUM(M65:N65)</f>
        <v>244879</v>
      </c>
      <c r="P65" s="39">
        <f t="shared" ref="P65:S67" si="85">+P13+P39</f>
        <v>0</v>
      </c>
      <c r="Q65" s="198">
        <f t="shared" si="85"/>
        <v>244879</v>
      </c>
      <c r="R65" s="40">
        <f t="shared" si="85"/>
        <v>161281</v>
      </c>
      <c r="S65" s="38">
        <f t="shared" si="85"/>
        <v>161350</v>
      </c>
      <c r="T65" s="198">
        <f t="shared" ref="T65:T66" si="86">SUM(R65:S65)</f>
        <v>322631</v>
      </c>
      <c r="U65" s="39">
        <f>U13+U39</f>
        <v>0</v>
      </c>
      <c r="V65" s="201">
        <f>+T65+U65</f>
        <v>322631</v>
      </c>
      <c r="W65" s="41">
        <f t="shared" ref="W65:W76" si="87">IF(Q65=0,0,((V65/Q65)-1)*100)</f>
        <v>31.751191404734591</v>
      </c>
    </row>
    <row r="66" spans="2:25">
      <c r="B66" s="111" t="s">
        <v>14</v>
      </c>
      <c r="C66" s="125">
        <f t="shared" si="81"/>
        <v>733</v>
      </c>
      <c r="D66" s="127">
        <f t="shared" si="81"/>
        <v>733</v>
      </c>
      <c r="E66" s="184">
        <f t="shared" si="81"/>
        <v>1466</v>
      </c>
      <c r="F66" s="125">
        <f t="shared" si="81"/>
        <v>998</v>
      </c>
      <c r="G66" s="127">
        <f t="shared" si="81"/>
        <v>999</v>
      </c>
      <c r="H66" s="184">
        <f t="shared" si="81"/>
        <v>1997</v>
      </c>
      <c r="I66" s="128">
        <f t="shared" si="82"/>
        <v>36.221009549795369</v>
      </c>
      <c r="J66" s="4"/>
      <c r="K66" s="4"/>
      <c r="L66" s="14" t="s">
        <v>14</v>
      </c>
      <c r="M66" s="37">
        <f t="shared" si="83"/>
        <v>110153</v>
      </c>
      <c r="N66" s="38">
        <f t="shared" si="83"/>
        <v>115931</v>
      </c>
      <c r="O66" s="198">
        <f t="shared" si="84"/>
        <v>226084</v>
      </c>
      <c r="P66" s="39">
        <f t="shared" si="85"/>
        <v>0</v>
      </c>
      <c r="Q66" s="198">
        <f t="shared" si="85"/>
        <v>226084</v>
      </c>
      <c r="R66" s="40">
        <f t="shared" si="85"/>
        <v>140957</v>
      </c>
      <c r="S66" s="38">
        <f t="shared" si="85"/>
        <v>149992</v>
      </c>
      <c r="T66" s="198">
        <f t="shared" si="86"/>
        <v>290949</v>
      </c>
      <c r="U66" s="39">
        <f>U14+U40</f>
        <v>0</v>
      </c>
      <c r="V66" s="201">
        <f>+T66+U66</f>
        <v>290949</v>
      </c>
      <c r="W66" s="41">
        <f t="shared" si="87"/>
        <v>28.690663647139992</v>
      </c>
    </row>
    <row r="67" spans="2:25" ht="13.5" thickBot="1">
      <c r="B67" s="111" t="s">
        <v>15</v>
      </c>
      <c r="C67" s="125">
        <f t="shared" si="81"/>
        <v>812</v>
      </c>
      <c r="D67" s="127">
        <f t="shared" si="81"/>
        <v>812</v>
      </c>
      <c r="E67" s="184">
        <f t="shared" si="81"/>
        <v>1624</v>
      </c>
      <c r="F67" s="125">
        <f t="shared" si="81"/>
        <v>1219</v>
      </c>
      <c r="G67" s="127">
        <f t="shared" si="81"/>
        <v>1219</v>
      </c>
      <c r="H67" s="184">
        <f t="shared" si="81"/>
        <v>2438</v>
      </c>
      <c r="I67" s="128">
        <f>IF(E67=0,0,((H67/E67)-1)*100)</f>
        <v>50.123152709359609</v>
      </c>
      <c r="J67" s="4"/>
      <c r="K67" s="4"/>
      <c r="L67" s="14" t="s">
        <v>15</v>
      </c>
      <c r="M67" s="37">
        <f t="shared" si="83"/>
        <v>115650</v>
      </c>
      <c r="N67" s="38">
        <f t="shared" si="83"/>
        <v>118527</v>
      </c>
      <c r="O67" s="198">
        <f>SUM(M67:N67)</f>
        <v>234177</v>
      </c>
      <c r="P67" s="39">
        <f t="shared" si="85"/>
        <v>0</v>
      </c>
      <c r="Q67" s="198">
        <f t="shared" si="85"/>
        <v>234177</v>
      </c>
      <c r="R67" s="40">
        <f t="shared" si="85"/>
        <v>156182</v>
      </c>
      <c r="S67" s="38">
        <f t="shared" si="85"/>
        <v>162048</v>
      </c>
      <c r="T67" s="198">
        <f>SUM(R67:S67)</f>
        <v>318230</v>
      </c>
      <c r="U67" s="39">
        <f>U15+U41</f>
        <v>0</v>
      </c>
      <c r="V67" s="201">
        <f>+T67+U67</f>
        <v>318230</v>
      </c>
      <c r="W67" s="41">
        <f>IF(Q67=0,0,((V67/Q67)-1)*100)</f>
        <v>35.892935685400353</v>
      </c>
    </row>
    <row r="68" spans="2:25" ht="14.25" thickTop="1" thickBot="1">
      <c r="B68" s="132" t="s">
        <v>61</v>
      </c>
      <c r="C68" s="133">
        <f>+C65+C66+C67</f>
        <v>2396</v>
      </c>
      <c r="D68" s="135">
        <f t="shared" ref="D68:H68" si="88">+D65+D66+D67</f>
        <v>2396</v>
      </c>
      <c r="E68" s="179">
        <f t="shared" si="88"/>
        <v>4792</v>
      </c>
      <c r="F68" s="133">
        <f t="shared" si="88"/>
        <v>3343</v>
      </c>
      <c r="G68" s="135">
        <f t="shared" si="88"/>
        <v>3344</v>
      </c>
      <c r="H68" s="185">
        <f t="shared" si="88"/>
        <v>6687</v>
      </c>
      <c r="I68" s="137">
        <f>IF(E68=0,0,((H68/E68)-1)*100)</f>
        <v>39.545075125208683</v>
      </c>
      <c r="J68" s="8"/>
      <c r="K68" s="8"/>
      <c r="L68" s="42" t="s">
        <v>61</v>
      </c>
      <c r="M68" s="46">
        <f>+M65+M66+M67</f>
        <v>343378</v>
      </c>
      <c r="N68" s="44">
        <f t="shared" ref="N68:V68" si="89">+N65+N66+N67</f>
        <v>361762</v>
      </c>
      <c r="O68" s="199">
        <f t="shared" si="89"/>
        <v>705140</v>
      </c>
      <c r="P68" s="45">
        <f t="shared" si="89"/>
        <v>0</v>
      </c>
      <c r="Q68" s="202">
        <f t="shared" si="89"/>
        <v>705140</v>
      </c>
      <c r="R68" s="46">
        <f t="shared" si="89"/>
        <v>458420</v>
      </c>
      <c r="S68" s="44">
        <f t="shared" si="89"/>
        <v>473390</v>
      </c>
      <c r="T68" s="199">
        <f t="shared" si="89"/>
        <v>931810</v>
      </c>
      <c r="U68" s="45">
        <f t="shared" si="89"/>
        <v>0</v>
      </c>
      <c r="V68" s="202">
        <f t="shared" si="89"/>
        <v>931810</v>
      </c>
      <c r="W68" s="47">
        <f>IF(Q68=0,0,((V68/Q68)-1)*100)</f>
        <v>32.145389568029039</v>
      </c>
      <c r="X68" s="329"/>
      <c r="Y68" s="329"/>
    </row>
    <row r="69" spans="2:25" ht="13.5" thickTop="1">
      <c r="B69" s="111" t="s">
        <v>16</v>
      </c>
      <c r="C69" s="138">
        <f t="shared" ref="C69:H71" si="90">+C17+C43</f>
        <v>749</v>
      </c>
      <c r="D69" s="140">
        <f t="shared" si="90"/>
        <v>749</v>
      </c>
      <c r="E69" s="184">
        <f t="shared" si="90"/>
        <v>1498</v>
      </c>
      <c r="F69" s="138">
        <f t="shared" si="90"/>
        <v>1132</v>
      </c>
      <c r="G69" s="140">
        <f t="shared" si="90"/>
        <v>1132</v>
      </c>
      <c r="H69" s="184">
        <f t="shared" si="90"/>
        <v>2264</v>
      </c>
      <c r="I69" s="128">
        <f t="shared" si="82"/>
        <v>51.134846461949259</v>
      </c>
      <c r="J69" s="8"/>
      <c r="K69" s="4"/>
      <c r="L69" s="14" t="s">
        <v>16</v>
      </c>
      <c r="M69" s="37">
        <f t="shared" ref="M69:N71" si="91">+M17+M43</f>
        <v>103938</v>
      </c>
      <c r="N69" s="38">
        <f t="shared" si="91"/>
        <v>104046</v>
      </c>
      <c r="O69" s="198">
        <f t="shared" ref="O69:O71" si="92">SUM(M69:N69)</f>
        <v>207984</v>
      </c>
      <c r="P69" s="39">
        <f t="shared" ref="P69:S71" si="93">+P17+P43</f>
        <v>0</v>
      </c>
      <c r="Q69" s="198">
        <f t="shared" si="93"/>
        <v>207984</v>
      </c>
      <c r="R69" s="40">
        <f t="shared" si="93"/>
        <v>155571</v>
      </c>
      <c r="S69" s="38">
        <f t="shared" si="93"/>
        <v>156052</v>
      </c>
      <c r="T69" s="198">
        <f t="shared" ref="T69:T71" si="94">SUM(R69:S69)</f>
        <v>311623</v>
      </c>
      <c r="U69" s="39">
        <f>U17+U43</f>
        <v>0</v>
      </c>
      <c r="V69" s="201">
        <f>+T69+U69</f>
        <v>311623</v>
      </c>
      <c r="W69" s="41">
        <f t="shared" si="87"/>
        <v>49.83027540580045</v>
      </c>
    </row>
    <row r="70" spans="2:25">
      <c r="B70" s="111" t="s">
        <v>17</v>
      </c>
      <c r="C70" s="138">
        <f t="shared" si="90"/>
        <v>666</v>
      </c>
      <c r="D70" s="140">
        <f t="shared" si="90"/>
        <v>666</v>
      </c>
      <c r="E70" s="184">
        <f t="shared" si="90"/>
        <v>1332</v>
      </c>
      <c r="F70" s="138">
        <f t="shared" si="90"/>
        <v>1083</v>
      </c>
      <c r="G70" s="140">
        <f t="shared" si="90"/>
        <v>1083</v>
      </c>
      <c r="H70" s="184">
        <f t="shared" si="90"/>
        <v>2166</v>
      </c>
      <c r="I70" s="128">
        <f>IF(E70=0,0,((H70/E70)-1)*100)</f>
        <v>62.612612612612615</v>
      </c>
      <c r="J70" s="4"/>
      <c r="K70" s="4"/>
      <c r="L70" s="14" t="s">
        <v>17</v>
      </c>
      <c r="M70" s="37">
        <f t="shared" si="91"/>
        <v>91609</v>
      </c>
      <c r="N70" s="38">
        <f t="shared" si="91"/>
        <v>90717</v>
      </c>
      <c r="O70" s="198">
        <f>SUM(M70:N70)</f>
        <v>182326</v>
      </c>
      <c r="P70" s="39">
        <f t="shared" si="93"/>
        <v>0</v>
      </c>
      <c r="Q70" s="198">
        <f t="shared" si="93"/>
        <v>182326</v>
      </c>
      <c r="R70" s="40">
        <f t="shared" si="93"/>
        <v>145130</v>
      </c>
      <c r="S70" s="38">
        <f t="shared" si="93"/>
        <v>143647</v>
      </c>
      <c r="T70" s="198">
        <f>SUM(R70:S70)</f>
        <v>288777</v>
      </c>
      <c r="U70" s="150">
        <f>U18+U44</f>
        <v>0</v>
      </c>
      <c r="V70" s="198">
        <f>+T70+U70</f>
        <v>288777</v>
      </c>
      <c r="W70" s="41">
        <f>IF(Q70=0,0,((V70/Q70)-1)*100)</f>
        <v>58.384980748768697</v>
      </c>
    </row>
    <row r="71" spans="2:25" ht="13.5" thickBot="1">
      <c r="B71" s="111" t="s">
        <v>18</v>
      </c>
      <c r="C71" s="138">
        <f t="shared" si="90"/>
        <v>634</v>
      </c>
      <c r="D71" s="140">
        <f t="shared" si="90"/>
        <v>634</v>
      </c>
      <c r="E71" s="184">
        <f t="shared" si="90"/>
        <v>1268</v>
      </c>
      <c r="F71" s="138">
        <f t="shared" si="90"/>
        <v>937</v>
      </c>
      <c r="G71" s="140">
        <f t="shared" si="90"/>
        <v>938</v>
      </c>
      <c r="H71" s="184">
        <f t="shared" si="90"/>
        <v>1875</v>
      </c>
      <c r="I71" s="128">
        <f t="shared" si="82"/>
        <v>47.870662460567814</v>
      </c>
      <c r="J71" s="4"/>
      <c r="K71" s="4"/>
      <c r="L71" s="14" t="s">
        <v>18</v>
      </c>
      <c r="M71" s="37">
        <f t="shared" si="91"/>
        <v>82977</v>
      </c>
      <c r="N71" s="38">
        <f t="shared" si="91"/>
        <v>82388</v>
      </c>
      <c r="O71" s="198">
        <f t="shared" si="92"/>
        <v>165365</v>
      </c>
      <c r="P71" s="39">
        <f t="shared" si="93"/>
        <v>0</v>
      </c>
      <c r="Q71" s="198">
        <f t="shared" si="93"/>
        <v>165365</v>
      </c>
      <c r="R71" s="40">
        <f t="shared" si="93"/>
        <v>135663</v>
      </c>
      <c r="S71" s="38">
        <f t="shared" si="93"/>
        <v>134895</v>
      </c>
      <c r="T71" s="198">
        <f t="shared" si="94"/>
        <v>270558</v>
      </c>
      <c r="U71" s="150">
        <f>U19+U45</f>
        <v>0</v>
      </c>
      <c r="V71" s="198">
        <f>+T71+U71</f>
        <v>270558</v>
      </c>
      <c r="W71" s="41">
        <f t="shared" si="87"/>
        <v>63.61261451939648</v>
      </c>
    </row>
    <row r="72" spans="2:25" ht="16.5" thickTop="1" thickBot="1">
      <c r="B72" s="141" t="s">
        <v>19</v>
      </c>
      <c r="C72" s="142">
        <f>+C69+C70+C71</f>
        <v>2049</v>
      </c>
      <c r="D72" s="149">
        <f t="shared" ref="D72:H72" si="95">+D69+D70+D71</f>
        <v>2049</v>
      </c>
      <c r="E72" s="191">
        <f t="shared" si="95"/>
        <v>4098</v>
      </c>
      <c r="F72" s="133">
        <f t="shared" si="95"/>
        <v>3152</v>
      </c>
      <c r="G72" s="144">
        <f t="shared" si="95"/>
        <v>3153</v>
      </c>
      <c r="H72" s="186">
        <f t="shared" si="95"/>
        <v>6305</v>
      </c>
      <c r="I72" s="136">
        <f t="shared" si="82"/>
        <v>53.855539287457297</v>
      </c>
      <c r="J72" s="10"/>
      <c r="K72" s="11"/>
      <c r="L72" s="48" t="s">
        <v>19</v>
      </c>
      <c r="M72" s="49">
        <f>+M69+M70+M71</f>
        <v>278524</v>
      </c>
      <c r="N72" s="50">
        <f t="shared" ref="N72:V72" si="96">+N69+N70+N71</f>
        <v>277151</v>
      </c>
      <c r="O72" s="200">
        <f t="shared" si="96"/>
        <v>555675</v>
      </c>
      <c r="P72" s="50">
        <f t="shared" si="96"/>
        <v>0</v>
      </c>
      <c r="Q72" s="200">
        <f t="shared" si="96"/>
        <v>555675</v>
      </c>
      <c r="R72" s="49">
        <f t="shared" si="96"/>
        <v>436364</v>
      </c>
      <c r="S72" s="50">
        <f t="shared" si="96"/>
        <v>434594</v>
      </c>
      <c r="T72" s="200">
        <f t="shared" si="96"/>
        <v>870958</v>
      </c>
      <c r="U72" s="50">
        <f t="shared" si="96"/>
        <v>0</v>
      </c>
      <c r="V72" s="200">
        <f t="shared" si="96"/>
        <v>870958</v>
      </c>
      <c r="W72" s="51">
        <f t="shared" si="87"/>
        <v>56.738741170648325</v>
      </c>
    </row>
    <row r="73" spans="2:25" ht="13.5" thickTop="1">
      <c r="B73" s="111" t="s">
        <v>21</v>
      </c>
      <c r="C73" s="125">
        <f t="shared" ref="C73:H75" si="97">+C21+C47</f>
        <v>609</v>
      </c>
      <c r="D73" s="127">
        <f t="shared" si="97"/>
        <v>609</v>
      </c>
      <c r="E73" s="192">
        <f t="shared" si="97"/>
        <v>1218</v>
      </c>
      <c r="F73" s="125">
        <f t="shared" si="97"/>
        <v>989</v>
      </c>
      <c r="G73" s="127">
        <f t="shared" si="97"/>
        <v>988</v>
      </c>
      <c r="H73" s="187">
        <f t="shared" si="97"/>
        <v>1977</v>
      </c>
      <c r="I73" s="128">
        <f t="shared" si="82"/>
        <v>62.315270935960584</v>
      </c>
      <c r="J73" s="4"/>
      <c r="K73" s="4"/>
      <c r="L73" s="14" t="s">
        <v>21</v>
      </c>
      <c r="M73" s="37">
        <f t="shared" ref="M73:N75" si="98">+M21+M47</f>
        <v>88612</v>
      </c>
      <c r="N73" s="38">
        <f t="shared" si="98"/>
        <v>90252</v>
      </c>
      <c r="O73" s="198">
        <f t="shared" ref="O73:O75" si="99">SUM(M73:N73)</f>
        <v>178864</v>
      </c>
      <c r="P73" s="39">
        <f t="shared" ref="P73:S75" si="100">+P21+P47</f>
        <v>0</v>
      </c>
      <c r="Q73" s="198">
        <f t="shared" si="100"/>
        <v>178864</v>
      </c>
      <c r="R73" s="40">
        <f t="shared" si="100"/>
        <v>154231</v>
      </c>
      <c r="S73" s="38">
        <f t="shared" si="100"/>
        <v>152207</v>
      </c>
      <c r="T73" s="198">
        <f t="shared" ref="T73:T75" si="101">SUM(R73:S73)</f>
        <v>306438</v>
      </c>
      <c r="U73" s="150">
        <f>U21+U47</f>
        <v>0</v>
      </c>
      <c r="V73" s="198">
        <f>+T73+U73</f>
        <v>306438</v>
      </c>
      <c r="W73" s="41">
        <f t="shared" si="87"/>
        <v>71.324581805170411</v>
      </c>
    </row>
    <row r="74" spans="2:25">
      <c r="B74" s="111" t="s">
        <v>22</v>
      </c>
      <c r="C74" s="125">
        <f t="shared" si="97"/>
        <v>688</v>
      </c>
      <c r="D74" s="127">
        <f t="shared" si="97"/>
        <v>688</v>
      </c>
      <c r="E74" s="178">
        <f t="shared" si="97"/>
        <v>1376</v>
      </c>
      <c r="F74" s="125">
        <f t="shared" si="97"/>
        <v>1065</v>
      </c>
      <c r="G74" s="127">
        <f t="shared" si="97"/>
        <v>1065</v>
      </c>
      <c r="H74" s="178">
        <f t="shared" si="97"/>
        <v>2130</v>
      </c>
      <c r="I74" s="128">
        <f t="shared" si="82"/>
        <v>54.796511627906973</v>
      </c>
      <c r="J74" s="4"/>
      <c r="K74" s="4"/>
      <c r="L74" s="14" t="s">
        <v>22</v>
      </c>
      <c r="M74" s="37">
        <f t="shared" si="98"/>
        <v>96384</v>
      </c>
      <c r="N74" s="38">
        <f t="shared" si="98"/>
        <v>102015</v>
      </c>
      <c r="O74" s="198">
        <f t="shared" si="99"/>
        <v>198399</v>
      </c>
      <c r="P74" s="39">
        <f t="shared" si="100"/>
        <v>0</v>
      </c>
      <c r="Q74" s="198">
        <f t="shared" si="100"/>
        <v>198399</v>
      </c>
      <c r="R74" s="40">
        <f t="shared" si="100"/>
        <v>159939</v>
      </c>
      <c r="S74" s="38">
        <f t="shared" si="100"/>
        <v>164892</v>
      </c>
      <c r="T74" s="198">
        <f t="shared" si="101"/>
        <v>324831</v>
      </c>
      <c r="U74" s="150">
        <f>U22+U48</f>
        <v>1</v>
      </c>
      <c r="V74" s="198">
        <f>+T74+U74</f>
        <v>324832</v>
      </c>
      <c r="W74" s="41">
        <f t="shared" si="87"/>
        <v>63.726631686651643</v>
      </c>
    </row>
    <row r="75" spans="2:25" ht="13.5" thickBot="1">
      <c r="B75" s="111" t="s">
        <v>23</v>
      </c>
      <c r="C75" s="125">
        <f t="shared" si="97"/>
        <v>629</v>
      </c>
      <c r="D75" s="146">
        <f t="shared" si="97"/>
        <v>629</v>
      </c>
      <c r="E75" s="182">
        <f t="shared" si="97"/>
        <v>1258</v>
      </c>
      <c r="F75" s="125">
        <f t="shared" si="97"/>
        <v>982</v>
      </c>
      <c r="G75" s="146">
        <f t="shared" si="97"/>
        <v>984</v>
      </c>
      <c r="H75" s="182">
        <f t="shared" si="97"/>
        <v>1966</v>
      </c>
      <c r="I75" s="147">
        <f t="shared" si="82"/>
        <v>56.279809220985697</v>
      </c>
      <c r="J75" s="4"/>
      <c r="K75" s="4"/>
      <c r="L75" s="14" t="s">
        <v>23</v>
      </c>
      <c r="M75" s="37">
        <f t="shared" si="98"/>
        <v>91936</v>
      </c>
      <c r="N75" s="38">
        <f t="shared" si="98"/>
        <v>93405</v>
      </c>
      <c r="O75" s="198">
        <f t="shared" si="99"/>
        <v>185341</v>
      </c>
      <c r="P75" s="39">
        <f t="shared" si="100"/>
        <v>0</v>
      </c>
      <c r="Q75" s="198">
        <f t="shared" si="100"/>
        <v>185341</v>
      </c>
      <c r="R75" s="40">
        <f t="shared" si="100"/>
        <v>146409</v>
      </c>
      <c r="S75" s="38">
        <f t="shared" si="100"/>
        <v>145757</v>
      </c>
      <c r="T75" s="198">
        <f t="shared" si="101"/>
        <v>292166</v>
      </c>
      <c r="U75" s="39">
        <f>U23+U49</f>
        <v>0</v>
      </c>
      <c r="V75" s="201">
        <f>+T75+U75</f>
        <v>292166</v>
      </c>
      <c r="W75" s="41">
        <f t="shared" si="87"/>
        <v>57.637004224645395</v>
      </c>
    </row>
    <row r="76" spans="2:25" ht="14.25" thickTop="1" thickBot="1">
      <c r="B76" s="132" t="s">
        <v>24</v>
      </c>
      <c r="C76" s="133">
        <f>+C73+C74+C75</f>
        <v>1926</v>
      </c>
      <c r="D76" s="135">
        <f t="shared" ref="D76:H76" si="102">+D73+D74+D75</f>
        <v>1926</v>
      </c>
      <c r="E76" s="188">
        <f t="shared" si="102"/>
        <v>3852</v>
      </c>
      <c r="F76" s="133">
        <f t="shared" si="102"/>
        <v>3036</v>
      </c>
      <c r="G76" s="135">
        <f t="shared" si="102"/>
        <v>3037</v>
      </c>
      <c r="H76" s="188">
        <f t="shared" si="102"/>
        <v>6073</v>
      </c>
      <c r="I76" s="136">
        <f t="shared" si="82"/>
        <v>57.658359293873303</v>
      </c>
      <c r="J76" s="4"/>
      <c r="K76" s="4"/>
      <c r="L76" s="42" t="s">
        <v>24</v>
      </c>
      <c r="M76" s="43">
        <f>+M73+M74+M75</f>
        <v>276932</v>
      </c>
      <c r="N76" s="44">
        <f t="shared" ref="N76:V76" si="103">+N73+N74+N75</f>
        <v>285672</v>
      </c>
      <c r="O76" s="199">
        <f t="shared" si="103"/>
        <v>562604</v>
      </c>
      <c r="P76" s="45">
        <f t="shared" si="103"/>
        <v>0</v>
      </c>
      <c r="Q76" s="199">
        <f t="shared" si="103"/>
        <v>562604</v>
      </c>
      <c r="R76" s="46">
        <f t="shared" si="103"/>
        <v>460579</v>
      </c>
      <c r="S76" s="44">
        <f t="shared" si="103"/>
        <v>462856</v>
      </c>
      <c r="T76" s="199">
        <f t="shared" si="103"/>
        <v>923435</v>
      </c>
      <c r="U76" s="45">
        <f t="shared" si="103"/>
        <v>1</v>
      </c>
      <c r="V76" s="202">
        <f t="shared" si="103"/>
        <v>923436</v>
      </c>
      <c r="W76" s="47">
        <f t="shared" si="87"/>
        <v>64.136053067521743</v>
      </c>
    </row>
    <row r="77" spans="2:25" ht="14.25" thickTop="1" thickBot="1">
      <c r="B77" s="132" t="s">
        <v>62</v>
      </c>
      <c r="C77" s="133">
        <f t="shared" ref="C77:H77" si="104">+C68+C72+C76</f>
        <v>6371</v>
      </c>
      <c r="D77" s="135">
        <f t="shared" si="104"/>
        <v>6371</v>
      </c>
      <c r="E77" s="179">
        <f t="shared" si="104"/>
        <v>12742</v>
      </c>
      <c r="F77" s="133">
        <f t="shared" si="104"/>
        <v>9531</v>
      </c>
      <c r="G77" s="135">
        <f t="shared" si="104"/>
        <v>9534</v>
      </c>
      <c r="H77" s="185">
        <f t="shared" si="104"/>
        <v>19065</v>
      </c>
      <c r="I77" s="137">
        <f>IF(E77=0,0,((H77/E77)-1)*100)</f>
        <v>49.623293046617476</v>
      </c>
      <c r="J77" s="8"/>
      <c r="K77" s="4"/>
      <c r="L77" s="42" t="s">
        <v>62</v>
      </c>
      <c r="M77" s="46">
        <f t="shared" ref="M77:V77" si="105">+M68+M72+M76</f>
        <v>898834</v>
      </c>
      <c r="N77" s="44">
        <f t="shared" si="105"/>
        <v>924585</v>
      </c>
      <c r="O77" s="199">
        <f t="shared" si="105"/>
        <v>1823419</v>
      </c>
      <c r="P77" s="45">
        <f t="shared" si="105"/>
        <v>0</v>
      </c>
      <c r="Q77" s="202">
        <f t="shared" si="105"/>
        <v>1823419</v>
      </c>
      <c r="R77" s="46">
        <f t="shared" si="105"/>
        <v>1355363</v>
      </c>
      <c r="S77" s="44">
        <f t="shared" si="105"/>
        <v>1370840</v>
      </c>
      <c r="T77" s="199">
        <f t="shared" si="105"/>
        <v>2726203</v>
      </c>
      <c r="U77" s="45">
        <f t="shared" si="105"/>
        <v>1</v>
      </c>
      <c r="V77" s="202">
        <f t="shared" si="105"/>
        <v>2726204</v>
      </c>
      <c r="W77" s="47">
        <f>IF(Q77=0,0,((V77/Q77)-1)*100)</f>
        <v>49.510562300820602</v>
      </c>
      <c r="X77" s="329"/>
      <c r="Y77" s="329"/>
    </row>
    <row r="78" spans="2:25" ht="14.25" thickTop="1" thickBot="1">
      <c r="B78" s="132" t="s">
        <v>7</v>
      </c>
      <c r="C78" s="133">
        <f>+C77+C64</f>
        <v>8429</v>
      </c>
      <c r="D78" s="135">
        <f t="shared" ref="D78:H78" si="106">+D77+D64</f>
        <v>8457</v>
      </c>
      <c r="E78" s="179">
        <f t="shared" si="106"/>
        <v>16886</v>
      </c>
      <c r="F78" s="133">
        <f t="shared" si="106"/>
        <v>12216</v>
      </c>
      <c r="G78" s="135">
        <f t="shared" si="106"/>
        <v>12217</v>
      </c>
      <c r="H78" s="185">
        <f t="shared" si="106"/>
        <v>24433</v>
      </c>
      <c r="I78" s="137">
        <f>IF(E78=0,0,((H78/E78)-1)*100)</f>
        <v>44.693829207627608</v>
      </c>
      <c r="J78" s="8"/>
      <c r="K78" s="8"/>
      <c r="L78" s="42" t="s">
        <v>7</v>
      </c>
      <c r="M78" s="46">
        <f>+M77+M64</f>
        <v>1203898</v>
      </c>
      <c r="N78" s="44">
        <f t="shared" ref="N78:V78" si="107">+N77+N64</f>
        <v>1228260</v>
      </c>
      <c r="O78" s="199">
        <f t="shared" si="107"/>
        <v>2432158</v>
      </c>
      <c r="P78" s="45">
        <f t="shared" si="107"/>
        <v>0</v>
      </c>
      <c r="Q78" s="202">
        <f t="shared" si="107"/>
        <v>2432158</v>
      </c>
      <c r="R78" s="46">
        <f t="shared" si="107"/>
        <v>1763385</v>
      </c>
      <c r="S78" s="44">
        <f t="shared" si="107"/>
        <v>1770876</v>
      </c>
      <c r="T78" s="199">
        <f t="shared" si="107"/>
        <v>3534261</v>
      </c>
      <c r="U78" s="45">
        <f t="shared" si="107"/>
        <v>1</v>
      </c>
      <c r="V78" s="202">
        <f t="shared" si="107"/>
        <v>3534262</v>
      </c>
      <c r="W78" s="47">
        <f>IF(Q78=0,0,((V78/Q78)-1)*100)</f>
        <v>45.313832407269587</v>
      </c>
      <c r="X78" s="329"/>
      <c r="Y78" s="329"/>
    </row>
    <row r="79" spans="2:25" ht="14.25" thickTop="1" thickBot="1">
      <c r="B79" s="148" t="s">
        <v>60</v>
      </c>
      <c r="C79" s="107"/>
      <c r="D79" s="107"/>
      <c r="E79" s="107"/>
      <c r="F79" s="107"/>
      <c r="G79" s="107"/>
      <c r="H79" s="107"/>
      <c r="I79" s="108"/>
      <c r="J79" s="4"/>
      <c r="K79" s="4"/>
      <c r="L79" s="55" t="s">
        <v>60</v>
      </c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4"/>
    </row>
    <row r="80" spans="2:25" ht="13.5" thickTop="1">
      <c r="L80" s="510" t="s">
        <v>33</v>
      </c>
      <c r="M80" s="511"/>
      <c r="N80" s="511"/>
      <c r="O80" s="511"/>
      <c r="P80" s="511"/>
      <c r="Q80" s="511"/>
      <c r="R80" s="511"/>
      <c r="S80" s="511"/>
      <c r="T80" s="511"/>
      <c r="U80" s="511"/>
      <c r="V80" s="511"/>
      <c r="W80" s="512"/>
    </row>
    <row r="81" spans="12:26" ht="13.5" thickBot="1">
      <c r="L81" s="507" t="s">
        <v>43</v>
      </c>
      <c r="M81" s="508"/>
      <c r="N81" s="508"/>
      <c r="O81" s="508"/>
      <c r="P81" s="508"/>
      <c r="Q81" s="508"/>
      <c r="R81" s="508"/>
      <c r="S81" s="508"/>
      <c r="T81" s="508"/>
      <c r="U81" s="508"/>
      <c r="V81" s="508"/>
      <c r="W81" s="509"/>
    </row>
    <row r="82" spans="12:26" ht="14.25" thickTop="1" thickBot="1">
      <c r="L82" s="56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8" t="s">
        <v>34</v>
      </c>
    </row>
    <row r="83" spans="12:26" ht="14.25" thickTop="1" thickBot="1">
      <c r="L83" s="59"/>
      <c r="M83" s="223" t="s">
        <v>58</v>
      </c>
      <c r="N83" s="224"/>
      <c r="O83" s="225"/>
      <c r="P83" s="223"/>
      <c r="Q83" s="223"/>
      <c r="R83" s="223" t="s">
        <v>59</v>
      </c>
      <c r="S83" s="224"/>
      <c r="T83" s="225"/>
      <c r="U83" s="223"/>
      <c r="V83" s="223"/>
      <c r="W83" s="368" t="s">
        <v>2</v>
      </c>
    </row>
    <row r="84" spans="12:26" ht="13.5" thickTop="1">
      <c r="L84" s="61" t="s">
        <v>3</v>
      </c>
      <c r="M84" s="62"/>
      <c r="N84" s="63"/>
      <c r="O84" s="64"/>
      <c r="P84" s="65"/>
      <c r="Q84" s="64"/>
      <c r="R84" s="62"/>
      <c r="S84" s="63"/>
      <c r="T84" s="64"/>
      <c r="U84" s="65"/>
      <c r="V84" s="64"/>
      <c r="W84" s="369" t="s">
        <v>4</v>
      </c>
    </row>
    <row r="85" spans="12:26" ht="13.5" thickBot="1">
      <c r="L85" s="67"/>
      <c r="M85" s="68" t="s">
        <v>35</v>
      </c>
      <c r="N85" s="69" t="s">
        <v>36</v>
      </c>
      <c r="O85" s="70" t="s">
        <v>37</v>
      </c>
      <c r="P85" s="71" t="s">
        <v>32</v>
      </c>
      <c r="Q85" s="70" t="s">
        <v>7</v>
      </c>
      <c r="R85" s="68" t="s">
        <v>35</v>
      </c>
      <c r="S85" s="69" t="s">
        <v>36</v>
      </c>
      <c r="T85" s="70" t="s">
        <v>37</v>
      </c>
      <c r="U85" s="71" t="s">
        <v>32</v>
      </c>
      <c r="V85" s="70" t="s">
        <v>7</v>
      </c>
      <c r="W85" s="367"/>
    </row>
    <row r="86" spans="12:26" ht="5.25" customHeight="1" thickTop="1">
      <c r="L86" s="61"/>
      <c r="M86" s="73"/>
      <c r="N86" s="74"/>
      <c r="O86" s="75"/>
      <c r="P86" s="76"/>
      <c r="Q86" s="75"/>
      <c r="R86" s="73"/>
      <c r="S86" s="74"/>
      <c r="T86" s="75"/>
      <c r="U86" s="76"/>
      <c r="V86" s="75"/>
      <c r="W86" s="77"/>
    </row>
    <row r="87" spans="12:26">
      <c r="L87" s="61" t="s">
        <v>10</v>
      </c>
      <c r="M87" s="78">
        <v>4</v>
      </c>
      <c r="N87" s="79">
        <v>0</v>
      </c>
      <c r="O87" s="211">
        <f>M87+N87</f>
        <v>4</v>
      </c>
      <c r="P87" s="80">
        <v>0</v>
      </c>
      <c r="Q87" s="211">
        <f t="shared" ref="Q87:Q89" si="108">O87+P87</f>
        <v>4</v>
      </c>
      <c r="R87" s="78">
        <v>3</v>
      </c>
      <c r="S87" s="79">
        <v>0</v>
      </c>
      <c r="T87" s="211">
        <f>R87+S87</f>
        <v>3</v>
      </c>
      <c r="U87" s="80">
        <v>0</v>
      </c>
      <c r="V87" s="211">
        <f>T87+U87</f>
        <v>3</v>
      </c>
      <c r="W87" s="81">
        <f>IF(Q87=0,0,((V87/Q87)-1)*100)</f>
        <v>-25</v>
      </c>
      <c r="X87" s="330"/>
    </row>
    <row r="88" spans="12:26">
      <c r="L88" s="61" t="s">
        <v>11</v>
      </c>
      <c r="M88" s="78">
        <v>4</v>
      </c>
      <c r="N88" s="79">
        <v>0</v>
      </c>
      <c r="O88" s="211">
        <f>M88+N88</f>
        <v>4</v>
      </c>
      <c r="P88" s="80">
        <v>0</v>
      </c>
      <c r="Q88" s="211">
        <f t="shared" si="108"/>
        <v>4</v>
      </c>
      <c r="R88" s="78">
        <v>7</v>
      </c>
      <c r="S88" s="79">
        <v>0</v>
      </c>
      <c r="T88" s="211">
        <f>R88+S88</f>
        <v>7</v>
      </c>
      <c r="U88" s="80">
        <v>0</v>
      </c>
      <c r="V88" s="211">
        <f>T88+U88</f>
        <v>7</v>
      </c>
      <c r="W88" s="81">
        <f>IF(Q88=0,0,((V88/Q88)-1)*100)</f>
        <v>75</v>
      </c>
      <c r="X88" s="330"/>
    </row>
    <row r="89" spans="12:26" ht="13.5" thickBot="1">
      <c r="L89" s="67" t="s">
        <v>12</v>
      </c>
      <c r="M89" s="78">
        <v>3</v>
      </c>
      <c r="N89" s="79">
        <v>0</v>
      </c>
      <c r="O89" s="211">
        <f>M89+N89</f>
        <v>3</v>
      </c>
      <c r="P89" s="80">
        <v>0</v>
      </c>
      <c r="Q89" s="211">
        <f t="shared" si="108"/>
        <v>3</v>
      </c>
      <c r="R89" s="78">
        <v>5</v>
      </c>
      <c r="S89" s="79">
        <v>0</v>
      </c>
      <c r="T89" s="211">
        <f>R89+S89</f>
        <v>5</v>
      </c>
      <c r="U89" s="80">
        <v>0</v>
      </c>
      <c r="V89" s="211">
        <f>T89+U89</f>
        <v>5</v>
      </c>
      <c r="W89" s="81">
        <f>IF(Q89=0,0,((V89/Q89)-1)*100)</f>
        <v>66.666666666666671</v>
      </c>
    </row>
    <row r="90" spans="12:26" ht="14.25" thickTop="1" thickBot="1">
      <c r="L90" s="82" t="s">
        <v>57</v>
      </c>
      <c r="M90" s="83">
        <f>+M87+M88+M89</f>
        <v>11</v>
      </c>
      <c r="N90" s="84">
        <f t="shared" ref="N90:V90" si="109">+N87+N88+N89</f>
        <v>0</v>
      </c>
      <c r="O90" s="212">
        <f t="shared" si="109"/>
        <v>11</v>
      </c>
      <c r="P90" s="83">
        <f t="shared" si="109"/>
        <v>0</v>
      </c>
      <c r="Q90" s="212">
        <f t="shared" si="109"/>
        <v>11</v>
      </c>
      <c r="R90" s="83">
        <f t="shared" si="109"/>
        <v>15</v>
      </c>
      <c r="S90" s="84">
        <f t="shared" si="109"/>
        <v>0</v>
      </c>
      <c r="T90" s="212">
        <f t="shared" si="109"/>
        <v>15</v>
      </c>
      <c r="U90" s="83">
        <f t="shared" si="109"/>
        <v>0</v>
      </c>
      <c r="V90" s="212">
        <f t="shared" si="109"/>
        <v>15</v>
      </c>
      <c r="W90" s="85">
        <f t="shared" ref="W90:W102" si="110">IF(Q90=0,0,((V90/Q90)-1)*100)</f>
        <v>36.363636363636353</v>
      </c>
      <c r="X90" s="340"/>
    </row>
    <row r="91" spans="12:26" ht="13.5" thickTop="1">
      <c r="L91" s="61" t="s">
        <v>13</v>
      </c>
      <c r="M91" s="78">
        <v>8</v>
      </c>
      <c r="N91" s="79">
        <v>0</v>
      </c>
      <c r="O91" s="211">
        <f>M91+N91</f>
        <v>8</v>
      </c>
      <c r="P91" s="80">
        <v>0</v>
      </c>
      <c r="Q91" s="211">
        <f t="shared" ref="Q91:Q92" si="111">O91+P91</f>
        <v>8</v>
      </c>
      <c r="R91" s="78">
        <v>4</v>
      </c>
      <c r="S91" s="79">
        <v>0</v>
      </c>
      <c r="T91" s="211">
        <f>R91+S91</f>
        <v>4</v>
      </c>
      <c r="U91" s="80">
        <v>0</v>
      </c>
      <c r="V91" s="211">
        <f>T91+U91</f>
        <v>4</v>
      </c>
      <c r="W91" s="81">
        <f t="shared" si="110"/>
        <v>-50</v>
      </c>
      <c r="X91" s="340"/>
    </row>
    <row r="92" spans="12:26">
      <c r="L92" s="61" t="s">
        <v>14</v>
      </c>
      <c r="M92" s="78">
        <v>5</v>
      </c>
      <c r="N92" s="79">
        <v>0</v>
      </c>
      <c r="O92" s="211">
        <f>M92+N92</f>
        <v>5</v>
      </c>
      <c r="P92" s="80">
        <v>0</v>
      </c>
      <c r="Q92" s="211">
        <f t="shared" si="111"/>
        <v>5</v>
      </c>
      <c r="R92" s="78">
        <v>3</v>
      </c>
      <c r="S92" s="79">
        <v>1</v>
      </c>
      <c r="T92" s="211">
        <f>R92+S92</f>
        <v>4</v>
      </c>
      <c r="U92" s="80">
        <v>0</v>
      </c>
      <c r="V92" s="211">
        <f>T92+U92</f>
        <v>4</v>
      </c>
      <c r="W92" s="81">
        <f t="shared" si="110"/>
        <v>-19.999999999999996</v>
      </c>
    </row>
    <row r="93" spans="12:26" ht="13.5" thickBot="1">
      <c r="L93" s="61" t="s">
        <v>15</v>
      </c>
      <c r="M93" s="78">
        <v>7</v>
      </c>
      <c r="N93" s="79">
        <v>0</v>
      </c>
      <c r="O93" s="211">
        <f>M93+N93</f>
        <v>7</v>
      </c>
      <c r="P93" s="80">
        <v>0</v>
      </c>
      <c r="Q93" s="211">
        <f>O93+P93</f>
        <v>7</v>
      </c>
      <c r="R93" s="78">
        <v>4</v>
      </c>
      <c r="S93" s="79">
        <v>0</v>
      </c>
      <c r="T93" s="211">
        <f>R93+S93</f>
        <v>4</v>
      </c>
      <c r="U93" s="80">
        <v>0</v>
      </c>
      <c r="V93" s="211">
        <f>T93+U93</f>
        <v>4</v>
      </c>
      <c r="W93" s="81">
        <f>IF(Q93=0,0,((V93/Q93)-1)*100)</f>
        <v>-42.857142857142861</v>
      </c>
    </row>
    <row r="94" spans="12:26" ht="14.25" thickTop="1" thickBot="1">
      <c r="L94" s="82" t="s">
        <v>61</v>
      </c>
      <c r="M94" s="83">
        <f>+M91+M92+M93</f>
        <v>20</v>
      </c>
      <c r="N94" s="84">
        <f t="shared" ref="N94:V94" si="112">+N91+N92+N93</f>
        <v>0</v>
      </c>
      <c r="O94" s="212">
        <f t="shared" si="112"/>
        <v>20</v>
      </c>
      <c r="P94" s="83">
        <f t="shared" si="112"/>
        <v>0</v>
      </c>
      <c r="Q94" s="212">
        <f t="shared" si="112"/>
        <v>20</v>
      </c>
      <c r="R94" s="83">
        <f t="shared" si="112"/>
        <v>11</v>
      </c>
      <c r="S94" s="84">
        <f t="shared" si="112"/>
        <v>1</v>
      </c>
      <c r="T94" s="212">
        <f t="shared" si="112"/>
        <v>12</v>
      </c>
      <c r="U94" s="83">
        <f t="shared" si="112"/>
        <v>0</v>
      </c>
      <c r="V94" s="212">
        <f t="shared" si="112"/>
        <v>12</v>
      </c>
      <c r="W94" s="85">
        <f>IF(Q94=0,0,((V94/Q94)-1)*100)</f>
        <v>-40</v>
      </c>
      <c r="X94" s="340"/>
      <c r="Y94" s="329"/>
      <c r="Z94" s="329">
        <f>SUM(X94:Y94)</f>
        <v>0</v>
      </c>
    </row>
    <row r="95" spans="12:26" ht="13.5" thickTop="1">
      <c r="L95" s="61" t="s">
        <v>16</v>
      </c>
      <c r="M95" s="78">
        <v>1</v>
      </c>
      <c r="N95" s="79">
        <v>0</v>
      </c>
      <c r="O95" s="211">
        <f>SUM(M95:N95)</f>
        <v>1</v>
      </c>
      <c r="P95" s="80">
        <v>0</v>
      </c>
      <c r="Q95" s="211">
        <f t="shared" ref="Q95:Q97" si="113">O95+P95</f>
        <v>1</v>
      </c>
      <c r="R95" s="78">
        <v>4</v>
      </c>
      <c r="S95" s="79">
        <v>0</v>
      </c>
      <c r="T95" s="211">
        <f>SUM(R95:S95)</f>
        <v>4</v>
      </c>
      <c r="U95" s="80">
        <v>0</v>
      </c>
      <c r="V95" s="211">
        <f>T95+U95</f>
        <v>4</v>
      </c>
      <c r="W95" s="81">
        <f t="shared" si="110"/>
        <v>300</v>
      </c>
    </row>
    <row r="96" spans="12:26">
      <c r="L96" s="61" t="s">
        <v>17</v>
      </c>
      <c r="M96" s="78">
        <v>2</v>
      </c>
      <c r="N96" s="79">
        <v>0</v>
      </c>
      <c r="O96" s="211">
        <f>SUM(M96:N96)</f>
        <v>2</v>
      </c>
      <c r="P96" s="80">
        <v>0</v>
      </c>
      <c r="Q96" s="211">
        <f>O96+P96</f>
        <v>2</v>
      </c>
      <c r="R96" s="78">
        <v>1</v>
      </c>
      <c r="S96" s="79">
        <v>0</v>
      </c>
      <c r="T96" s="211">
        <f>SUM(R96:S96)</f>
        <v>1</v>
      </c>
      <c r="U96" s="80">
        <v>0</v>
      </c>
      <c r="V96" s="211">
        <f>T96+U96</f>
        <v>1</v>
      </c>
      <c r="W96" s="81">
        <f>IF(Q96=0,0,((V96/Q96)-1)*100)</f>
        <v>-50</v>
      </c>
    </row>
    <row r="97" spans="12:26" ht="13.5" thickBot="1">
      <c r="L97" s="61" t="s">
        <v>18</v>
      </c>
      <c r="M97" s="78">
        <v>4</v>
      </c>
      <c r="N97" s="79">
        <v>0</v>
      </c>
      <c r="O97" s="213">
        <f>SUM(M97:N97)</f>
        <v>4</v>
      </c>
      <c r="P97" s="86">
        <v>0</v>
      </c>
      <c r="Q97" s="213">
        <f t="shared" si="113"/>
        <v>4</v>
      </c>
      <c r="R97" s="78">
        <v>1</v>
      </c>
      <c r="S97" s="79">
        <v>0</v>
      </c>
      <c r="T97" s="213">
        <f>SUM(R97:S97)</f>
        <v>1</v>
      </c>
      <c r="U97" s="86">
        <v>0</v>
      </c>
      <c r="V97" s="213">
        <f>T97+U97</f>
        <v>1</v>
      </c>
      <c r="W97" s="81">
        <f t="shared" si="110"/>
        <v>-75</v>
      </c>
    </row>
    <row r="98" spans="12:26" ht="14.25" thickTop="1" thickBot="1">
      <c r="L98" s="87" t="s">
        <v>39</v>
      </c>
      <c r="M98" s="88">
        <f>+M95+M96+M97</f>
        <v>7</v>
      </c>
      <c r="N98" s="88">
        <f t="shared" ref="N98:V98" si="114">+N95+N96+N97</f>
        <v>0</v>
      </c>
      <c r="O98" s="214">
        <f t="shared" si="114"/>
        <v>7</v>
      </c>
      <c r="P98" s="89">
        <f t="shared" si="114"/>
        <v>0</v>
      </c>
      <c r="Q98" s="214">
        <f t="shared" si="114"/>
        <v>7</v>
      </c>
      <c r="R98" s="88">
        <f t="shared" si="114"/>
        <v>6</v>
      </c>
      <c r="S98" s="88">
        <f t="shared" si="114"/>
        <v>0</v>
      </c>
      <c r="T98" s="214">
        <f t="shared" si="114"/>
        <v>6</v>
      </c>
      <c r="U98" s="89">
        <f t="shared" si="114"/>
        <v>0</v>
      </c>
      <c r="V98" s="214">
        <f t="shared" si="114"/>
        <v>6</v>
      </c>
      <c r="W98" s="90">
        <f t="shared" si="110"/>
        <v>-14.28571428571429</v>
      </c>
    </row>
    <row r="99" spans="12:26" ht="13.5" thickTop="1">
      <c r="L99" s="61" t="s">
        <v>21</v>
      </c>
      <c r="M99" s="78">
        <v>2</v>
      </c>
      <c r="N99" s="79">
        <v>0</v>
      </c>
      <c r="O99" s="213">
        <f>SUM(M99:N99)</f>
        <v>2</v>
      </c>
      <c r="P99" s="91">
        <v>0</v>
      </c>
      <c r="Q99" s="213">
        <f t="shared" ref="Q99:Q101" si="115">O99+P99</f>
        <v>2</v>
      </c>
      <c r="R99" s="78">
        <v>1</v>
      </c>
      <c r="S99" s="79">
        <v>0</v>
      </c>
      <c r="T99" s="213">
        <f>SUM(R99:S99)</f>
        <v>1</v>
      </c>
      <c r="U99" s="91">
        <v>0</v>
      </c>
      <c r="V99" s="213">
        <f>T99+U99</f>
        <v>1</v>
      </c>
      <c r="W99" s="81">
        <f t="shared" si="110"/>
        <v>-50</v>
      </c>
    </row>
    <row r="100" spans="12:26">
      <c r="L100" s="61" t="s">
        <v>22</v>
      </c>
      <c r="M100" s="78">
        <v>6</v>
      </c>
      <c r="N100" s="79">
        <v>0</v>
      </c>
      <c r="O100" s="213">
        <f>SUM(M100:N100)</f>
        <v>6</v>
      </c>
      <c r="P100" s="80">
        <v>0</v>
      </c>
      <c r="Q100" s="213">
        <f t="shared" si="115"/>
        <v>6</v>
      </c>
      <c r="R100" s="78">
        <v>5</v>
      </c>
      <c r="S100" s="79">
        <v>0</v>
      </c>
      <c r="T100" s="213">
        <f>SUM(R100:S100)</f>
        <v>5</v>
      </c>
      <c r="U100" s="80">
        <v>0</v>
      </c>
      <c r="V100" s="213">
        <f>T100+U100</f>
        <v>5</v>
      </c>
      <c r="W100" s="81">
        <f t="shared" si="110"/>
        <v>-16.666666666666664</v>
      </c>
    </row>
    <row r="101" spans="12:26" ht="13.5" thickBot="1">
      <c r="L101" s="61" t="s">
        <v>23</v>
      </c>
      <c r="M101" s="78">
        <v>5</v>
      </c>
      <c r="N101" s="79">
        <v>0</v>
      </c>
      <c r="O101" s="213">
        <f>SUM(M101:N101)</f>
        <v>5</v>
      </c>
      <c r="P101" s="80">
        <v>0</v>
      </c>
      <c r="Q101" s="213">
        <f t="shared" si="115"/>
        <v>5</v>
      </c>
      <c r="R101" s="78">
        <v>24</v>
      </c>
      <c r="S101" s="79">
        <v>0</v>
      </c>
      <c r="T101" s="213">
        <f>SUM(R101:S101)</f>
        <v>24</v>
      </c>
      <c r="U101" s="80"/>
      <c r="V101" s="213">
        <f>T101+U101</f>
        <v>24</v>
      </c>
      <c r="W101" s="81">
        <f t="shared" si="110"/>
        <v>380</v>
      </c>
    </row>
    <row r="102" spans="12:26" ht="14.25" thickTop="1" thickBot="1">
      <c r="L102" s="82" t="s">
        <v>40</v>
      </c>
      <c r="M102" s="83">
        <f>+M99+M100+M101</f>
        <v>13</v>
      </c>
      <c r="N102" s="84">
        <f t="shared" ref="N102:V102" si="116">+N99+N100+N101</f>
        <v>0</v>
      </c>
      <c r="O102" s="212">
        <f t="shared" si="116"/>
        <v>13</v>
      </c>
      <c r="P102" s="83">
        <f t="shared" si="116"/>
        <v>0</v>
      </c>
      <c r="Q102" s="212">
        <f t="shared" si="116"/>
        <v>13</v>
      </c>
      <c r="R102" s="83">
        <f t="shared" si="116"/>
        <v>30</v>
      </c>
      <c r="S102" s="84">
        <f t="shared" si="116"/>
        <v>0</v>
      </c>
      <c r="T102" s="212">
        <f t="shared" si="116"/>
        <v>30</v>
      </c>
      <c r="U102" s="83">
        <f t="shared" si="116"/>
        <v>0</v>
      </c>
      <c r="V102" s="212">
        <f t="shared" si="116"/>
        <v>30</v>
      </c>
      <c r="W102" s="85">
        <f t="shared" si="110"/>
        <v>130.76923076923075</v>
      </c>
    </row>
    <row r="103" spans="12:26" ht="14.25" thickTop="1" thickBot="1">
      <c r="L103" s="82" t="s">
        <v>62</v>
      </c>
      <c r="M103" s="83">
        <f t="shared" ref="M103:V103" si="117">+M94+M98+M102</f>
        <v>40</v>
      </c>
      <c r="N103" s="84">
        <f t="shared" si="117"/>
        <v>0</v>
      </c>
      <c r="O103" s="212">
        <f t="shared" si="117"/>
        <v>40</v>
      </c>
      <c r="P103" s="83">
        <f t="shared" si="117"/>
        <v>0</v>
      </c>
      <c r="Q103" s="212">
        <f t="shared" si="117"/>
        <v>40</v>
      </c>
      <c r="R103" s="83">
        <f t="shared" si="117"/>
        <v>47</v>
      </c>
      <c r="S103" s="84">
        <f t="shared" si="117"/>
        <v>1</v>
      </c>
      <c r="T103" s="212">
        <f t="shared" si="117"/>
        <v>48</v>
      </c>
      <c r="U103" s="83">
        <f t="shared" si="117"/>
        <v>0</v>
      </c>
      <c r="V103" s="212">
        <f t="shared" si="117"/>
        <v>48</v>
      </c>
      <c r="W103" s="85">
        <f>IF(Q103=0,0,((V103/Q103)-1)*100)</f>
        <v>19.999999999999996</v>
      </c>
      <c r="X103" s="382">
        <f>+O103+O181</f>
        <v>40</v>
      </c>
      <c r="Y103" s="329">
        <f>+T103+T181</f>
        <v>48</v>
      </c>
      <c r="Z103" s="340">
        <f>IF(X103=0,0,(Y103/X103-1))</f>
        <v>0.19999999999999996</v>
      </c>
    </row>
    <row r="104" spans="12:26" ht="14.25" thickTop="1" thickBot="1">
      <c r="L104" s="82" t="s">
        <v>7</v>
      </c>
      <c r="M104" s="83">
        <f t="shared" ref="M104:V104" si="118">+M90+M94+M98+M102</f>
        <v>51</v>
      </c>
      <c r="N104" s="84">
        <f t="shared" si="118"/>
        <v>0</v>
      </c>
      <c r="O104" s="212">
        <f t="shared" si="118"/>
        <v>51</v>
      </c>
      <c r="P104" s="83">
        <f t="shared" si="118"/>
        <v>0</v>
      </c>
      <c r="Q104" s="212">
        <f t="shared" si="118"/>
        <v>51</v>
      </c>
      <c r="R104" s="83">
        <f t="shared" si="118"/>
        <v>62</v>
      </c>
      <c r="S104" s="84">
        <f t="shared" si="118"/>
        <v>1</v>
      </c>
      <c r="T104" s="212">
        <f t="shared" si="118"/>
        <v>63</v>
      </c>
      <c r="U104" s="83">
        <f t="shared" si="118"/>
        <v>0</v>
      </c>
      <c r="V104" s="212">
        <f t="shared" si="118"/>
        <v>63</v>
      </c>
      <c r="W104" s="85">
        <f>IF(Q104=0,0,((V104/Q104)-1)*100)</f>
        <v>23.529411764705888</v>
      </c>
      <c r="X104" s="382">
        <f>+O104+O130</f>
        <v>1141</v>
      </c>
      <c r="Y104" s="329">
        <f>+T104+T182</f>
        <v>63</v>
      </c>
      <c r="Z104" s="340">
        <f>IF(X104=0,0,(Y104/X104-1))</f>
        <v>-0.94478527607361962</v>
      </c>
    </row>
    <row r="105" spans="12:26" ht="14.25" thickTop="1" thickBot="1">
      <c r="L105" s="92" t="s">
        <v>60</v>
      </c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</row>
    <row r="106" spans="12:26" ht="13.5" thickTop="1">
      <c r="L106" s="510" t="s">
        <v>41</v>
      </c>
      <c r="M106" s="511"/>
      <c r="N106" s="511"/>
      <c r="O106" s="511"/>
      <c r="P106" s="511"/>
      <c r="Q106" s="511"/>
      <c r="R106" s="511"/>
      <c r="S106" s="511"/>
      <c r="T106" s="511"/>
      <c r="U106" s="511"/>
      <c r="V106" s="511"/>
      <c r="W106" s="512"/>
    </row>
    <row r="107" spans="12:26" ht="13.5" thickBot="1">
      <c r="L107" s="507" t="s">
        <v>44</v>
      </c>
      <c r="M107" s="508"/>
      <c r="N107" s="508"/>
      <c r="O107" s="508"/>
      <c r="P107" s="508"/>
      <c r="Q107" s="508"/>
      <c r="R107" s="508"/>
      <c r="S107" s="508"/>
      <c r="T107" s="508"/>
      <c r="U107" s="508"/>
      <c r="V107" s="508"/>
      <c r="W107" s="509"/>
    </row>
    <row r="108" spans="12:26" ht="14.25" thickTop="1" thickBot="1">
      <c r="L108" s="56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8" t="s">
        <v>34</v>
      </c>
    </row>
    <row r="109" spans="12:26" ht="14.25" thickTop="1" thickBot="1">
      <c r="L109" s="59"/>
      <c r="M109" s="223" t="s">
        <v>58</v>
      </c>
      <c r="N109" s="224"/>
      <c r="O109" s="225"/>
      <c r="P109" s="223"/>
      <c r="Q109" s="223"/>
      <c r="R109" s="223" t="s">
        <v>59</v>
      </c>
      <c r="S109" s="224"/>
      <c r="T109" s="225"/>
      <c r="U109" s="223"/>
      <c r="V109" s="223"/>
      <c r="W109" s="368" t="s">
        <v>2</v>
      </c>
    </row>
    <row r="110" spans="12:26" ht="13.5" thickTop="1">
      <c r="L110" s="61" t="s">
        <v>3</v>
      </c>
      <c r="M110" s="62"/>
      <c r="N110" s="63"/>
      <c r="O110" s="64"/>
      <c r="P110" s="65"/>
      <c r="Q110" s="64"/>
      <c r="R110" s="62"/>
      <c r="S110" s="63"/>
      <c r="T110" s="64"/>
      <c r="U110" s="65"/>
      <c r="V110" s="64"/>
      <c r="W110" s="369" t="s">
        <v>4</v>
      </c>
    </row>
    <row r="111" spans="12:26" ht="13.5" thickBot="1">
      <c r="L111" s="67"/>
      <c r="M111" s="68" t="s">
        <v>35</v>
      </c>
      <c r="N111" s="69" t="s">
        <v>36</v>
      </c>
      <c r="O111" s="70" t="s">
        <v>37</v>
      </c>
      <c r="P111" s="71" t="s">
        <v>32</v>
      </c>
      <c r="Q111" s="70" t="s">
        <v>7</v>
      </c>
      <c r="R111" s="68" t="s">
        <v>35</v>
      </c>
      <c r="S111" s="69" t="s">
        <v>36</v>
      </c>
      <c r="T111" s="70" t="s">
        <v>37</v>
      </c>
      <c r="U111" s="71" t="s">
        <v>32</v>
      </c>
      <c r="V111" s="70" t="s">
        <v>7</v>
      </c>
      <c r="W111" s="370"/>
    </row>
    <row r="112" spans="12:26" ht="5.25" customHeight="1" thickTop="1">
      <c r="L112" s="61"/>
      <c r="M112" s="73"/>
      <c r="N112" s="74"/>
      <c r="O112" s="75"/>
      <c r="P112" s="76"/>
      <c r="Q112" s="75"/>
      <c r="R112" s="73"/>
      <c r="S112" s="74"/>
      <c r="T112" s="75"/>
      <c r="U112" s="76"/>
      <c r="V112" s="75"/>
      <c r="W112" s="77"/>
    </row>
    <row r="113" spans="12:26">
      <c r="L113" s="61" t="s">
        <v>10</v>
      </c>
      <c r="M113" s="78">
        <v>29</v>
      </c>
      <c r="N113" s="79">
        <v>41</v>
      </c>
      <c r="O113" s="211">
        <f>M113+N113</f>
        <v>70</v>
      </c>
      <c r="P113" s="80">
        <v>0</v>
      </c>
      <c r="Q113" s="211">
        <f t="shared" ref="Q113:Q115" si="119">O113+P113</f>
        <v>70</v>
      </c>
      <c r="R113" s="78">
        <v>91</v>
      </c>
      <c r="S113" s="79">
        <v>63</v>
      </c>
      <c r="T113" s="211">
        <f>R113+S113</f>
        <v>154</v>
      </c>
      <c r="U113" s="80">
        <v>0</v>
      </c>
      <c r="V113" s="211">
        <f>T113+U113</f>
        <v>154</v>
      </c>
      <c r="W113" s="81">
        <f>IF(Q113=0,0,((V113/Q113)-1)*100)</f>
        <v>120.00000000000001</v>
      </c>
      <c r="X113" s="330"/>
    </row>
    <row r="114" spans="12:26">
      <c r="L114" s="61" t="s">
        <v>11</v>
      </c>
      <c r="M114" s="78">
        <v>25</v>
      </c>
      <c r="N114" s="79">
        <v>49</v>
      </c>
      <c r="O114" s="211">
        <f>M114+N114</f>
        <v>74</v>
      </c>
      <c r="P114" s="80">
        <v>0</v>
      </c>
      <c r="Q114" s="211">
        <f t="shared" si="119"/>
        <v>74</v>
      </c>
      <c r="R114" s="78">
        <v>88</v>
      </c>
      <c r="S114" s="79">
        <v>67</v>
      </c>
      <c r="T114" s="211">
        <f>R114+S114</f>
        <v>155</v>
      </c>
      <c r="U114" s="80">
        <v>0</v>
      </c>
      <c r="V114" s="211">
        <f>T114+U114</f>
        <v>155</v>
      </c>
      <c r="W114" s="81">
        <f>IF(Q114=0,0,((V114/Q114)-1)*100)</f>
        <v>109.45945945945948</v>
      </c>
      <c r="X114" s="330"/>
    </row>
    <row r="115" spans="12:26" ht="13.5" thickBot="1">
      <c r="L115" s="67" t="s">
        <v>12</v>
      </c>
      <c r="M115" s="78">
        <v>32</v>
      </c>
      <c r="N115" s="79">
        <v>43</v>
      </c>
      <c r="O115" s="211">
        <f>M115+N115</f>
        <v>75</v>
      </c>
      <c r="P115" s="80">
        <v>0</v>
      </c>
      <c r="Q115" s="211">
        <f t="shared" si="119"/>
        <v>75</v>
      </c>
      <c r="R115" s="78">
        <v>93</v>
      </c>
      <c r="S115" s="79">
        <v>83</v>
      </c>
      <c r="T115" s="211">
        <f>R115+S115</f>
        <v>176</v>
      </c>
      <c r="U115" s="80">
        <v>0</v>
      </c>
      <c r="V115" s="211">
        <f>T115+U115</f>
        <v>176</v>
      </c>
      <c r="W115" s="81">
        <f>IF(Q115=0,0,((V115/Q115)-1)*100)</f>
        <v>134.66666666666666</v>
      </c>
    </row>
    <row r="116" spans="12:26" ht="14.25" thickTop="1" thickBot="1">
      <c r="L116" s="82" t="s">
        <v>38</v>
      </c>
      <c r="M116" s="83">
        <f>+M113+M114+M115</f>
        <v>86</v>
      </c>
      <c r="N116" s="84">
        <f t="shared" ref="N116:V116" si="120">+N113+N114+N115</f>
        <v>133</v>
      </c>
      <c r="O116" s="212">
        <f t="shared" si="120"/>
        <v>219</v>
      </c>
      <c r="P116" s="83">
        <f t="shared" si="120"/>
        <v>0</v>
      </c>
      <c r="Q116" s="212">
        <f t="shared" si="120"/>
        <v>219</v>
      </c>
      <c r="R116" s="83">
        <f t="shared" si="120"/>
        <v>272</v>
      </c>
      <c r="S116" s="84">
        <f t="shared" si="120"/>
        <v>213</v>
      </c>
      <c r="T116" s="212">
        <f t="shared" si="120"/>
        <v>485</v>
      </c>
      <c r="U116" s="83">
        <f t="shared" si="120"/>
        <v>0</v>
      </c>
      <c r="V116" s="212">
        <f t="shared" si="120"/>
        <v>485</v>
      </c>
      <c r="W116" s="85">
        <f t="shared" ref="W116:W128" si="121">IF(Q116=0,0,((V116/Q116)-1)*100)</f>
        <v>121.46118721461185</v>
      </c>
      <c r="X116" s="340"/>
    </row>
    <row r="117" spans="12:26" ht="13.5" thickTop="1">
      <c r="L117" s="61" t="s">
        <v>13</v>
      </c>
      <c r="M117" s="78">
        <v>29</v>
      </c>
      <c r="N117" s="79">
        <v>46</v>
      </c>
      <c r="O117" s="211">
        <f>M117+N117</f>
        <v>75</v>
      </c>
      <c r="P117" s="80">
        <v>0</v>
      </c>
      <c r="Q117" s="211">
        <f t="shared" ref="Q117:Q118" si="122">O117+P117</f>
        <v>75</v>
      </c>
      <c r="R117" s="78">
        <v>84</v>
      </c>
      <c r="S117" s="79">
        <v>118</v>
      </c>
      <c r="T117" s="211">
        <f>R117+S117</f>
        <v>202</v>
      </c>
      <c r="U117" s="80">
        <v>0</v>
      </c>
      <c r="V117" s="211">
        <f>T117+U117</f>
        <v>202</v>
      </c>
      <c r="W117" s="81">
        <f t="shared" si="121"/>
        <v>169.33333333333334</v>
      </c>
      <c r="X117" s="340"/>
    </row>
    <row r="118" spans="12:26">
      <c r="L118" s="61" t="s">
        <v>14</v>
      </c>
      <c r="M118" s="78">
        <v>25</v>
      </c>
      <c r="N118" s="79">
        <v>52</v>
      </c>
      <c r="O118" s="211">
        <f>M118+N118</f>
        <v>77</v>
      </c>
      <c r="P118" s="80">
        <v>0</v>
      </c>
      <c r="Q118" s="211">
        <f t="shared" si="122"/>
        <v>77</v>
      </c>
      <c r="R118" s="78">
        <v>81</v>
      </c>
      <c r="S118" s="79">
        <v>154</v>
      </c>
      <c r="T118" s="211">
        <f>R118+S118</f>
        <v>235</v>
      </c>
      <c r="U118" s="80">
        <v>0</v>
      </c>
      <c r="V118" s="211">
        <f>T118+U118</f>
        <v>235</v>
      </c>
      <c r="W118" s="81">
        <f t="shared" si="121"/>
        <v>205.19480519480518</v>
      </c>
    </row>
    <row r="119" spans="12:26" ht="13.5" thickBot="1">
      <c r="L119" s="61" t="s">
        <v>15</v>
      </c>
      <c r="M119" s="78">
        <v>30</v>
      </c>
      <c r="N119" s="79">
        <v>43</v>
      </c>
      <c r="O119" s="211">
        <f>M119+N119</f>
        <v>73</v>
      </c>
      <c r="P119" s="80">
        <v>0</v>
      </c>
      <c r="Q119" s="211">
        <f>O119+P119</f>
        <v>73</v>
      </c>
      <c r="R119" s="78">
        <v>99</v>
      </c>
      <c r="S119" s="79">
        <v>110</v>
      </c>
      <c r="T119" s="211">
        <f>R119+S119</f>
        <v>209</v>
      </c>
      <c r="U119" s="80">
        <v>0</v>
      </c>
      <c r="V119" s="211">
        <f>T119+U119</f>
        <v>209</v>
      </c>
      <c r="W119" s="81">
        <f>IF(Q119=0,0,((V119/Q119)-1)*100)</f>
        <v>186.30136986301369</v>
      </c>
    </row>
    <row r="120" spans="12:26" ht="14.25" thickTop="1" thickBot="1">
      <c r="L120" s="82" t="s">
        <v>61</v>
      </c>
      <c r="M120" s="83">
        <f>+M117+M118+M119</f>
        <v>84</v>
      </c>
      <c r="N120" s="84">
        <f t="shared" ref="N120:V120" si="123">+N117+N118+N119</f>
        <v>141</v>
      </c>
      <c r="O120" s="212">
        <f t="shared" si="123"/>
        <v>225</v>
      </c>
      <c r="P120" s="83">
        <f t="shared" si="123"/>
        <v>0</v>
      </c>
      <c r="Q120" s="212">
        <f t="shared" si="123"/>
        <v>225</v>
      </c>
      <c r="R120" s="83">
        <f t="shared" si="123"/>
        <v>264</v>
      </c>
      <c r="S120" s="84">
        <f t="shared" si="123"/>
        <v>382</v>
      </c>
      <c r="T120" s="212">
        <f t="shared" si="123"/>
        <v>646</v>
      </c>
      <c r="U120" s="83">
        <f t="shared" si="123"/>
        <v>0</v>
      </c>
      <c r="V120" s="212">
        <f t="shared" si="123"/>
        <v>646</v>
      </c>
      <c r="W120" s="85">
        <f>IF(Q120=0,0,((V120/Q120)-1)*100)</f>
        <v>187.11111111111109</v>
      </c>
      <c r="X120" s="340"/>
      <c r="Y120" s="329"/>
      <c r="Z120" s="329">
        <f>SUM(X120:Y120)</f>
        <v>0</v>
      </c>
    </row>
    <row r="121" spans="12:26" ht="13.5" thickTop="1">
      <c r="L121" s="61" t="s">
        <v>16</v>
      </c>
      <c r="M121" s="78">
        <v>22</v>
      </c>
      <c r="N121" s="79">
        <v>47</v>
      </c>
      <c r="O121" s="211">
        <f>SUM(M121:N121)</f>
        <v>69</v>
      </c>
      <c r="P121" s="80">
        <v>0</v>
      </c>
      <c r="Q121" s="211">
        <f t="shared" ref="Q121:Q123" si="124">O121+P121</f>
        <v>69</v>
      </c>
      <c r="R121" s="78">
        <v>99</v>
      </c>
      <c r="S121" s="79">
        <v>110</v>
      </c>
      <c r="T121" s="211">
        <f>SUM(R121:S121)</f>
        <v>209</v>
      </c>
      <c r="U121" s="80">
        <v>0</v>
      </c>
      <c r="V121" s="211">
        <f>T121+U121</f>
        <v>209</v>
      </c>
      <c r="W121" s="81">
        <f t="shared" si="121"/>
        <v>202.89855072463769</v>
      </c>
    </row>
    <row r="122" spans="12:26">
      <c r="L122" s="61" t="s">
        <v>17</v>
      </c>
      <c r="M122" s="78">
        <v>36</v>
      </c>
      <c r="N122" s="79">
        <v>69</v>
      </c>
      <c r="O122" s="211">
        <f>SUM(M122:N122)</f>
        <v>105</v>
      </c>
      <c r="P122" s="80">
        <v>0</v>
      </c>
      <c r="Q122" s="211">
        <f>O122+P122</f>
        <v>105</v>
      </c>
      <c r="R122" s="78">
        <v>114</v>
      </c>
      <c r="S122" s="79">
        <v>98</v>
      </c>
      <c r="T122" s="211">
        <f>SUM(R122:S122)</f>
        <v>212</v>
      </c>
      <c r="U122" s="80">
        <v>0</v>
      </c>
      <c r="V122" s="211">
        <f>T122+U122</f>
        <v>212</v>
      </c>
      <c r="W122" s="81">
        <f>IF(Q122=0,0,((V122/Q122)-1)*100)</f>
        <v>101.9047619047619</v>
      </c>
    </row>
    <row r="123" spans="12:26" ht="13.5" thickBot="1">
      <c r="L123" s="61" t="s">
        <v>18</v>
      </c>
      <c r="M123" s="78">
        <v>35</v>
      </c>
      <c r="N123" s="79">
        <v>76</v>
      </c>
      <c r="O123" s="213">
        <f>SUM(M123:N123)</f>
        <v>111</v>
      </c>
      <c r="P123" s="86">
        <v>0</v>
      </c>
      <c r="Q123" s="213">
        <f t="shared" si="124"/>
        <v>111</v>
      </c>
      <c r="R123" s="78">
        <v>95</v>
      </c>
      <c r="S123" s="79">
        <v>112</v>
      </c>
      <c r="T123" s="213">
        <f>SUM(R123:S123)</f>
        <v>207</v>
      </c>
      <c r="U123" s="86">
        <v>0</v>
      </c>
      <c r="V123" s="213">
        <f>T123+U123</f>
        <v>207</v>
      </c>
      <c r="W123" s="81">
        <f t="shared" si="121"/>
        <v>86.486486486486484</v>
      </c>
    </row>
    <row r="124" spans="12:26" ht="14.25" thickTop="1" thickBot="1">
      <c r="L124" s="87" t="s">
        <v>39</v>
      </c>
      <c r="M124" s="88">
        <f>+M121+M122+M123</f>
        <v>93</v>
      </c>
      <c r="N124" s="88">
        <f t="shared" ref="N124:V124" si="125">+N121+N122+N123</f>
        <v>192</v>
      </c>
      <c r="O124" s="214">
        <f t="shared" si="125"/>
        <v>285</v>
      </c>
      <c r="P124" s="89">
        <f t="shared" si="125"/>
        <v>0</v>
      </c>
      <c r="Q124" s="214">
        <f t="shared" si="125"/>
        <v>285</v>
      </c>
      <c r="R124" s="88">
        <f t="shared" si="125"/>
        <v>308</v>
      </c>
      <c r="S124" s="88">
        <f t="shared" si="125"/>
        <v>320</v>
      </c>
      <c r="T124" s="214">
        <f t="shared" si="125"/>
        <v>628</v>
      </c>
      <c r="U124" s="89">
        <f t="shared" si="125"/>
        <v>0</v>
      </c>
      <c r="V124" s="214">
        <f t="shared" si="125"/>
        <v>628</v>
      </c>
      <c r="W124" s="90">
        <f t="shared" si="121"/>
        <v>120.35087719298248</v>
      </c>
    </row>
    <row r="125" spans="12:26" ht="13.5" thickTop="1">
      <c r="L125" s="61" t="s">
        <v>21</v>
      </c>
      <c r="M125" s="78">
        <v>35</v>
      </c>
      <c r="N125" s="79">
        <v>73</v>
      </c>
      <c r="O125" s="213">
        <f>SUM(M125:N125)</f>
        <v>108</v>
      </c>
      <c r="P125" s="91">
        <v>0</v>
      </c>
      <c r="Q125" s="213">
        <f t="shared" ref="Q125:Q127" si="126">O125+P125</f>
        <v>108</v>
      </c>
      <c r="R125" s="78">
        <v>98</v>
      </c>
      <c r="S125" s="79">
        <v>126</v>
      </c>
      <c r="T125" s="213">
        <f>SUM(R125:S125)</f>
        <v>224</v>
      </c>
      <c r="U125" s="91">
        <v>0</v>
      </c>
      <c r="V125" s="213">
        <f>T125+U125</f>
        <v>224</v>
      </c>
      <c r="W125" s="81">
        <f t="shared" si="121"/>
        <v>107.40740740740739</v>
      </c>
    </row>
    <row r="126" spans="12:26">
      <c r="L126" s="61" t="s">
        <v>22</v>
      </c>
      <c r="M126" s="78">
        <v>85</v>
      </c>
      <c r="N126" s="79">
        <v>50</v>
      </c>
      <c r="O126" s="213">
        <f>SUM(M126:N126)</f>
        <v>135</v>
      </c>
      <c r="P126" s="80">
        <v>0</v>
      </c>
      <c r="Q126" s="213">
        <f t="shared" si="126"/>
        <v>135</v>
      </c>
      <c r="R126" s="78">
        <v>89</v>
      </c>
      <c r="S126" s="79">
        <v>110</v>
      </c>
      <c r="T126" s="213">
        <f>SUM(R126:S126)</f>
        <v>199</v>
      </c>
      <c r="U126" s="80">
        <v>0</v>
      </c>
      <c r="V126" s="213">
        <f>T126+U126</f>
        <v>199</v>
      </c>
      <c r="W126" s="81">
        <f t="shared" si="121"/>
        <v>47.407407407407412</v>
      </c>
    </row>
    <row r="127" spans="12:26" ht="13.5" thickBot="1">
      <c r="L127" s="61" t="s">
        <v>23</v>
      </c>
      <c r="M127" s="78">
        <v>72</v>
      </c>
      <c r="N127" s="79">
        <v>46</v>
      </c>
      <c r="O127" s="213">
        <f>SUM(M127:N127)</f>
        <v>118</v>
      </c>
      <c r="P127" s="80">
        <v>0</v>
      </c>
      <c r="Q127" s="213">
        <f t="shared" si="126"/>
        <v>118</v>
      </c>
      <c r="R127" s="78">
        <v>98</v>
      </c>
      <c r="S127" s="79">
        <v>55</v>
      </c>
      <c r="T127" s="213">
        <f>SUM(R127:S127)</f>
        <v>153</v>
      </c>
      <c r="U127" s="80">
        <v>0</v>
      </c>
      <c r="V127" s="213">
        <f>T127+U127</f>
        <v>153</v>
      </c>
      <c r="W127" s="81">
        <f t="shared" si="121"/>
        <v>29.661016949152554</v>
      </c>
    </row>
    <row r="128" spans="12:26" ht="14.25" thickTop="1" thickBot="1">
      <c r="L128" s="82" t="s">
        <v>40</v>
      </c>
      <c r="M128" s="83">
        <f>+M125+M126+M127</f>
        <v>192</v>
      </c>
      <c r="N128" s="84">
        <f t="shared" ref="N128:V128" si="127">+N125+N126+N127</f>
        <v>169</v>
      </c>
      <c r="O128" s="212">
        <f t="shared" si="127"/>
        <v>361</v>
      </c>
      <c r="P128" s="83">
        <f t="shared" si="127"/>
        <v>0</v>
      </c>
      <c r="Q128" s="212">
        <f t="shared" si="127"/>
        <v>361</v>
      </c>
      <c r="R128" s="83">
        <f t="shared" si="127"/>
        <v>285</v>
      </c>
      <c r="S128" s="84">
        <f t="shared" si="127"/>
        <v>291</v>
      </c>
      <c r="T128" s="212">
        <f t="shared" si="127"/>
        <v>576</v>
      </c>
      <c r="U128" s="83">
        <f t="shared" si="127"/>
        <v>0</v>
      </c>
      <c r="V128" s="212">
        <f t="shared" si="127"/>
        <v>576</v>
      </c>
      <c r="W128" s="85">
        <f t="shared" si="121"/>
        <v>59.556786703601119</v>
      </c>
      <c r="X128" s="330"/>
    </row>
    <row r="129" spans="12:26" ht="14.25" thickTop="1" thickBot="1">
      <c r="L129" s="82" t="s">
        <v>62</v>
      </c>
      <c r="M129" s="83">
        <f t="shared" ref="M129:V129" si="128">+M120+M124+M128</f>
        <v>369</v>
      </c>
      <c r="N129" s="84">
        <f t="shared" si="128"/>
        <v>502</v>
      </c>
      <c r="O129" s="212">
        <f t="shared" si="128"/>
        <v>871</v>
      </c>
      <c r="P129" s="83">
        <f t="shared" si="128"/>
        <v>0</v>
      </c>
      <c r="Q129" s="212">
        <f t="shared" si="128"/>
        <v>871</v>
      </c>
      <c r="R129" s="83">
        <f t="shared" si="128"/>
        <v>857</v>
      </c>
      <c r="S129" s="84">
        <f t="shared" si="128"/>
        <v>993</v>
      </c>
      <c r="T129" s="212">
        <f t="shared" si="128"/>
        <v>1850</v>
      </c>
      <c r="U129" s="83">
        <f t="shared" si="128"/>
        <v>0</v>
      </c>
      <c r="V129" s="212">
        <f t="shared" si="128"/>
        <v>1850</v>
      </c>
      <c r="W129" s="85">
        <f>IF(Q129=0,0,((V129/Q129)-1)*100)</f>
        <v>112.39954075774969</v>
      </c>
      <c r="X129" s="382">
        <f>+O129+O207</f>
        <v>871</v>
      </c>
      <c r="Y129" s="329">
        <f>+T129+T207</f>
        <v>2863</v>
      </c>
      <c r="Z129" s="340">
        <f>IF(X129=0,0,(Y129/X129-1))</f>
        <v>2.2870264064293915</v>
      </c>
    </row>
    <row r="130" spans="12:26" ht="14.25" thickTop="1" thickBot="1">
      <c r="L130" s="82" t="s">
        <v>7</v>
      </c>
      <c r="M130" s="83">
        <f t="shared" ref="M130:V130" si="129">+M116+M120+M124+M128</f>
        <v>455</v>
      </c>
      <c r="N130" s="84">
        <f t="shared" si="129"/>
        <v>635</v>
      </c>
      <c r="O130" s="212">
        <f t="shared" si="129"/>
        <v>1090</v>
      </c>
      <c r="P130" s="83">
        <f t="shared" si="129"/>
        <v>0</v>
      </c>
      <c r="Q130" s="212">
        <f t="shared" si="129"/>
        <v>1090</v>
      </c>
      <c r="R130" s="83">
        <f t="shared" si="129"/>
        <v>1129</v>
      </c>
      <c r="S130" s="84">
        <f t="shared" si="129"/>
        <v>1206</v>
      </c>
      <c r="T130" s="212">
        <f t="shared" si="129"/>
        <v>2335</v>
      </c>
      <c r="U130" s="83">
        <f t="shared" si="129"/>
        <v>0</v>
      </c>
      <c r="V130" s="212">
        <f t="shared" si="129"/>
        <v>2335</v>
      </c>
      <c r="W130" s="85">
        <f>IF(Q130=0,0,((V130/Q130)-1)*100)</f>
        <v>114.22018348623854</v>
      </c>
      <c r="X130" s="382">
        <f>+O130+O208</f>
        <v>1090</v>
      </c>
      <c r="Y130" s="329">
        <f>+T130+T208</f>
        <v>3512</v>
      </c>
      <c r="Z130" s="340">
        <f>IF(X130=0,0,(Y130/X130-1))</f>
        <v>2.2220183486238532</v>
      </c>
    </row>
    <row r="131" spans="12:26" ht="14.25" thickTop="1" thickBot="1">
      <c r="L131" s="92" t="s">
        <v>60</v>
      </c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2:26" ht="13.5" thickTop="1">
      <c r="L132" s="510" t="s">
        <v>42</v>
      </c>
      <c r="M132" s="511"/>
      <c r="N132" s="511"/>
      <c r="O132" s="511"/>
      <c r="P132" s="511"/>
      <c r="Q132" s="511"/>
      <c r="R132" s="511"/>
      <c r="S132" s="511"/>
      <c r="T132" s="511"/>
      <c r="U132" s="511"/>
      <c r="V132" s="511"/>
      <c r="W132" s="512"/>
    </row>
    <row r="133" spans="12:26" ht="13.5" thickBot="1">
      <c r="L133" s="507" t="s">
        <v>45</v>
      </c>
      <c r="M133" s="508"/>
      <c r="N133" s="508"/>
      <c r="O133" s="508"/>
      <c r="P133" s="508"/>
      <c r="Q133" s="508"/>
      <c r="R133" s="508"/>
      <c r="S133" s="508"/>
      <c r="T133" s="508"/>
      <c r="U133" s="508"/>
      <c r="V133" s="508"/>
      <c r="W133" s="509"/>
    </row>
    <row r="134" spans="12:26" ht="14.25" thickTop="1" thickBot="1">
      <c r="L134" s="56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8" t="s">
        <v>34</v>
      </c>
    </row>
    <row r="135" spans="12:26" ht="14.25" thickTop="1" thickBot="1">
      <c r="L135" s="59"/>
      <c r="M135" s="223" t="s">
        <v>58</v>
      </c>
      <c r="N135" s="224"/>
      <c r="O135" s="225"/>
      <c r="P135" s="223"/>
      <c r="Q135" s="223"/>
      <c r="R135" s="223" t="s">
        <v>59</v>
      </c>
      <c r="S135" s="224"/>
      <c r="T135" s="225"/>
      <c r="U135" s="223"/>
      <c r="V135" s="223"/>
      <c r="W135" s="368" t="s">
        <v>2</v>
      </c>
    </row>
    <row r="136" spans="12:26" ht="13.5" thickTop="1">
      <c r="L136" s="61" t="s">
        <v>3</v>
      </c>
      <c r="M136" s="62"/>
      <c r="N136" s="63"/>
      <c r="O136" s="64"/>
      <c r="P136" s="65"/>
      <c r="Q136" s="103"/>
      <c r="R136" s="62"/>
      <c r="S136" s="63"/>
      <c r="T136" s="64"/>
      <c r="U136" s="65"/>
      <c r="V136" s="103"/>
      <c r="W136" s="369" t="s">
        <v>4</v>
      </c>
    </row>
    <row r="137" spans="12:26" ht="13.5" thickBot="1">
      <c r="L137" s="67"/>
      <c r="M137" s="68" t="s">
        <v>35</v>
      </c>
      <c r="N137" s="69" t="s">
        <v>36</v>
      </c>
      <c r="O137" s="70" t="s">
        <v>37</v>
      </c>
      <c r="P137" s="71" t="s">
        <v>32</v>
      </c>
      <c r="Q137" s="391" t="s">
        <v>7</v>
      </c>
      <c r="R137" s="68" t="s">
        <v>35</v>
      </c>
      <c r="S137" s="69" t="s">
        <v>36</v>
      </c>
      <c r="T137" s="70" t="s">
        <v>37</v>
      </c>
      <c r="U137" s="71" t="s">
        <v>32</v>
      </c>
      <c r="V137" s="391" t="s">
        <v>7</v>
      </c>
      <c r="W137" s="370"/>
    </row>
    <row r="138" spans="12:26" ht="5.25" customHeight="1" thickTop="1">
      <c r="L138" s="61"/>
      <c r="M138" s="73"/>
      <c r="N138" s="74"/>
      <c r="O138" s="75"/>
      <c r="P138" s="76"/>
      <c r="Q138" s="105"/>
      <c r="R138" s="73"/>
      <c r="S138" s="74"/>
      <c r="T138" s="75"/>
      <c r="U138" s="76"/>
      <c r="V138" s="152"/>
      <c r="W138" s="77"/>
    </row>
    <row r="139" spans="12:26">
      <c r="L139" s="61" t="s">
        <v>10</v>
      </c>
      <c r="M139" s="78">
        <f t="shared" ref="M139:N145" si="130">+M87+M113</f>
        <v>33</v>
      </c>
      <c r="N139" s="79">
        <f t="shared" si="130"/>
        <v>41</v>
      </c>
      <c r="O139" s="211">
        <f>M139+N139</f>
        <v>74</v>
      </c>
      <c r="P139" s="80">
        <f t="shared" ref="P139:P145" si="131">+P87+P113</f>
        <v>0</v>
      </c>
      <c r="Q139" s="219">
        <f t="shared" ref="Q139:Q141" si="132">O139+P139</f>
        <v>74</v>
      </c>
      <c r="R139" s="78">
        <f t="shared" ref="R139:S145" si="133">+R87+R113</f>
        <v>94</v>
      </c>
      <c r="S139" s="79">
        <f t="shared" si="133"/>
        <v>63</v>
      </c>
      <c r="T139" s="211">
        <f>R139+S139</f>
        <v>157</v>
      </c>
      <c r="U139" s="80">
        <f t="shared" ref="U139:U145" si="134">+U87+U113</f>
        <v>0</v>
      </c>
      <c r="V139" s="220">
        <f>T139+U139</f>
        <v>157</v>
      </c>
      <c r="W139" s="81">
        <f>IF(Q139=0,0,((V139/Q139)-1)*100)</f>
        <v>112.16216216216215</v>
      </c>
      <c r="X139" s="330"/>
    </row>
    <row r="140" spans="12:26">
      <c r="L140" s="61" t="s">
        <v>11</v>
      </c>
      <c r="M140" s="78">
        <f t="shared" si="130"/>
        <v>29</v>
      </c>
      <c r="N140" s="79">
        <f t="shared" si="130"/>
        <v>49</v>
      </c>
      <c r="O140" s="211">
        <f>M140+N140</f>
        <v>78</v>
      </c>
      <c r="P140" s="80">
        <f t="shared" si="131"/>
        <v>0</v>
      </c>
      <c r="Q140" s="219">
        <f t="shared" si="132"/>
        <v>78</v>
      </c>
      <c r="R140" s="78">
        <f t="shared" si="133"/>
        <v>95</v>
      </c>
      <c r="S140" s="79">
        <f t="shared" si="133"/>
        <v>67</v>
      </c>
      <c r="T140" s="211">
        <f>R140+S140</f>
        <v>162</v>
      </c>
      <c r="U140" s="80">
        <f t="shared" si="134"/>
        <v>0</v>
      </c>
      <c r="V140" s="220">
        <f>T140+U140</f>
        <v>162</v>
      </c>
      <c r="W140" s="81">
        <f>IF(Q140=0,0,((V140/Q140)-1)*100)</f>
        <v>107.69230769230771</v>
      </c>
      <c r="X140" s="330"/>
    </row>
    <row r="141" spans="12:26" ht="13.5" thickBot="1">
      <c r="L141" s="67" t="s">
        <v>12</v>
      </c>
      <c r="M141" s="78">
        <f t="shared" si="130"/>
        <v>35</v>
      </c>
      <c r="N141" s="79">
        <f t="shared" si="130"/>
        <v>43</v>
      </c>
      <c r="O141" s="211">
        <f>M141+N141</f>
        <v>78</v>
      </c>
      <c r="P141" s="80">
        <f t="shared" si="131"/>
        <v>0</v>
      </c>
      <c r="Q141" s="219">
        <f t="shared" si="132"/>
        <v>78</v>
      </c>
      <c r="R141" s="78">
        <f t="shared" si="133"/>
        <v>98</v>
      </c>
      <c r="S141" s="79">
        <f t="shared" si="133"/>
        <v>83</v>
      </c>
      <c r="T141" s="211">
        <f>R141+S141</f>
        <v>181</v>
      </c>
      <c r="U141" s="80">
        <f t="shared" si="134"/>
        <v>0</v>
      </c>
      <c r="V141" s="220">
        <f>T141+U141</f>
        <v>181</v>
      </c>
      <c r="W141" s="81">
        <f>IF(Q141=0,0,((V141/Q141)-1)*100)</f>
        <v>132.05128205128207</v>
      </c>
    </row>
    <row r="142" spans="12:26" ht="14.25" thickTop="1" thickBot="1">
      <c r="L142" s="82" t="s">
        <v>38</v>
      </c>
      <c r="M142" s="83">
        <f>+M139+M140+M141</f>
        <v>97</v>
      </c>
      <c r="N142" s="84">
        <f t="shared" ref="N142:V142" si="135">+N139+N140+N141</f>
        <v>133</v>
      </c>
      <c r="O142" s="212">
        <f t="shared" si="135"/>
        <v>230</v>
      </c>
      <c r="P142" s="83">
        <f t="shared" si="135"/>
        <v>0</v>
      </c>
      <c r="Q142" s="212">
        <f t="shared" si="135"/>
        <v>230</v>
      </c>
      <c r="R142" s="83">
        <f t="shared" si="135"/>
        <v>287</v>
      </c>
      <c r="S142" s="84">
        <f t="shared" si="135"/>
        <v>213</v>
      </c>
      <c r="T142" s="212">
        <f t="shared" si="135"/>
        <v>500</v>
      </c>
      <c r="U142" s="83">
        <f t="shared" si="135"/>
        <v>0</v>
      </c>
      <c r="V142" s="212">
        <f t="shared" si="135"/>
        <v>500</v>
      </c>
      <c r="W142" s="85">
        <f t="shared" ref="W142" si="136">IF(Q142=0,0,((V142/Q142)-1)*100)</f>
        <v>117.39130434782608</v>
      </c>
      <c r="X142" s="340"/>
    </row>
    <row r="143" spans="12:26" ht="13.5" thickTop="1">
      <c r="L143" s="61" t="s">
        <v>13</v>
      </c>
      <c r="M143" s="78">
        <f t="shared" si="130"/>
        <v>37</v>
      </c>
      <c r="N143" s="79">
        <f t="shared" si="130"/>
        <v>46</v>
      </c>
      <c r="O143" s="211">
        <f t="shared" ref="O143:O153" si="137">M143+N143</f>
        <v>83</v>
      </c>
      <c r="P143" s="80">
        <f t="shared" si="131"/>
        <v>0</v>
      </c>
      <c r="Q143" s="219">
        <f t="shared" ref="Q143:Q144" si="138">O143+P143</f>
        <v>83</v>
      </c>
      <c r="R143" s="78">
        <f t="shared" si="133"/>
        <v>88</v>
      </c>
      <c r="S143" s="79">
        <f t="shared" si="133"/>
        <v>118</v>
      </c>
      <c r="T143" s="211">
        <f t="shared" ref="T143:T153" si="139">R143+S143</f>
        <v>206</v>
      </c>
      <c r="U143" s="80">
        <f t="shared" si="134"/>
        <v>0</v>
      </c>
      <c r="V143" s="220">
        <f>T143+U143</f>
        <v>206</v>
      </c>
      <c r="W143" s="81">
        <f>IF(Q143=0,0,((V143/Q143)-1)*100)</f>
        <v>148.19277108433738</v>
      </c>
      <c r="X143" s="340"/>
    </row>
    <row r="144" spans="12:26">
      <c r="L144" s="61" t="s">
        <v>14</v>
      </c>
      <c r="M144" s="78">
        <f t="shared" si="130"/>
        <v>30</v>
      </c>
      <c r="N144" s="79">
        <f t="shared" si="130"/>
        <v>52</v>
      </c>
      <c r="O144" s="211">
        <f t="shared" si="137"/>
        <v>82</v>
      </c>
      <c r="P144" s="80">
        <f t="shared" si="131"/>
        <v>0</v>
      </c>
      <c r="Q144" s="219">
        <f t="shared" si="138"/>
        <v>82</v>
      </c>
      <c r="R144" s="78">
        <f t="shared" si="133"/>
        <v>84</v>
      </c>
      <c r="S144" s="79">
        <f t="shared" si="133"/>
        <v>155</v>
      </c>
      <c r="T144" s="211">
        <f t="shared" si="139"/>
        <v>239</v>
      </c>
      <c r="U144" s="80">
        <f t="shared" si="134"/>
        <v>0</v>
      </c>
      <c r="V144" s="220">
        <f>T144+U144</f>
        <v>239</v>
      </c>
      <c r="W144" s="81">
        <f t="shared" ref="W144:W154" si="140">IF(Q144=0,0,((V144/Q144)-1)*100)</f>
        <v>191.46341463414635</v>
      </c>
      <c r="Z144" s="329" t="e">
        <f>SUM(#REF!)</f>
        <v>#REF!</v>
      </c>
    </row>
    <row r="145" spans="12:26" ht="13.5" thickBot="1">
      <c r="L145" s="61" t="s">
        <v>15</v>
      </c>
      <c r="M145" s="78">
        <f t="shared" si="130"/>
        <v>37</v>
      </c>
      <c r="N145" s="79">
        <f t="shared" si="130"/>
        <v>43</v>
      </c>
      <c r="O145" s="211">
        <f>M145+N145</f>
        <v>80</v>
      </c>
      <c r="P145" s="80">
        <f t="shared" si="131"/>
        <v>0</v>
      </c>
      <c r="Q145" s="219">
        <f>O145+P145</f>
        <v>80</v>
      </c>
      <c r="R145" s="78">
        <f t="shared" si="133"/>
        <v>103</v>
      </c>
      <c r="S145" s="79">
        <f t="shared" si="133"/>
        <v>110</v>
      </c>
      <c r="T145" s="211">
        <f>R145+S145</f>
        <v>213</v>
      </c>
      <c r="U145" s="80">
        <f t="shared" si="134"/>
        <v>0</v>
      </c>
      <c r="V145" s="220">
        <f>T145+U145</f>
        <v>213</v>
      </c>
      <c r="W145" s="81">
        <f>IF(Q145=0,0,((V145/Q145)-1)*100)</f>
        <v>166.25</v>
      </c>
    </row>
    <row r="146" spans="12:26" ht="14.25" thickTop="1" thickBot="1">
      <c r="L146" s="82" t="s">
        <v>61</v>
      </c>
      <c r="M146" s="83">
        <f>+M143+M144+M145</f>
        <v>104</v>
      </c>
      <c r="N146" s="84">
        <f t="shared" ref="N146:V146" si="141">+N143+N144+N145</f>
        <v>141</v>
      </c>
      <c r="O146" s="212">
        <f t="shared" si="141"/>
        <v>245</v>
      </c>
      <c r="P146" s="83">
        <f t="shared" si="141"/>
        <v>0</v>
      </c>
      <c r="Q146" s="212">
        <f t="shared" si="141"/>
        <v>245</v>
      </c>
      <c r="R146" s="83">
        <f t="shared" si="141"/>
        <v>275</v>
      </c>
      <c r="S146" s="84">
        <f t="shared" si="141"/>
        <v>383</v>
      </c>
      <c r="T146" s="212">
        <f t="shared" si="141"/>
        <v>658</v>
      </c>
      <c r="U146" s="83">
        <f t="shared" si="141"/>
        <v>0</v>
      </c>
      <c r="V146" s="212">
        <f t="shared" si="141"/>
        <v>658</v>
      </c>
      <c r="W146" s="85">
        <f>IF(Q146=0,0,((V146/Q146)-1)*100)</f>
        <v>168.57142857142856</v>
      </c>
      <c r="X146" s="340"/>
      <c r="Y146" s="329"/>
      <c r="Z146" s="329">
        <f>SUM(X146:Y146)</f>
        <v>0</v>
      </c>
    </row>
    <row r="147" spans="12:26" ht="13.5" thickTop="1">
      <c r="L147" s="61" t="s">
        <v>16</v>
      </c>
      <c r="M147" s="78">
        <f t="shared" ref="M147:N149" si="142">+M95+M121</f>
        <v>23</v>
      </c>
      <c r="N147" s="79">
        <f t="shared" si="142"/>
        <v>47</v>
      </c>
      <c r="O147" s="211">
        <f t="shared" si="137"/>
        <v>70</v>
      </c>
      <c r="P147" s="80">
        <f>+P95+P121</f>
        <v>0</v>
      </c>
      <c r="Q147" s="219">
        <f t="shared" ref="Q147:Q153" si="143">O147+P147</f>
        <v>70</v>
      </c>
      <c r="R147" s="78">
        <f t="shared" ref="R147:S149" si="144">+R95+R121</f>
        <v>103</v>
      </c>
      <c r="S147" s="79">
        <f t="shared" si="144"/>
        <v>110</v>
      </c>
      <c r="T147" s="211">
        <f t="shared" si="139"/>
        <v>213</v>
      </c>
      <c r="U147" s="80">
        <f>+U95+U121</f>
        <v>0</v>
      </c>
      <c r="V147" s="220">
        <f>T147+U147</f>
        <v>213</v>
      </c>
      <c r="W147" s="81">
        <f t="shared" si="140"/>
        <v>204.28571428571428</v>
      </c>
    </row>
    <row r="148" spans="12:26">
      <c r="L148" s="61" t="s">
        <v>17</v>
      </c>
      <c r="M148" s="78">
        <f t="shared" si="142"/>
        <v>38</v>
      </c>
      <c r="N148" s="79">
        <f t="shared" si="142"/>
        <v>69</v>
      </c>
      <c r="O148" s="211">
        <f>M148+N148</f>
        <v>107</v>
      </c>
      <c r="P148" s="80">
        <f>+P96+P122</f>
        <v>0</v>
      </c>
      <c r="Q148" s="219">
        <f>O148+P148</f>
        <v>107</v>
      </c>
      <c r="R148" s="78">
        <f t="shared" si="144"/>
        <v>115</v>
      </c>
      <c r="S148" s="79">
        <f t="shared" si="144"/>
        <v>98</v>
      </c>
      <c r="T148" s="211">
        <f>R148+S148</f>
        <v>213</v>
      </c>
      <c r="U148" s="80">
        <f>+U96+U122</f>
        <v>0</v>
      </c>
      <c r="V148" s="220">
        <f>T148+U148</f>
        <v>213</v>
      </c>
      <c r="W148" s="81">
        <f>IF(Q148=0,0,((V148/Q148)-1)*100)</f>
        <v>99.065420560747668</v>
      </c>
    </row>
    <row r="149" spans="12:26" ht="13.5" thickBot="1">
      <c r="L149" s="61" t="s">
        <v>18</v>
      </c>
      <c r="M149" s="78">
        <f t="shared" si="142"/>
        <v>39</v>
      </c>
      <c r="N149" s="79">
        <f t="shared" si="142"/>
        <v>76</v>
      </c>
      <c r="O149" s="213">
        <f t="shared" si="137"/>
        <v>115</v>
      </c>
      <c r="P149" s="86">
        <f>+P97+P123</f>
        <v>0</v>
      </c>
      <c r="Q149" s="219">
        <f t="shared" si="143"/>
        <v>115</v>
      </c>
      <c r="R149" s="78">
        <f t="shared" si="144"/>
        <v>96</v>
      </c>
      <c r="S149" s="79">
        <f t="shared" si="144"/>
        <v>112</v>
      </c>
      <c r="T149" s="213">
        <f t="shared" si="139"/>
        <v>208</v>
      </c>
      <c r="U149" s="86">
        <f>+U97+U123</f>
        <v>0</v>
      </c>
      <c r="V149" s="220">
        <f>T149+U149</f>
        <v>208</v>
      </c>
      <c r="W149" s="81">
        <f t="shared" si="140"/>
        <v>80.869565217391298</v>
      </c>
    </row>
    <row r="150" spans="12:26" ht="14.25" thickTop="1" thickBot="1">
      <c r="L150" s="87" t="s">
        <v>39</v>
      </c>
      <c r="M150" s="83">
        <f>+M147+M148+M149</f>
        <v>100</v>
      </c>
      <c r="N150" s="84">
        <f t="shared" ref="N150:V150" si="145">+N147+N148+N149</f>
        <v>192</v>
      </c>
      <c r="O150" s="212">
        <f t="shared" si="145"/>
        <v>292</v>
      </c>
      <c r="P150" s="83">
        <f t="shared" si="145"/>
        <v>0</v>
      </c>
      <c r="Q150" s="212">
        <f t="shared" si="145"/>
        <v>292</v>
      </c>
      <c r="R150" s="83">
        <f t="shared" si="145"/>
        <v>314</v>
      </c>
      <c r="S150" s="84">
        <f t="shared" si="145"/>
        <v>320</v>
      </c>
      <c r="T150" s="212">
        <f t="shared" si="145"/>
        <v>634</v>
      </c>
      <c r="U150" s="83">
        <f t="shared" si="145"/>
        <v>0</v>
      </c>
      <c r="V150" s="212">
        <f t="shared" si="145"/>
        <v>634</v>
      </c>
      <c r="W150" s="90">
        <f t="shared" si="140"/>
        <v>117.12328767123287</v>
      </c>
    </row>
    <row r="151" spans="12:26" ht="13.5" thickTop="1">
      <c r="L151" s="61" t="s">
        <v>21</v>
      </c>
      <c r="M151" s="78">
        <f t="shared" ref="M151:N153" si="146">+M99+M125</f>
        <v>37</v>
      </c>
      <c r="N151" s="79">
        <f t="shared" si="146"/>
        <v>73</v>
      </c>
      <c r="O151" s="213">
        <f t="shared" si="137"/>
        <v>110</v>
      </c>
      <c r="P151" s="91">
        <f>+P99+P125</f>
        <v>0</v>
      </c>
      <c r="Q151" s="219">
        <f t="shared" si="143"/>
        <v>110</v>
      </c>
      <c r="R151" s="78">
        <f t="shared" ref="R151:S153" si="147">+R99+R125</f>
        <v>99</v>
      </c>
      <c r="S151" s="79">
        <f t="shared" si="147"/>
        <v>126</v>
      </c>
      <c r="T151" s="213">
        <f t="shared" si="139"/>
        <v>225</v>
      </c>
      <c r="U151" s="91">
        <f>+U99+U125</f>
        <v>0</v>
      </c>
      <c r="V151" s="220">
        <f>T151+U151</f>
        <v>225</v>
      </c>
      <c r="W151" s="81">
        <f t="shared" si="140"/>
        <v>104.54545454545455</v>
      </c>
    </row>
    <row r="152" spans="12:26">
      <c r="L152" s="61" t="s">
        <v>22</v>
      </c>
      <c r="M152" s="78">
        <f t="shared" si="146"/>
        <v>91</v>
      </c>
      <c r="N152" s="79">
        <f t="shared" si="146"/>
        <v>50</v>
      </c>
      <c r="O152" s="213">
        <f t="shared" si="137"/>
        <v>141</v>
      </c>
      <c r="P152" s="80">
        <f>+P100+P126</f>
        <v>0</v>
      </c>
      <c r="Q152" s="219">
        <f t="shared" si="143"/>
        <v>141</v>
      </c>
      <c r="R152" s="78">
        <f t="shared" si="147"/>
        <v>94</v>
      </c>
      <c r="S152" s="79">
        <f t="shared" si="147"/>
        <v>110</v>
      </c>
      <c r="T152" s="213">
        <f t="shared" si="139"/>
        <v>204</v>
      </c>
      <c r="U152" s="80">
        <f>+U100+U126</f>
        <v>0</v>
      </c>
      <c r="V152" s="220">
        <f>T152+U152</f>
        <v>204</v>
      </c>
      <c r="W152" s="81">
        <f t="shared" si="140"/>
        <v>44.680851063829799</v>
      </c>
      <c r="X152" s="330"/>
    </row>
    <row r="153" spans="12:26" ht="13.5" thickBot="1">
      <c r="L153" s="61" t="s">
        <v>23</v>
      </c>
      <c r="M153" s="78">
        <f t="shared" si="146"/>
        <v>77</v>
      </c>
      <c r="N153" s="79">
        <f t="shared" si="146"/>
        <v>46</v>
      </c>
      <c r="O153" s="213">
        <f t="shared" si="137"/>
        <v>123</v>
      </c>
      <c r="P153" s="80">
        <f>+P101+P127</f>
        <v>0</v>
      </c>
      <c r="Q153" s="219">
        <f t="shared" si="143"/>
        <v>123</v>
      </c>
      <c r="R153" s="78">
        <f t="shared" si="147"/>
        <v>122</v>
      </c>
      <c r="S153" s="79">
        <f t="shared" si="147"/>
        <v>55</v>
      </c>
      <c r="T153" s="213">
        <f t="shared" si="139"/>
        <v>177</v>
      </c>
      <c r="U153" s="80">
        <f>+U101+U127</f>
        <v>0</v>
      </c>
      <c r="V153" s="220">
        <f>T153+U153</f>
        <v>177</v>
      </c>
      <c r="W153" s="81">
        <f t="shared" si="140"/>
        <v>43.90243902439024</v>
      </c>
    </row>
    <row r="154" spans="12:26" ht="14.25" thickTop="1" thickBot="1">
      <c r="L154" s="82" t="s">
        <v>40</v>
      </c>
      <c r="M154" s="83">
        <f>+M151+M152+M153</f>
        <v>205</v>
      </c>
      <c r="N154" s="84">
        <f t="shared" ref="N154:V154" si="148">+N151+N152+N153</f>
        <v>169</v>
      </c>
      <c r="O154" s="212">
        <f t="shared" si="148"/>
        <v>374</v>
      </c>
      <c r="P154" s="83">
        <f t="shared" si="148"/>
        <v>0</v>
      </c>
      <c r="Q154" s="212">
        <f t="shared" si="148"/>
        <v>374</v>
      </c>
      <c r="R154" s="83">
        <f t="shared" si="148"/>
        <v>315</v>
      </c>
      <c r="S154" s="84">
        <f t="shared" si="148"/>
        <v>291</v>
      </c>
      <c r="T154" s="212">
        <f t="shared" si="148"/>
        <v>606</v>
      </c>
      <c r="U154" s="83">
        <f t="shared" si="148"/>
        <v>0</v>
      </c>
      <c r="V154" s="212">
        <f t="shared" si="148"/>
        <v>606</v>
      </c>
      <c r="W154" s="85">
        <f t="shared" si="140"/>
        <v>62.032085561497333</v>
      </c>
    </row>
    <row r="155" spans="12:26" ht="14.25" thickTop="1" thickBot="1">
      <c r="L155" s="82" t="s">
        <v>62</v>
      </c>
      <c r="M155" s="83">
        <f t="shared" ref="M155:V155" si="149">+M146+M150+M154</f>
        <v>409</v>
      </c>
      <c r="N155" s="84">
        <f t="shared" si="149"/>
        <v>502</v>
      </c>
      <c r="O155" s="212">
        <f t="shared" si="149"/>
        <v>911</v>
      </c>
      <c r="P155" s="83">
        <f t="shared" si="149"/>
        <v>0</v>
      </c>
      <c r="Q155" s="212">
        <f t="shared" si="149"/>
        <v>911</v>
      </c>
      <c r="R155" s="83">
        <f t="shared" si="149"/>
        <v>904</v>
      </c>
      <c r="S155" s="84">
        <f t="shared" si="149"/>
        <v>994</v>
      </c>
      <c r="T155" s="212">
        <f t="shared" si="149"/>
        <v>1898</v>
      </c>
      <c r="U155" s="83">
        <f t="shared" si="149"/>
        <v>0</v>
      </c>
      <c r="V155" s="212">
        <f t="shared" si="149"/>
        <v>1898</v>
      </c>
      <c r="W155" s="85">
        <f>IF(Q155=0,0,((V155/Q155)-1)*100)</f>
        <v>108.34248079034028</v>
      </c>
      <c r="X155" s="382">
        <f>+O155+O233</f>
        <v>911</v>
      </c>
      <c r="Y155" s="329">
        <f>+T155+T233</f>
        <v>2911</v>
      </c>
      <c r="Z155" s="340">
        <f>IF(X155=0,0,(Y155/X155-1))</f>
        <v>2.1953896816684964</v>
      </c>
    </row>
    <row r="156" spans="12:26" ht="14.25" thickTop="1" thickBot="1">
      <c r="L156" s="82" t="s">
        <v>7</v>
      </c>
      <c r="M156" s="83">
        <f t="shared" ref="M156:V156" si="150">+M142+M146+M150+M154</f>
        <v>506</v>
      </c>
      <c r="N156" s="84">
        <f t="shared" si="150"/>
        <v>635</v>
      </c>
      <c r="O156" s="212">
        <f t="shared" si="150"/>
        <v>1141</v>
      </c>
      <c r="P156" s="83">
        <f t="shared" si="150"/>
        <v>0</v>
      </c>
      <c r="Q156" s="212">
        <f t="shared" si="150"/>
        <v>1141</v>
      </c>
      <c r="R156" s="83">
        <f t="shared" si="150"/>
        <v>1191</v>
      </c>
      <c r="S156" s="84">
        <f t="shared" si="150"/>
        <v>1207</v>
      </c>
      <c r="T156" s="212">
        <f t="shared" si="150"/>
        <v>2398</v>
      </c>
      <c r="U156" s="83">
        <f t="shared" si="150"/>
        <v>0</v>
      </c>
      <c r="V156" s="212">
        <f t="shared" si="150"/>
        <v>2398</v>
      </c>
      <c r="W156" s="85">
        <f>IF(Q156=0,0,((V156/Q156)-1)*100)</f>
        <v>110.16652059596845</v>
      </c>
      <c r="X156" s="382">
        <f>+O156+O234</f>
        <v>1141</v>
      </c>
      <c r="Y156" s="329">
        <f>+T156+T234</f>
        <v>3575</v>
      </c>
      <c r="Z156" s="340">
        <f>IF(X156=0,0,(Y156/X156-1))</f>
        <v>2.1332164767747588</v>
      </c>
    </row>
    <row r="157" spans="12:26" ht="14.25" thickTop="1" thickBot="1">
      <c r="L157" s="92" t="s">
        <v>60</v>
      </c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</row>
    <row r="158" spans="12:26" ht="13.5" thickTop="1">
      <c r="L158" s="531" t="s">
        <v>54</v>
      </c>
      <c r="M158" s="532"/>
      <c r="N158" s="532"/>
      <c r="O158" s="532"/>
      <c r="P158" s="532"/>
      <c r="Q158" s="532"/>
      <c r="R158" s="532"/>
      <c r="S158" s="532"/>
      <c r="T158" s="532"/>
      <c r="U158" s="532"/>
      <c r="V158" s="532"/>
      <c r="W158" s="533"/>
    </row>
    <row r="159" spans="12:26" ht="24.75" customHeight="1" thickBot="1">
      <c r="L159" s="534" t="s">
        <v>51</v>
      </c>
      <c r="M159" s="535"/>
      <c r="N159" s="535"/>
      <c r="O159" s="535"/>
      <c r="P159" s="535"/>
      <c r="Q159" s="535"/>
      <c r="R159" s="535"/>
      <c r="S159" s="535"/>
      <c r="T159" s="535"/>
      <c r="U159" s="535"/>
      <c r="V159" s="535"/>
      <c r="W159" s="536"/>
    </row>
    <row r="160" spans="12:26" ht="14.25" thickTop="1" thickBot="1">
      <c r="L160" s="248"/>
      <c r="M160" s="249"/>
      <c r="N160" s="249"/>
      <c r="O160" s="249"/>
      <c r="P160" s="249"/>
      <c r="Q160" s="249"/>
      <c r="R160" s="249"/>
      <c r="S160" s="249"/>
      <c r="T160" s="249"/>
      <c r="U160" s="249"/>
      <c r="V160" s="249"/>
      <c r="W160" s="250" t="s">
        <v>34</v>
      </c>
    </row>
    <row r="161" spans="12:25" ht="14.25" thickTop="1" thickBot="1">
      <c r="L161" s="251"/>
      <c r="M161" s="495" t="s">
        <v>58</v>
      </c>
      <c r="N161" s="496"/>
      <c r="O161" s="496"/>
      <c r="P161" s="496"/>
      <c r="Q161" s="496"/>
      <c r="R161" s="252" t="s">
        <v>59</v>
      </c>
      <c r="S161" s="253"/>
      <c r="T161" s="291"/>
      <c r="U161" s="252"/>
      <c r="V161" s="252"/>
      <c r="W161" s="365" t="s">
        <v>2</v>
      </c>
    </row>
    <row r="162" spans="12:25" ht="13.5" thickTop="1">
      <c r="L162" s="255" t="s">
        <v>3</v>
      </c>
      <c r="M162" s="256"/>
      <c r="N162" s="257"/>
      <c r="O162" s="258"/>
      <c r="P162" s="259"/>
      <c r="Q162" s="258"/>
      <c r="R162" s="256"/>
      <c r="S162" s="257"/>
      <c r="T162" s="258"/>
      <c r="U162" s="259"/>
      <c r="V162" s="258"/>
      <c r="W162" s="366" t="s">
        <v>4</v>
      </c>
    </row>
    <row r="163" spans="12:25" ht="13.5" thickBot="1">
      <c r="L163" s="261"/>
      <c r="M163" s="262" t="s">
        <v>35</v>
      </c>
      <c r="N163" s="263" t="s">
        <v>36</v>
      </c>
      <c r="O163" s="264" t="s">
        <v>37</v>
      </c>
      <c r="P163" s="265" t="s">
        <v>32</v>
      </c>
      <c r="Q163" s="264" t="s">
        <v>7</v>
      </c>
      <c r="R163" s="262" t="s">
        <v>35</v>
      </c>
      <c r="S163" s="263" t="s">
        <v>36</v>
      </c>
      <c r="T163" s="264" t="s">
        <v>37</v>
      </c>
      <c r="U163" s="265" t="s">
        <v>32</v>
      </c>
      <c r="V163" s="264" t="s">
        <v>7</v>
      </c>
      <c r="W163" s="367"/>
    </row>
    <row r="164" spans="12:25" ht="5.25" customHeight="1" thickTop="1">
      <c r="L164" s="255"/>
      <c r="M164" s="267"/>
      <c r="N164" s="268"/>
      <c r="O164" s="269"/>
      <c r="P164" s="270"/>
      <c r="Q164" s="269"/>
      <c r="R164" s="267"/>
      <c r="S164" s="268"/>
      <c r="T164" s="269"/>
      <c r="U164" s="270"/>
      <c r="V164" s="269"/>
      <c r="W164" s="271"/>
    </row>
    <row r="165" spans="12:25">
      <c r="L165" s="255" t="s">
        <v>10</v>
      </c>
      <c r="M165" s="272">
        <v>0</v>
      </c>
      <c r="N165" s="273">
        <v>0</v>
      </c>
      <c r="O165" s="274">
        <f>M165+N165</f>
        <v>0</v>
      </c>
      <c r="P165" s="275">
        <v>0</v>
      </c>
      <c r="Q165" s="274">
        <f t="shared" ref="Q165:Q167" si="151">O165+P165</f>
        <v>0</v>
      </c>
      <c r="R165" s="272">
        <v>0</v>
      </c>
      <c r="S165" s="273">
        <v>0</v>
      </c>
      <c r="T165" s="274">
        <f>R165+S165</f>
        <v>0</v>
      </c>
      <c r="U165" s="275">
        <v>0</v>
      </c>
      <c r="V165" s="274">
        <f>T165+U165</f>
        <v>0</v>
      </c>
      <c r="W165" s="276">
        <f>IF(Q165=0,0,((V165/Q165)-1)*100)</f>
        <v>0</v>
      </c>
    </row>
    <row r="166" spans="12:25">
      <c r="L166" s="255" t="s">
        <v>11</v>
      </c>
      <c r="M166" s="272">
        <v>0</v>
      </c>
      <c r="N166" s="273">
        <v>0</v>
      </c>
      <c r="O166" s="274">
        <f>M166+N166</f>
        <v>0</v>
      </c>
      <c r="P166" s="275">
        <v>0</v>
      </c>
      <c r="Q166" s="274">
        <f t="shared" si="151"/>
        <v>0</v>
      </c>
      <c r="R166" s="272">
        <v>0</v>
      </c>
      <c r="S166" s="273">
        <v>0</v>
      </c>
      <c r="T166" s="274">
        <f>R166+S166</f>
        <v>0</v>
      </c>
      <c r="U166" s="275">
        <v>0</v>
      </c>
      <c r="V166" s="274">
        <f>T166+U166</f>
        <v>0</v>
      </c>
      <c r="W166" s="276">
        <f>IF(Q166=0,0,((V166/Q166)-1)*100)</f>
        <v>0</v>
      </c>
    </row>
    <row r="167" spans="12:25" ht="13.5" thickBot="1">
      <c r="L167" s="261" t="s">
        <v>12</v>
      </c>
      <c r="M167" s="272">
        <v>0</v>
      </c>
      <c r="N167" s="273">
        <v>0</v>
      </c>
      <c r="O167" s="274">
        <f>M167+N167</f>
        <v>0</v>
      </c>
      <c r="P167" s="275">
        <v>0</v>
      </c>
      <c r="Q167" s="274">
        <f t="shared" si="151"/>
        <v>0</v>
      </c>
      <c r="R167" s="272">
        <v>0</v>
      </c>
      <c r="S167" s="273">
        <v>0</v>
      </c>
      <c r="T167" s="274">
        <f>R167+S167</f>
        <v>0</v>
      </c>
      <c r="U167" s="275">
        <v>0</v>
      </c>
      <c r="V167" s="274">
        <f>T167+U167</f>
        <v>0</v>
      </c>
      <c r="W167" s="276">
        <f>IF(Q167=0,0,((V167/Q167)-1)*100)</f>
        <v>0</v>
      </c>
    </row>
    <row r="168" spans="12:25" ht="14.25" thickTop="1" thickBot="1">
      <c r="L168" s="277" t="s">
        <v>57</v>
      </c>
      <c r="M168" s="278">
        <f>+M165+M166+M167</f>
        <v>0</v>
      </c>
      <c r="N168" s="279">
        <f t="shared" ref="N168:V168" si="152">+N165+N166+N167</f>
        <v>0</v>
      </c>
      <c r="O168" s="280">
        <f t="shared" si="152"/>
        <v>0</v>
      </c>
      <c r="P168" s="278">
        <f t="shared" si="152"/>
        <v>0</v>
      </c>
      <c r="Q168" s="280">
        <f t="shared" si="152"/>
        <v>0</v>
      </c>
      <c r="R168" s="278">
        <f t="shared" si="152"/>
        <v>0</v>
      </c>
      <c r="S168" s="279">
        <f t="shared" si="152"/>
        <v>0</v>
      </c>
      <c r="T168" s="280">
        <f t="shared" si="152"/>
        <v>0</v>
      </c>
      <c r="U168" s="278">
        <f t="shared" si="152"/>
        <v>0</v>
      </c>
      <c r="V168" s="280">
        <f t="shared" si="152"/>
        <v>0</v>
      </c>
      <c r="W168" s="281">
        <f t="shared" ref="W168:W180" si="153">IF(Q168=0,0,((V168/Q168)-1)*100)</f>
        <v>0</v>
      </c>
    </row>
    <row r="169" spans="12:25" ht="13.5" thickTop="1">
      <c r="L169" s="255" t="s">
        <v>13</v>
      </c>
      <c r="M169" s="272">
        <v>0</v>
      </c>
      <c r="N169" s="273">
        <v>0</v>
      </c>
      <c r="O169" s="274">
        <f>M169+N169</f>
        <v>0</v>
      </c>
      <c r="P169" s="275">
        <v>0</v>
      </c>
      <c r="Q169" s="274">
        <f t="shared" ref="Q169:Q170" si="154">O169+P169</f>
        <v>0</v>
      </c>
      <c r="R169" s="272">
        <v>0</v>
      </c>
      <c r="S169" s="273">
        <v>0</v>
      </c>
      <c r="T169" s="274">
        <f>R169+S169</f>
        <v>0</v>
      </c>
      <c r="U169" s="275">
        <v>0</v>
      </c>
      <c r="V169" s="274">
        <f>T169+U169</f>
        <v>0</v>
      </c>
      <c r="W169" s="276">
        <f t="shared" si="153"/>
        <v>0</v>
      </c>
      <c r="X169" s="329"/>
      <c r="Y169" s="329"/>
    </row>
    <row r="170" spans="12:25">
      <c r="L170" s="255" t="s">
        <v>14</v>
      </c>
      <c r="M170" s="272">
        <v>0</v>
      </c>
      <c r="N170" s="273">
        <v>0</v>
      </c>
      <c r="O170" s="274">
        <f>M170+N170</f>
        <v>0</v>
      </c>
      <c r="P170" s="275">
        <v>0</v>
      </c>
      <c r="Q170" s="274">
        <f t="shared" si="154"/>
        <v>0</v>
      </c>
      <c r="R170" s="272">
        <v>0</v>
      </c>
      <c r="S170" s="273">
        <v>0</v>
      </c>
      <c r="T170" s="274">
        <f>R170+S170</f>
        <v>0</v>
      </c>
      <c r="U170" s="275">
        <v>0</v>
      </c>
      <c r="V170" s="274">
        <f>T170+U170</f>
        <v>0</v>
      </c>
      <c r="W170" s="276">
        <f t="shared" si="153"/>
        <v>0</v>
      </c>
    </row>
    <row r="171" spans="12:25" ht="13.5" thickBot="1">
      <c r="L171" s="255" t="s">
        <v>15</v>
      </c>
      <c r="M171" s="272">
        <v>0</v>
      </c>
      <c r="N171" s="273">
        <v>0</v>
      </c>
      <c r="O171" s="274">
        <f>M171+N171</f>
        <v>0</v>
      </c>
      <c r="P171" s="275">
        <v>0</v>
      </c>
      <c r="Q171" s="274">
        <f>O171+P171</f>
        <v>0</v>
      </c>
      <c r="R171" s="272">
        <v>0</v>
      </c>
      <c r="S171" s="273">
        <v>0</v>
      </c>
      <c r="T171" s="274">
        <f>R171+S171</f>
        <v>0</v>
      </c>
      <c r="U171" s="275">
        <v>0</v>
      </c>
      <c r="V171" s="274">
        <f>T171+U171</f>
        <v>0</v>
      </c>
      <c r="W171" s="276">
        <f>IF(Q171=0,0,((V171/Q171)-1)*100)</f>
        <v>0</v>
      </c>
    </row>
    <row r="172" spans="12:25" ht="14.25" thickTop="1" thickBot="1">
      <c r="L172" s="277" t="s">
        <v>61</v>
      </c>
      <c r="M172" s="278">
        <f>+M169+M170+M171</f>
        <v>0</v>
      </c>
      <c r="N172" s="279">
        <f t="shared" ref="N172:V172" si="155">+N169+N170+N171</f>
        <v>0</v>
      </c>
      <c r="O172" s="280">
        <f t="shared" si="155"/>
        <v>0</v>
      </c>
      <c r="P172" s="278">
        <f t="shared" si="155"/>
        <v>0</v>
      </c>
      <c r="Q172" s="280">
        <f t="shared" si="155"/>
        <v>0</v>
      </c>
      <c r="R172" s="278">
        <f t="shared" si="155"/>
        <v>0</v>
      </c>
      <c r="S172" s="279">
        <f t="shared" si="155"/>
        <v>0</v>
      </c>
      <c r="T172" s="280">
        <f t="shared" si="155"/>
        <v>0</v>
      </c>
      <c r="U172" s="278">
        <f t="shared" si="155"/>
        <v>0</v>
      </c>
      <c r="V172" s="280">
        <f t="shared" si="155"/>
        <v>0</v>
      </c>
      <c r="W172" s="281">
        <f t="shared" ref="W172" si="156">IF(Q172=0,0,((V172/Q172)-1)*100)</f>
        <v>0</v>
      </c>
      <c r="X172" s="329"/>
    </row>
    <row r="173" spans="12:25" ht="13.5" thickTop="1">
      <c r="L173" s="255" t="s">
        <v>16</v>
      </c>
      <c r="M173" s="272">
        <v>0</v>
      </c>
      <c r="N173" s="273">
        <v>0</v>
      </c>
      <c r="O173" s="274">
        <f>SUM(M173:N173)</f>
        <v>0</v>
      </c>
      <c r="P173" s="275">
        <v>0</v>
      </c>
      <c r="Q173" s="274">
        <f t="shared" ref="Q173:Q175" si="157">O173+P173</f>
        <v>0</v>
      </c>
      <c r="R173" s="272">
        <v>0</v>
      </c>
      <c r="S173" s="273">
        <v>0</v>
      </c>
      <c r="T173" s="274">
        <f>SUM(R173:S173)</f>
        <v>0</v>
      </c>
      <c r="U173" s="275">
        <v>0</v>
      </c>
      <c r="V173" s="274">
        <f t="shared" ref="V173" si="158">T173+U173</f>
        <v>0</v>
      </c>
      <c r="W173" s="276">
        <f t="shared" si="153"/>
        <v>0</v>
      </c>
    </row>
    <row r="174" spans="12:25">
      <c r="L174" s="255" t="s">
        <v>17</v>
      </c>
      <c r="M174" s="272">
        <v>0</v>
      </c>
      <c r="N174" s="273">
        <v>0</v>
      </c>
      <c r="O174" s="274">
        <f>SUM(M174:N174)</f>
        <v>0</v>
      </c>
      <c r="P174" s="275">
        <v>0</v>
      </c>
      <c r="Q174" s="274">
        <f>O174+P174</f>
        <v>0</v>
      </c>
      <c r="R174" s="272">
        <v>0</v>
      </c>
      <c r="S174" s="273">
        <v>0</v>
      </c>
      <c r="T174" s="274">
        <f>SUM(R174:S174)</f>
        <v>0</v>
      </c>
      <c r="U174" s="275">
        <v>0</v>
      </c>
      <c r="V174" s="274">
        <f>T174+U174</f>
        <v>0</v>
      </c>
      <c r="W174" s="276">
        <f>IF(Q174=0,0,((V174/Q174)-1)*100)</f>
        <v>0</v>
      </c>
    </row>
    <row r="175" spans="12:25" ht="13.5" thickBot="1">
      <c r="L175" s="255" t="s">
        <v>18</v>
      </c>
      <c r="M175" s="272">
        <v>0</v>
      </c>
      <c r="N175" s="273">
        <v>0</v>
      </c>
      <c r="O175" s="282">
        <f>SUM(M175:N175)</f>
        <v>0</v>
      </c>
      <c r="P175" s="283">
        <v>0</v>
      </c>
      <c r="Q175" s="282">
        <f t="shared" si="157"/>
        <v>0</v>
      </c>
      <c r="R175" s="272">
        <v>0</v>
      </c>
      <c r="S175" s="273">
        <v>0</v>
      </c>
      <c r="T175" s="282">
        <f>SUM(R175:S175)</f>
        <v>0</v>
      </c>
      <c r="U175" s="283">
        <v>0</v>
      </c>
      <c r="V175" s="282">
        <f>T175+U175</f>
        <v>0</v>
      </c>
      <c r="W175" s="276">
        <f t="shared" si="153"/>
        <v>0</v>
      </c>
    </row>
    <row r="176" spans="12:25" ht="14.25" thickTop="1" thickBot="1">
      <c r="L176" s="284" t="s">
        <v>39</v>
      </c>
      <c r="M176" s="285">
        <f>+M173+M174+M175</f>
        <v>0</v>
      </c>
      <c r="N176" s="285">
        <f t="shared" ref="N176:V176" si="159">+N173+N174+N175</f>
        <v>0</v>
      </c>
      <c r="O176" s="286">
        <f t="shared" si="159"/>
        <v>0</v>
      </c>
      <c r="P176" s="287">
        <f t="shared" si="159"/>
        <v>0</v>
      </c>
      <c r="Q176" s="286">
        <f t="shared" si="159"/>
        <v>0</v>
      </c>
      <c r="R176" s="285">
        <f t="shared" si="159"/>
        <v>0</v>
      </c>
      <c r="S176" s="285">
        <f t="shared" si="159"/>
        <v>0</v>
      </c>
      <c r="T176" s="286">
        <f t="shared" si="159"/>
        <v>0</v>
      </c>
      <c r="U176" s="287">
        <f t="shared" si="159"/>
        <v>0</v>
      </c>
      <c r="V176" s="286">
        <f t="shared" si="159"/>
        <v>0</v>
      </c>
      <c r="W176" s="288">
        <f t="shared" si="153"/>
        <v>0</v>
      </c>
    </row>
    <row r="177" spans="9:25" ht="13.5" thickTop="1">
      <c r="L177" s="255" t="s">
        <v>21</v>
      </c>
      <c r="M177" s="272">
        <v>0</v>
      </c>
      <c r="N177" s="273">
        <v>0</v>
      </c>
      <c r="O177" s="282">
        <f>SUM(M177:N177)</f>
        <v>0</v>
      </c>
      <c r="P177" s="289">
        <v>0</v>
      </c>
      <c r="Q177" s="282">
        <f t="shared" ref="Q177:Q179" si="160">O177+P177</f>
        <v>0</v>
      </c>
      <c r="R177" s="272">
        <v>0</v>
      </c>
      <c r="S177" s="273">
        <v>0</v>
      </c>
      <c r="T177" s="282">
        <f>SUM(R177:S177)</f>
        <v>0</v>
      </c>
      <c r="U177" s="289">
        <v>0</v>
      </c>
      <c r="V177" s="282">
        <f>T177+U177</f>
        <v>0</v>
      </c>
      <c r="W177" s="276">
        <f t="shared" si="153"/>
        <v>0</v>
      </c>
    </row>
    <row r="178" spans="9:25">
      <c r="L178" s="255" t="s">
        <v>22</v>
      </c>
      <c r="M178" s="272">
        <v>0</v>
      </c>
      <c r="N178" s="273">
        <v>0</v>
      </c>
      <c r="O178" s="282">
        <f>SUM(M178:N178)</f>
        <v>0</v>
      </c>
      <c r="P178" s="275">
        <v>0</v>
      </c>
      <c r="Q178" s="282">
        <f t="shared" si="160"/>
        <v>0</v>
      </c>
      <c r="R178" s="272">
        <v>0</v>
      </c>
      <c r="S178" s="273">
        <v>0</v>
      </c>
      <c r="T178" s="282">
        <f>SUM(R178:S178)</f>
        <v>0</v>
      </c>
      <c r="U178" s="275">
        <v>0</v>
      </c>
      <c r="V178" s="282">
        <f>T178+U178</f>
        <v>0</v>
      </c>
      <c r="W178" s="276">
        <f t="shared" si="153"/>
        <v>0</v>
      </c>
    </row>
    <row r="179" spans="9:25" ht="13.5" thickBot="1">
      <c r="L179" s="255" t="s">
        <v>23</v>
      </c>
      <c r="M179" s="272">
        <v>0</v>
      </c>
      <c r="N179" s="273">
        <v>0</v>
      </c>
      <c r="O179" s="282">
        <f>SUM(M179:N179)</f>
        <v>0</v>
      </c>
      <c r="P179" s="275">
        <v>0</v>
      </c>
      <c r="Q179" s="282">
        <f t="shared" si="160"/>
        <v>0</v>
      </c>
      <c r="R179" s="272">
        <v>0</v>
      </c>
      <c r="S179" s="273">
        <v>0</v>
      </c>
      <c r="T179" s="282">
        <f>SUM(R179:S179)</f>
        <v>0</v>
      </c>
      <c r="U179" s="275">
        <v>0</v>
      </c>
      <c r="V179" s="282">
        <f>T179+U179</f>
        <v>0</v>
      </c>
      <c r="W179" s="276">
        <f t="shared" si="153"/>
        <v>0</v>
      </c>
    </row>
    <row r="180" spans="9:25" ht="14.25" thickTop="1" thickBot="1">
      <c r="L180" s="277" t="s">
        <v>40</v>
      </c>
      <c r="M180" s="278">
        <f>+M177+M178+M179</f>
        <v>0</v>
      </c>
      <c r="N180" s="279">
        <f t="shared" ref="N180:V180" si="161">+N177+N178+N179</f>
        <v>0</v>
      </c>
      <c r="O180" s="280">
        <f t="shared" si="161"/>
        <v>0</v>
      </c>
      <c r="P180" s="278">
        <f t="shared" si="161"/>
        <v>0</v>
      </c>
      <c r="Q180" s="280">
        <f t="shared" si="161"/>
        <v>0</v>
      </c>
      <c r="R180" s="278">
        <f t="shared" si="161"/>
        <v>0</v>
      </c>
      <c r="S180" s="279">
        <f t="shared" si="161"/>
        <v>0</v>
      </c>
      <c r="T180" s="280">
        <f t="shared" si="161"/>
        <v>0</v>
      </c>
      <c r="U180" s="278">
        <f t="shared" si="161"/>
        <v>0</v>
      </c>
      <c r="V180" s="280">
        <f t="shared" si="161"/>
        <v>0</v>
      </c>
      <c r="W180" s="281">
        <f t="shared" si="153"/>
        <v>0</v>
      </c>
    </row>
    <row r="181" spans="9:25" ht="14.25" thickTop="1" thickBot="1">
      <c r="L181" s="277" t="s">
        <v>62</v>
      </c>
      <c r="M181" s="278">
        <f t="shared" ref="M181:V181" si="162">+M172+M176+M180</f>
        <v>0</v>
      </c>
      <c r="N181" s="279">
        <f t="shared" si="162"/>
        <v>0</v>
      </c>
      <c r="O181" s="280">
        <f t="shared" si="162"/>
        <v>0</v>
      </c>
      <c r="P181" s="278">
        <f t="shared" si="162"/>
        <v>0</v>
      </c>
      <c r="Q181" s="280">
        <f t="shared" si="162"/>
        <v>0</v>
      </c>
      <c r="R181" s="278">
        <f t="shared" si="162"/>
        <v>0</v>
      </c>
      <c r="S181" s="279">
        <f t="shared" si="162"/>
        <v>0</v>
      </c>
      <c r="T181" s="280">
        <f t="shared" si="162"/>
        <v>0</v>
      </c>
      <c r="U181" s="278">
        <f t="shared" si="162"/>
        <v>0</v>
      </c>
      <c r="V181" s="280">
        <f t="shared" si="162"/>
        <v>0</v>
      </c>
      <c r="W181" s="281">
        <f>IF(Q181=0,0,((V181/Q181)-1)*100)</f>
        <v>0</v>
      </c>
    </row>
    <row r="182" spans="9:25" ht="14.25" thickTop="1" thickBot="1">
      <c r="L182" s="277" t="s">
        <v>7</v>
      </c>
      <c r="M182" s="278">
        <f>+M181+M168</f>
        <v>0</v>
      </c>
      <c r="N182" s="279">
        <f t="shared" ref="N182:V182" si="163">+N181+N168</f>
        <v>0</v>
      </c>
      <c r="O182" s="280">
        <f t="shared" si="163"/>
        <v>0</v>
      </c>
      <c r="P182" s="278">
        <f t="shared" si="163"/>
        <v>0</v>
      </c>
      <c r="Q182" s="280">
        <f t="shared" si="163"/>
        <v>0</v>
      </c>
      <c r="R182" s="278">
        <f t="shared" si="163"/>
        <v>0</v>
      </c>
      <c r="S182" s="279">
        <f t="shared" si="163"/>
        <v>0</v>
      </c>
      <c r="T182" s="280">
        <f t="shared" si="163"/>
        <v>0</v>
      </c>
      <c r="U182" s="278">
        <f t="shared" si="163"/>
        <v>0</v>
      </c>
      <c r="V182" s="280">
        <f t="shared" si="163"/>
        <v>0</v>
      </c>
      <c r="W182" s="281">
        <f t="shared" ref="W182" si="164">IF(Q182=0,0,((V182/Q182)-1)*100)</f>
        <v>0</v>
      </c>
    </row>
    <row r="183" spans="9:25" ht="14.25" thickTop="1" thickBot="1">
      <c r="L183" s="290" t="s">
        <v>60</v>
      </c>
      <c r="M183" s="249"/>
      <c r="N183" s="249"/>
      <c r="O183" s="249"/>
      <c r="P183" s="249"/>
      <c r="Q183" s="249"/>
      <c r="R183" s="249"/>
      <c r="S183" s="249"/>
      <c r="T183" s="249"/>
      <c r="U183" s="249"/>
      <c r="V183" s="249"/>
      <c r="W183" s="249"/>
    </row>
    <row r="184" spans="9:25" ht="13.5" thickTop="1">
      <c r="L184" s="531" t="s">
        <v>55</v>
      </c>
      <c r="M184" s="532"/>
      <c r="N184" s="532"/>
      <c r="O184" s="532"/>
      <c r="P184" s="532"/>
      <c r="Q184" s="532"/>
      <c r="R184" s="532"/>
      <c r="S184" s="532"/>
      <c r="T184" s="532"/>
      <c r="U184" s="532"/>
      <c r="V184" s="532"/>
      <c r="W184" s="533"/>
    </row>
    <row r="185" spans="9:25" ht="13.5" thickBot="1">
      <c r="L185" s="534" t="s">
        <v>52</v>
      </c>
      <c r="M185" s="535"/>
      <c r="N185" s="535"/>
      <c r="O185" s="535"/>
      <c r="P185" s="535"/>
      <c r="Q185" s="535"/>
      <c r="R185" s="535"/>
      <c r="S185" s="535"/>
      <c r="T185" s="535"/>
      <c r="U185" s="535"/>
      <c r="V185" s="535"/>
      <c r="W185" s="536"/>
    </row>
    <row r="186" spans="9:25" ht="14.25" thickTop="1" thickBot="1">
      <c r="L186" s="248"/>
      <c r="M186" s="249"/>
      <c r="N186" s="249"/>
      <c r="O186" s="249"/>
      <c r="P186" s="249"/>
      <c r="Q186" s="249"/>
      <c r="R186" s="249"/>
      <c r="S186" s="249"/>
      <c r="T186" s="249"/>
      <c r="U186" s="249"/>
      <c r="V186" s="249"/>
      <c r="W186" s="250" t="s">
        <v>34</v>
      </c>
    </row>
    <row r="187" spans="9:25" ht="14.25" thickTop="1" thickBot="1">
      <c r="L187" s="251"/>
      <c r="M187" s="495" t="s">
        <v>58</v>
      </c>
      <c r="N187" s="496"/>
      <c r="O187" s="496"/>
      <c r="P187" s="496"/>
      <c r="Q187" s="496"/>
      <c r="R187" s="252" t="s">
        <v>59</v>
      </c>
      <c r="S187" s="253"/>
      <c r="T187" s="291"/>
      <c r="U187" s="252"/>
      <c r="V187" s="252"/>
      <c r="W187" s="365" t="s">
        <v>2</v>
      </c>
    </row>
    <row r="188" spans="9:25" ht="12" customHeight="1" thickTop="1">
      <c r="L188" s="255" t="s">
        <v>3</v>
      </c>
      <c r="M188" s="256"/>
      <c r="N188" s="257"/>
      <c r="O188" s="258"/>
      <c r="P188" s="259"/>
      <c r="Q188" s="258"/>
      <c r="R188" s="256"/>
      <c r="S188" s="257"/>
      <c r="T188" s="258"/>
      <c r="U188" s="259"/>
      <c r="V188" s="258"/>
      <c r="W188" s="366" t="s">
        <v>4</v>
      </c>
      <c r="X188" s="334"/>
      <c r="Y188" s="334"/>
    </row>
    <row r="189" spans="9:25" s="334" customFormat="1" ht="12" customHeight="1" thickBot="1">
      <c r="I189" s="333"/>
      <c r="L189" s="261"/>
      <c r="M189" s="262" t="s">
        <v>35</v>
      </c>
      <c r="N189" s="263" t="s">
        <v>36</v>
      </c>
      <c r="O189" s="264" t="s">
        <v>37</v>
      </c>
      <c r="P189" s="265" t="s">
        <v>32</v>
      </c>
      <c r="Q189" s="264" t="s">
        <v>7</v>
      </c>
      <c r="R189" s="262" t="s">
        <v>35</v>
      </c>
      <c r="S189" s="263" t="s">
        <v>36</v>
      </c>
      <c r="T189" s="264" t="s">
        <v>37</v>
      </c>
      <c r="U189" s="265" t="s">
        <v>32</v>
      </c>
      <c r="V189" s="264" t="s">
        <v>7</v>
      </c>
      <c r="W189" s="367"/>
      <c r="X189" s="1"/>
      <c r="Y189" s="1"/>
    </row>
    <row r="190" spans="9:25" ht="6" customHeight="1" thickTop="1">
      <c r="L190" s="255"/>
      <c r="M190" s="267"/>
      <c r="N190" s="268"/>
      <c r="O190" s="269"/>
      <c r="P190" s="270"/>
      <c r="Q190" s="269"/>
      <c r="R190" s="267"/>
      <c r="S190" s="268"/>
      <c r="T190" s="269"/>
      <c r="U190" s="270"/>
      <c r="V190" s="269"/>
      <c r="W190" s="271"/>
    </row>
    <row r="191" spans="9:25">
      <c r="L191" s="255" t="s">
        <v>10</v>
      </c>
      <c r="M191" s="272">
        <v>0</v>
      </c>
      <c r="N191" s="319">
        <v>0</v>
      </c>
      <c r="O191" s="274">
        <f>M191+N191</f>
        <v>0</v>
      </c>
      <c r="P191" s="275">
        <v>0</v>
      </c>
      <c r="Q191" s="274">
        <f t="shared" ref="Q191:Q193" si="165">O191+P191</f>
        <v>0</v>
      </c>
      <c r="R191" s="272">
        <v>0</v>
      </c>
      <c r="S191" s="273">
        <v>0</v>
      </c>
      <c r="T191" s="274">
        <f>R191+S191</f>
        <v>0</v>
      </c>
      <c r="U191" s="275">
        <v>0</v>
      </c>
      <c r="V191" s="274">
        <f>T191+U191</f>
        <v>0</v>
      </c>
      <c r="W191" s="276">
        <f>IF(Q191=0,0,((V191/Q191)-1)*100)</f>
        <v>0</v>
      </c>
    </row>
    <row r="192" spans="9:25">
      <c r="L192" s="335" t="s">
        <v>11</v>
      </c>
      <c r="M192" s="361">
        <v>0</v>
      </c>
      <c r="N192" s="339">
        <v>0</v>
      </c>
      <c r="O192" s="336">
        <f>M192+N192</f>
        <v>0</v>
      </c>
      <c r="P192" s="337">
        <v>0</v>
      </c>
      <c r="Q192" s="336">
        <f t="shared" si="165"/>
        <v>0</v>
      </c>
      <c r="R192" s="361">
        <v>20</v>
      </c>
      <c r="S192" s="339">
        <v>34</v>
      </c>
      <c r="T192" s="336">
        <f>R192+S192</f>
        <v>54</v>
      </c>
      <c r="U192" s="337">
        <v>0</v>
      </c>
      <c r="V192" s="336">
        <f>T192+U192</f>
        <v>54</v>
      </c>
      <c r="W192" s="338">
        <f>IF(Q192=0,0,((V192/Q192)-1)*100)</f>
        <v>0</v>
      </c>
    </row>
    <row r="193" spans="12:25" ht="13.5" thickBot="1">
      <c r="L193" s="261" t="s">
        <v>12</v>
      </c>
      <c r="M193" s="362">
        <v>0</v>
      </c>
      <c r="N193" s="273">
        <v>0</v>
      </c>
      <c r="O193" s="274">
        <f>M193+N193</f>
        <v>0</v>
      </c>
      <c r="P193" s="275">
        <v>0</v>
      </c>
      <c r="Q193" s="274">
        <f t="shared" si="165"/>
        <v>0</v>
      </c>
      <c r="R193" s="362">
        <v>54</v>
      </c>
      <c r="S193" s="273">
        <v>56</v>
      </c>
      <c r="T193" s="274">
        <f>R193+S193</f>
        <v>110</v>
      </c>
      <c r="U193" s="275">
        <v>0</v>
      </c>
      <c r="V193" s="274">
        <f>T193+U193</f>
        <v>110</v>
      </c>
      <c r="W193" s="363">
        <f>IF(Q193=0,0,((V193/Q193)-1)*100)</f>
        <v>0</v>
      </c>
    </row>
    <row r="194" spans="12:25" ht="14.25" thickTop="1" thickBot="1">
      <c r="L194" s="277" t="s">
        <v>38</v>
      </c>
      <c r="M194" s="278">
        <f>+M191+M192+M193</f>
        <v>0</v>
      </c>
      <c r="N194" s="279">
        <f t="shared" ref="N194:V194" si="166">+N191+N192+N193</f>
        <v>0</v>
      </c>
      <c r="O194" s="280">
        <f t="shared" si="166"/>
        <v>0</v>
      </c>
      <c r="P194" s="278">
        <f t="shared" si="166"/>
        <v>0</v>
      </c>
      <c r="Q194" s="280">
        <f t="shared" si="166"/>
        <v>0</v>
      </c>
      <c r="R194" s="278">
        <f t="shared" si="166"/>
        <v>74</v>
      </c>
      <c r="S194" s="279">
        <f t="shared" si="166"/>
        <v>90</v>
      </c>
      <c r="T194" s="280">
        <f t="shared" si="166"/>
        <v>164</v>
      </c>
      <c r="U194" s="278">
        <f t="shared" si="166"/>
        <v>0</v>
      </c>
      <c r="V194" s="280">
        <f t="shared" si="166"/>
        <v>164</v>
      </c>
      <c r="W194" s="281">
        <f t="shared" ref="W194:W206" si="167">IF(Q194=0,0,((V194/Q194)-1)*100)</f>
        <v>0</v>
      </c>
      <c r="X194" s="329"/>
      <c r="Y194" s="329"/>
    </row>
    <row r="195" spans="12:25" ht="13.5" thickTop="1">
      <c r="L195" s="255" t="s">
        <v>13</v>
      </c>
      <c r="M195" s="272">
        <v>0</v>
      </c>
      <c r="N195" s="273">
        <v>0</v>
      </c>
      <c r="O195" s="274">
        <f>M195+N195</f>
        <v>0</v>
      </c>
      <c r="P195" s="275">
        <v>0</v>
      </c>
      <c r="Q195" s="274">
        <f t="shared" ref="Q195:Q196" si="168">O195+P195</f>
        <v>0</v>
      </c>
      <c r="R195" s="272">
        <v>63</v>
      </c>
      <c r="S195" s="273">
        <v>74</v>
      </c>
      <c r="T195" s="274">
        <f>R195+S195</f>
        <v>137</v>
      </c>
      <c r="U195" s="275">
        <v>0</v>
      </c>
      <c r="V195" s="274">
        <f>T195+U195</f>
        <v>137</v>
      </c>
      <c r="W195" s="276">
        <f t="shared" si="167"/>
        <v>0</v>
      </c>
    </row>
    <row r="196" spans="12:25">
      <c r="L196" s="255" t="s">
        <v>14</v>
      </c>
      <c r="M196" s="272">
        <v>0</v>
      </c>
      <c r="N196" s="273">
        <v>0</v>
      </c>
      <c r="O196" s="274">
        <f>M196+N196</f>
        <v>0</v>
      </c>
      <c r="P196" s="275">
        <v>0</v>
      </c>
      <c r="Q196" s="274">
        <f t="shared" si="168"/>
        <v>0</v>
      </c>
      <c r="R196" s="272">
        <v>44</v>
      </c>
      <c r="S196" s="273">
        <v>73</v>
      </c>
      <c r="T196" s="274">
        <f>R196+S196</f>
        <v>117</v>
      </c>
      <c r="U196" s="275">
        <v>0</v>
      </c>
      <c r="V196" s="274">
        <f>T196+U196</f>
        <v>117</v>
      </c>
      <c r="W196" s="276">
        <f t="shared" si="167"/>
        <v>0</v>
      </c>
    </row>
    <row r="197" spans="12:25" ht="13.5" thickBot="1">
      <c r="L197" s="255" t="s">
        <v>15</v>
      </c>
      <c r="M197" s="272">
        <v>0</v>
      </c>
      <c r="N197" s="273">
        <v>0</v>
      </c>
      <c r="O197" s="274">
        <f>M197+N197</f>
        <v>0</v>
      </c>
      <c r="P197" s="275">
        <v>0</v>
      </c>
      <c r="Q197" s="274">
        <f>O197+P197</f>
        <v>0</v>
      </c>
      <c r="R197" s="272">
        <v>35</v>
      </c>
      <c r="S197" s="273">
        <v>57</v>
      </c>
      <c r="T197" s="274">
        <f>R197+S197</f>
        <v>92</v>
      </c>
      <c r="U197" s="275">
        <v>0</v>
      </c>
      <c r="V197" s="274">
        <f>T197+U197</f>
        <v>92</v>
      </c>
      <c r="W197" s="276">
        <f>IF(Q197=0,0,((V197/Q197)-1)*100)</f>
        <v>0</v>
      </c>
    </row>
    <row r="198" spans="12:25" ht="14.25" thickTop="1" thickBot="1">
      <c r="L198" s="277" t="s">
        <v>61</v>
      </c>
      <c r="M198" s="278">
        <f>+M195+M196+M197</f>
        <v>0</v>
      </c>
      <c r="N198" s="279">
        <f t="shared" ref="N198:V198" si="169">+N195+N196+N197</f>
        <v>0</v>
      </c>
      <c r="O198" s="280">
        <f t="shared" si="169"/>
        <v>0</v>
      </c>
      <c r="P198" s="278">
        <f t="shared" si="169"/>
        <v>0</v>
      </c>
      <c r="Q198" s="280">
        <f t="shared" si="169"/>
        <v>0</v>
      </c>
      <c r="R198" s="278">
        <f t="shared" si="169"/>
        <v>142</v>
      </c>
      <c r="S198" s="279">
        <f t="shared" si="169"/>
        <v>204</v>
      </c>
      <c r="T198" s="280">
        <f t="shared" si="169"/>
        <v>346</v>
      </c>
      <c r="U198" s="278">
        <f t="shared" si="169"/>
        <v>0</v>
      </c>
      <c r="V198" s="280">
        <f t="shared" si="169"/>
        <v>346</v>
      </c>
      <c r="W198" s="281">
        <f t="shared" ref="W198" si="170">IF(Q198=0,0,((V198/Q198)-1)*100)</f>
        <v>0</v>
      </c>
      <c r="X198" s="329"/>
    </row>
    <row r="199" spans="12:25" ht="13.5" thickTop="1">
      <c r="L199" s="255" t="s">
        <v>16</v>
      </c>
      <c r="M199" s="272">
        <v>0</v>
      </c>
      <c r="N199" s="273">
        <v>0</v>
      </c>
      <c r="O199" s="274">
        <f>SUM(M199:N199)</f>
        <v>0</v>
      </c>
      <c r="P199" s="275">
        <v>0</v>
      </c>
      <c r="Q199" s="274">
        <f t="shared" ref="Q199:Q201" si="171">O199+P199</f>
        <v>0</v>
      </c>
      <c r="R199" s="272">
        <v>35</v>
      </c>
      <c r="S199" s="273">
        <v>57</v>
      </c>
      <c r="T199" s="274">
        <f>SUM(R199:S199)</f>
        <v>92</v>
      </c>
      <c r="U199" s="275">
        <v>0</v>
      </c>
      <c r="V199" s="274">
        <f>T199+U199</f>
        <v>92</v>
      </c>
      <c r="W199" s="276">
        <f t="shared" si="167"/>
        <v>0</v>
      </c>
    </row>
    <row r="200" spans="12:25">
      <c r="L200" s="255" t="s">
        <v>17</v>
      </c>
      <c r="M200" s="272">
        <v>0</v>
      </c>
      <c r="N200" s="273">
        <v>0</v>
      </c>
      <c r="O200" s="274">
        <f>SUM(M200:N200)</f>
        <v>0</v>
      </c>
      <c r="P200" s="275">
        <v>0</v>
      </c>
      <c r="Q200" s="274">
        <f>O200+P200</f>
        <v>0</v>
      </c>
      <c r="R200" s="272">
        <v>33</v>
      </c>
      <c r="S200" s="273">
        <v>49</v>
      </c>
      <c r="T200" s="274">
        <f>SUM(R200:S200)</f>
        <v>82</v>
      </c>
      <c r="U200" s="275">
        <v>0</v>
      </c>
      <c r="V200" s="274">
        <f>T200+U200</f>
        <v>82</v>
      </c>
      <c r="W200" s="276">
        <f>IF(Q200=0,0,((V200/Q200)-1)*100)</f>
        <v>0</v>
      </c>
    </row>
    <row r="201" spans="12:25" ht="13.5" thickBot="1">
      <c r="L201" s="255" t="s">
        <v>18</v>
      </c>
      <c r="M201" s="272">
        <v>0</v>
      </c>
      <c r="N201" s="273">
        <v>0</v>
      </c>
      <c r="O201" s="282">
        <f>SUM(M201:N201)</f>
        <v>0</v>
      </c>
      <c r="P201" s="283">
        <v>0</v>
      </c>
      <c r="Q201" s="282">
        <f t="shared" si="171"/>
        <v>0</v>
      </c>
      <c r="R201" s="272">
        <v>45</v>
      </c>
      <c r="S201" s="273">
        <v>61</v>
      </c>
      <c r="T201" s="282">
        <f>SUM(R201:S201)</f>
        <v>106</v>
      </c>
      <c r="U201" s="283">
        <v>0</v>
      </c>
      <c r="V201" s="282">
        <f>T201+U201</f>
        <v>106</v>
      </c>
      <c r="W201" s="276">
        <f t="shared" si="167"/>
        <v>0</v>
      </c>
    </row>
    <row r="202" spans="12:25" ht="14.25" thickTop="1" thickBot="1">
      <c r="L202" s="284" t="s">
        <v>39</v>
      </c>
      <c r="M202" s="285">
        <f>+M199+M200+M201</f>
        <v>0</v>
      </c>
      <c r="N202" s="285">
        <f t="shared" ref="N202:V202" si="172">+N199+N200+N201</f>
        <v>0</v>
      </c>
      <c r="O202" s="286">
        <f t="shared" si="172"/>
        <v>0</v>
      </c>
      <c r="P202" s="287">
        <f t="shared" si="172"/>
        <v>0</v>
      </c>
      <c r="Q202" s="286">
        <f t="shared" si="172"/>
        <v>0</v>
      </c>
      <c r="R202" s="285">
        <f t="shared" si="172"/>
        <v>113</v>
      </c>
      <c r="S202" s="285">
        <f t="shared" si="172"/>
        <v>167</v>
      </c>
      <c r="T202" s="286">
        <f t="shared" si="172"/>
        <v>280</v>
      </c>
      <c r="U202" s="287">
        <f t="shared" si="172"/>
        <v>0</v>
      </c>
      <c r="V202" s="286">
        <f t="shared" si="172"/>
        <v>280</v>
      </c>
      <c r="W202" s="288">
        <f t="shared" si="167"/>
        <v>0</v>
      </c>
    </row>
    <row r="203" spans="12:25" ht="13.5" thickTop="1">
      <c r="L203" s="255" t="s">
        <v>21</v>
      </c>
      <c r="M203" s="272">
        <v>0</v>
      </c>
      <c r="N203" s="273">
        <v>0</v>
      </c>
      <c r="O203" s="282">
        <f>SUM(M203:N203)</f>
        <v>0</v>
      </c>
      <c r="P203" s="289">
        <v>0</v>
      </c>
      <c r="Q203" s="282">
        <f t="shared" ref="Q203:Q205" si="173">O203+P203</f>
        <v>0</v>
      </c>
      <c r="R203" s="272">
        <v>70</v>
      </c>
      <c r="S203" s="273">
        <v>71</v>
      </c>
      <c r="T203" s="282">
        <f>SUM(R203:S203)</f>
        <v>141</v>
      </c>
      <c r="U203" s="289">
        <v>0</v>
      </c>
      <c r="V203" s="282">
        <f>T203+U203</f>
        <v>141</v>
      </c>
      <c r="W203" s="276">
        <f t="shared" si="167"/>
        <v>0</v>
      </c>
    </row>
    <row r="204" spans="12:25">
      <c r="L204" s="255" t="s">
        <v>22</v>
      </c>
      <c r="M204" s="272">
        <v>0</v>
      </c>
      <c r="N204" s="273">
        <v>0</v>
      </c>
      <c r="O204" s="282">
        <f>SUM(M204:N204)</f>
        <v>0</v>
      </c>
      <c r="P204" s="275">
        <v>0</v>
      </c>
      <c r="Q204" s="282">
        <f t="shared" si="173"/>
        <v>0</v>
      </c>
      <c r="R204" s="272">
        <v>72</v>
      </c>
      <c r="S204" s="273">
        <v>64</v>
      </c>
      <c r="T204" s="282">
        <f>SUM(R204:S204)</f>
        <v>136</v>
      </c>
      <c r="U204" s="275">
        <v>0</v>
      </c>
      <c r="V204" s="282">
        <f>T204+U204</f>
        <v>136</v>
      </c>
      <c r="W204" s="276">
        <f t="shared" si="167"/>
        <v>0</v>
      </c>
    </row>
    <row r="205" spans="12:25" ht="13.5" thickBot="1">
      <c r="L205" s="255" t="s">
        <v>23</v>
      </c>
      <c r="M205" s="272">
        <v>0</v>
      </c>
      <c r="N205" s="273">
        <v>0</v>
      </c>
      <c r="O205" s="282">
        <f>SUM(M205:N205)</f>
        <v>0</v>
      </c>
      <c r="P205" s="275">
        <v>0</v>
      </c>
      <c r="Q205" s="282">
        <f t="shared" si="173"/>
        <v>0</v>
      </c>
      <c r="R205" s="272">
        <v>57</v>
      </c>
      <c r="S205" s="273">
        <v>53</v>
      </c>
      <c r="T205" s="282">
        <f>SUM(R205:S205)</f>
        <v>110</v>
      </c>
      <c r="U205" s="275">
        <v>0</v>
      </c>
      <c r="V205" s="282">
        <f>T205+U205</f>
        <v>110</v>
      </c>
      <c r="W205" s="276">
        <f t="shared" si="167"/>
        <v>0</v>
      </c>
    </row>
    <row r="206" spans="12:25" ht="14.25" thickTop="1" thickBot="1">
      <c r="L206" s="277" t="s">
        <v>40</v>
      </c>
      <c r="M206" s="278">
        <f>+M203+M204+M205</f>
        <v>0</v>
      </c>
      <c r="N206" s="279">
        <f t="shared" ref="N206:V206" si="174">+N203+N204+N205</f>
        <v>0</v>
      </c>
      <c r="O206" s="280">
        <f t="shared" si="174"/>
        <v>0</v>
      </c>
      <c r="P206" s="278">
        <f t="shared" si="174"/>
        <v>0</v>
      </c>
      <c r="Q206" s="280">
        <f t="shared" si="174"/>
        <v>0</v>
      </c>
      <c r="R206" s="278">
        <f t="shared" si="174"/>
        <v>199</v>
      </c>
      <c r="S206" s="279">
        <f t="shared" si="174"/>
        <v>188</v>
      </c>
      <c r="T206" s="280">
        <f t="shared" si="174"/>
        <v>387</v>
      </c>
      <c r="U206" s="278">
        <f t="shared" si="174"/>
        <v>0</v>
      </c>
      <c r="V206" s="280">
        <f t="shared" si="174"/>
        <v>387</v>
      </c>
      <c r="W206" s="281">
        <f t="shared" si="167"/>
        <v>0</v>
      </c>
    </row>
    <row r="207" spans="12:25" ht="14.25" thickTop="1" thickBot="1">
      <c r="L207" s="277" t="s">
        <v>62</v>
      </c>
      <c r="M207" s="278">
        <f t="shared" ref="M207:V207" si="175">+M198+M202+M206</f>
        <v>0</v>
      </c>
      <c r="N207" s="279">
        <f t="shared" si="175"/>
        <v>0</v>
      </c>
      <c r="O207" s="280">
        <f t="shared" si="175"/>
        <v>0</v>
      </c>
      <c r="P207" s="278">
        <f t="shared" si="175"/>
        <v>0</v>
      </c>
      <c r="Q207" s="280">
        <f t="shared" si="175"/>
        <v>0</v>
      </c>
      <c r="R207" s="278">
        <f t="shared" si="175"/>
        <v>454</v>
      </c>
      <c r="S207" s="279">
        <f t="shared" si="175"/>
        <v>559</v>
      </c>
      <c r="T207" s="280">
        <f t="shared" si="175"/>
        <v>1013</v>
      </c>
      <c r="U207" s="278">
        <f t="shared" si="175"/>
        <v>0</v>
      </c>
      <c r="V207" s="280">
        <f t="shared" si="175"/>
        <v>1013</v>
      </c>
      <c r="W207" s="281">
        <f>IF(Q207=0,0,((V207/Q207)-1)*100)</f>
        <v>0</v>
      </c>
    </row>
    <row r="208" spans="12:25" ht="14.25" thickTop="1" thickBot="1">
      <c r="L208" s="277" t="s">
        <v>7</v>
      </c>
      <c r="M208" s="278">
        <f>+M207+M194</f>
        <v>0</v>
      </c>
      <c r="N208" s="279">
        <f t="shared" ref="N208:V208" si="176">+N207+N194</f>
        <v>0</v>
      </c>
      <c r="O208" s="280">
        <f t="shared" si="176"/>
        <v>0</v>
      </c>
      <c r="P208" s="278">
        <f t="shared" si="176"/>
        <v>0</v>
      </c>
      <c r="Q208" s="280">
        <f t="shared" si="176"/>
        <v>0</v>
      </c>
      <c r="R208" s="278">
        <f t="shared" si="176"/>
        <v>528</v>
      </c>
      <c r="S208" s="279">
        <f t="shared" si="176"/>
        <v>649</v>
      </c>
      <c r="T208" s="280">
        <f t="shared" si="176"/>
        <v>1177</v>
      </c>
      <c r="U208" s="278">
        <f t="shared" si="176"/>
        <v>0</v>
      </c>
      <c r="V208" s="280">
        <f t="shared" si="176"/>
        <v>1177</v>
      </c>
      <c r="W208" s="281">
        <f>IF(Q208=0,0,((V208/Q208)-1)*100)</f>
        <v>0</v>
      </c>
    </row>
    <row r="209" spans="12:25" ht="14.25" thickTop="1" thickBot="1">
      <c r="L209" s="290" t="s">
        <v>60</v>
      </c>
      <c r="M209" s="249"/>
      <c r="N209" s="249"/>
      <c r="O209" s="249"/>
      <c r="P209" s="249"/>
      <c r="Q209" s="249"/>
      <c r="R209" s="249"/>
      <c r="S209" s="249"/>
      <c r="T209" s="249"/>
      <c r="U209" s="249"/>
      <c r="V209" s="249"/>
      <c r="W209" s="249"/>
    </row>
    <row r="210" spans="12:25" ht="13.5" thickTop="1">
      <c r="L210" s="501" t="s">
        <v>56</v>
      </c>
      <c r="M210" s="502"/>
      <c r="N210" s="502"/>
      <c r="O210" s="502"/>
      <c r="P210" s="502"/>
      <c r="Q210" s="502"/>
      <c r="R210" s="502"/>
      <c r="S210" s="502"/>
      <c r="T210" s="502"/>
      <c r="U210" s="502"/>
      <c r="V210" s="502"/>
      <c r="W210" s="503"/>
    </row>
    <row r="211" spans="12:25" ht="13.5" thickBot="1">
      <c r="L211" s="504" t="s">
        <v>53</v>
      </c>
      <c r="M211" s="505"/>
      <c r="N211" s="505"/>
      <c r="O211" s="505"/>
      <c r="P211" s="505"/>
      <c r="Q211" s="505"/>
      <c r="R211" s="505"/>
      <c r="S211" s="505"/>
      <c r="T211" s="505"/>
      <c r="U211" s="505"/>
      <c r="V211" s="505"/>
      <c r="W211" s="506"/>
    </row>
    <row r="212" spans="12:25" ht="14.25" thickTop="1" thickBot="1">
      <c r="L212" s="248"/>
      <c r="M212" s="249"/>
      <c r="N212" s="249"/>
      <c r="O212" s="249"/>
      <c r="P212" s="249"/>
      <c r="Q212" s="249"/>
      <c r="R212" s="249"/>
      <c r="S212" s="249"/>
      <c r="T212" s="249"/>
      <c r="U212" s="249"/>
      <c r="V212" s="249"/>
      <c r="W212" s="250" t="s">
        <v>34</v>
      </c>
    </row>
    <row r="213" spans="12:25" ht="12.75" customHeight="1" thickTop="1" thickBot="1">
      <c r="L213" s="251"/>
      <c r="M213" s="495" t="s">
        <v>58</v>
      </c>
      <c r="N213" s="496"/>
      <c r="O213" s="496"/>
      <c r="P213" s="496"/>
      <c r="Q213" s="496"/>
      <c r="R213" s="252" t="s">
        <v>59</v>
      </c>
      <c r="S213" s="253"/>
      <c r="T213" s="291"/>
      <c r="U213" s="252"/>
      <c r="V213" s="252"/>
      <c r="W213" s="365" t="s">
        <v>2</v>
      </c>
    </row>
    <row r="214" spans="12:25" ht="13.5" thickTop="1">
      <c r="L214" s="255" t="s">
        <v>3</v>
      </c>
      <c r="M214" s="256"/>
      <c r="N214" s="257"/>
      <c r="O214" s="258"/>
      <c r="P214" s="259"/>
      <c r="Q214" s="302"/>
      <c r="R214" s="256"/>
      <c r="S214" s="257"/>
      <c r="T214" s="258"/>
      <c r="U214" s="259"/>
      <c r="V214" s="364"/>
      <c r="W214" s="366" t="s">
        <v>4</v>
      </c>
    </row>
    <row r="215" spans="12:25" ht="13.5" thickBot="1">
      <c r="L215" s="261"/>
      <c r="M215" s="262" t="s">
        <v>35</v>
      </c>
      <c r="N215" s="263" t="s">
        <v>36</v>
      </c>
      <c r="O215" s="264" t="s">
        <v>37</v>
      </c>
      <c r="P215" s="265" t="s">
        <v>32</v>
      </c>
      <c r="Q215" s="394" t="s">
        <v>7</v>
      </c>
      <c r="R215" s="262" t="s">
        <v>35</v>
      </c>
      <c r="S215" s="263" t="s">
        <v>36</v>
      </c>
      <c r="T215" s="264" t="s">
        <v>37</v>
      </c>
      <c r="U215" s="265" t="s">
        <v>32</v>
      </c>
      <c r="V215" s="393" t="s">
        <v>7</v>
      </c>
      <c r="W215" s="367"/>
    </row>
    <row r="216" spans="12:25" ht="4.5" customHeight="1" thickTop="1">
      <c r="L216" s="255"/>
      <c r="M216" s="267"/>
      <c r="N216" s="268"/>
      <c r="O216" s="269"/>
      <c r="P216" s="270"/>
      <c r="Q216" s="304"/>
      <c r="R216" s="267"/>
      <c r="S216" s="268"/>
      <c r="T216" s="269"/>
      <c r="U216" s="270"/>
      <c r="V216" s="306"/>
      <c r="W216" s="271"/>
    </row>
    <row r="217" spans="12:25">
      <c r="L217" s="255" t="s">
        <v>10</v>
      </c>
      <c r="M217" s="272">
        <f t="shared" ref="M217:N219" si="177">+M165+M191</f>
        <v>0</v>
      </c>
      <c r="N217" s="273">
        <f t="shared" si="177"/>
        <v>0</v>
      </c>
      <c r="O217" s="274">
        <f>M217+N217</f>
        <v>0</v>
      </c>
      <c r="P217" s="275">
        <f>+P165+P191</f>
        <v>0</v>
      </c>
      <c r="Q217" s="305">
        <f t="shared" ref="Q217" si="178">O217+P217</f>
        <v>0</v>
      </c>
      <c r="R217" s="272">
        <f t="shared" ref="R217:S219" si="179">+R165+R191</f>
        <v>0</v>
      </c>
      <c r="S217" s="273">
        <f t="shared" si="179"/>
        <v>0</v>
      </c>
      <c r="T217" s="274">
        <f>R217+S217</f>
        <v>0</v>
      </c>
      <c r="U217" s="275">
        <f>+U165+U191</f>
        <v>0</v>
      </c>
      <c r="V217" s="307">
        <f>T217+U217</f>
        <v>0</v>
      </c>
      <c r="W217" s="276">
        <f>IF(Q217=0,0,((V217/Q217)-1)*100)</f>
        <v>0</v>
      </c>
    </row>
    <row r="218" spans="12:25">
      <c r="L218" s="255" t="s">
        <v>11</v>
      </c>
      <c r="M218" s="272">
        <f t="shared" si="177"/>
        <v>0</v>
      </c>
      <c r="N218" s="273">
        <f t="shared" si="177"/>
        <v>0</v>
      </c>
      <c r="O218" s="274">
        <f t="shared" ref="O218:O219" si="180">M218+N218</f>
        <v>0</v>
      </c>
      <c r="P218" s="275">
        <f>+P166+P192</f>
        <v>0</v>
      </c>
      <c r="Q218" s="305">
        <f>O218+P218</f>
        <v>0</v>
      </c>
      <c r="R218" s="272">
        <f t="shared" si="179"/>
        <v>20</v>
      </c>
      <c r="S218" s="273">
        <f t="shared" si="179"/>
        <v>34</v>
      </c>
      <c r="T218" s="274">
        <f t="shared" ref="T218:T219" si="181">R218+S218</f>
        <v>54</v>
      </c>
      <c r="U218" s="275">
        <f>+U166+U192</f>
        <v>0</v>
      </c>
      <c r="V218" s="307">
        <f>T218+U218</f>
        <v>54</v>
      </c>
      <c r="W218" s="276">
        <f>IF(Q218=0,0,((V218/Q218)-1)*100)</f>
        <v>0</v>
      </c>
    </row>
    <row r="219" spans="12:25" ht="13.5" thickBot="1">
      <c r="L219" s="261" t="s">
        <v>12</v>
      </c>
      <c r="M219" s="272">
        <f t="shared" si="177"/>
        <v>0</v>
      </c>
      <c r="N219" s="273">
        <f t="shared" si="177"/>
        <v>0</v>
      </c>
      <c r="O219" s="274">
        <f t="shared" si="180"/>
        <v>0</v>
      </c>
      <c r="P219" s="275">
        <f>+P167+P193</f>
        <v>0</v>
      </c>
      <c r="Q219" s="305">
        <f>O219+P219</f>
        <v>0</v>
      </c>
      <c r="R219" s="272">
        <f t="shared" si="179"/>
        <v>54</v>
      </c>
      <c r="S219" s="273">
        <f t="shared" si="179"/>
        <v>56</v>
      </c>
      <c r="T219" s="274">
        <f t="shared" si="181"/>
        <v>110</v>
      </c>
      <c r="U219" s="275">
        <f>+U167+U193</f>
        <v>0</v>
      </c>
      <c r="V219" s="307">
        <f>T219+U219</f>
        <v>110</v>
      </c>
      <c r="W219" s="276">
        <f>IF(Q219=0,0,((V219/Q219)-1)*100)</f>
        <v>0</v>
      </c>
      <c r="X219" s="329"/>
      <c r="Y219" s="329"/>
    </row>
    <row r="220" spans="12:25" ht="14.25" thickTop="1" thickBot="1">
      <c r="L220" s="277" t="s">
        <v>38</v>
      </c>
      <c r="M220" s="278">
        <f>+M217+M218+M219</f>
        <v>0</v>
      </c>
      <c r="N220" s="279">
        <f t="shared" ref="N220:V220" si="182">+N217+N218+N219</f>
        <v>0</v>
      </c>
      <c r="O220" s="280">
        <f t="shared" si="182"/>
        <v>0</v>
      </c>
      <c r="P220" s="278">
        <f t="shared" si="182"/>
        <v>0</v>
      </c>
      <c r="Q220" s="280">
        <f t="shared" si="182"/>
        <v>0</v>
      </c>
      <c r="R220" s="278">
        <f t="shared" si="182"/>
        <v>74</v>
      </c>
      <c r="S220" s="279">
        <f t="shared" si="182"/>
        <v>90</v>
      </c>
      <c r="T220" s="280">
        <f t="shared" si="182"/>
        <v>164</v>
      </c>
      <c r="U220" s="278">
        <f t="shared" si="182"/>
        <v>0</v>
      </c>
      <c r="V220" s="280">
        <f t="shared" si="182"/>
        <v>164</v>
      </c>
      <c r="W220" s="281">
        <f t="shared" ref="W220" si="183">IF(Q220=0,0,((V220/Q220)-1)*100)</f>
        <v>0</v>
      </c>
    </row>
    <row r="221" spans="12:25" ht="13.5" thickTop="1">
      <c r="L221" s="255" t="s">
        <v>13</v>
      </c>
      <c r="M221" s="272">
        <f t="shared" ref="M221:N223" si="184">+M169+M195</f>
        <v>0</v>
      </c>
      <c r="N221" s="273">
        <f t="shared" si="184"/>
        <v>0</v>
      </c>
      <c r="O221" s="274">
        <f t="shared" ref="O221:O222" si="185">M221+N221</f>
        <v>0</v>
      </c>
      <c r="P221" s="275">
        <f>+P169+P195</f>
        <v>0</v>
      </c>
      <c r="Q221" s="305">
        <f t="shared" ref="Q221:Q222" si="186">O221+P221</f>
        <v>0</v>
      </c>
      <c r="R221" s="272">
        <f t="shared" ref="R221:S223" si="187">+R169+R195</f>
        <v>63</v>
      </c>
      <c r="S221" s="273">
        <f t="shared" si="187"/>
        <v>74</v>
      </c>
      <c r="T221" s="274">
        <f t="shared" ref="T221:T222" si="188">R221+S221</f>
        <v>137</v>
      </c>
      <c r="U221" s="275">
        <f>+U169+U195</f>
        <v>0</v>
      </c>
      <c r="V221" s="307">
        <f>T221+U221</f>
        <v>137</v>
      </c>
      <c r="W221" s="276">
        <f>IF(Q221=0,0,((V221/Q221)-1)*100)</f>
        <v>0</v>
      </c>
    </row>
    <row r="222" spans="12:25">
      <c r="L222" s="255" t="s">
        <v>14</v>
      </c>
      <c r="M222" s="272">
        <f t="shared" si="184"/>
        <v>0</v>
      </c>
      <c r="N222" s="273">
        <f t="shared" si="184"/>
        <v>0</v>
      </c>
      <c r="O222" s="274">
        <f t="shared" si="185"/>
        <v>0</v>
      </c>
      <c r="P222" s="275">
        <f>+P170+P196</f>
        <v>0</v>
      </c>
      <c r="Q222" s="305">
        <f t="shared" si="186"/>
        <v>0</v>
      </c>
      <c r="R222" s="272">
        <f t="shared" si="187"/>
        <v>44</v>
      </c>
      <c r="S222" s="273">
        <f t="shared" si="187"/>
        <v>73</v>
      </c>
      <c r="T222" s="274">
        <f t="shared" si="188"/>
        <v>117</v>
      </c>
      <c r="U222" s="275">
        <f>+U170+U196</f>
        <v>0</v>
      </c>
      <c r="V222" s="307">
        <f>T222+U222</f>
        <v>117</v>
      </c>
      <c r="W222" s="276">
        <f t="shared" ref="W222:W232" si="189">IF(Q222=0,0,((V222/Q222)-1)*100)</f>
        <v>0</v>
      </c>
    </row>
    <row r="223" spans="12:25" ht="13.5" thickBot="1">
      <c r="L223" s="255" t="s">
        <v>15</v>
      </c>
      <c r="M223" s="272">
        <f t="shared" si="184"/>
        <v>0</v>
      </c>
      <c r="N223" s="273">
        <f t="shared" si="184"/>
        <v>0</v>
      </c>
      <c r="O223" s="274">
        <f>M223+N223</f>
        <v>0</v>
      </c>
      <c r="P223" s="275">
        <f>+P171+P197</f>
        <v>0</v>
      </c>
      <c r="Q223" s="305">
        <f>O223+P223</f>
        <v>0</v>
      </c>
      <c r="R223" s="272">
        <f t="shared" si="187"/>
        <v>35</v>
      </c>
      <c r="S223" s="273">
        <f t="shared" si="187"/>
        <v>57</v>
      </c>
      <c r="T223" s="274">
        <f>R223+S223</f>
        <v>92</v>
      </c>
      <c r="U223" s="275">
        <f>+U171+U197</f>
        <v>0</v>
      </c>
      <c r="V223" s="307">
        <f>T223+U223</f>
        <v>92</v>
      </c>
      <c r="W223" s="276">
        <f>IF(Q223=0,0,((V223/Q223)-1)*100)</f>
        <v>0</v>
      </c>
    </row>
    <row r="224" spans="12:25" ht="14.25" thickTop="1" thickBot="1">
      <c r="L224" s="277" t="s">
        <v>61</v>
      </c>
      <c r="M224" s="278">
        <f>+M221+M222+M223</f>
        <v>0</v>
      </c>
      <c r="N224" s="279">
        <f t="shared" ref="N224:V224" si="190">+N221+N222+N223</f>
        <v>0</v>
      </c>
      <c r="O224" s="280">
        <f t="shared" si="190"/>
        <v>0</v>
      </c>
      <c r="P224" s="278">
        <f t="shared" si="190"/>
        <v>0</v>
      </c>
      <c r="Q224" s="280">
        <f t="shared" si="190"/>
        <v>0</v>
      </c>
      <c r="R224" s="278">
        <f t="shared" si="190"/>
        <v>142</v>
      </c>
      <c r="S224" s="279">
        <f t="shared" si="190"/>
        <v>204</v>
      </c>
      <c r="T224" s="280">
        <f t="shared" si="190"/>
        <v>346</v>
      </c>
      <c r="U224" s="278">
        <f t="shared" si="190"/>
        <v>0</v>
      </c>
      <c r="V224" s="280">
        <f t="shared" si="190"/>
        <v>346</v>
      </c>
      <c r="W224" s="281">
        <f t="shared" ref="W224" si="191">IF(Q224=0,0,((V224/Q224)-1)*100)</f>
        <v>0</v>
      </c>
      <c r="X224" s="329"/>
    </row>
    <row r="225" spans="12:23" ht="13.5" thickTop="1">
      <c r="L225" s="255" t="s">
        <v>16</v>
      </c>
      <c r="M225" s="272">
        <f t="shared" ref="M225:N227" si="192">+M173+M199</f>
        <v>0</v>
      </c>
      <c r="N225" s="273">
        <f t="shared" si="192"/>
        <v>0</v>
      </c>
      <c r="O225" s="274">
        <f t="shared" ref="O225:O227" si="193">M225+N225</f>
        <v>0</v>
      </c>
      <c r="P225" s="275">
        <f>+P173+P199</f>
        <v>0</v>
      </c>
      <c r="Q225" s="305">
        <f t="shared" ref="Q225:Q227" si="194">O225+P225</f>
        <v>0</v>
      </c>
      <c r="R225" s="272">
        <f t="shared" ref="R225:S227" si="195">+R173+R199</f>
        <v>35</v>
      </c>
      <c r="S225" s="273">
        <f t="shared" si="195"/>
        <v>57</v>
      </c>
      <c r="T225" s="274">
        <f t="shared" ref="T225:T227" si="196">R225+S225</f>
        <v>92</v>
      </c>
      <c r="U225" s="275">
        <f>+U173+U199</f>
        <v>0</v>
      </c>
      <c r="V225" s="307">
        <f>T225+U225</f>
        <v>92</v>
      </c>
      <c r="W225" s="276">
        <f t="shared" si="189"/>
        <v>0</v>
      </c>
    </row>
    <row r="226" spans="12:23">
      <c r="L226" s="255" t="s">
        <v>17</v>
      </c>
      <c r="M226" s="272">
        <f t="shared" si="192"/>
        <v>0</v>
      </c>
      <c r="N226" s="273">
        <f t="shared" si="192"/>
        <v>0</v>
      </c>
      <c r="O226" s="274">
        <f>M226+N226</f>
        <v>0</v>
      </c>
      <c r="P226" s="275">
        <f>+P174+P200</f>
        <v>0</v>
      </c>
      <c r="Q226" s="305">
        <f>O226+P226</f>
        <v>0</v>
      </c>
      <c r="R226" s="272">
        <f t="shared" si="195"/>
        <v>33</v>
      </c>
      <c r="S226" s="273">
        <f t="shared" si="195"/>
        <v>49</v>
      </c>
      <c r="T226" s="274">
        <f>R226+S226</f>
        <v>82</v>
      </c>
      <c r="U226" s="275">
        <f>+U174+U200</f>
        <v>0</v>
      </c>
      <c r="V226" s="307">
        <f>T226+U226</f>
        <v>82</v>
      </c>
      <c r="W226" s="276">
        <f>IF(Q226=0,0,((V226/Q226)-1)*100)</f>
        <v>0</v>
      </c>
    </row>
    <row r="227" spans="12:23" ht="13.5" thickBot="1">
      <c r="L227" s="255" t="s">
        <v>18</v>
      </c>
      <c r="M227" s="272">
        <f t="shared" si="192"/>
        <v>0</v>
      </c>
      <c r="N227" s="273">
        <f t="shared" si="192"/>
        <v>0</v>
      </c>
      <c r="O227" s="282">
        <f t="shared" si="193"/>
        <v>0</v>
      </c>
      <c r="P227" s="283">
        <f>+P175+P201</f>
        <v>0</v>
      </c>
      <c r="Q227" s="305">
        <f t="shared" si="194"/>
        <v>0</v>
      </c>
      <c r="R227" s="272">
        <f t="shared" si="195"/>
        <v>45</v>
      </c>
      <c r="S227" s="273">
        <f t="shared" si="195"/>
        <v>61</v>
      </c>
      <c r="T227" s="282">
        <f t="shared" si="196"/>
        <v>106</v>
      </c>
      <c r="U227" s="283">
        <f>+U175+U201</f>
        <v>0</v>
      </c>
      <c r="V227" s="307">
        <f>T227+U227</f>
        <v>106</v>
      </c>
      <c r="W227" s="276">
        <f t="shared" si="189"/>
        <v>0</v>
      </c>
    </row>
    <row r="228" spans="12:23" ht="14.25" thickTop="1" thickBot="1">
      <c r="L228" s="284" t="s">
        <v>39</v>
      </c>
      <c r="M228" s="285">
        <f t="shared" ref="M228:V228" si="197">SUM(M225:M227)</f>
        <v>0</v>
      </c>
      <c r="N228" s="285">
        <f t="shared" si="197"/>
        <v>0</v>
      </c>
      <c r="O228" s="286">
        <f t="shared" si="197"/>
        <v>0</v>
      </c>
      <c r="P228" s="287">
        <f t="shared" si="197"/>
        <v>0</v>
      </c>
      <c r="Q228" s="286">
        <f t="shared" si="197"/>
        <v>0</v>
      </c>
      <c r="R228" s="285">
        <f t="shared" si="197"/>
        <v>113</v>
      </c>
      <c r="S228" s="285">
        <f t="shared" si="197"/>
        <v>167</v>
      </c>
      <c r="T228" s="286">
        <f t="shared" si="197"/>
        <v>280</v>
      </c>
      <c r="U228" s="287">
        <f t="shared" si="197"/>
        <v>0</v>
      </c>
      <c r="V228" s="286">
        <f t="shared" si="197"/>
        <v>280</v>
      </c>
      <c r="W228" s="390">
        <f t="shared" si="189"/>
        <v>0</v>
      </c>
    </row>
    <row r="229" spans="12:23" ht="13.5" thickTop="1">
      <c r="L229" s="255" t="s">
        <v>21</v>
      </c>
      <c r="M229" s="272">
        <f t="shared" ref="M229:N231" si="198">+M177+M203</f>
        <v>0</v>
      </c>
      <c r="N229" s="273">
        <f t="shared" si="198"/>
        <v>0</v>
      </c>
      <c r="O229" s="282">
        <f t="shared" ref="O229:O231" si="199">M229+N229</f>
        <v>0</v>
      </c>
      <c r="P229" s="289">
        <f>+P177+P203</f>
        <v>0</v>
      </c>
      <c r="Q229" s="305">
        <f t="shared" ref="Q229:Q231" si="200">O229+P229</f>
        <v>0</v>
      </c>
      <c r="R229" s="272">
        <f t="shared" ref="R229:S231" si="201">+R177+R203</f>
        <v>70</v>
      </c>
      <c r="S229" s="273">
        <f t="shared" si="201"/>
        <v>71</v>
      </c>
      <c r="T229" s="282">
        <f t="shared" ref="T229:T231" si="202">R229+S229</f>
        <v>141</v>
      </c>
      <c r="U229" s="289">
        <f>+U177+U203</f>
        <v>0</v>
      </c>
      <c r="V229" s="307">
        <f>T229+U229</f>
        <v>141</v>
      </c>
      <c r="W229" s="276">
        <f t="shared" si="189"/>
        <v>0</v>
      </c>
    </row>
    <row r="230" spans="12:23">
      <c r="L230" s="255" t="s">
        <v>22</v>
      </c>
      <c r="M230" s="272">
        <f t="shared" si="198"/>
        <v>0</v>
      </c>
      <c r="N230" s="273">
        <f t="shared" si="198"/>
        <v>0</v>
      </c>
      <c r="O230" s="282">
        <f t="shared" si="199"/>
        <v>0</v>
      </c>
      <c r="P230" s="275">
        <f>+P178+P204</f>
        <v>0</v>
      </c>
      <c r="Q230" s="305">
        <f t="shared" si="200"/>
        <v>0</v>
      </c>
      <c r="R230" s="272">
        <f t="shared" si="201"/>
        <v>72</v>
      </c>
      <c r="S230" s="273">
        <f t="shared" si="201"/>
        <v>64</v>
      </c>
      <c r="T230" s="282">
        <f t="shared" si="202"/>
        <v>136</v>
      </c>
      <c r="U230" s="275">
        <f>+U178+U204</f>
        <v>0</v>
      </c>
      <c r="V230" s="307">
        <f>T230+U230</f>
        <v>136</v>
      </c>
      <c r="W230" s="276">
        <f t="shared" si="189"/>
        <v>0</v>
      </c>
    </row>
    <row r="231" spans="12:23" ht="13.5" thickBot="1">
      <c r="L231" s="255" t="s">
        <v>23</v>
      </c>
      <c r="M231" s="272">
        <f t="shared" si="198"/>
        <v>0</v>
      </c>
      <c r="N231" s="273">
        <f t="shared" si="198"/>
        <v>0</v>
      </c>
      <c r="O231" s="282">
        <f t="shared" si="199"/>
        <v>0</v>
      </c>
      <c r="P231" s="275">
        <f>+P179+P205</f>
        <v>0</v>
      </c>
      <c r="Q231" s="305">
        <f t="shared" si="200"/>
        <v>0</v>
      </c>
      <c r="R231" s="272">
        <f t="shared" si="201"/>
        <v>57</v>
      </c>
      <c r="S231" s="273">
        <f t="shared" si="201"/>
        <v>53</v>
      </c>
      <c r="T231" s="282">
        <f t="shared" si="202"/>
        <v>110</v>
      </c>
      <c r="U231" s="275">
        <f>+U179+U205</f>
        <v>0</v>
      </c>
      <c r="V231" s="307">
        <f>T231+U231</f>
        <v>110</v>
      </c>
      <c r="W231" s="276">
        <f t="shared" si="189"/>
        <v>0</v>
      </c>
    </row>
    <row r="232" spans="12:23" ht="14.25" thickTop="1" thickBot="1">
      <c r="L232" s="277" t="s">
        <v>40</v>
      </c>
      <c r="M232" s="278">
        <f>+M229+M230+M231</f>
        <v>0</v>
      </c>
      <c r="N232" s="279">
        <f t="shared" ref="N232:V232" si="203">+N229+N230+N231</f>
        <v>0</v>
      </c>
      <c r="O232" s="280">
        <f t="shared" si="203"/>
        <v>0</v>
      </c>
      <c r="P232" s="278">
        <f t="shared" si="203"/>
        <v>0</v>
      </c>
      <c r="Q232" s="280">
        <f t="shared" si="203"/>
        <v>0</v>
      </c>
      <c r="R232" s="278">
        <f t="shared" si="203"/>
        <v>199</v>
      </c>
      <c r="S232" s="279">
        <f t="shared" si="203"/>
        <v>188</v>
      </c>
      <c r="T232" s="280">
        <f t="shared" si="203"/>
        <v>387</v>
      </c>
      <c r="U232" s="278">
        <f t="shared" si="203"/>
        <v>0</v>
      </c>
      <c r="V232" s="280">
        <f t="shared" si="203"/>
        <v>387</v>
      </c>
      <c r="W232" s="281">
        <f t="shared" si="189"/>
        <v>0</v>
      </c>
    </row>
    <row r="233" spans="12:23" ht="14.25" thickTop="1" thickBot="1">
      <c r="L233" s="277" t="s">
        <v>62</v>
      </c>
      <c r="M233" s="278">
        <f t="shared" ref="M233:V233" si="204">+M224+M228+M232</f>
        <v>0</v>
      </c>
      <c r="N233" s="279">
        <f t="shared" si="204"/>
        <v>0</v>
      </c>
      <c r="O233" s="280">
        <f t="shared" si="204"/>
        <v>0</v>
      </c>
      <c r="P233" s="278">
        <f t="shared" si="204"/>
        <v>0</v>
      </c>
      <c r="Q233" s="280">
        <f t="shared" si="204"/>
        <v>0</v>
      </c>
      <c r="R233" s="278">
        <f t="shared" si="204"/>
        <v>454</v>
      </c>
      <c r="S233" s="279">
        <f t="shared" si="204"/>
        <v>559</v>
      </c>
      <c r="T233" s="280">
        <f t="shared" si="204"/>
        <v>1013</v>
      </c>
      <c r="U233" s="278">
        <f t="shared" si="204"/>
        <v>0</v>
      </c>
      <c r="V233" s="280">
        <f t="shared" si="204"/>
        <v>1013</v>
      </c>
      <c r="W233" s="281">
        <f>IF(Q233=0,0,((V233/Q233)-1)*100)</f>
        <v>0</v>
      </c>
    </row>
    <row r="234" spans="12:23" ht="14.25" thickTop="1" thickBot="1">
      <c r="L234" s="277" t="s">
        <v>7</v>
      </c>
      <c r="M234" s="278">
        <f>+M233+M220</f>
        <v>0</v>
      </c>
      <c r="N234" s="279">
        <f t="shared" ref="N234:V234" si="205">+N233+N220</f>
        <v>0</v>
      </c>
      <c r="O234" s="280">
        <f t="shared" si="205"/>
        <v>0</v>
      </c>
      <c r="P234" s="278">
        <f t="shared" si="205"/>
        <v>0</v>
      </c>
      <c r="Q234" s="280">
        <f t="shared" si="205"/>
        <v>0</v>
      </c>
      <c r="R234" s="278">
        <f t="shared" si="205"/>
        <v>528</v>
      </c>
      <c r="S234" s="279">
        <f t="shared" si="205"/>
        <v>649</v>
      </c>
      <c r="T234" s="280">
        <f t="shared" si="205"/>
        <v>1177</v>
      </c>
      <c r="U234" s="278">
        <f t="shared" si="205"/>
        <v>0</v>
      </c>
      <c r="V234" s="280">
        <f t="shared" si="205"/>
        <v>1177</v>
      </c>
      <c r="W234" s="281">
        <f>IF(Q234=0,0,((V234/Q234)-1)*100)</f>
        <v>0</v>
      </c>
    </row>
    <row r="235" spans="12:23" ht="13.5" thickTop="1">
      <c r="L235" s="290" t="s">
        <v>60</v>
      </c>
      <c r="M235" s="249"/>
      <c r="N235" s="249"/>
      <c r="O235" s="249"/>
      <c r="P235" s="249"/>
      <c r="Q235" s="249"/>
      <c r="R235" s="249"/>
      <c r="S235" s="249"/>
      <c r="T235" s="249"/>
      <c r="U235" s="249"/>
      <c r="V235" s="249"/>
      <c r="W235" s="249"/>
    </row>
  </sheetData>
  <mergeCells count="39">
    <mergeCell ref="B2:I2"/>
    <mergeCell ref="L2:W2"/>
    <mergeCell ref="B3:I3"/>
    <mergeCell ref="L3:W3"/>
    <mergeCell ref="C5:E5"/>
    <mergeCell ref="F5:H5"/>
    <mergeCell ref="M5:Q5"/>
    <mergeCell ref="R5:V5"/>
    <mergeCell ref="B28:I28"/>
    <mergeCell ref="L28:W28"/>
    <mergeCell ref="B29:I29"/>
    <mergeCell ref="L29:W29"/>
    <mergeCell ref="C31:E31"/>
    <mergeCell ref="F31:H31"/>
    <mergeCell ref="M31:Q31"/>
    <mergeCell ref="R31:V31"/>
    <mergeCell ref="L133:W133"/>
    <mergeCell ref="B54:I54"/>
    <mergeCell ref="L54:W54"/>
    <mergeCell ref="B55:I55"/>
    <mergeCell ref="L55:W55"/>
    <mergeCell ref="C57:E57"/>
    <mergeCell ref="F57:H57"/>
    <mergeCell ref="M57:Q57"/>
    <mergeCell ref="R57:V57"/>
    <mergeCell ref="L80:W80"/>
    <mergeCell ref="L81:W81"/>
    <mergeCell ref="L106:W106"/>
    <mergeCell ref="L107:W107"/>
    <mergeCell ref="L132:W132"/>
    <mergeCell ref="L210:W210"/>
    <mergeCell ref="L211:W211"/>
    <mergeCell ref="M213:Q213"/>
    <mergeCell ref="L158:W158"/>
    <mergeCell ref="L159:W159"/>
    <mergeCell ref="M161:Q161"/>
    <mergeCell ref="L184:W184"/>
    <mergeCell ref="L185:W185"/>
    <mergeCell ref="M187:Q18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4" orientation="portrait" r:id="rId1"/>
  <headerFooter alignWithMargins="0">
    <oddHeader>&amp;LMonthly Air Transport Statistics : Chiang Mai International Airport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B253"/>
  <sheetViews>
    <sheetView topLeftCell="D1" zoomScaleNormal="100" workbookViewId="0">
      <selection activeCell="K31" sqref="K31"/>
    </sheetView>
  </sheetViews>
  <sheetFormatPr defaultRowHeight="12.75"/>
  <cols>
    <col min="1" max="1" width="9.140625" style="4"/>
    <col min="2" max="2" width="12.42578125" style="1" customWidth="1"/>
    <col min="3" max="3" width="11.5703125" style="1" customWidth="1"/>
    <col min="4" max="4" width="11.42578125" style="1" customWidth="1"/>
    <col min="5" max="5" width="11.2851562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0" width="7" style="1" customWidth="1"/>
    <col min="11" max="11" width="7" style="4"/>
    <col min="12" max="12" width="13" style="1" customWidth="1"/>
    <col min="13" max="13" width="11.28515625" style="1" customWidth="1"/>
    <col min="14" max="14" width="11.7109375" style="1" customWidth="1"/>
    <col min="15" max="15" width="14.140625" style="1" bestFit="1" customWidth="1"/>
    <col min="16" max="16" width="11" style="1" customWidth="1"/>
    <col min="17" max="17" width="12.7109375" style="1" customWidth="1"/>
    <col min="18" max="18" width="12.42578125" style="1" customWidth="1"/>
    <col min="19" max="19" width="12.7109375" style="1" customWidth="1"/>
    <col min="20" max="20" width="14.140625" style="1" bestFit="1" customWidth="1"/>
    <col min="21" max="21" width="11" style="1" customWidth="1"/>
    <col min="22" max="22" width="12" style="1" customWidth="1"/>
    <col min="23" max="23" width="12.140625" style="2" bestFit="1" customWidth="1"/>
    <col min="24" max="24" width="7" style="2" bestFit="1" customWidth="1"/>
    <col min="25" max="26" width="7.7109375" style="1" bestFit="1" customWidth="1"/>
    <col min="27" max="27" width="9.140625" style="3"/>
    <col min="28" max="16384" width="9.140625" style="1"/>
  </cols>
  <sheetData>
    <row r="1" spans="1:23" ht="13.5" thickBot="1"/>
    <row r="2" spans="1:23" ht="13.5" thickTop="1">
      <c r="B2" s="513" t="s">
        <v>0</v>
      </c>
      <c r="C2" s="514"/>
      <c r="D2" s="514"/>
      <c r="E2" s="514"/>
      <c r="F2" s="514"/>
      <c r="G2" s="514"/>
      <c r="H2" s="514"/>
      <c r="I2" s="515"/>
      <c r="J2" s="4"/>
      <c r="L2" s="516" t="s">
        <v>1</v>
      </c>
      <c r="M2" s="517"/>
      <c r="N2" s="517"/>
      <c r="O2" s="517"/>
      <c r="P2" s="517"/>
      <c r="Q2" s="517"/>
      <c r="R2" s="517"/>
      <c r="S2" s="517"/>
      <c r="T2" s="517"/>
      <c r="U2" s="517"/>
      <c r="V2" s="517"/>
      <c r="W2" s="518"/>
    </row>
    <row r="3" spans="1:23" ht="13.5" thickBot="1">
      <c r="B3" s="519" t="s">
        <v>46</v>
      </c>
      <c r="C3" s="520"/>
      <c r="D3" s="520"/>
      <c r="E3" s="520"/>
      <c r="F3" s="520"/>
      <c r="G3" s="520"/>
      <c r="H3" s="520"/>
      <c r="I3" s="521"/>
      <c r="J3" s="4"/>
      <c r="L3" s="522" t="s">
        <v>48</v>
      </c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4"/>
    </row>
    <row r="4" spans="1:23" ht="14.25" thickTop="1" thickBot="1">
      <c r="B4" s="106"/>
      <c r="C4" s="107"/>
      <c r="D4" s="107"/>
      <c r="E4" s="107"/>
      <c r="F4" s="107"/>
      <c r="G4" s="107"/>
      <c r="H4" s="107"/>
      <c r="I4" s="108"/>
      <c r="J4" s="4"/>
      <c r="L4" s="52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</row>
    <row r="5" spans="1:23" ht="14.25" thickTop="1" thickBot="1">
      <c r="B5" s="109"/>
      <c r="C5" s="525" t="s">
        <v>63</v>
      </c>
      <c r="D5" s="526"/>
      <c r="E5" s="527"/>
      <c r="F5" s="525" t="s">
        <v>65</v>
      </c>
      <c r="G5" s="526"/>
      <c r="H5" s="527"/>
      <c r="I5" s="110" t="s">
        <v>2</v>
      </c>
      <c r="J5" s="4"/>
      <c r="L5" s="12"/>
      <c r="M5" s="528" t="s">
        <v>63</v>
      </c>
      <c r="N5" s="529"/>
      <c r="O5" s="529"/>
      <c r="P5" s="529"/>
      <c r="Q5" s="530"/>
      <c r="R5" s="528" t="s">
        <v>65</v>
      </c>
      <c r="S5" s="529"/>
      <c r="T5" s="529"/>
      <c r="U5" s="529"/>
      <c r="V5" s="530"/>
      <c r="W5" s="13" t="s">
        <v>2</v>
      </c>
    </row>
    <row r="6" spans="1:23" ht="13.5" thickTop="1">
      <c r="B6" s="111" t="s">
        <v>3</v>
      </c>
      <c r="C6" s="229"/>
      <c r="D6" s="113"/>
      <c r="E6" s="114"/>
      <c r="F6" s="229"/>
      <c r="G6" s="113"/>
      <c r="H6" s="114"/>
      <c r="I6" s="115" t="s">
        <v>4</v>
      </c>
      <c r="J6" s="4"/>
      <c r="L6" s="14" t="s">
        <v>3</v>
      </c>
      <c r="M6" s="20"/>
      <c r="N6" s="16"/>
      <c r="O6" s="17"/>
      <c r="P6" s="18"/>
      <c r="Q6" s="21"/>
      <c r="R6" s="20"/>
      <c r="S6" s="16"/>
      <c r="T6" s="17"/>
      <c r="U6" s="18"/>
      <c r="V6" s="21"/>
      <c r="W6" s="22" t="s">
        <v>4</v>
      </c>
    </row>
    <row r="7" spans="1:23" ht="13.5" thickBot="1">
      <c r="B7" s="116"/>
      <c r="C7" s="230" t="s">
        <v>5</v>
      </c>
      <c r="D7" s="118" t="s">
        <v>6</v>
      </c>
      <c r="E7" s="395" t="s">
        <v>7</v>
      </c>
      <c r="F7" s="230" t="s">
        <v>5</v>
      </c>
      <c r="G7" s="118" t="s">
        <v>6</v>
      </c>
      <c r="H7" s="119" t="s">
        <v>7</v>
      </c>
      <c r="I7" s="120"/>
      <c r="J7" s="4"/>
      <c r="L7" s="23"/>
      <c r="M7" s="28" t="s">
        <v>8</v>
      </c>
      <c r="N7" s="25" t="s">
        <v>9</v>
      </c>
      <c r="O7" s="26" t="s">
        <v>31</v>
      </c>
      <c r="P7" s="27" t="s">
        <v>32</v>
      </c>
      <c r="Q7" s="26" t="s">
        <v>7</v>
      </c>
      <c r="R7" s="28" t="s">
        <v>8</v>
      </c>
      <c r="S7" s="25" t="s">
        <v>9</v>
      </c>
      <c r="T7" s="26" t="s">
        <v>31</v>
      </c>
      <c r="U7" s="27" t="s">
        <v>32</v>
      </c>
      <c r="V7" s="26" t="s">
        <v>7</v>
      </c>
      <c r="W7" s="29"/>
    </row>
    <row r="8" spans="1:23" ht="6" customHeight="1" thickTop="1">
      <c r="B8" s="111"/>
      <c r="C8" s="231"/>
      <c r="D8" s="122"/>
      <c r="E8" s="183"/>
      <c r="F8" s="231"/>
      <c r="G8" s="122"/>
      <c r="H8" s="183"/>
      <c r="I8" s="124"/>
      <c r="J8" s="4"/>
      <c r="L8" s="14"/>
      <c r="M8" s="34"/>
      <c r="N8" s="31"/>
      <c r="O8" s="32"/>
      <c r="P8" s="33"/>
      <c r="Q8" s="35"/>
      <c r="R8" s="34"/>
      <c r="S8" s="31"/>
      <c r="T8" s="32"/>
      <c r="U8" s="33"/>
      <c r="V8" s="35"/>
      <c r="W8" s="36"/>
    </row>
    <row r="9" spans="1:23">
      <c r="A9" s="397" t="str">
        <f>IF(ISERROR(F9/G9)," ",IF(F9/G9&gt;0.5,IF(F9/G9&lt;1.5," ","NOT OK"),"NOT OK"))</f>
        <v xml:space="preserve"> </v>
      </c>
      <c r="B9" s="111" t="s">
        <v>10</v>
      </c>
      <c r="C9" s="226">
        <v>76</v>
      </c>
      <c r="D9" s="126">
        <v>76</v>
      </c>
      <c r="E9" s="178">
        <f>SUM(C9:D9)</f>
        <v>152</v>
      </c>
      <c r="F9" s="226">
        <v>71</v>
      </c>
      <c r="G9" s="424">
        <v>71</v>
      </c>
      <c r="H9" s="178">
        <f>SUM(F9:G9)</f>
        <v>142</v>
      </c>
      <c r="I9" s="128">
        <f>IF(E9=0,0,((H9/E9)-1)*100)</f>
        <v>-6.5789473684210513</v>
      </c>
      <c r="J9" s="4"/>
      <c r="L9" s="14" t="s">
        <v>10</v>
      </c>
      <c r="M9" s="40">
        <v>9464</v>
      </c>
      <c r="N9" s="38">
        <v>9596</v>
      </c>
      <c r="O9" s="198">
        <f>SUM(M9:N9)</f>
        <v>19060</v>
      </c>
      <c r="P9" s="150">
        <v>0</v>
      </c>
      <c r="Q9" s="198">
        <f>O9+P9</f>
        <v>19060</v>
      </c>
      <c r="R9" s="441">
        <v>9820</v>
      </c>
      <c r="S9" s="439">
        <v>9535</v>
      </c>
      <c r="T9" s="198">
        <f>SUM(R9:S9)</f>
        <v>19355</v>
      </c>
      <c r="U9" s="437">
        <v>0</v>
      </c>
      <c r="V9" s="198">
        <f>T9+U9</f>
        <v>19355</v>
      </c>
      <c r="W9" s="41">
        <f>IF(Q9=0,0,((V9/Q9)-1)*100)</f>
        <v>1.5477439664218329</v>
      </c>
    </row>
    <row r="10" spans="1:23">
      <c r="A10" s="397" t="str">
        <f>IF(ISERROR(F10/G10)," ",IF(F10/G10&gt;0.5,IF(F10/G10&lt;1.5," ","NOT OK"),"NOT OK"))</f>
        <v xml:space="preserve"> </v>
      </c>
      <c r="B10" s="111" t="s">
        <v>11</v>
      </c>
      <c r="C10" s="226">
        <v>73</v>
      </c>
      <c r="D10" s="126">
        <v>73</v>
      </c>
      <c r="E10" s="178">
        <f>SUM(C10:D10)</f>
        <v>146</v>
      </c>
      <c r="F10" s="226">
        <v>72</v>
      </c>
      <c r="G10" s="424">
        <v>72</v>
      </c>
      <c r="H10" s="178">
        <f>SUM(F10:G10)</f>
        <v>144</v>
      </c>
      <c r="I10" s="128">
        <f>IF(E10=0,0,((H10/E10)-1)*100)</f>
        <v>-1.3698630136986356</v>
      </c>
      <c r="J10" s="4"/>
      <c r="K10" s="7"/>
      <c r="L10" s="14" t="s">
        <v>11</v>
      </c>
      <c r="M10" s="40">
        <v>9402</v>
      </c>
      <c r="N10" s="38">
        <v>9247</v>
      </c>
      <c r="O10" s="198">
        <f t="shared" ref="O10:O11" si="0">SUM(M10:N10)</f>
        <v>18649</v>
      </c>
      <c r="P10" s="150">
        <v>0</v>
      </c>
      <c r="Q10" s="198">
        <f>O10+P10</f>
        <v>18649</v>
      </c>
      <c r="R10" s="441">
        <v>10430</v>
      </c>
      <c r="S10" s="439">
        <v>9981</v>
      </c>
      <c r="T10" s="198">
        <f>SUM(R10:S10)</f>
        <v>20411</v>
      </c>
      <c r="U10" s="437">
        <v>0</v>
      </c>
      <c r="V10" s="198">
        <f>T10+U10</f>
        <v>20411</v>
      </c>
      <c r="W10" s="41">
        <f>IF(Q10=0,0,((V10/Q10)-1)*100)</f>
        <v>9.4482277870127085</v>
      </c>
    </row>
    <row r="11" spans="1:23" ht="13.5" thickBot="1">
      <c r="A11" s="397" t="str">
        <f>IF(ISERROR(F11/G11)," ",IF(F11/G11&gt;0.5,IF(F11/G11&lt;1.5," ","NOT OK"),"NOT OK"))</f>
        <v xml:space="preserve"> </v>
      </c>
      <c r="B11" s="116" t="s">
        <v>12</v>
      </c>
      <c r="C11" s="228">
        <v>75</v>
      </c>
      <c r="D11" s="130">
        <v>75</v>
      </c>
      <c r="E11" s="178">
        <f>SUM(C11:D11)</f>
        <v>150</v>
      </c>
      <c r="F11" s="228">
        <v>75</v>
      </c>
      <c r="G11" s="425">
        <v>75</v>
      </c>
      <c r="H11" s="178">
        <f>SUM(F11:G11)</f>
        <v>150</v>
      </c>
      <c r="I11" s="128">
        <f>IF(E11=0,0,((H11/E11)-1)*100)</f>
        <v>0</v>
      </c>
      <c r="J11" s="4"/>
      <c r="K11" s="7"/>
      <c r="L11" s="23" t="s">
        <v>12</v>
      </c>
      <c r="M11" s="40">
        <v>10544</v>
      </c>
      <c r="N11" s="38">
        <v>10378</v>
      </c>
      <c r="O11" s="198">
        <f t="shared" si="0"/>
        <v>20922</v>
      </c>
      <c r="P11" s="39">
        <v>0</v>
      </c>
      <c r="Q11" s="311">
        <f>O11+P11</f>
        <v>20922</v>
      </c>
      <c r="R11" s="441">
        <v>11113</v>
      </c>
      <c r="S11" s="439">
        <v>10719</v>
      </c>
      <c r="T11" s="198">
        <f t="shared" ref="T11" si="1">SUM(R11:S11)</f>
        <v>21832</v>
      </c>
      <c r="U11" s="440">
        <v>0</v>
      </c>
      <c r="V11" s="311">
        <f t="shared" ref="V11" si="2">T11+U11</f>
        <v>21832</v>
      </c>
      <c r="W11" s="41">
        <f>IF(Q11=0,0,((V11/Q11)-1)*100)</f>
        <v>4.3494885766179214</v>
      </c>
    </row>
    <row r="12" spans="1:23" ht="14.25" thickTop="1" thickBot="1">
      <c r="A12" s="397" t="str">
        <f>IF(ISERROR(F12/G12)," ",IF(F12/G12&gt;0.5,IF(F12/G12&lt;1.5," ","NOT OK"),"NOT OK"))</f>
        <v xml:space="preserve"> </v>
      </c>
      <c r="B12" s="132" t="s">
        <v>57</v>
      </c>
      <c r="C12" s="227">
        <f t="shared" ref="C12:H12" si="3">+C9+C10+C11</f>
        <v>224</v>
      </c>
      <c r="D12" s="234">
        <f t="shared" si="3"/>
        <v>224</v>
      </c>
      <c r="E12" s="179">
        <f t="shared" si="3"/>
        <v>448</v>
      </c>
      <c r="F12" s="227">
        <f t="shared" si="3"/>
        <v>218</v>
      </c>
      <c r="G12" s="234">
        <f t="shared" si="3"/>
        <v>218</v>
      </c>
      <c r="H12" s="179">
        <f t="shared" si="3"/>
        <v>436</v>
      </c>
      <c r="I12" s="136">
        <f>IF(E12=0,0,((H12/E12)-1)*100)</f>
        <v>-2.6785714285714302</v>
      </c>
      <c r="J12" s="4"/>
      <c r="L12" s="42" t="s">
        <v>57</v>
      </c>
      <c r="M12" s="46">
        <f t="shared" ref="M12:V12" si="4">+M9+M10+M11</f>
        <v>29410</v>
      </c>
      <c r="N12" s="44">
        <f t="shared" si="4"/>
        <v>29221</v>
      </c>
      <c r="O12" s="199">
        <f t="shared" si="4"/>
        <v>58631</v>
      </c>
      <c r="P12" s="44">
        <f t="shared" si="4"/>
        <v>0</v>
      </c>
      <c r="Q12" s="199">
        <f t="shared" si="4"/>
        <v>58631</v>
      </c>
      <c r="R12" s="46">
        <f t="shared" si="4"/>
        <v>31363</v>
      </c>
      <c r="S12" s="44">
        <f t="shared" si="4"/>
        <v>30235</v>
      </c>
      <c r="T12" s="199">
        <f t="shared" si="4"/>
        <v>61598</v>
      </c>
      <c r="U12" s="44">
        <f t="shared" si="4"/>
        <v>0</v>
      </c>
      <c r="V12" s="199">
        <f t="shared" si="4"/>
        <v>61598</v>
      </c>
      <c r="W12" s="47">
        <f>IF(Q12=0,0,((V12/Q12)-1)*100)</f>
        <v>5.0604628950555064</v>
      </c>
    </row>
    <row r="13" spans="1:23" ht="13.5" thickTop="1">
      <c r="A13" s="397" t="str">
        <f t="shared" ref="A13:A73" si="5">IF(ISERROR(F13/G13)," ",IF(F13/G13&gt;0.5,IF(F13/G13&lt;1.5," ","NOT OK"),"NOT OK"))</f>
        <v xml:space="preserve"> </v>
      </c>
      <c r="B13" s="111" t="s">
        <v>13</v>
      </c>
      <c r="C13" s="226">
        <v>62</v>
      </c>
      <c r="D13" s="126">
        <v>62</v>
      </c>
      <c r="E13" s="178">
        <f>SUM(C13:D13)</f>
        <v>124</v>
      </c>
      <c r="F13" s="226">
        <v>62</v>
      </c>
      <c r="G13" s="126">
        <v>62</v>
      </c>
      <c r="H13" s="178">
        <f>SUM(F13:G13)</f>
        <v>124</v>
      </c>
      <c r="I13" s="128">
        <f t="shared" ref="I13:I17" si="6">IF(E13=0,0,((H13/E13)-1)*100)</f>
        <v>0</v>
      </c>
      <c r="J13" s="4"/>
      <c r="L13" s="14" t="s">
        <v>13</v>
      </c>
      <c r="M13" s="40">
        <v>8024</v>
      </c>
      <c r="N13" s="38">
        <v>7903</v>
      </c>
      <c r="O13" s="198">
        <f>SUM(M13:N13)</f>
        <v>15927</v>
      </c>
      <c r="P13" s="150">
        <v>0</v>
      </c>
      <c r="Q13" s="198">
        <f>O13+P13</f>
        <v>15927</v>
      </c>
      <c r="R13" s="40">
        <v>8805</v>
      </c>
      <c r="S13" s="38">
        <v>8755</v>
      </c>
      <c r="T13" s="198">
        <f>SUM(R13:S13)</f>
        <v>17560</v>
      </c>
      <c r="U13" s="150">
        <v>0</v>
      </c>
      <c r="V13" s="198">
        <f>T13+U13</f>
        <v>17560</v>
      </c>
      <c r="W13" s="41">
        <f t="shared" ref="W13:W17" si="7">IF(Q13=0,0,((V13/Q13)-1)*100)</f>
        <v>10.253029446851269</v>
      </c>
    </row>
    <row r="14" spans="1:23">
      <c r="A14" s="397" t="str">
        <f>IF(ISERROR(F14/G14)," ",IF(F14/G14&gt;0.5,IF(F14/G14&lt;1.5," ","NOT OK"),"NOT OK"))</f>
        <v xml:space="preserve"> </v>
      </c>
      <c r="B14" s="111" t="s">
        <v>14</v>
      </c>
      <c r="C14" s="226">
        <v>57</v>
      </c>
      <c r="D14" s="126">
        <v>57</v>
      </c>
      <c r="E14" s="178">
        <f>SUM(C14:D14)</f>
        <v>114</v>
      </c>
      <c r="F14" s="226">
        <v>61</v>
      </c>
      <c r="G14" s="126">
        <v>61</v>
      </c>
      <c r="H14" s="178">
        <f>SUM(F14:G14)</f>
        <v>122</v>
      </c>
      <c r="I14" s="128">
        <f>IF(E14=0,0,((H14/E14)-1)*100)</f>
        <v>7.0175438596491224</v>
      </c>
      <c r="J14" s="4"/>
      <c r="L14" s="14" t="s">
        <v>14</v>
      </c>
      <c r="M14" s="40">
        <v>6726</v>
      </c>
      <c r="N14" s="38">
        <v>6455</v>
      </c>
      <c r="O14" s="198">
        <f t="shared" ref="O14" si="8">SUM(M14:N14)</f>
        <v>13181</v>
      </c>
      <c r="P14" s="150">
        <v>0</v>
      </c>
      <c r="Q14" s="198">
        <f>O14+P14</f>
        <v>13181</v>
      </c>
      <c r="R14" s="40">
        <v>8628</v>
      </c>
      <c r="S14" s="38">
        <v>7841</v>
      </c>
      <c r="T14" s="198">
        <f t="shared" ref="T14" si="9">SUM(R14:S14)</f>
        <v>16469</v>
      </c>
      <c r="U14" s="150">
        <v>0</v>
      </c>
      <c r="V14" s="198">
        <f>T14+U14</f>
        <v>16469</v>
      </c>
      <c r="W14" s="41">
        <f>IF(Q14=0,0,((V14/Q14)-1)*100)</f>
        <v>24.944996585994982</v>
      </c>
    </row>
    <row r="15" spans="1:23" ht="13.5" thickBot="1">
      <c r="A15" s="399" t="str">
        <f>IF(ISERROR(F15/G15)," ",IF(F15/G15&gt;0.5,IF(F15/G15&lt;1.5," ","NOT OK"),"NOT OK"))</f>
        <v xml:space="preserve"> </v>
      </c>
      <c r="B15" s="111" t="s">
        <v>15</v>
      </c>
      <c r="C15" s="226">
        <v>71</v>
      </c>
      <c r="D15" s="126">
        <v>71</v>
      </c>
      <c r="E15" s="178">
        <f>SUM(C15:D15)</f>
        <v>142</v>
      </c>
      <c r="F15" s="226">
        <v>73</v>
      </c>
      <c r="G15" s="126">
        <v>73</v>
      </c>
      <c r="H15" s="178">
        <f>SUM(F15:G15)</f>
        <v>146</v>
      </c>
      <c r="I15" s="128">
        <f>IF(E15=0,0,((H15/E15)-1)*100)</f>
        <v>2.8169014084507005</v>
      </c>
      <c r="J15" s="8"/>
      <c r="L15" s="14" t="s">
        <v>15</v>
      </c>
      <c r="M15" s="40">
        <v>9611</v>
      </c>
      <c r="N15" s="38">
        <v>9564</v>
      </c>
      <c r="O15" s="198">
        <f>SUM(M15:N15)</f>
        <v>19175</v>
      </c>
      <c r="P15" s="150">
        <v>0</v>
      </c>
      <c r="Q15" s="198">
        <f>O15+P15</f>
        <v>19175</v>
      </c>
      <c r="R15" s="40">
        <v>10691</v>
      </c>
      <c r="S15" s="38">
        <v>10416</v>
      </c>
      <c r="T15" s="198">
        <f>SUM(R15:S15)</f>
        <v>21107</v>
      </c>
      <c r="U15" s="150">
        <v>0</v>
      </c>
      <c r="V15" s="198">
        <f>T15+U15</f>
        <v>21107</v>
      </c>
      <c r="W15" s="41">
        <f>IF(Q15=0,0,((V15/Q15)-1)*100)</f>
        <v>10.075619295958283</v>
      </c>
    </row>
    <row r="16" spans="1:23" ht="14.25" thickTop="1" thickBot="1">
      <c r="A16" s="397" t="str">
        <f>IF(ISERROR(F16/G16)," ",IF(F16/G16&gt;0.5,IF(F16/G16&lt;1.5," ","NOT OK"),"NOT OK"))</f>
        <v xml:space="preserve"> </v>
      </c>
      <c r="B16" s="132" t="s">
        <v>61</v>
      </c>
      <c r="C16" s="227">
        <f>+C13+C14+C15</f>
        <v>190</v>
      </c>
      <c r="D16" s="234">
        <f t="shared" ref="D16:H16" si="10">+D13+D14+D15</f>
        <v>190</v>
      </c>
      <c r="E16" s="179">
        <f t="shared" si="10"/>
        <v>380</v>
      </c>
      <c r="F16" s="227">
        <f t="shared" si="10"/>
        <v>196</v>
      </c>
      <c r="G16" s="234">
        <f t="shared" si="10"/>
        <v>196</v>
      </c>
      <c r="H16" s="179">
        <f t="shared" si="10"/>
        <v>392</v>
      </c>
      <c r="I16" s="136">
        <f>IF(E16=0,0,((H16/E16)-1)*100)</f>
        <v>3.1578947368421151</v>
      </c>
      <c r="J16" s="4"/>
      <c r="L16" s="42" t="s">
        <v>61</v>
      </c>
      <c r="M16" s="46">
        <f t="shared" ref="M16:V16" si="11">+M13+M14+M15</f>
        <v>24361</v>
      </c>
      <c r="N16" s="44">
        <f t="shared" si="11"/>
        <v>23922</v>
      </c>
      <c r="O16" s="199">
        <f t="shared" si="11"/>
        <v>48283</v>
      </c>
      <c r="P16" s="44">
        <f t="shared" si="11"/>
        <v>0</v>
      </c>
      <c r="Q16" s="199">
        <f t="shared" si="11"/>
        <v>48283</v>
      </c>
      <c r="R16" s="46">
        <f t="shared" si="11"/>
        <v>28124</v>
      </c>
      <c r="S16" s="44">
        <f t="shared" si="11"/>
        <v>27012</v>
      </c>
      <c r="T16" s="199">
        <f t="shared" si="11"/>
        <v>55136</v>
      </c>
      <c r="U16" s="44">
        <f t="shared" si="11"/>
        <v>0</v>
      </c>
      <c r="V16" s="199">
        <f t="shared" si="11"/>
        <v>55136</v>
      </c>
      <c r="W16" s="47">
        <f>IF(Q16=0,0,((V16/Q16)-1)*100)</f>
        <v>14.193401404220939</v>
      </c>
    </row>
    <row r="17" spans="1:23" ht="13.5" thickTop="1">
      <c r="A17" s="397" t="str">
        <f t="shared" si="5"/>
        <v xml:space="preserve"> </v>
      </c>
      <c r="B17" s="111" t="s">
        <v>16</v>
      </c>
      <c r="C17" s="139">
        <v>73</v>
      </c>
      <c r="D17" s="233">
        <v>73</v>
      </c>
      <c r="E17" s="178">
        <f t="shared" ref="E17" si="12">SUM(C17:D17)</f>
        <v>146</v>
      </c>
      <c r="F17" s="139">
        <v>93</v>
      </c>
      <c r="G17" s="233">
        <v>93</v>
      </c>
      <c r="H17" s="178">
        <f t="shared" ref="H17" si="13">SUM(F17:G17)</f>
        <v>186</v>
      </c>
      <c r="I17" s="128">
        <f t="shared" si="6"/>
        <v>27.397260273972602</v>
      </c>
      <c r="J17" s="8"/>
      <c r="L17" s="14" t="s">
        <v>16</v>
      </c>
      <c r="M17" s="40">
        <v>9671</v>
      </c>
      <c r="N17" s="38">
        <v>9152</v>
      </c>
      <c r="O17" s="198">
        <f t="shared" ref="O17" si="14">SUM(M17:N17)</f>
        <v>18823</v>
      </c>
      <c r="P17" s="150">
        <v>0</v>
      </c>
      <c r="Q17" s="198">
        <f>O17+P17</f>
        <v>18823</v>
      </c>
      <c r="R17" s="40">
        <v>12373</v>
      </c>
      <c r="S17" s="38">
        <v>11899</v>
      </c>
      <c r="T17" s="198">
        <f t="shared" ref="T17" si="15">SUM(R17:S17)</f>
        <v>24272</v>
      </c>
      <c r="U17" s="150">
        <v>0</v>
      </c>
      <c r="V17" s="198">
        <f>T17+U17</f>
        <v>24272</v>
      </c>
      <c r="W17" s="41">
        <f t="shared" si="7"/>
        <v>28.94862668012539</v>
      </c>
    </row>
    <row r="18" spans="1:23">
      <c r="A18" s="397" t="str">
        <f t="shared" ref="A18:A23" si="16">IF(ISERROR(F18/G18)," ",IF(F18/G18&gt;0.5,IF(F18/G18&lt;1.5," ","NOT OK"),"NOT OK"))</f>
        <v xml:space="preserve"> </v>
      </c>
      <c r="B18" s="111" t="s">
        <v>17</v>
      </c>
      <c r="C18" s="139">
        <v>75</v>
      </c>
      <c r="D18" s="233">
        <v>75</v>
      </c>
      <c r="E18" s="178">
        <f>SUM(C18:D18)</f>
        <v>150</v>
      </c>
      <c r="F18" s="139">
        <v>93</v>
      </c>
      <c r="G18" s="233">
        <v>93</v>
      </c>
      <c r="H18" s="178">
        <f>SUM(F18:G18)</f>
        <v>186</v>
      </c>
      <c r="I18" s="128">
        <f t="shared" ref="I18:I23" si="17">IF(E18=0,0,((H18/E18)-1)*100)</f>
        <v>24</v>
      </c>
      <c r="L18" s="14" t="s">
        <v>17</v>
      </c>
      <c r="M18" s="40">
        <v>10218</v>
      </c>
      <c r="N18" s="38">
        <v>9633</v>
      </c>
      <c r="O18" s="198">
        <f>SUM(M18:N18)</f>
        <v>19851</v>
      </c>
      <c r="P18" s="150">
        <v>0</v>
      </c>
      <c r="Q18" s="198">
        <f>O18+P18</f>
        <v>19851</v>
      </c>
      <c r="R18" s="40">
        <v>12182</v>
      </c>
      <c r="S18" s="38">
        <v>11762</v>
      </c>
      <c r="T18" s="198">
        <f>SUM(R18:S18)</f>
        <v>23944</v>
      </c>
      <c r="U18" s="150">
        <v>0</v>
      </c>
      <c r="V18" s="198">
        <f>T18+U18</f>
        <v>23944</v>
      </c>
      <c r="W18" s="41">
        <f t="shared" ref="W18:W23" si="18">IF(Q18=0,0,((V18/Q18)-1)*100)</f>
        <v>20.618608634325717</v>
      </c>
    </row>
    <row r="19" spans="1:23" ht="13.5" thickBot="1">
      <c r="A19" s="400" t="str">
        <f t="shared" si="16"/>
        <v xml:space="preserve"> </v>
      </c>
      <c r="B19" s="111" t="s">
        <v>18</v>
      </c>
      <c r="C19" s="139">
        <v>73</v>
      </c>
      <c r="D19" s="233">
        <v>73</v>
      </c>
      <c r="E19" s="178">
        <f t="shared" ref="E19" si="19">SUM(C19:D19)</f>
        <v>146</v>
      </c>
      <c r="F19" s="139">
        <v>92</v>
      </c>
      <c r="G19" s="233">
        <v>93</v>
      </c>
      <c r="H19" s="178">
        <f>SUM(F19:G19)</f>
        <v>185</v>
      </c>
      <c r="I19" s="128">
        <f t="shared" si="17"/>
        <v>26.712328767123282</v>
      </c>
      <c r="J19" s="9"/>
      <c r="L19" s="14" t="s">
        <v>18</v>
      </c>
      <c r="M19" s="40">
        <v>10595</v>
      </c>
      <c r="N19" s="38">
        <v>10507</v>
      </c>
      <c r="O19" s="198">
        <f t="shared" ref="O19" si="20">SUM(M19:N19)</f>
        <v>21102</v>
      </c>
      <c r="P19" s="150">
        <v>0</v>
      </c>
      <c r="Q19" s="198">
        <f>O19+P19</f>
        <v>21102</v>
      </c>
      <c r="R19" s="40">
        <v>12072</v>
      </c>
      <c r="S19" s="38">
        <v>11665</v>
      </c>
      <c r="T19" s="198">
        <f>SUM(R19:S19)</f>
        <v>23737</v>
      </c>
      <c r="U19" s="150">
        <v>0</v>
      </c>
      <c r="V19" s="198">
        <f>T19+U19</f>
        <v>23737</v>
      </c>
      <c r="W19" s="41">
        <f t="shared" si="18"/>
        <v>12.486968059899528</v>
      </c>
    </row>
    <row r="20" spans="1:23" ht="15.75" customHeight="1" thickTop="1" thickBot="1">
      <c r="A20" s="10" t="str">
        <f t="shared" si="16"/>
        <v xml:space="preserve"> </v>
      </c>
      <c r="B20" s="141" t="s">
        <v>19</v>
      </c>
      <c r="C20" s="227">
        <f>+C17+C18+C19</f>
        <v>221</v>
      </c>
      <c r="D20" s="234">
        <f t="shared" ref="D20:H20" si="21">+D17+D18+D19</f>
        <v>221</v>
      </c>
      <c r="E20" s="179">
        <f t="shared" si="21"/>
        <v>442</v>
      </c>
      <c r="F20" s="227">
        <f t="shared" si="21"/>
        <v>278</v>
      </c>
      <c r="G20" s="234">
        <f t="shared" si="21"/>
        <v>279</v>
      </c>
      <c r="H20" s="179">
        <f t="shared" si="21"/>
        <v>557</v>
      </c>
      <c r="I20" s="136">
        <f t="shared" si="17"/>
        <v>26.018099547511309</v>
      </c>
      <c r="J20" s="10"/>
      <c r="K20" s="11"/>
      <c r="L20" s="48" t="s">
        <v>19</v>
      </c>
      <c r="M20" s="49">
        <f>+M17+M18+M19</f>
        <v>30484</v>
      </c>
      <c r="N20" s="50">
        <f t="shared" ref="N20:V20" si="22">+N17+N18+N19</f>
        <v>29292</v>
      </c>
      <c r="O20" s="200">
        <f t="shared" si="22"/>
        <v>59776</v>
      </c>
      <c r="P20" s="50">
        <f t="shared" si="22"/>
        <v>0</v>
      </c>
      <c r="Q20" s="200">
        <f t="shared" si="22"/>
        <v>59776</v>
      </c>
      <c r="R20" s="49">
        <f t="shared" si="22"/>
        <v>36627</v>
      </c>
      <c r="S20" s="50">
        <f t="shared" si="22"/>
        <v>35326</v>
      </c>
      <c r="T20" s="200">
        <f t="shared" si="22"/>
        <v>71953</v>
      </c>
      <c r="U20" s="50">
        <f t="shared" si="22"/>
        <v>0</v>
      </c>
      <c r="V20" s="200">
        <f t="shared" si="22"/>
        <v>71953</v>
      </c>
      <c r="W20" s="51">
        <f t="shared" si="18"/>
        <v>20.371051927194863</v>
      </c>
    </row>
    <row r="21" spans="1:23" ht="14.25" thickTop="1" thickBot="1">
      <c r="A21" s="397" t="str">
        <f t="shared" si="16"/>
        <v xml:space="preserve"> </v>
      </c>
      <c r="B21" s="111" t="s">
        <v>20</v>
      </c>
      <c r="C21" s="226">
        <v>75</v>
      </c>
      <c r="D21" s="126">
        <v>75</v>
      </c>
      <c r="E21" s="187">
        <f>SUM(C21:D21)</f>
        <v>150</v>
      </c>
      <c r="F21" s="226">
        <v>97</v>
      </c>
      <c r="G21" s="126">
        <v>97</v>
      </c>
      <c r="H21" s="187">
        <f>SUM(F21:G21)</f>
        <v>194</v>
      </c>
      <c r="I21" s="128">
        <f t="shared" si="17"/>
        <v>29.333333333333321</v>
      </c>
      <c r="J21" s="4"/>
      <c r="L21" s="14" t="s">
        <v>21</v>
      </c>
      <c r="M21" s="40">
        <v>9944</v>
      </c>
      <c r="N21" s="38">
        <v>9598</v>
      </c>
      <c r="O21" s="198">
        <f>SUM(M21:N21)</f>
        <v>19542</v>
      </c>
      <c r="P21" s="150">
        <v>0</v>
      </c>
      <c r="Q21" s="198">
        <f>O21+P21</f>
        <v>19542</v>
      </c>
      <c r="R21" s="40">
        <v>12590</v>
      </c>
      <c r="S21" s="38">
        <v>12379</v>
      </c>
      <c r="T21" s="198">
        <f>SUM(R21:S21)</f>
        <v>24969</v>
      </c>
      <c r="U21" s="150">
        <v>0</v>
      </c>
      <c r="V21" s="198">
        <f>T21+U21</f>
        <v>24969</v>
      </c>
      <c r="W21" s="41">
        <f t="shared" si="18"/>
        <v>27.7709548664415</v>
      </c>
    </row>
    <row r="22" spans="1:23" ht="14.25" thickTop="1" thickBot="1">
      <c r="A22" s="397" t="str">
        <f t="shared" si="16"/>
        <v xml:space="preserve"> </v>
      </c>
      <c r="B22" s="132" t="s">
        <v>66</v>
      </c>
      <c r="C22" s="227">
        <f>C16+C20+C21</f>
        <v>486</v>
      </c>
      <c r="D22" s="234">
        <f t="shared" ref="D22:H22" si="23">D16+D20+D21</f>
        <v>486</v>
      </c>
      <c r="E22" s="179">
        <f t="shared" si="23"/>
        <v>972</v>
      </c>
      <c r="F22" s="227">
        <f t="shared" si="23"/>
        <v>571</v>
      </c>
      <c r="G22" s="234">
        <f t="shared" si="23"/>
        <v>572</v>
      </c>
      <c r="H22" s="179">
        <f t="shared" si="23"/>
        <v>1143</v>
      </c>
      <c r="I22" s="136">
        <f t="shared" si="17"/>
        <v>17.592592592592581</v>
      </c>
      <c r="J22" s="4"/>
      <c r="L22" s="42" t="s">
        <v>66</v>
      </c>
      <c r="M22" s="46">
        <f>M16+M20+M21</f>
        <v>64789</v>
      </c>
      <c r="N22" s="44">
        <f t="shared" ref="N22:V22" si="24">N16+N20+N21</f>
        <v>62812</v>
      </c>
      <c r="O22" s="199">
        <f t="shared" si="24"/>
        <v>127601</v>
      </c>
      <c r="P22" s="44">
        <f t="shared" si="24"/>
        <v>0</v>
      </c>
      <c r="Q22" s="199">
        <f t="shared" si="24"/>
        <v>127601</v>
      </c>
      <c r="R22" s="46">
        <f t="shared" si="24"/>
        <v>77341</v>
      </c>
      <c r="S22" s="44">
        <f t="shared" si="24"/>
        <v>74717</v>
      </c>
      <c r="T22" s="199">
        <f t="shared" si="24"/>
        <v>152058</v>
      </c>
      <c r="U22" s="44">
        <f t="shared" si="24"/>
        <v>0</v>
      </c>
      <c r="V22" s="199">
        <f t="shared" si="24"/>
        <v>152058</v>
      </c>
      <c r="W22" s="47">
        <f t="shared" si="18"/>
        <v>19.166777689830017</v>
      </c>
    </row>
    <row r="23" spans="1:23" ht="14.25" thickTop="1" thickBot="1">
      <c r="A23" s="397" t="str">
        <f t="shared" si="16"/>
        <v xml:space="preserve"> </v>
      </c>
      <c r="B23" s="132" t="s">
        <v>67</v>
      </c>
      <c r="C23" s="227">
        <f>+C12+C16+C20+C21</f>
        <v>710</v>
      </c>
      <c r="D23" s="234">
        <f t="shared" ref="D23:H23" si="25">+D12+D16+D20+D21</f>
        <v>710</v>
      </c>
      <c r="E23" s="179">
        <f t="shared" si="25"/>
        <v>1420</v>
      </c>
      <c r="F23" s="227">
        <f t="shared" si="25"/>
        <v>789</v>
      </c>
      <c r="G23" s="234">
        <f t="shared" si="25"/>
        <v>790</v>
      </c>
      <c r="H23" s="179">
        <f t="shared" si="25"/>
        <v>1579</v>
      </c>
      <c r="I23" s="136">
        <f t="shared" si="17"/>
        <v>11.197183098591545</v>
      </c>
      <c r="J23" s="4"/>
      <c r="L23" s="42" t="s">
        <v>67</v>
      </c>
      <c r="M23" s="46">
        <f>+M12+M16+M20+M21</f>
        <v>94199</v>
      </c>
      <c r="N23" s="44">
        <f t="shared" ref="N23:V23" si="26">+N12+N16+N20+N21</f>
        <v>92033</v>
      </c>
      <c r="O23" s="199">
        <f t="shared" si="26"/>
        <v>186232</v>
      </c>
      <c r="P23" s="44">
        <f t="shared" si="26"/>
        <v>0</v>
      </c>
      <c r="Q23" s="199">
        <f t="shared" si="26"/>
        <v>186232</v>
      </c>
      <c r="R23" s="46">
        <f t="shared" si="26"/>
        <v>108704</v>
      </c>
      <c r="S23" s="44">
        <f t="shared" si="26"/>
        <v>104952</v>
      </c>
      <c r="T23" s="199">
        <f t="shared" si="26"/>
        <v>213656</v>
      </c>
      <c r="U23" s="44">
        <f t="shared" si="26"/>
        <v>0</v>
      </c>
      <c r="V23" s="199">
        <f t="shared" si="26"/>
        <v>213656</v>
      </c>
      <c r="W23" s="47">
        <f t="shared" si="18"/>
        <v>14.725718458696679</v>
      </c>
    </row>
    <row r="24" spans="1:23" ht="13.5" thickTop="1">
      <c r="A24" s="397" t="str">
        <f t="shared" si="5"/>
        <v xml:space="preserve"> </v>
      </c>
      <c r="B24" s="111" t="s">
        <v>22</v>
      </c>
      <c r="C24" s="226">
        <v>75</v>
      </c>
      <c r="D24" s="126">
        <v>75</v>
      </c>
      <c r="E24" s="178">
        <f t="shared" ref="E24:E25" si="27">SUM(C24:D24)</f>
        <v>150</v>
      </c>
      <c r="F24" s="226"/>
      <c r="G24" s="126"/>
      <c r="H24" s="178"/>
      <c r="I24" s="128"/>
      <c r="J24" s="4"/>
      <c r="L24" s="14" t="s">
        <v>22</v>
      </c>
      <c r="M24" s="40">
        <v>9649</v>
      </c>
      <c r="N24" s="38">
        <v>9635</v>
      </c>
      <c r="O24" s="198">
        <f t="shared" ref="O24:O25" si="28">SUM(M24:N24)</f>
        <v>19284</v>
      </c>
      <c r="P24" s="150">
        <v>0</v>
      </c>
      <c r="Q24" s="198">
        <f>O24+P24</f>
        <v>19284</v>
      </c>
      <c r="R24" s="40"/>
      <c r="S24" s="38"/>
      <c r="T24" s="198"/>
      <c r="U24" s="150"/>
      <c r="V24" s="198"/>
      <c r="W24" s="41"/>
    </row>
    <row r="25" spans="1:23" ht="13.5" thickBot="1">
      <c r="A25" s="397" t="str">
        <f t="shared" si="5"/>
        <v xml:space="preserve"> </v>
      </c>
      <c r="B25" s="111" t="s">
        <v>23</v>
      </c>
      <c r="C25" s="226">
        <v>73</v>
      </c>
      <c r="D25" s="126">
        <v>73</v>
      </c>
      <c r="E25" s="182">
        <f t="shared" si="27"/>
        <v>146</v>
      </c>
      <c r="F25" s="226"/>
      <c r="G25" s="126"/>
      <c r="H25" s="182"/>
      <c r="I25" s="147"/>
      <c r="J25" s="4"/>
      <c r="L25" s="14" t="s">
        <v>23</v>
      </c>
      <c r="M25" s="40">
        <v>9440</v>
      </c>
      <c r="N25" s="38">
        <v>9360</v>
      </c>
      <c r="O25" s="198">
        <f t="shared" si="28"/>
        <v>18800</v>
      </c>
      <c r="P25" s="150">
        <v>0</v>
      </c>
      <c r="Q25" s="198">
        <f>O25+P25</f>
        <v>18800</v>
      </c>
      <c r="R25" s="40"/>
      <c r="S25" s="38"/>
      <c r="T25" s="198"/>
      <c r="U25" s="150"/>
      <c r="V25" s="198"/>
      <c r="W25" s="41"/>
    </row>
    <row r="26" spans="1:23" ht="14.25" thickTop="1" thickBot="1">
      <c r="A26" s="397" t="str">
        <f t="shared" si="5"/>
        <v xml:space="preserve"> </v>
      </c>
      <c r="B26" s="132" t="s">
        <v>24</v>
      </c>
      <c r="C26" s="227">
        <f t="shared" ref="C26:E26" si="29">+C21+C24+C25</f>
        <v>223</v>
      </c>
      <c r="D26" s="234">
        <f t="shared" si="29"/>
        <v>223</v>
      </c>
      <c r="E26" s="179">
        <f t="shared" si="29"/>
        <v>446</v>
      </c>
      <c r="F26" s="227"/>
      <c r="G26" s="234"/>
      <c r="H26" s="179"/>
      <c r="I26" s="136"/>
      <c r="J26" s="4"/>
      <c r="L26" s="42" t="s">
        <v>24</v>
      </c>
      <c r="M26" s="46">
        <f t="shared" ref="M26:Q26" si="30">+M21+M24+M25</f>
        <v>29033</v>
      </c>
      <c r="N26" s="44">
        <f t="shared" si="30"/>
        <v>28593</v>
      </c>
      <c r="O26" s="199">
        <f t="shared" si="30"/>
        <v>57626</v>
      </c>
      <c r="P26" s="44">
        <f t="shared" si="30"/>
        <v>0</v>
      </c>
      <c r="Q26" s="199">
        <f t="shared" si="30"/>
        <v>57626</v>
      </c>
      <c r="R26" s="46"/>
      <c r="S26" s="44"/>
      <c r="T26" s="199"/>
      <c r="U26" s="44"/>
      <c r="V26" s="199"/>
      <c r="W26" s="47"/>
    </row>
    <row r="27" spans="1:23" ht="14.25" thickTop="1" thickBot="1">
      <c r="A27" s="397" t="str">
        <f t="shared" ref="A27" si="31">IF(ISERROR(F27/G27)," ",IF(F27/G27&gt;0.5,IF(F27/G27&lt;1.5," ","NOT OK"),"NOT OK"))</f>
        <v xml:space="preserve"> </v>
      </c>
      <c r="B27" s="132" t="s">
        <v>62</v>
      </c>
      <c r="C27" s="227">
        <f t="shared" ref="C27:E27" si="32">C16+C20+C26</f>
        <v>634</v>
      </c>
      <c r="D27" s="234">
        <f t="shared" si="32"/>
        <v>634</v>
      </c>
      <c r="E27" s="179">
        <f t="shared" si="32"/>
        <v>1268</v>
      </c>
      <c r="F27" s="227"/>
      <c r="G27" s="234"/>
      <c r="H27" s="179"/>
      <c r="I27" s="136"/>
      <c r="J27" s="4"/>
      <c r="L27" s="42" t="s">
        <v>62</v>
      </c>
      <c r="M27" s="46">
        <f t="shared" ref="M27:Q27" si="33">M16+M20+M26</f>
        <v>83878</v>
      </c>
      <c r="N27" s="44">
        <f t="shared" si="33"/>
        <v>81807</v>
      </c>
      <c r="O27" s="199">
        <f t="shared" si="33"/>
        <v>165685</v>
      </c>
      <c r="P27" s="44">
        <f t="shared" si="33"/>
        <v>0</v>
      </c>
      <c r="Q27" s="199">
        <f t="shared" si="33"/>
        <v>165685</v>
      </c>
      <c r="R27" s="46"/>
      <c r="S27" s="44"/>
      <c r="T27" s="199"/>
      <c r="U27" s="44"/>
      <c r="V27" s="199"/>
      <c r="W27" s="47"/>
    </row>
    <row r="28" spans="1:23" ht="14.25" thickTop="1" thickBot="1">
      <c r="A28" s="398" t="str">
        <f t="shared" ref="A28" si="34">IF(ISERROR(F28/G28)," ",IF(F28/G28&gt;0.5,IF(F28/G28&lt;1.5," ","NOT OK"),"NOT OK"))</f>
        <v xml:space="preserve"> </v>
      </c>
      <c r="B28" s="132" t="s">
        <v>64</v>
      </c>
      <c r="C28" s="133">
        <f t="shared" ref="C28:E28" si="35">+C12+C16+C20+C26</f>
        <v>858</v>
      </c>
      <c r="D28" s="135">
        <f t="shared" si="35"/>
        <v>858</v>
      </c>
      <c r="E28" s="185">
        <f t="shared" si="35"/>
        <v>1716</v>
      </c>
      <c r="F28" s="133"/>
      <c r="G28" s="135"/>
      <c r="H28" s="185"/>
      <c r="I28" s="137"/>
      <c r="J28" s="8"/>
      <c r="L28" s="42" t="s">
        <v>64</v>
      </c>
      <c r="M28" s="46">
        <f t="shared" ref="M28:Q28" si="36">+M12+M16+M20+M26</f>
        <v>113288</v>
      </c>
      <c r="N28" s="44">
        <f t="shared" si="36"/>
        <v>111028</v>
      </c>
      <c r="O28" s="199">
        <f t="shared" si="36"/>
        <v>224316</v>
      </c>
      <c r="P28" s="45">
        <f t="shared" si="36"/>
        <v>0</v>
      </c>
      <c r="Q28" s="202">
        <f t="shared" si="36"/>
        <v>224316</v>
      </c>
      <c r="R28" s="46"/>
      <c r="S28" s="44"/>
      <c r="T28" s="199"/>
      <c r="U28" s="45"/>
      <c r="V28" s="202"/>
      <c r="W28" s="47"/>
    </row>
    <row r="29" spans="1:23" ht="14.25" thickTop="1" thickBot="1">
      <c r="B29" s="148" t="s">
        <v>60</v>
      </c>
      <c r="C29" s="107"/>
      <c r="D29" s="107"/>
      <c r="E29" s="107"/>
      <c r="F29" s="107"/>
      <c r="G29" s="107"/>
      <c r="H29" s="107"/>
      <c r="I29" s="108"/>
      <c r="J29" s="4"/>
      <c r="L29" s="55" t="s">
        <v>60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4"/>
    </row>
    <row r="30" spans="1:23" ht="13.5" thickTop="1">
      <c r="B30" s="513" t="s">
        <v>25</v>
      </c>
      <c r="C30" s="514"/>
      <c r="D30" s="514"/>
      <c r="E30" s="514"/>
      <c r="F30" s="514"/>
      <c r="G30" s="514"/>
      <c r="H30" s="514"/>
      <c r="I30" s="515"/>
      <c r="J30" s="4"/>
      <c r="L30" s="516" t="s">
        <v>26</v>
      </c>
      <c r="M30" s="517"/>
      <c r="N30" s="517"/>
      <c r="O30" s="517"/>
      <c r="P30" s="517"/>
      <c r="Q30" s="517"/>
      <c r="R30" s="517"/>
      <c r="S30" s="517"/>
      <c r="T30" s="517"/>
      <c r="U30" s="517"/>
      <c r="V30" s="517"/>
      <c r="W30" s="518"/>
    </row>
    <row r="31" spans="1:23" ht="13.5" thickBot="1">
      <c r="B31" s="519" t="s">
        <v>47</v>
      </c>
      <c r="C31" s="520"/>
      <c r="D31" s="520"/>
      <c r="E31" s="520"/>
      <c r="F31" s="520"/>
      <c r="G31" s="520"/>
      <c r="H31" s="520"/>
      <c r="I31" s="521"/>
      <c r="J31" s="4"/>
      <c r="L31" s="522" t="s">
        <v>49</v>
      </c>
      <c r="M31" s="523"/>
      <c r="N31" s="523"/>
      <c r="O31" s="523"/>
      <c r="P31" s="523"/>
      <c r="Q31" s="523"/>
      <c r="R31" s="523"/>
      <c r="S31" s="523"/>
      <c r="T31" s="523"/>
      <c r="U31" s="523"/>
      <c r="V31" s="523"/>
      <c r="W31" s="524"/>
    </row>
    <row r="32" spans="1:23" ht="14.25" thickTop="1" thickBot="1">
      <c r="B32" s="106"/>
      <c r="C32" s="107"/>
      <c r="D32" s="107"/>
      <c r="E32" s="107"/>
      <c r="F32" s="107"/>
      <c r="G32" s="107"/>
      <c r="H32" s="107"/>
      <c r="I32" s="108"/>
      <c r="J32" s="4"/>
      <c r="L32" s="52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4"/>
    </row>
    <row r="33" spans="1:23" ht="14.25" thickTop="1" thickBot="1">
      <c r="B33" s="109"/>
      <c r="C33" s="525" t="s">
        <v>63</v>
      </c>
      <c r="D33" s="526"/>
      <c r="E33" s="527"/>
      <c r="F33" s="525" t="s">
        <v>65</v>
      </c>
      <c r="G33" s="526"/>
      <c r="H33" s="527"/>
      <c r="I33" s="110" t="s">
        <v>2</v>
      </c>
      <c r="J33" s="4"/>
      <c r="L33" s="12"/>
      <c r="M33" s="528" t="s">
        <v>63</v>
      </c>
      <c r="N33" s="529"/>
      <c r="O33" s="529"/>
      <c r="P33" s="529"/>
      <c r="Q33" s="530"/>
      <c r="R33" s="528" t="s">
        <v>65</v>
      </c>
      <c r="S33" s="529"/>
      <c r="T33" s="529"/>
      <c r="U33" s="529"/>
      <c r="V33" s="530"/>
      <c r="W33" s="13" t="s">
        <v>2</v>
      </c>
    </row>
    <row r="34" spans="1:23" ht="13.5" thickTop="1">
      <c r="B34" s="111" t="s">
        <v>3</v>
      </c>
      <c r="C34" s="112"/>
      <c r="D34" s="113"/>
      <c r="E34" s="114"/>
      <c r="F34" s="112"/>
      <c r="G34" s="113"/>
      <c r="H34" s="114"/>
      <c r="I34" s="115" t="s">
        <v>4</v>
      </c>
      <c r="J34" s="4"/>
      <c r="L34" s="14" t="s">
        <v>3</v>
      </c>
      <c r="M34" s="20"/>
      <c r="N34" s="16"/>
      <c r="O34" s="17"/>
      <c r="P34" s="18"/>
      <c r="Q34" s="21"/>
      <c r="R34" s="20"/>
      <c r="S34" s="16"/>
      <c r="T34" s="17"/>
      <c r="U34" s="18"/>
      <c r="V34" s="21"/>
      <c r="W34" s="22" t="s">
        <v>4</v>
      </c>
    </row>
    <row r="35" spans="1:23" ht="13.5" thickBot="1">
      <c r="B35" s="116"/>
      <c r="C35" s="117" t="s">
        <v>5</v>
      </c>
      <c r="D35" s="118" t="s">
        <v>6</v>
      </c>
      <c r="E35" s="395" t="s">
        <v>7</v>
      </c>
      <c r="F35" s="117" t="s">
        <v>5</v>
      </c>
      <c r="G35" s="118" t="s">
        <v>6</v>
      </c>
      <c r="H35" s="119" t="s">
        <v>7</v>
      </c>
      <c r="I35" s="120"/>
      <c r="J35" s="4"/>
      <c r="L35" s="23"/>
      <c r="M35" s="28" t="s">
        <v>8</v>
      </c>
      <c r="N35" s="25" t="s">
        <v>9</v>
      </c>
      <c r="O35" s="26" t="s">
        <v>31</v>
      </c>
      <c r="P35" s="27" t="s">
        <v>32</v>
      </c>
      <c r="Q35" s="26" t="s">
        <v>7</v>
      </c>
      <c r="R35" s="28" t="s">
        <v>8</v>
      </c>
      <c r="S35" s="25" t="s">
        <v>9</v>
      </c>
      <c r="T35" s="26" t="s">
        <v>31</v>
      </c>
      <c r="U35" s="27" t="s">
        <v>32</v>
      </c>
      <c r="V35" s="26" t="s">
        <v>7</v>
      </c>
      <c r="W35" s="29"/>
    </row>
    <row r="36" spans="1:23" ht="5.25" customHeight="1" thickTop="1">
      <c r="B36" s="111"/>
      <c r="C36" s="121"/>
      <c r="D36" s="122"/>
      <c r="E36" s="123"/>
      <c r="F36" s="121"/>
      <c r="G36" s="122"/>
      <c r="H36" s="123"/>
      <c r="I36" s="124"/>
      <c r="J36" s="4"/>
      <c r="L36" s="14"/>
      <c r="M36" s="34"/>
      <c r="N36" s="31"/>
      <c r="O36" s="32"/>
      <c r="P36" s="33"/>
      <c r="Q36" s="35"/>
      <c r="R36" s="34"/>
      <c r="S36" s="31"/>
      <c r="T36" s="32"/>
      <c r="U36" s="33"/>
      <c r="V36" s="35"/>
      <c r="W36" s="36"/>
    </row>
    <row r="37" spans="1:23">
      <c r="A37" s="4" t="str">
        <f>IF(ISERROR(F37/G37)," ",IF(F37/G37&gt;0.5,IF(F37/G37&lt;1.5," ","NOT OK"),"NOT OK"))</f>
        <v xml:space="preserve"> </v>
      </c>
      <c r="B37" s="111" t="s">
        <v>10</v>
      </c>
      <c r="C37" s="125">
        <v>745</v>
      </c>
      <c r="D37" s="127">
        <v>745</v>
      </c>
      <c r="E37" s="184">
        <f t="shared" ref="E37:E39" si="37">SUM(C37:D37)</f>
        <v>1490</v>
      </c>
      <c r="F37" s="430">
        <v>748</v>
      </c>
      <c r="G37" s="431">
        <v>748</v>
      </c>
      <c r="H37" s="184">
        <f t="shared" ref="H37:H39" si="38">SUM(F37:G37)</f>
        <v>1496</v>
      </c>
      <c r="I37" s="128">
        <f t="shared" ref="I37:I39" si="39">IF(E37=0,0,((H37/E37)-1)*100)</f>
        <v>0.40268456375838202</v>
      </c>
      <c r="J37" s="4"/>
      <c r="K37" s="7"/>
      <c r="L37" s="14" t="s">
        <v>10</v>
      </c>
      <c r="M37" s="40">
        <v>119588</v>
      </c>
      <c r="N37" s="38">
        <v>121277</v>
      </c>
      <c r="O37" s="198">
        <f>SUM(M37:N37)</f>
        <v>240865</v>
      </c>
      <c r="P37" s="150">
        <v>0</v>
      </c>
      <c r="Q37" s="198">
        <f>O37+P37</f>
        <v>240865</v>
      </c>
      <c r="R37" s="441">
        <v>124990</v>
      </c>
      <c r="S37" s="439">
        <v>127332</v>
      </c>
      <c r="T37" s="198">
        <f>SUM(R37:S37)</f>
        <v>252322</v>
      </c>
      <c r="U37" s="437">
        <v>0</v>
      </c>
      <c r="V37" s="198">
        <f>T37+U37</f>
        <v>252322</v>
      </c>
      <c r="W37" s="41">
        <f t="shared" ref="W37:W39" si="40">IF(Q37=0,0,((V37/Q37)-1)*100)</f>
        <v>4.7566063977746875</v>
      </c>
    </row>
    <row r="38" spans="1:23">
      <c r="A38" s="4" t="str">
        <f>IF(ISERROR(F38/G38)," ",IF(F38/G38&gt;0.5,IF(F38/G38&lt;1.5," ","NOT OK"),"NOT OK"))</f>
        <v xml:space="preserve"> </v>
      </c>
      <c r="B38" s="111" t="s">
        <v>11</v>
      </c>
      <c r="C38" s="125">
        <v>702</v>
      </c>
      <c r="D38" s="127">
        <v>702</v>
      </c>
      <c r="E38" s="184">
        <f t="shared" si="37"/>
        <v>1404</v>
      </c>
      <c r="F38" s="430">
        <v>710</v>
      </c>
      <c r="G38" s="431">
        <v>710</v>
      </c>
      <c r="H38" s="184">
        <f t="shared" si="38"/>
        <v>1420</v>
      </c>
      <c r="I38" s="128">
        <f t="shared" si="39"/>
        <v>1.139601139601143</v>
      </c>
      <c r="J38" s="4"/>
      <c r="K38" s="7"/>
      <c r="L38" s="14" t="s">
        <v>11</v>
      </c>
      <c r="M38" s="40">
        <v>102111</v>
      </c>
      <c r="N38" s="38">
        <v>104422</v>
      </c>
      <c r="O38" s="198">
        <f t="shared" ref="O38:O39" si="41">SUM(M38:N38)</f>
        <v>206533</v>
      </c>
      <c r="P38" s="150">
        <v>0</v>
      </c>
      <c r="Q38" s="198">
        <f>O38+P38</f>
        <v>206533</v>
      </c>
      <c r="R38" s="441">
        <v>114302</v>
      </c>
      <c r="S38" s="439">
        <v>114877</v>
      </c>
      <c r="T38" s="198">
        <f>SUM(R38:S38)</f>
        <v>229179</v>
      </c>
      <c r="U38" s="437">
        <v>0</v>
      </c>
      <c r="V38" s="198">
        <f>T38+U38</f>
        <v>229179</v>
      </c>
      <c r="W38" s="41">
        <f t="shared" si="40"/>
        <v>10.964833706962086</v>
      </c>
    </row>
    <row r="39" spans="1:23" ht="13.5" thickBot="1">
      <c r="A39" s="4" t="str">
        <f>IF(ISERROR(F39/G39)," ",IF(F39/G39&gt;0.5,IF(F39/G39&lt;1.5," ","NOT OK"),"NOT OK"))</f>
        <v xml:space="preserve"> </v>
      </c>
      <c r="B39" s="116" t="s">
        <v>12</v>
      </c>
      <c r="C39" s="129">
        <v>736</v>
      </c>
      <c r="D39" s="131">
        <v>735</v>
      </c>
      <c r="E39" s="184">
        <f t="shared" si="37"/>
        <v>1471</v>
      </c>
      <c r="F39" s="432">
        <v>730</v>
      </c>
      <c r="G39" s="433">
        <v>730</v>
      </c>
      <c r="H39" s="184">
        <f t="shared" si="38"/>
        <v>1460</v>
      </c>
      <c r="I39" s="128">
        <f t="shared" si="39"/>
        <v>-0.74779061862678686</v>
      </c>
      <c r="J39" s="4"/>
      <c r="K39" s="7"/>
      <c r="L39" s="23" t="s">
        <v>12</v>
      </c>
      <c r="M39" s="40">
        <v>117850</v>
      </c>
      <c r="N39" s="38">
        <v>110610</v>
      </c>
      <c r="O39" s="198">
        <f t="shared" si="41"/>
        <v>228460</v>
      </c>
      <c r="P39" s="39">
        <v>0</v>
      </c>
      <c r="Q39" s="198">
        <f>O39+P39</f>
        <v>228460</v>
      </c>
      <c r="R39" s="441">
        <v>121578</v>
      </c>
      <c r="S39" s="439">
        <v>117127</v>
      </c>
      <c r="T39" s="198">
        <f t="shared" ref="T39" si="42">SUM(R39:S39)</f>
        <v>238705</v>
      </c>
      <c r="U39" s="440">
        <v>0</v>
      </c>
      <c r="V39" s="198">
        <f t="shared" ref="V39" si="43">T39+U39</f>
        <v>238705</v>
      </c>
      <c r="W39" s="41">
        <f t="shared" si="40"/>
        <v>4.4843736321456662</v>
      </c>
    </row>
    <row r="40" spans="1:23" ht="14.25" thickTop="1" thickBot="1">
      <c r="A40" s="4" t="str">
        <f>IF(ISERROR(F40/G40)," ",IF(F40/G40&gt;0.5,IF(F40/G40&lt;1.5," ","NOT OK"),"NOT OK"))</f>
        <v xml:space="preserve"> </v>
      </c>
      <c r="B40" s="132" t="s">
        <v>57</v>
      </c>
      <c r="C40" s="227">
        <f t="shared" ref="C40:H40" si="44">+C37+C38+C39</f>
        <v>2183</v>
      </c>
      <c r="D40" s="234">
        <f t="shared" si="44"/>
        <v>2182</v>
      </c>
      <c r="E40" s="179">
        <f t="shared" si="44"/>
        <v>4365</v>
      </c>
      <c r="F40" s="227">
        <f t="shared" si="44"/>
        <v>2188</v>
      </c>
      <c r="G40" s="234">
        <f t="shared" si="44"/>
        <v>2188</v>
      </c>
      <c r="H40" s="179">
        <f t="shared" si="44"/>
        <v>4376</v>
      </c>
      <c r="I40" s="136">
        <f>IF(E40=0,0,((H40/E40)-1)*100)</f>
        <v>0.25200458190148822</v>
      </c>
      <c r="J40" s="4"/>
      <c r="L40" s="42" t="s">
        <v>57</v>
      </c>
      <c r="M40" s="46">
        <f t="shared" ref="M40:V40" si="45">+M37+M38+M39</f>
        <v>339549</v>
      </c>
      <c r="N40" s="44">
        <f t="shared" si="45"/>
        <v>336309</v>
      </c>
      <c r="O40" s="199">
        <f t="shared" si="45"/>
        <v>675858</v>
      </c>
      <c r="P40" s="44">
        <f t="shared" si="45"/>
        <v>0</v>
      </c>
      <c r="Q40" s="199">
        <f t="shared" si="45"/>
        <v>675858</v>
      </c>
      <c r="R40" s="46">
        <f t="shared" si="45"/>
        <v>360870</v>
      </c>
      <c r="S40" s="44">
        <f t="shared" si="45"/>
        <v>359336</v>
      </c>
      <c r="T40" s="199">
        <f t="shared" si="45"/>
        <v>720206</v>
      </c>
      <c r="U40" s="44">
        <f t="shared" si="45"/>
        <v>0</v>
      </c>
      <c r="V40" s="199">
        <f t="shared" si="45"/>
        <v>720206</v>
      </c>
      <c r="W40" s="47">
        <f>IF(Q40=0,0,((V40/Q40)-1)*100)</f>
        <v>6.5617333818642321</v>
      </c>
    </row>
    <row r="41" spans="1:23" ht="13.5" thickTop="1">
      <c r="A41" s="4" t="str">
        <f t="shared" si="5"/>
        <v xml:space="preserve"> </v>
      </c>
      <c r="B41" s="111" t="s">
        <v>13</v>
      </c>
      <c r="C41" s="125">
        <v>744</v>
      </c>
      <c r="D41" s="127">
        <v>744</v>
      </c>
      <c r="E41" s="184">
        <f t="shared" ref="E41" si="46">SUM(C41:D41)</f>
        <v>1488</v>
      </c>
      <c r="F41" s="125">
        <v>730</v>
      </c>
      <c r="G41" s="127">
        <v>730</v>
      </c>
      <c r="H41" s="184">
        <f t="shared" ref="H41" si="47">SUM(F41:G41)</f>
        <v>1460</v>
      </c>
      <c r="I41" s="128">
        <f t="shared" ref="I41:I45" si="48">IF(E41=0,0,((H41/E41)-1)*100)</f>
        <v>-1.8817204301075252</v>
      </c>
      <c r="L41" s="14" t="s">
        <v>13</v>
      </c>
      <c r="M41" s="40">
        <v>108396</v>
      </c>
      <c r="N41" s="38">
        <v>114502</v>
      </c>
      <c r="O41" s="198">
        <f t="shared" ref="O41" si="49">SUM(M41:N41)</f>
        <v>222898</v>
      </c>
      <c r="P41" s="39">
        <v>0</v>
      </c>
      <c r="Q41" s="201">
        <f>O41+P41</f>
        <v>222898</v>
      </c>
      <c r="R41" s="40">
        <v>117000</v>
      </c>
      <c r="S41" s="38">
        <v>122237</v>
      </c>
      <c r="T41" s="198">
        <f t="shared" ref="T41" si="50">SUM(R41:S41)</f>
        <v>239237</v>
      </c>
      <c r="U41" s="39">
        <v>0</v>
      </c>
      <c r="V41" s="201">
        <f>T41+U41</f>
        <v>239237</v>
      </c>
      <c r="W41" s="41">
        <f t="shared" ref="W41:W45" si="51">IF(Q41=0,0,((V41/Q41)-1)*100)</f>
        <v>7.3302586833439598</v>
      </c>
    </row>
    <row r="42" spans="1:23">
      <c r="A42" s="4" t="str">
        <f>IF(ISERROR(F42/G42)," ",IF(F42/G42&gt;0.5,IF(F42/G42&lt;1.5," ","NOT OK"),"NOT OK"))</f>
        <v xml:space="preserve"> </v>
      </c>
      <c r="B42" s="111" t="s">
        <v>14</v>
      </c>
      <c r="C42" s="125">
        <v>674</v>
      </c>
      <c r="D42" s="127">
        <v>674</v>
      </c>
      <c r="E42" s="184">
        <f>SUM(C42:D42)</f>
        <v>1348</v>
      </c>
      <c r="F42" s="125">
        <v>645</v>
      </c>
      <c r="G42" s="127">
        <v>645</v>
      </c>
      <c r="H42" s="184">
        <f>SUM(F42:G42)</f>
        <v>1290</v>
      </c>
      <c r="I42" s="128">
        <f>IF(E42=0,0,((H42/E42)-1)*100)</f>
        <v>-4.3026706231453993</v>
      </c>
      <c r="J42" s="4"/>
      <c r="L42" s="14" t="s">
        <v>14</v>
      </c>
      <c r="M42" s="40">
        <v>106450</v>
      </c>
      <c r="N42" s="38">
        <v>106740</v>
      </c>
      <c r="O42" s="198">
        <f>SUM(M42:N42)</f>
        <v>213190</v>
      </c>
      <c r="P42" s="39">
        <v>0</v>
      </c>
      <c r="Q42" s="201">
        <f>O42+P42</f>
        <v>213190</v>
      </c>
      <c r="R42" s="40">
        <v>109065</v>
      </c>
      <c r="S42" s="38">
        <v>108342</v>
      </c>
      <c r="T42" s="198">
        <f>SUM(R42:S42)</f>
        <v>217407</v>
      </c>
      <c r="U42" s="39">
        <v>0</v>
      </c>
      <c r="V42" s="201">
        <f>T42+U42</f>
        <v>217407</v>
      </c>
      <c r="W42" s="41">
        <f>IF(Q42=0,0,((V42/Q42)-1)*100)</f>
        <v>1.97804775083259</v>
      </c>
    </row>
    <row r="43" spans="1:23" ht="13.5" thickBot="1">
      <c r="A43" s="4" t="str">
        <f>IF(ISERROR(F43/G43)," ",IF(F43/G43&gt;0.5,IF(F43/G43&lt;1.5," ","NOT OK"),"NOT OK"))</f>
        <v xml:space="preserve"> </v>
      </c>
      <c r="B43" s="111" t="s">
        <v>15</v>
      </c>
      <c r="C43" s="125">
        <v>761</v>
      </c>
      <c r="D43" s="127">
        <v>761</v>
      </c>
      <c r="E43" s="184">
        <f>SUM(C43:D43)</f>
        <v>1522</v>
      </c>
      <c r="F43" s="125">
        <v>705</v>
      </c>
      <c r="G43" s="127">
        <v>705</v>
      </c>
      <c r="H43" s="184">
        <f>SUM(F43:G43)</f>
        <v>1410</v>
      </c>
      <c r="I43" s="128">
        <f>IF(E43=0,0,((H43/E43)-1)*100)</f>
        <v>-7.3587385019710965</v>
      </c>
      <c r="J43" s="4"/>
      <c r="L43" s="14" t="s">
        <v>15</v>
      </c>
      <c r="M43" s="40">
        <v>129602</v>
      </c>
      <c r="N43" s="38">
        <v>129184</v>
      </c>
      <c r="O43" s="198">
        <f>SUM(M43:N43)</f>
        <v>258786</v>
      </c>
      <c r="P43" s="39">
        <v>0</v>
      </c>
      <c r="Q43" s="201">
        <f>O43+P43</f>
        <v>258786</v>
      </c>
      <c r="R43" s="40">
        <v>123473</v>
      </c>
      <c r="S43" s="38">
        <v>124322</v>
      </c>
      <c r="T43" s="198">
        <f>SUM(R43:S43)</f>
        <v>247795</v>
      </c>
      <c r="U43" s="39">
        <v>0</v>
      </c>
      <c r="V43" s="201">
        <f>T43+U43</f>
        <v>247795</v>
      </c>
      <c r="W43" s="41">
        <f>IF(Q43=0,0,((V43/Q43)-1)*100)</f>
        <v>-4.2471385623642721</v>
      </c>
    </row>
    <row r="44" spans="1:23" ht="14.25" thickTop="1" thickBot="1">
      <c r="A44" s="397" t="str">
        <f>IF(ISERROR(F44/G44)," ",IF(F44/G44&gt;0.5,IF(F44/G44&lt;1.5," ","NOT OK"),"NOT OK"))</f>
        <v xml:space="preserve"> </v>
      </c>
      <c r="B44" s="132" t="s">
        <v>61</v>
      </c>
      <c r="C44" s="227">
        <f>+C41+C42+C43</f>
        <v>2179</v>
      </c>
      <c r="D44" s="234">
        <f t="shared" ref="D44" si="52">+D41+D42+D43</f>
        <v>2179</v>
      </c>
      <c r="E44" s="179">
        <f t="shared" ref="E44" si="53">+E41+E42+E43</f>
        <v>4358</v>
      </c>
      <c r="F44" s="227">
        <f t="shared" ref="F44" si="54">+F41+F42+F43</f>
        <v>2080</v>
      </c>
      <c r="G44" s="234">
        <f t="shared" ref="G44" si="55">+G41+G42+G43</f>
        <v>2080</v>
      </c>
      <c r="H44" s="179">
        <f t="shared" ref="H44" si="56">+H41+H42+H43</f>
        <v>4160</v>
      </c>
      <c r="I44" s="136">
        <f>IF(E44=0,0,((H44/E44)-1)*100)</f>
        <v>-4.5433685176686556</v>
      </c>
      <c r="J44" s="4"/>
      <c r="L44" s="42" t="s">
        <v>61</v>
      </c>
      <c r="M44" s="46">
        <f t="shared" ref="M44" si="57">+M41+M42+M43</f>
        <v>344448</v>
      </c>
      <c r="N44" s="44">
        <f t="shared" ref="N44" si="58">+N41+N42+N43</f>
        <v>350426</v>
      </c>
      <c r="O44" s="199">
        <f t="shared" ref="O44" si="59">+O41+O42+O43</f>
        <v>694874</v>
      </c>
      <c r="P44" s="44">
        <f t="shared" ref="P44" si="60">+P41+P42+P43</f>
        <v>0</v>
      </c>
      <c r="Q44" s="199">
        <f t="shared" ref="Q44" si="61">+Q41+Q42+Q43</f>
        <v>694874</v>
      </c>
      <c r="R44" s="46">
        <f t="shared" ref="R44" si="62">+R41+R42+R43</f>
        <v>349538</v>
      </c>
      <c r="S44" s="44">
        <f t="shared" ref="S44" si="63">+S41+S42+S43</f>
        <v>354901</v>
      </c>
      <c r="T44" s="199">
        <f t="shared" ref="T44" si="64">+T41+T42+T43</f>
        <v>704439</v>
      </c>
      <c r="U44" s="44">
        <f t="shared" ref="U44" si="65">+U41+U42+U43</f>
        <v>0</v>
      </c>
      <c r="V44" s="199">
        <f t="shared" ref="V44" si="66">+V41+V42+V43</f>
        <v>704439</v>
      </c>
      <c r="W44" s="47">
        <f>IF(Q44=0,0,((V44/Q44)-1)*100)</f>
        <v>1.3765085468732563</v>
      </c>
    </row>
    <row r="45" spans="1:23" ht="13.5" thickTop="1">
      <c r="A45" s="4" t="str">
        <f t="shared" si="5"/>
        <v xml:space="preserve"> </v>
      </c>
      <c r="B45" s="111" t="s">
        <v>16</v>
      </c>
      <c r="C45" s="138">
        <v>767</v>
      </c>
      <c r="D45" s="140">
        <v>767</v>
      </c>
      <c r="E45" s="184">
        <f t="shared" ref="E45" si="67">SUM(C45:D45)</f>
        <v>1534</v>
      </c>
      <c r="F45" s="138">
        <v>785</v>
      </c>
      <c r="G45" s="140">
        <v>784</v>
      </c>
      <c r="H45" s="184">
        <f t="shared" ref="H45" si="68">SUM(F45:G45)</f>
        <v>1569</v>
      </c>
      <c r="I45" s="128">
        <f t="shared" si="48"/>
        <v>2.2816166883963485</v>
      </c>
      <c r="J45" s="8"/>
      <c r="L45" s="14" t="s">
        <v>16</v>
      </c>
      <c r="M45" s="40">
        <v>122762</v>
      </c>
      <c r="N45" s="38">
        <v>123654</v>
      </c>
      <c r="O45" s="198">
        <f t="shared" ref="O45" si="69">SUM(M45:N45)</f>
        <v>246416</v>
      </c>
      <c r="P45" s="150">
        <v>0</v>
      </c>
      <c r="Q45" s="314">
        <f>O45+P45</f>
        <v>246416</v>
      </c>
      <c r="R45" s="40">
        <v>134582</v>
      </c>
      <c r="S45" s="38">
        <v>134440</v>
      </c>
      <c r="T45" s="198">
        <f t="shared" ref="T45" si="70">SUM(R45:S45)</f>
        <v>269022</v>
      </c>
      <c r="U45" s="150">
        <v>0</v>
      </c>
      <c r="V45" s="314">
        <f>T45+U45</f>
        <v>269022</v>
      </c>
      <c r="W45" s="41">
        <f t="shared" si="51"/>
        <v>9.1739172780988198</v>
      </c>
    </row>
    <row r="46" spans="1:23">
      <c r="A46" s="4" t="str">
        <f t="shared" ref="A46:A51" si="71">IF(ISERROR(F46/G46)," ",IF(F46/G46&gt;0.5,IF(F46/G46&lt;1.5," ","NOT OK"),"NOT OK"))</f>
        <v xml:space="preserve"> </v>
      </c>
      <c r="B46" s="111" t="s">
        <v>17</v>
      </c>
      <c r="C46" s="138">
        <v>795</v>
      </c>
      <c r="D46" s="140">
        <v>795</v>
      </c>
      <c r="E46" s="184">
        <f>SUM(C46:D46)</f>
        <v>1590</v>
      </c>
      <c r="F46" s="138">
        <v>892</v>
      </c>
      <c r="G46" s="140">
        <v>892</v>
      </c>
      <c r="H46" s="184">
        <f>SUM(F46:G46)</f>
        <v>1784</v>
      </c>
      <c r="I46" s="128">
        <f t="shared" ref="I46:I51" si="72">IF(E46=0,0,((H46/E46)-1)*100)</f>
        <v>12.201257861635217</v>
      </c>
      <c r="J46" s="4"/>
      <c r="L46" s="14" t="s">
        <v>17</v>
      </c>
      <c r="M46" s="40">
        <v>124029</v>
      </c>
      <c r="N46" s="38">
        <v>123323</v>
      </c>
      <c r="O46" s="198">
        <f>SUM(M46:N46)</f>
        <v>247352</v>
      </c>
      <c r="P46" s="150">
        <v>0</v>
      </c>
      <c r="Q46" s="198">
        <f>O46+P46</f>
        <v>247352</v>
      </c>
      <c r="R46" s="40">
        <v>136104</v>
      </c>
      <c r="S46" s="38">
        <v>135541</v>
      </c>
      <c r="T46" s="198">
        <f>SUM(R46:S46)</f>
        <v>271645</v>
      </c>
      <c r="U46" s="150">
        <v>0</v>
      </c>
      <c r="V46" s="198">
        <f>T46+U46</f>
        <v>271645</v>
      </c>
      <c r="W46" s="41">
        <f t="shared" ref="W46:W51" si="73">IF(Q46=0,0,((V46/Q46)-1)*100)</f>
        <v>9.8212264303502614</v>
      </c>
    </row>
    <row r="47" spans="1:23" ht="13.5" thickBot="1">
      <c r="A47" s="4" t="str">
        <f t="shared" si="71"/>
        <v xml:space="preserve"> </v>
      </c>
      <c r="B47" s="111" t="s">
        <v>18</v>
      </c>
      <c r="C47" s="138">
        <v>700</v>
      </c>
      <c r="D47" s="140">
        <v>700</v>
      </c>
      <c r="E47" s="184">
        <f t="shared" ref="E47" si="74">SUM(C47:D47)</f>
        <v>1400</v>
      </c>
      <c r="F47" s="138">
        <v>814</v>
      </c>
      <c r="G47" s="140">
        <v>814</v>
      </c>
      <c r="H47" s="184">
        <f>SUM(F47:G47)</f>
        <v>1628</v>
      </c>
      <c r="I47" s="128">
        <f t="shared" si="72"/>
        <v>16.285714285714281</v>
      </c>
      <c r="J47" s="4"/>
      <c r="L47" s="14" t="s">
        <v>18</v>
      </c>
      <c r="M47" s="40">
        <v>110933</v>
      </c>
      <c r="N47" s="38">
        <v>110733</v>
      </c>
      <c r="O47" s="198">
        <f t="shared" ref="O47" si="75">SUM(M47:N47)</f>
        <v>221666</v>
      </c>
      <c r="P47" s="150">
        <v>0</v>
      </c>
      <c r="Q47" s="198">
        <f>O47+P47</f>
        <v>221666</v>
      </c>
      <c r="R47" s="40">
        <v>119733</v>
      </c>
      <c r="S47" s="38">
        <v>116504</v>
      </c>
      <c r="T47" s="198">
        <f>SUM(R47:S47)</f>
        <v>236237</v>
      </c>
      <c r="U47" s="150">
        <v>0</v>
      </c>
      <c r="V47" s="198">
        <f>T47+U47</f>
        <v>236237</v>
      </c>
      <c r="W47" s="41">
        <f t="shared" si="73"/>
        <v>6.5734032282803945</v>
      </c>
    </row>
    <row r="48" spans="1:23" ht="15.75" customHeight="1" thickTop="1" thickBot="1">
      <c r="A48" s="10" t="str">
        <f t="shared" si="71"/>
        <v xml:space="preserve"> </v>
      </c>
      <c r="B48" s="141" t="s">
        <v>19</v>
      </c>
      <c r="C48" s="227">
        <f>+C45+C46+C47</f>
        <v>2262</v>
      </c>
      <c r="D48" s="234">
        <f t="shared" ref="D48" si="76">+D45+D46+D47</f>
        <v>2262</v>
      </c>
      <c r="E48" s="179">
        <f t="shared" ref="E48" si="77">+E45+E46+E47</f>
        <v>4524</v>
      </c>
      <c r="F48" s="227">
        <f t="shared" ref="F48" si="78">+F45+F46+F47</f>
        <v>2491</v>
      </c>
      <c r="G48" s="234">
        <f t="shared" ref="G48" si="79">+G45+G46+G47</f>
        <v>2490</v>
      </c>
      <c r="H48" s="179">
        <f t="shared" ref="H48" si="80">+H45+H46+H47</f>
        <v>4981</v>
      </c>
      <c r="I48" s="136">
        <f t="shared" si="72"/>
        <v>10.101679929266139</v>
      </c>
      <c r="J48" s="10"/>
      <c r="K48" s="11"/>
      <c r="L48" s="48" t="s">
        <v>19</v>
      </c>
      <c r="M48" s="49">
        <f>+M45+M46+M47</f>
        <v>357724</v>
      </c>
      <c r="N48" s="50">
        <f t="shared" ref="N48" si="81">+N45+N46+N47</f>
        <v>357710</v>
      </c>
      <c r="O48" s="200">
        <f t="shared" ref="O48" si="82">+O45+O46+O47</f>
        <v>715434</v>
      </c>
      <c r="P48" s="50">
        <f t="shared" ref="P48" si="83">+P45+P46+P47</f>
        <v>0</v>
      </c>
      <c r="Q48" s="200">
        <f t="shared" ref="Q48" si="84">+Q45+Q46+Q47</f>
        <v>715434</v>
      </c>
      <c r="R48" s="49">
        <f t="shared" ref="R48" si="85">+R45+R46+R47</f>
        <v>390419</v>
      </c>
      <c r="S48" s="50">
        <f t="shared" ref="S48" si="86">+S45+S46+S47</f>
        <v>386485</v>
      </c>
      <c r="T48" s="200">
        <f t="shared" ref="T48" si="87">+T45+T46+T47</f>
        <v>776904</v>
      </c>
      <c r="U48" s="50">
        <f t="shared" ref="U48" si="88">+U45+U46+U47</f>
        <v>0</v>
      </c>
      <c r="V48" s="200">
        <f t="shared" ref="V48" si="89">+V45+V46+V47</f>
        <v>776904</v>
      </c>
      <c r="W48" s="51">
        <f t="shared" si="73"/>
        <v>8.5919875208614549</v>
      </c>
    </row>
    <row r="49" spans="1:23" ht="14.25" thickTop="1" thickBot="1">
      <c r="A49" s="4" t="str">
        <f t="shared" si="71"/>
        <v xml:space="preserve"> </v>
      </c>
      <c r="B49" s="111" t="s">
        <v>20</v>
      </c>
      <c r="C49" s="125">
        <v>713</v>
      </c>
      <c r="D49" s="127">
        <v>713</v>
      </c>
      <c r="E49" s="187">
        <f>SUM(C49:D49)</f>
        <v>1426</v>
      </c>
      <c r="F49" s="125">
        <v>860</v>
      </c>
      <c r="G49" s="127">
        <v>860</v>
      </c>
      <c r="H49" s="187">
        <f>SUM(F49:G49)</f>
        <v>1720</v>
      </c>
      <c r="I49" s="128">
        <f t="shared" si="72"/>
        <v>20.617110799438997</v>
      </c>
      <c r="J49" s="4"/>
      <c r="L49" s="14" t="s">
        <v>21</v>
      </c>
      <c r="M49" s="40">
        <v>120252</v>
      </c>
      <c r="N49" s="38">
        <v>117974</v>
      </c>
      <c r="O49" s="198">
        <f>SUM(M49:N49)</f>
        <v>238226</v>
      </c>
      <c r="P49" s="150">
        <v>0</v>
      </c>
      <c r="Q49" s="198">
        <f>O49+P49</f>
        <v>238226</v>
      </c>
      <c r="R49" s="40">
        <v>133216</v>
      </c>
      <c r="S49" s="38">
        <v>132884</v>
      </c>
      <c r="T49" s="198">
        <f>SUM(R49:S49)</f>
        <v>266100</v>
      </c>
      <c r="U49" s="150">
        <v>0</v>
      </c>
      <c r="V49" s="198">
        <f>T49+U49</f>
        <v>266100</v>
      </c>
      <c r="W49" s="41">
        <f t="shared" si="73"/>
        <v>11.700654000822741</v>
      </c>
    </row>
    <row r="50" spans="1:23" ht="14.25" thickTop="1" thickBot="1">
      <c r="A50" s="397" t="str">
        <f t="shared" si="71"/>
        <v xml:space="preserve"> </v>
      </c>
      <c r="B50" s="132" t="s">
        <v>66</v>
      </c>
      <c r="C50" s="227">
        <f>C44+C48+C49</f>
        <v>5154</v>
      </c>
      <c r="D50" s="234">
        <f t="shared" ref="D50" si="90">D44+D48+D49</f>
        <v>5154</v>
      </c>
      <c r="E50" s="179">
        <f t="shared" ref="E50" si="91">E44+E48+E49</f>
        <v>10308</v>
      </c>
      <c r="F50" s="227">
        <f t="shared" ref="F50" si="92">F44+F48+F49</f>
        <v>5431</v>
      </c>
      <c r="G50" s="234">
        <f t="shared" ref="G50" si="93">G44+G48+G49</f>
        <v>5430</v>
      </c>
      <c r="H50" s="179">
        <f t="shared" ref="H50" si="94">H44+H48+H49</f>
        <v>10861</v>
      </c>
      <c r="I50" s="136">
        <f t="shared" si="72"/>
        <v>5.364765230888624</v>
      </c>
      <c r="J50" s="4"/>
      <c r="L50" s="42" t="s">
        <v>66</v>
      </c>
      <c r="M50" s="46">
        <f>M44+M48+M49</f>
        <v>822424</v>
      </c>
      <c r="N50" s="44">
        <f t="shared" ref="N50" si="95">N44+N48+N49</f>
        <v>826110</v>
      </c>
      <c r="O50" s="199">
        <f t="shared" ref="O50" si="96">O44+O48+O49</f>
        <v>1648534</v>
      </c>
      <c r="P50" s="44">
        <f t="shared" ref="P50" si="97">P44+P48+P49</f>
        <v>0</v>
      </c>
      <c r="Q50" s="199">
        <f t="shared" ref="Q50" si="98">Q44+Q48+Q49</f>
        <v>1648534</v>
      </c>
      <c r="R50" s="46">
        <f t="shared" ref="R50" si="99">R44+R48+R49</f>
        <v>873173</v>
      </c>
      <c r="S50" s="44">
        <f t="shared" ref="S50" si="100">S44+S48+S49</f>
        <v>874270</v>
      </c>
      <c r="T50" s="199">
        <f t="shared" ref="T50" si="101">T44+T48+T49</f>
        <v>1747443</v>
      </c>
      <c r="U50" s="44">
        <f t="shared" ref="U50" si="102">U44+U48+U49</f>
        <v>0</v>
      </c>
      <c r="V50" s="199">
        <f t="shared" ref="V50" si="103">V44+V48+V49</f>
        <v>1747443</v>
      </c>
      <c r="W50" s="47">
        <f t="shared" si="73"/>
        <v>5.9998155937335929</v>
      </c>
    </row>
    <row r="51" spans="1:23" ht="14.25" thickTop="1" thickBot="1">
      <c r="A51" s="397" t="str">
        <f t="shared" si="71"/>
        <v xml:space="preserve"> </v>
      </c>
      <c r="B51" s="132" t="s">
        <v>67</v>
      </c>
      <c r="C51" s="227">
        <f>+C40+C44+C48+C49</f>
        <v>7337</v>
      </c>
      <c r="D51" s="234">
        <f t="shared" ref="D51:H51" si="104">+D40+D44+D48+D49</f>
        <v>7336</v>
      </c>
      <c r="E51" s="179">
        <f t="shared" si="104"/>
        <v>14673</v>
      </c>
      <c r="F51" s="227">
        <f t="shared" si="104"/>
        <v>7619</v>
      </c>
      <c r="G51" s="234">
        <f t="shared" si="104"/>
        <v>7618</v>
      </c>
      <c r="H51" s="179">
        <f t="shared" si="104"/>
        <v>15237</v>
      </c>
      <c r="I51" s="136">
        <f t="shared" si="72"/>
        <v>3.8437947250051119</v>
      </c>
      <c r="J51" s="4"/>
      <c r="L51" s="42" t="s">
        <v>67</v>
      </c>
      <c r="M51" s="46">
        <f>+M40+M44+M48+M49</f>
        <v>1161973</v>
      </c>
      <c r="N51" s="44">
        <f t="shared" ref="N51:V51" si="105">+N40+N44+N48+N49</f>
        <v>1162419</v>
      </c>
      <c r="O51" s="199">
        <f t="shared" si="105"/>
        <v>2324392</v>
      </c>
      <c r="P51" s="44">
        <f t="shared" si="105"/>
        <v>0</v>
      </c>
      <c r="Q51" s="199">
        <f t="shared" si="105"/>
        <v>2324392</v>
      </c>
      <c r="R51" s="46">
        <f t="shared" si="105"/>
        <v>1234043</v>
      </c>
      <c r="S51" s="44">
        <f t="shared" si="105"/>
        <v>1233606</v>
      </c>
      <c r="T51" s="199">
        <f t="shared" si="105"/>
        <v>2467649</v>
      </c>
      <c r="U51" s="44">
        <f t="shared" si="105"/>
        <v>0</v>
      </c>
      <c r="V51" s="199">
        <f t="shared" si="105"/>
        <v>2467649</v>
      </c>
      <c r="W51" s="47">
        <f t="shared" si="73"/>
        <v>6.1632031085978589</v>
      </c>
    </row>
    <row r="52" spans="1:23" ht="13.5" thickTop="1">
      <c r="A52" s="4" t="str">
        <f t="shared" si="5"/>
        <v xml:space="preserve"> </v>
      </c>
      <c r="B52" s="111" t="s">
        <v>22</v>
      </c>
      <c r="C52" s="125">
        <v>743</v>
      </c>
      <c r="D52" s="127">
        <v>743</v>
      </c>
      <c r="E52" s="178">
        <f t="shared" ref="E52:E53" si="106">SUM(C52:D52)</f>
        <v>1486</v>
      </c>
      <c r="F52" s="125"/>
      <c r="G52" s="127"/>
      <c r="H52" s="178"/>
      <c r="I52" s="128"/>
      <c r="J52" s="4"/>
      <c r="L52" s="14" t="s">
        <v>22</v>
      </c>
      <c r="M52" s="40">
        <v>119303</v>
      </c>
      <c r="N52" s="38">
        <v>123283</v>
      </c>
      <c r="O52" s="198">
        <f t="shared" ref="O52:O53" si="107">SUM(M52:N52)</f>
        <v>242586</v>
      </c>
      <c r="P52" s="150">
        <v>0</v>
      </c>
      <c r="Q52" s="198">
        <f>O52+P52</f>
        <v>242586</v>
      </c>
      <c r="R52" s="40"/>
      <c r="S52" s="38"/>
      <c r="T52" s="198"/>
      <c r="U52" s="150"/>
      <c r="V52" s="198"/>
      <c r="W52" s="41"/>
    </row>
    <row r="53" spans="1:23" ht="13.5" thickBot="1">
      <c r="A53" s="4" t="str">
        <f t="shared" si="5"/>
        <v xml:space="preserve"> </v>
      </c>
      <c r="B53" s="111" t="s">
        <v>23</v>
      </c>
      <c r="C53" s="125">
        <v>690</v>
      </c>
      <c r="D53" s="146">
        <v>690</v>
      </c>
      <c r="E53" s="182">
        <f t="shared" si="106"/>
        <v>1380</v>
      </c>
      <c r="F53" s="125"/>
      <c r="G53" s="146"/>
      <c r="H53" s="182"/>
      <c r="I53" s="147"/>
      <c r="J53" s="4"/>
      <c r="L53" s="14" t="s">
        <v>23</v>
      </c>
      <c r="M53" s="40">
        <v>111711</v>
      </c>
      <c r="N53" s="38">
        <v>110350</v>
      </c>
      <c r="O53" s="198">
        <f t="shared" si="107"/>
        <v>222061</v>
      </c>
      <c r="P53" s="150">
        <v>0</v>
      </c>
      <c r="Q53" s="311">
        <f>O53+P53</f>
        <v>222061</v>
      </c>
      <c r="R53" s="40"/>
      <c r="S53" s="38"/>
      <c r="T53" s="198"/>
      <c r="U53" s="150"/>
      <c r="V53" s="311"/>
      <c r="W53" s="41"/>
    </row>
    <row r="54" spans="1:23" ht="14.25" thickTop="1" thickBot="1">
      <c r="A54" s="4" t="str">
        <f t="shared" si="5"/>
        <v xml:space="preserve"> </v>
      </c>
      <c r="B54" s="132" t="s">
        <v>24</v>
      </c>
      <c r="C54" s="133">
        <f t="shared" ref="C54:E54" si="108">+C49+C52+C53</f>
        <v>2146</v>
      </c>
      <c r="D54" s="135">
        <f t="shared" si="108"/>
        <v>2146</v>
      </c>
      <c r="E54" s="188">
        <f t="shared" si="108"/>
        <v>4292</v>
      </c>
      <c r="F54" s="133"/>
      <c r="G54" s="135"/>
      <c r="H54" s="188"/>
      <c r="I54" s="136"/>
      <c r="J54" s="4"/>
      <c r="L54" s="42" t="s">
        <v>24</v>
      </c>
      <c r="M54" s="46">
        <f t="shared" ref="M54:Q54" si="109">+M49+M52+M53</f>
        <v>351266</v>
      </c>
      <c r="N54" s="44">
        <f t="shared" si="109"/>
        <v>351607</v>
      </c>
      <c r="O54" s="199">
        <f t="shared" si="109"/>
        <v>702873</v>
      </c>
      <c r="P54" s="44">
        <f t="shared" si="109"/>
        <v>0</v>
      </c>
      <c r="Q54" s="199">
        <f t="shared" si="109"/>
        <v>702873</v>
      </c>
      <c r="R54" s="46"/>
      <c r="S54" s="44"/>
      <c r="T54" s="199"/>
      <c r="U54" s="44"/>
      <c r="V54" s="199"/>
      <c r="W54" s="47"/>
    </row>
    <row r="55" spans="1:23" ht="14.25" thickTop="1" thickBot="1">
      <c r="A55" s="397" t="str">
        <f t="shared" si="5"/>
        <v xml:space="preserve"> </v>
      </c>
      <c r="B55" s="132" t="s">
        <v>62</v>
      </c>
      <c r="C55" s="227">
        <f t="shared" ref="C55:E55" si="110">C44+C48+C54</f>
        <v>6587</v>
      </c>
      <c r="D55" s="234">
        <f t="shared" si="110"/>
        <v>6587</v>
      </c>
      <c r="E55" s="179">
        <f t="shared" si="110"/>
        <v>13174</v>
      </c>
      <c r="F55" s="227"/>
      <c r="G55" s="234"/>
      <c r="H55" s="179"/>
      <c r="I55" s="136"/>
      <c r="J55" s="4"/>
      <c r="L55" s="42" t="s">
        <v>62</v>
      </c>
      <c r="M55" s="46">
        <f t="shared" ref="M55:Q55" si="111">M44+M48+M54</f>
        <v>1053438</v>
      </c>
      <c r="N55" s="44">
        <f t="shared" si="111"/>
        <v>1059743</v>
      </c>
      <c r="O55" s="199">
        <f t="shared" si="111"/>
        <v>2113181</v>
      </c>
      <c r="P55" s="44">
        <f t="shared" si="111"/>
        <v>0</v>
      </c>
      <c r="Q55" s="199">
        <f t="shared" si="111"/>
        <v>2113181</v>
      </c>
      <c r="R55" s="46"/>
      <c r="S55" s="44"/>
      <c r="T55" s="199"/>
      <c r="U55" s="44"/>
      <c r="V55" s="199"/>
      <c r="W55" s="47"/>
    </row>
    <row r="56" spans="1:23" ht="14.25" thickTop="1" thickBot="1">
      <c r="A56" s="4" t="str">
        <f t="shared" ref="A56" si="112">IF(ISERROR(F56/G56)," ",IF(F56/G56&gt;0.5,IF(F56/G56&lt;1.5," ","NOT OK"),"NOT OK"))</f>
        <v xml:space="preserve"> </v>
      </c>
      <c r="B56" s="132" t="s">
        <v>64</v>
      </c>
      <c r="C56" s="133">
        <f t="shared" ref="C56:E56" si="113">+C40+C44+C48+C54</f>
        <v>8770</v>
      </c>
      <c r="D56" s="135">
        <f t="shared" si="113"/>
        <v>8769</v>
      </c>
      <c r="E56" s="185">
        <f t="shared" si="113"/>
        <v>17539</v>
      </c>
      <c r="F56" s="133"/>
      <c r="G56" s="135"/>
      <c r="H56" s="185"/>
      <c r="I56" s="137"/>
      <c r="J56" s="8"/>
      <c r="L56" s="42" t="s">
        <v>64</v>
      </c>
      <c r="M56" s="46">
        <f t="shared" ref="M56:Q56" si="114">+M40+M44+M48+M54</f>
        <v>1392987</v>
      </c>
      <c r="N56" s="44">
        <f t="shared" si="114"/>
        <v>1396052</v>
      </c>
      <c r="O56" s="199">
        <f t="shared" si="114"/>
        <v>2789039</v>
      </c>
      <c r="P56" s="45">
        <f t="shared" si="114"/>
        <v>0</v>
      </c>
      <c r="Q56" s="202">
        <f t="shared" si="114"/>
        <v>2789039</v>
      </c>
      <c r="R56" s="46"/>
      <c r="S56" s="44"/>
      <c r="T56" s="199"/>
      <c r="U56" s="45"/>
      <c r="V56" s="202"/>
      <c r="W56" s="47"/>
    </row>
    <row r="57" spans="1:23" ht="14.25" thickTop="1" thickBot="1">
      <c r="B57" s="148" t="s">
        <v>60</v>
      </c>
      <c r="C57" s="107"/>
      <c r="D57" s="107"/>
      <c r="E57" s="107"/>
      <c r="F57" s="107"/>
      <c r="G57" s="107"/>
      <c r="H57" s="107"/>
      <c r="I57" s="108"/>
      <c r="J57" s="4"/>
      <c r="L57" s="55" t="s">
        <v>60</v>
      </c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4"/>
    </row>
    <row r="58" spans="1:23" ht="13.5" thickTop="1">
      <c r="B58" s="513" t="s">
        <v>27</v>
      </c>
      <c r="C58" s="514"/>
      <c r="D58" s="514"/>
      <c r="E58" s="514"/>
      <c r="F58" s="514"/>
      <c r="G58" s="514"/>
      <c r="H58" s="514"/>
      <c r="I58" s="515"/>
      <c r="J58" s="4"/>
      <c r="L58" s="516" t="s">
        <v>28</v>
      </c>
      <c r="M58" s="517"/>
      <c r="N58" s="517"/>
      <c r="O58" s="517"/>
      <c r="P58" s="517"/>
      <c r="Q58" s="517"/>
      <c r="R58" s="517"/>
      <c r="S58" s="517"/>
      <c r="T58" s="517"/>
      <c r="U58" s="517"/>
      <c r="V58" s="517"/>
      <c r="W58" s="518"/>
    </row>
    <row r="59" spans="1:23" ht="13.5" thickBot="1">
      <c r="B59" s="519" t="s">
        <v>30</v>
      </c>
      <c r="C59" s="520"/>
      <c r="D59" s="520"/>
      <c r="E59" s="520"/>
      <c r="F59" s="520"/>
      <c r="G59" s="520"/>
      <c r="H59" s="520"/>
      <c r="I59" s="521"/>
      <c r="J59" s="4"/>
      <c r="L59" s="522" t="s">
        <v>50</v>
      </c>
      <c r="M59" s="523"/>
      <c r="N59" s="523"/>
      <c r="O59" s="523"/>
      <c r="P59" s="523"/>
      <c r="Q59" s="523"/>
      <c r="R59" s="523"/>
      <c r="S59" s="523"/>
      <c r="T59" s="523"/>
      <c r="U59" s="523"/>
      <c r="V59" s="523"/>
      <c r="W59" s="524"/>
    </row>
    <row r="60" spans="1:23" ht="14.25" thickTop="1" thickBot="1">
      <c r="B60" s="106"/>
      <c r="C60" s="107"/>
      <c r="D60" s="107"/>
      <c r="E60" s="107"/>
      <c r="F60" s="107"/>
      <c r="G60" s="107"/>
      <c r="H60" s="107"/>
      <c r="I60" s="108"/>
      <c r="J60" s="4"/>
      <c r="L60" s="52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4"/>
    </row>
    <row r="61" spans="1:23" ht="14.25" thickTop="1" thickBot="1">
      <c r="B61" s="109"/>
      <c r="C61" s="537" t="s">
        <v>63</v>
      </c>
      <c r="D61" s="538"/>
      <c r="E61" s="539"/>
      <c r="F61" s="525" t="s">
        <v>65</v>
      </c>
      <c r="G61" s="526"/>
      <c r="H61" s="527"/>
      <c r="I61" s="110" t="s">
        <v>2</v>
      </c>
      <c r="J61" s="4"/>
      <c r="L61" s="12"/>
      <c r="M61" s="528" t="s">
        <v>63</v>
      </c>
      <c r="N61" s="529"/>
      <c r="O61" s="529"/>
      <c r="P61" s="529"/>
      <c r="Q61" s="530"/>
      <c r="R61" s="528" t="s">
        <v>65</v>
      </c>
      <c r="S61" s="529"/>
      <c r="T61" s="529"/>
      <c r="U61" s="529"/>
      <c r="V61" s="530"/>
      <c r="W61" s="13" t="s">
        <v>2</v>
      </c>
    </row>
    <row r="62" spans="1:23" ht="13.5" thickTop="1">
      <c r="B62" s="111" t="s">
        <v>3</v>
      </c>
      <c r="C62" s="112"/>
      <c r="D62" s="113"/>
      <c r="E62" s="114"/>
      <c r="F62" s="112"/>
      <c r="G62" s="113"/>
      <c r="H62" s="114"/>
      <c r="I62" s="115" t="s">
        <v>4</v>
      </c>
      <c r="J62" s="4"/>
      <c r="L62" s="14" t="s">
        <v>3</v>
      </c>
      <c r="M62" s="15"/>
      <c r="N62" s="16"/>
      <c r="O62" s="17"/>
      <c r="P62" s="18"/>
      <c r="Q62" s="19"/>
      <c r="R62" s="20"/>
      <c r="S62" s="16"/>
      <c r="T62" s="17"/>
      <c r="U62" s="18"/>
      <c r="V62" s="21"/>
      <c r="W62" s="22" t="s">
        <v>4</v>
      </c>
    </row>
    <row r="63" spans="1:23" ht="13.5" thickBot="1">
      <c r="B63" s="116" t="s">
        <v>29</v>
      </c>
      <c r="C63" s="117" t="s">
        <v>5</v>
      </c>
      <c r="D63" s="118" t="s">
        <v>6</v>
      </c>
      <c r="E63" s="119" t="s">
        <v>7</v>
      </c>
      <c r="F63" s="117" t="s">
        <v>5</v>
      </c>
      <c r="G63" s="118" t="s">
        <v>6</v>
      </c>
      <c r="H63" s="119" t="s">
        <v>7</v>
      </c>
      <c r="I63" s="120"/>
      <c r="J63" s="4"/>
      <c r="L63" s="23"/>
      <c r="M63" s="24" t="s">
        <v>8</v>
      </c>
      <c r="N63" s="25" t="s">
        <v>9</v>
      </c>
      <c r="O63" s="26" t="s">
        <v>31</v>
      </c>
      <c r="P63" s="27" t="s">
        <v>32</v>
      </c>
      <c r="Q63" s="26" t="s">
        <v>7</v>
      </c>
      <c r="R63" s="28" t="s">
        <v>8</v>
      </c>
      <c r="S63" s="25" t="s">
        <v>9</v>
      </c>
      <c r="T63" s="26" t="s">
        <v>31</v>
      </c>
      <c r="U63" s="27" t="s">
        <v>32</v>
      </c>
      <c r="V63" s="26" t="s">
        <v>7</v>
      </c>
      <c r="W63" s="29"/>
    </row>
    <row r="64" spans="1:23" ht="5.25" customHeight="1" thickTop="1">
      <c r="B64" s="111"/>
      <c r="C64" s="121"/>
      <c r="D64" s="122"/>
      <c r="E64" s="123"/>
      <c r="F64" s="121"/>
      <c r="G64" s="122"/>
      <c r="H64" s="123"/>
      <c r="I64" s="124"/>
      <c r="J64" s="4"/>
      <c r="L64" s="14"/>
      <c r="M64" s="30"/>
      <c r="N64" s="31"/>
      <c r="O64" s="32"/>
      <c r="P64" s="33"/>
      <c r="Q64" s="32"/>
      <c r="R64" s="34"/>
      <c r="S64" s="31"/>
      <c r="T64" s="32"/>
      <c r="U64" s="33"/>
      <c r="V64" s="35"/>
      <c r="W64" s="36"/>
    </row>
    <row r="65" spans="1:25">
      <c r="A65" s="4" t="str">
        <f>IF(ISERROR(F65/G65)," ",IF(F65/G65&gt;0.5,IF(F65/G65&lt;1.5," ","NOT OK"),"NOT OK"))</f>
        <v xml:space="preserve"> </v>
      </c>
      <c r="B65" s="111" t="s">
        <v>10</v>
      </c>
      <c r="C65" s="125">
        <f t="shared" ref="C65:H67" si="115">+C9+C37</f>
        <v>821</v>
      </c>
      <c r="D65" s="127">
        <f t="shared" si="115"/>
        <v>821</v>
      </c>
      <c r="E65" s="184">
        <f t="shared" si="115"/>
        <v>1642</v>
      </c>
      <c r="F65" s="125">
        <f t="shared" si="115"/>
        <v>819</v>
      </c>
      <c r="G65" s="127">
        <f t="shared" si="115"/>
        <v>819</v>
      </c>
      <c r="H65" s="184">
        <f t="shared" si="115"/>
        <v>1638</v>
      </c>
      <c r="I65" s="128">
        <f t="shared" ref="I65:I67" si="116">IF(E65=0,0,((H65/E65)-1)*100)</f>
        <v>-0.24360535931789995</v>
      </c>
      <c r="J65" s="4"/>
      <c r="K65" s="7"/>
      <c r="L65" s="14" t="s">
        <v>10</v>
      </c>
      <c r="M65" s="37">
        <f t="shared" ref="M65:N67" si="117">+M9+M37</f>
        <v>129052</v>
      </c>
      <c r="N65" s="38">
        <f t="shared" si="117"/>
        <v>130873</v>
      </c>
      <c r="O65" s="198">
        <f>SUM(M65:N65)</f>
        <v>259925</v>
      </c>
      <c r="P65" s="39">
        <f t="shared" ref="P65:S67" si="118">+P9+P37</f>
        <v>0</v>
      </c>
      <c r="Q65" s="198">
        <f t="shared" si="118"/>
        <v>259925</v>
      </c>
      <c r="R65" s="40">
        <f t="shared" si="118"/>
        <v>134810</v>
      </c>
      <c r="S65" s="38">
        <f t="shared" si="118"/>
        <v>136867</v>
      </c>
      <c r="T65" s="198">
        <f>SUM(R65:S65)</f>
        <v>271677</v>
      </c>
      <c r="U65" s="39">
        <f>U9+U37</f>
        <v>0</v>
      </c>
      <c r="V65" s="198">
        <f>+T65+U65</f>
        <v>271677</v>
      </c>
      <c r="W65" s="41">
        <f t="shared" ref="W65:W67" si="119">IF(Q65=0,0,((V65/Q65)-1)*100)</f>
        <v>4.5213042223718469</v>
      </c>
    </row>
    <row r="66" spans="1:25">
      <c r="A66" s="4" t="str">
        <f>IF(ISERROR(F66/G66)," ",IF(F66/G66&gt;0.5,IF(F66/G66&lt;1.5," ","NOT OK"),"NOT OK"))</f>
        <v xml:space="preserve"> </v>
      </c>
      <c r="B66" s="111" t="s">
        <v>11</v>
      </c>
      <c r="C66" s="125">
        <f t="shared" si="115"/>
        <v>775</v>
      </c>
      <c r="D66" s="127">
        <f t="shared" si="115"/>
        <v>775</v>
      </c>
      <c r="E66" s="184">
        <f t="shared" si="115"/>
        <v>1550</v>
      </c>
      <c r="F66" s="125">
        <f t="shared" si="115"/>
        <v>782</v>
      </c>
      <c r="G66" s="127">
        <f t="shared" si="115"/>
        <v>782</v>
      </c>
      <c r="H66" s="184">
        <f t="shared" si="115"/>
        <v>1564</v>
      </c>
      <c r="I66" s="128">
        <f t="shared" si="116"/>
        <v>0.90322580645161299</v>
      </c>
      <c r="J66" s="4"/>
      <c r="K66" s="7"/>
      <c r="L66" s="14" t="s">
        <v>11</v>
      </c>
      <c r="M66" s="37">
        <f t="shared" si="117"/>
        <v>111513</v>
      </c>
      <c r="N66" s="38">
        <f t="shared" si="117"/>
        <v>113669</v>
      </c>
      <c r="O66" s="198">
        <f t="shared" ref="O66:O67" si="120">SUM(M66:N66)</f>
        <v>225182</v>
      </c>
      <c r="P66" s="39">
        <f t="shared" si="118"/>
        <v>0</v>
      </c>
      <c r="Q66" s="198">
        <f t="shared" si="118"/>
        <v>225182</v>
      </c>
      <c r="R66" s="40">
        <f t="shared" si="118"/>
        <v>124732</v>
      </c>
      <c r="S66" s="38">
        <f t="shared" si="118"/>
        <v>124858</v>
      </c>
      <c r="T66" s="198">
        <f t="shared" ref="T66:T67" si="121">SUM(R66:S66)</f>
        <v>249590</v>
      </c>
      <c r="U66" s="39">
        <f>U10+U38</f>
        <v>0</v>
      </c>
      <c r="V66" s="198">
        <f>+T66+U66</f>
        <v>249590</v>
      </c>
      <c r="W66" s="41">
        <f t="shared" si="119"/>
        <v>10.839232265456378</v>
      </c>
    </row>
    <row r="67" spans="1:25" ht="13.5" thickBot="1">
      <c r="A67" s="4" t="str">
        <f>IF(ISERROR(F67/G67)," ",IF(F67/G67&gt;0.5,IF(F67/G67&lt;1.5," ","NOT OK"),"NOT OK"))</f>
        <v xml:space="preserve"> </v>
      </c>
      <c r="B67" s="116" t="s">
        <v>12</v>
      </c>
      <c r="C67" s="129">
        <f t="shared" si="115"/>
        <v>811</v>
      </c>
      <c r="D67" s="131">
        <f t="shared" si="115"/>
        <v>810</v>
      </c>
      <c r="E67" s="184">
        <f t="shared" si="115"/>
        <v>1621</v>
      </c>
      <c r="F67" s="129">
        <f t="shared" si="115"/>
        <v>805</v>
      </c>
      <c r="G67" s="131">
        <f t="shared" si="115"/>
        <v>805</v>
      </c>
      <c r="H67" s="184">
        <f t="shared" si="115"/>
        <v>1610</v>
      </c>
      <c r="I67" s="128">
        <f t="shared" si="116"/>
        <v>-0.67859346082664862</v>
      </c>
      <c r="J67" s="4"/>
      <c r="K67" s="7"/>
      <c r="L67" s="23" t="s">
        <v>12</v>
      </c>
      <c r="M67" s="37">
        <f t="shared" si="117"/>
        <v>128394</v>
      </c>
      <c r="N67" s="38">
        <f t="shared" si="117"/>
        <v>120988</v>
      </c>
      <c r="O67" s="198">
        <f t="shared" si="120"/>
        <v>249382</v>
      </c>
      <c r="P67" s="39">
        <f t="shared" si="118"/>
        <v>0</v>
      </c>
      <c r="Q67" s="198">
        <f t="shared" si="118"/>
        <v>249382</v>
      </c>
      <c r="R67" s="40">
        <f t="shared" si="118"/>
        <v>132691</v>
      </c>
      <c r="S67" s="38">
        <f t="shared" si="118"/>
        <v>127846</v>
      </c>
      <c r="T67" s="198">
        <f t="shared" si="121"/>
        <v>260537</v>
      </c>
      <c r="U67" s="39">
        <f>U11+U39</f>
        <v>0</v>
      </c>
      <c r="V67" s="198">
        <f>+T67+U67</f>
        <v>260537</v>
      </c>
      <c r="W67" s="41">
        <f t="shared" si="119"/>
        <v>4.4730573978875698</v>
      </c>
    </row>
    <row r="68" spans="1:25" ht="14.25" thickTop="1" thickBot="1">
      <c r="A68" s="4" t="str">
        <f>IF(ISERROR(F68/G68)," ",IF(F68/G68&gt;0.5,IF(F68/G68&lt;1.5," ","NOT OK"),"NOT OK"))</f>
        <v xml:space="preserve"> </v>
      </c>
      <c r="B68" s="132" t="s">
        <v>57</v>
      </c>
      <c r="C68" s="227">
        <f t="shared" ref="C68:H68" si="122">+C65+C66+C67</f>
        <v>2407</v>
      </c>
      <c r="D68" s="232">
        <f t="shared" si="122"/>
        <v>2406</v>
      </c>
      <c r="E68" s="179">
        <f t="shared" si="122"/>
        <v>4813</v>
      </c>
      <c r="F68" s="227">
        <f t="shared" si="122"/>
        <v>2406</v>
      </c>
      <c r="G68" s="234">
        <f t="shared" si="122"/>
        <v>2406</v>
      </c>
      <c r="H68" s="179">
        <f t="shared" si="122"/>
        <v>4812</v>
      </c>
      <c r="I68" s="136">
        <f>IF(E68=0,0,((H68/E68)-1)*100)</f>
        <v>-2.0777062123411572E-2</v>
      </c>
      <c r="J68" s="4"/>
      <c r="L68" s="42" t="s">
        <v>57</v>
      </c>
      <c r="M68" s="43">
        <f t="shared" ref="M68:V68" si="123">+M65+M66+M67</f>
        <v>368959</v>
      </c>
      <c r="N68" s="44">
        <f t="shared" si="123"/>
        <v>365530</v>
      </c>
      <c r="O68" s="199">
        <f t="shared" si="123"/>
        <v>734489</v>
      </c>
      <c r="P68" s="45">
        <f t="shared" si="123"/>
        <v>0</v>
      </c>
      <c r="Q68" s="199">
        <f t="shared" si="123"/>
        <v>734489</v>
      </c>
      <c r="R68" s="46">
        <f t="shared" si="123"/>
        <v>392233</v>
      </c>
      <c r="S68" s="44">
        <f t="shared" si="123"/>
        <v>389571</v>
      </c>
      <c r="T68" s="199">
        <f t="shared" si="123"/>
        <v>781804</v>
      </c>
      <c r="U68" s="44">
        <f t="shared" si="123"/>
        <v>0</v>
      </c>
      <c r="V68" s="199">
        <f t="shared" si="123"/>
        <v>781804</v>
      </c>
      <c r="W68" s="47">
        <f>IF(Q68=0,0,((V68/Q68)-1)*100)</f>
        <v>6.4418936158335827</v>
      </c>
    </row>
    <row r="69" spans="1:25" ht="13.5" thickTop="1">
      <c r="A69" s="4" t="str">
        <f t="shared" si="5"/>
        <v xml:space="preserve"> </v>
      </c>
      <c r="B69" s="111" t="s">
        <v>13</v>
      </c>
      <c r="C69" s="125">
        <f t="shared" ref="C69:H71" si="124">+C13+C41</f>
        <v>806</v>
      </c>
      <c r="D69" s="127">
        <f t="shared" si="124"/>
        <v>806</v>
      </c>
      <c r="E69" s="184">
        <f t="shared" si="124"/>
        <v>1612</v>
      </c>
      <c r="F69" s="125">
        <f t="shared" si="124"/>
        <v>792</v>
      </c>
      <c r="G69" s="127">
        <f t="shared" si="124"/>
        <v>792</v>
      </c>
      <c r="H69" s="184">
        <f t="shared" si="124"/>
        <v>1584</v>
      </c>
      <c r="I69" s="128">
        <f t="shared" ref="I69:I73" si="125">IF(E69=0,0,((H69/E69)-1)*100)</f>
        <v>-1.7369727047146455</v>
      </c>
      <c r="J69" s="4"/>
      <c r="L69" s="14" t="s">
        <v>13</v>
      </c>
      <c r="M69" s="37">
        <f t="shared" ref="M69:N71" si="126">+M13+M41</f>
        <v>116420</v>
      </c>
      <c r="N69" s="38">
        <f t="shared" si="126"/>
        <v>122405</v>
      </c>
      <c r="O69" s="198">
        <f t="shared" ref="O69" si="127">SUM(M69:N69)</f>
        <v>238825</v>
      </c>
      <c r="P69" s="39">
        <f t="shared" ref="P69:S71" si="128">+P13+P41</f>
        <v>0</v>
      </c>
      <c r="Q69" s="198">
        <f t="shared" si="128"/>
        <v>238825</v>
      </c>
      <c r="R69" s="40">
        <f t="shared" si="128"/>
        <v>125805</v>
      </c>
      <c r="S69" s="38">
        <f t="shared" si="128"/>
        <v>130992</v>
      </c>
      <c r="T69" s="198">
        <f t="shared" ref="T69" si="129">SUM(R69:S69)</f>
        <v>256797</v>
      </c>
      <c r="U69" s="39">
        <f>U13+U41</f>
        <v>0</v>
      </c>
      <c r="V69" s="201">
        <f>+T69+U69</f>
        <v>256797</v>
      </c>
      <c r="W69" s="41">
        <f t="shared" ref="W69:W73" si="130">IF(Q69=0,0,((V69/Q69)-1)*100)</f>
        <v>7.5251753375902952</v>
      </c>
      <c r="Y69" s="329"/>
    </row>
    <row r="70" spans="1:25">
      <c r="A70" s="4" t="str">
        <f>IF(ISERROR(F70/G70)," ",IF(F70/G70&gt;0.5,IF(F70/G70&lt;1.5," ","NOT OK"),"NOT OK"))</f>
        <v xml:space="preserve"> </v>
      </c>
      <c r="B70" s="111" t="s">
        <v>14</v>
      </c>
      <c r="C70" s="125">
        <f t="shared" si="124"/>
        <v>731</v>
      </c>
      <c r="D70" s="127">
        <f t="shared" si="124"/>
        <v>731</v>
      </c>
      <c r="E70" s="184">
        <f t="shared" si="124"/>
        <v>1462</v>
      </c>
      <c r="F70" s="125">
        <f t="shared" si="124"/>
        <v>706</v>
      </c>
      <c r="G70" s="127">
        <f t="shared" si="124"/>
        <v>706</v>
      </c>
      <c r="H70" s="184">
        <f t="shared" si="124"/>
        <v>1412</v>
      </c>
      <c r="I70" s="128">
        <f>IF(E70=0,0,((H70/E70)-1)*100)</f>
        <v>-3.4199726402188824</v>
      </c>
      <c r="J70" s="4"/>
      <c r="L70" s="14" t="s">
        <v>14</v>
      </c>
      <c r="M70" s="37">
        <f t="shared" si="126"/>
        <v>113176</v>
      </c>
      <c r="N70" s="38">
        <f t="shared" si="126"/>
        <v>113195</v>
      </c>
      <c r="O70" s="198">
        <f>SUM(M70:N70)</f>
        <v>226371</v>
      </c>
      <c r="P70" s="39">
        <f t="shared" si="128"/>
        <v>0</v>
      </c>
      <c r="Q70" s="198">
        <f t="shared" si="128"/>
        <v>226371</v>
      </c>
      <c r="R70" s="40">
        <f t="shared" si="128"/>
        <v>117693</v>
      </c>
      <c r="S70" s="38">
        <f t="shared" si="128"/>
        <v>116183</v>
      </c>
      <c r="T70" s="198">
        <f>SUM(R70:S70)</f>
        <v>233876</v>
      </c>
      <c r="U70" s="39">
        <f>U14+U42</f>
        <v>0</v>
      </c>
      <c r="V70" s="201">
        <f>+T70+U70</f>
        <v>233876</v>
      </c>
      <c r="W70" s="41">
        <f>IF(Q70=0,0,((V70/Q70)-1)*100)</f>
        <v>3.3153539985245395</v>
      </c>
    </row>
    <row r="71" spans="1:25" ht="13.5" thickBot="1">
      <c r="A71" s="4" t="str">
        <f>IF(ISERROR(F71/G71)," ",IF(F71/G71&gt;0.5,IF(F71/G71&lt;1.5," ","NOT OK"),"NOT OK"))</f>
        <v xml:space="preserve"> </v>
      </c>
      <c r="B71" s="111" t="s">
        <v>15</v>
      </c>
      <c r="C71" s="125">
        <f t="shared" si="124"/>
        <v>832</v>
      </c>
      <c r="D71" s="127">
        <f t="shared" si="124"/>
        <v>832</v>
      </c>
      <c r="E71" s="184">
        <f t="shared" si="124"/>
        <v>1664</v>
      </c>
      <c r="F71" s="125">
        <f t="shared" si="124"/>
        <v>778</v>
      </c>
      <c r="G71" s="127">
        <f t="shared" si="124"/>
        <v>778</v>
      </c>
      <c r="H71" s="184">
        <f t="shared" si="124"/>
        <v>1556</v>
      </c>
      <c r="I71" s="128">
        <f>IF(E71=0,0,((H71/E71)-1)*100)</f>
        <v>-6.490384615384615</v>
      </c>
      <c r="J71" s="4"/>
      <c r="L71" s="14" t="s">
        <v>15</v>
      </c>
      <c r="M71" s="37">
        <f t="shared" si="126"/>
        <v>139213</v>
      </c>
      <c r="N71" s="38">
        <f t="shared" si="126"/>
        <v>138748</v>
      </c>
      <c r="O71" s="198">
        <f>SUM(M71:N71)</f>
        <v>277961</v>
      </c>
      <c r="P71" s="39">
        <f t="shared" si="128"/>
        <v>0</v>
      </c>
      <c r="Q71" s="198">
        <f t="shared" si="128"/>
        <v>277961</v>
      </c>
      <c r="R71" s="40">
        <f t="shared" si="128"/>
        <v>134164</v>
      </c>
      <c r="S71" s="38">
        <f t="shared" si="128"/>
        <v>134738</v>
      </c>
      <c r="T71" s="198">
        <f>SUM(R71:S71)</f>
        <v>268902</v>
      </c>
      <c r="U71" s="39">
        <f>U15+U43</f>
        <v>0</v>
      </c>
      <c r="V71" s="201">
        <f>+T71+U71</f>
        <v>268902</v>
      </c>
      <c r="W71" s="41">
        <f>IF(Q71=0,0,((V71/Q71)-1)*100)</f>
        <v>-3.2590903040354613</v>
      </c>
    </row>
    <row r="72" spans="1:25" ht="14.25" thickTop="1" thickBot="1">
      <c r="A72" s="397" t="str">
        <f>IF(ISERROR(F72/G72)," ",IF(F72/G72&gt;0.5,IF(F72/G72&lt;1.5," ","NOT OK"),"NOT OK"))</f>
        <v xml:space="preserve"> </v>
      </c>
      <c r="B72" s="132" t="s">
        <v>61</v>
      </c>
      <c r="C72" s="227">
        <f>+C69+C70+C71</f>
        <v>2369</v>
      </c>
      <c r="D72" s="234">
        <f t="shared" ref="D72" si="131">+D69+D70+D71</f>
        <v>2369</v>
      </c>
      <c r="E72" s="179">
        <f t="shared" ref="E72" si="132">+E69+E70+E71</f>
        <v>4738</v>
      </c>
      <c r="F72" s="227">
        <f t="shared" ref="F72" si="133">+F69+F70+F71</f>
        <v>2276</v>
      </c>
      <c r="G72" s="234">
        <f t="shared" ref="G72" si="134">+G69+G70+G71</f>
        <v>2276</v>
      </c>
      <c r="H72" s="179">
        <f t="shared" ref="H72" si="135">+H69+H70+H71</f>
        <v>4552</v>
      </c>
      <c r="I72" s="136">
        <f>IF(E72=0,0,((H72/E72)-1)*100)</f>
        <v>-3.9257070493879276</v>
      </c>
      <c r="J72" s="4"/>
      <c r="L72" s="42" t="s">
        <v>61</v>
      </c>
      <c r="M72" s="46">
        <f t="shared" ref="M72" si="136">+M69+M70+M71</f>
        <v>368809</v>
      </c>
      <c r="N72" s="44">
        <f t="shared" ref="N72" si="137">+N69+N70+N71</f>
        <v>374348</v>
      </c>
      <c r="O72" s="199">
        <f t="shared" ref="O72" si="138">+O69+O70+O71</f>
        <v>743157</v>
      </c>
      <c r="P72" s="44">
        <f t="shared" ref="P72" si="139">+P69+P70+P71</f>
        <v>0</v>
      </c>
      <c r="Q72" s="199">
        <f t="shared" ref="Q72" si="140">+Q69+Q70+Q71</f>
        <v>743157</v>
      </c>
      <c r="R72" s="46">
        <f t="shared" ref="R72" si="141">+R69+R70+R71</f>
        <v>377662</v>
      </c>
      <c r="S72" s="44">
        <f t="shared" ref="S72" si="142">+S69+S70+S71</f>
        <v>381913</v>
      </c>
      <c r="T72" s="199">
        <f t="shared" ref="T72" si="143">+T69+T70+T71</f>
        <v>759575</v>
      </c>
      <c r="U72" s="44">
        <f t="shared" ref="U72" si="144">+U69+U70+U71</f>
        <v>0</v>
      </c>
      <c r="V72" s="199">
        <f t="shared" ref="V72" si="145">+V69+V70+V71</f>
        <v>759575</v>
      </c>
      <c r="W72" s="47">
        <f>IF(Q72=0,0,((V72/Q72)-1)*100)</f>
        <v>2.2092236230029538</v>
      </c>
    </row>
    <row r="73" spans="1:25" ht="13.5" thickTop="1">
      <c r="A73" s="4" t="str">
        <f t="shared" si="5"/>
        <v xml:space="preserve"> </v>
      </c>
      <c r="B73" s="111" t="s">
        <v>16</v>
      </c>
      <c r="C73" s="138">
        <f t="shared" ref="C73:H75" si="146">+C17+C45</f>
        <v>840</v>
      </c>
      <c r="D73" s="140">
        <f t="shared" si="146"/>
        <v>840</v>
      </c>
      <c r="E73" s="184">
        <f t="shared" si="146"/>
        <v>1680</v>
      </c>
      <c r="F73" s="138">
        <f t="shared" si="146"/>
        <v>878</v>
      </c>
      <c r="G73" s="140">
        <f t="shared" si="146"/>
        <v>877</v>
      </c>
      <c r="H73" s="184">
        <f t="shared" si="146"/>
        <v>1755</v>
      </c>
      <c r="I73" s="128">
        <f t="shared" si="125"/>
        <v>4.4642857142857206</v>
      </c>
      <c r="J73" s="8"/>
      <c r="L73" s="14" t="s">
        <v>16</v>
      </c>
      <c r="M73" s="37">
        <f t="shared" ref="M73:N75" si="147">+M17+M45</f>
        <v>132433</v>
      </c>
      <c r="N73" s="38">
        <f t="shared" si="147"/>
        <v>132806</v>
      </c>
      <c r="O73" s="198">
        <f t="shared" ref="O73" si="148">SUM(M73:N73)</f>
        <v>265239</v>
      </c>
      <c r="P73" s="39">
        <f t="shared" ref="P73:S75" si="149">+P17+P45</f>
        <v>0</v>
      </c>
      <c r="Q73" s="198">
        <f t="shared" si="149"/>
        <v>265239</v>
      </c>
      <c r="R73" s="40">
        <f t="shared" si="149"/>
        <v>146955</v>
      </c>
      <c r="S73" s="38">
        <f t="shared" si="149"/>
        <v>146339</v>
      </c>
      <c r="T73" s="198">
        <f t="shared" ref="T73" si="150">SUM(R73:S73)</f>
        <v>293294</v>
      </c>
      <c r="U73" s="39">
        <f>U17+U45</f>
        <v>0</v>
      </c>
      <c r="V73" s="201">
        <f>+T73+U73</f>
        <v>293294</v>
      </c>
      <c r="W73" s="41">
        <f t="shared" si="130"/>
        <v>10.577252968077854</v>
      </c>
      <c r="Y73" s="329"/>
    </row>
    <row r="74" spans="1:25">
      <c r="A74" s="4" t="str">
        <f t="shared" ref="A74:A79" si="151">IF(ISERROR(F74/G74)," ",IF(F74/G74&gt;0.5,IF(F74/G74&lt;1.5," ","NOT OK"),"NOT OK"))</f>
        <v xml:space="preserve"> </v>
      </c>
      <c r="B74" s="111" t="s">
        <v>17</v>
      </c>
      <c r="C74" s="138">
        <f t="shared" si="146"/>
        <v>870</v>
      </c>
      <c r="D74" s="140">
        <f t="shared" si="146"/>
        <v>870</v>
      </c>
      <c r="E74" s="184">
        <f t="shared" si="146"/>
        <v>1740</v>
      </c>
      <c r="F74" s="138">
        <f t="shared" si="146"/>
        <v>985</v>
      </c>
      <c r="G74" s="140">
        <f t="shared" si="146"/>
        <v>985</v>
      </c>
      <c r="H74" s="184">
        <f t="shared" si="146"/>
        <v>1970</v>
      </c>
      <c r="I74" s="128">
        <f t="shared" ref="I74:I79" si="152">IF(E74=0,0,((H74/E74)-1)*100)</f>
        <v>13.218390804597702</v>
      </c>
      <c r="J74" s="4"/>
      <c r="L74" s="14" t="s">
        <v>17</v>
      </c>
      <c r="M74" s="37">
        <f t="shared" si="147"/>
        <v>134247</v>
      </c>
      <c r="N74" s="38">
        <f t="shared" si="147"/>
        <v>132956</v>
      </c>
      <c r="O74" s="198">
        <f>SUM(M74:N74)</f>
        <v>267203</v>
      </c>
      <c r="P74" s="39">
        <f t="shared" si="149"/>
        <v>0</v>
      </c>
      <c r="Q74" s="198">
        <f t="shared" si="149"/>
        <v>267203</v>
      </c>
      <c r="R74" s="40">
        <f t="shared" si="149"/>
        <v>148286</v>
      </c>
      <c r="S74" s="38">
        <f t="shared" si="149"/>
        <v>147303</v>
      </c>
      <c r="T74" s="198">
        <f>SUM(R74:S74)</f>
        <v>295589</v>
      </c>
      <c r="U74" s="150">
        <f>U18+U46</f>
        <v>0</v>
      </c>
      <c r="V74" s="198">
        <f>+T74+U74</f>
        <v>295589</v>
      </c>
      <c r="W74" s="41">
        <f t="shared" ref="W74:W79" si="153">IF(Q74=0,0,((V74/Q74)-1)*100)</f>
        <v>10.623383719494161</v>
      </c>
      <c r="Y74" s="329"/>
    </row>
    <row r="75" spans="1:25" ht="13.5" thickBot="1">
      <c r="A75" s="4" t="str">
        <f t="shared" si="151"/>
        <v xml:space="preserve"> </v>
      </c>
      <c r="B75" s="111" t="s">
        <v>18</v>
      </c>
      <c r="C75" s="138">
        <f t="shared" si="146"/>
        <v>773</v>
      </c>
      <c r="D75" s="140">
        <f t="shared" si="146"/>
        <v>773</v>
      </c>
      <c r="E75" s="184">
        <f t="shared" si="146"/>
        <v>1546</v>
      </c>
      <c r="F75" s="138">
        <f t="shared" si="146"/>
        <v>906</v>
      </c>
      <c r="G75" s="140">
        <f t="shared" si="146"/>
        <v>907</v>
      </c>
      <c r="H75" s="184">
        <f t="shared" si="146"/>
        <v>1813</v>
      </c>
      <c r="I75" s="128">
        <f t="shared" si="152"/>
        <v>17.270375161707641</v>
      </c>
      <c r="J75" s="4"/>
      <c r="L75" s="14" t="s">
        <v>18</v>
      </c>
      <c r="M75" s="37">
        <f t="shared" si="147"/>
        <v>121528</v>
      </c>
      <c r="N75" s="38">
        <f t="shared" si="147"/>
        <v>121240</v>
      </c>
      <c r="O75" s="198">
        <f>SUM(M75:N75)</f>
        <v>242768</v>
      </c>
      <c r="P75" s="39">
        <f t="shared" si="149"/>
        <v>0</v>
      </c>
      <c r="Q75" s="198">
        <f t="shared" si="149"/>
        <v>242768</v>
      </c>
      <c r="R75" s="40">
        <f t="shared" si="149"/>
        <v>131805</v>
      </c>
      <c r="S75" s="38">
        <f t="shared" si="149"/>
        <v>128169</v>
      </c>
      <c r="T75" s="198">
        <f>SUM(R75:S75)</f>
        <v>259974</v>
      </c>
      <c r="U75" s="150">
        <f>U19+U47</f>
        <v>0</v>
      </c>
      <c r="V75" s="198">
        <f>+T75+U75</f>
        <v>259974</v>
      </c>
      <c r="W75" s="41">
        <f t="shared" si="153"/>
        <v>7.0874250313056164</v>
      </c>
    </row>
    <row r="76" spans="1:25" ht="15.75" customHeight="1" thickTop="1" thickBot="1">
      <c r="A76" s="10" t="str">
        <f t="shared" si="151"/>
        <v xml:space="preserve"> </v>
      </c>
      <c r="B76" s="141" t="s">
        <v>19</v>
      </c>
      <c r="C76" s="227">
        <f>+C73+C74+C75</f>
        <v>2483</v>
      </c>
      <c r="D76" s="234">
        <f t="shared" ref="D76" si="154">+D73+D74+D75</f>
        <v>2483</v>
      </c>
      <c r="E76" s="179">
        <f t="shared" ref="E76" si="155">+E73+E74+E75</f>
        <v>4966</v>
      </c>
      <c r="F76" s="227">
        <f t="shared" ref="F76" si="156">+F73+F74+F75</f>
        <v>2769</v>
      </c>
      <c r="G76" s="234">
        <f t="shared" ref="G76" si="157">+G73+G74+G75</f>
        <v>2769</v>
      </c>
      <c r="H76" s="179">
        <f t="shared" ref="H76" si="158">+H73+H74+H75</f>
        <v>5538</v>
      </c>
      <c r="I76" s="136">
        <f t="shared" si="152"/>
        <v>11.518324607329845</v>
      </c>
      <c r="J76" s="10"/>
      <c r="K76" s="11"/>
      <c r="L76" s="48" t="s">
        <v>19</v>
      </c>
      <c r="M76" s="49">
        <f>+M73+M74+M75</f>
        <v>388208</v>
      </c>
      <c r="N76" s="50">
        <f t="shared" ref="N76" si="159">+N73+N74+N75</f>
        <v>387002</v>
      </c>
      <c r="O76" s="200">
        <f t="shared" ref="O76" si="160">+O73+O74+O75</f>
        <v>775210</v>
      </c>
      <c r="P76" s="50">
        <f t="shared" ref="P76" si="161">+P73+P74+P75</f>
        <v>0</v>
      </c>
      <c r="Q76" s="200">
        <f t="shared" ref="Q76" si="162">+Q73+Q74+Q75</f>
        <v>775210</v>
      </c>
      <c r="R76" s="49">
        <f t="shared" ref="R76" si="163">+R73+R74+R75</f>
        <v>427046</v>
      </c>
      <c r="S76" s="50">
        <f t="shared" ref="S76" si="164">+S73+S74+S75</f>
        <v>421811</v>
      </c>
      <c r="T76" s="200">
        <f t="shared" ref="T76" si="165">+T73+T74+T75</f>
        <v>848857</v>
      </c>
      <c r="U76" s="50">
        <f t="shared" ref="U76" si="166">+U73+U74+U75</f>
        <v>0</v>
      </c>
      <c r="V76" s="200">
        <f t="shared" ref="V76" si="167">+V73+V74+V75</f>
        <v>848857</v>
      </c>
      <c r="W76" s="51">
        <f t="shared" si="153"/>
        <v>9.5002644444731175</v>
      </c>
    </row>
    <row r="77" spans="1:25" ht="14.25" thickTop="1" thickBot="1">
      <c r="A77" s="4" t="str">
        <f t="shared" si="151"/>
        <v xml:space="preserve"> </v>
      </c>
      <c r="B77" s="111" t="s">
        <v>21</v>
      </c>
      <c r="C77" s="125">
        <f t="shared" ref="C77:H77" si="168">+C21+C49</f>
        <v>788</v>
      </c>
      <c r="D77" s="127">
        <f t="shared" si="168"/>
        <v>788</v>
      </c>
      <c r="E77" s="192">
        <f t="shared" si="168"/>
        <v>1576</v>
      </c>
      <c r="F77" s="125">
        <f t="shared" si="168"/>
        <v>957</v>
      </c>
      <c r="G77" s="127">
        <f t="shared" si="168"/>
        <v>957</v>
      </c>
      <c r="H77" s="187">
        <f t="shared" si="168"/>
        <v>1914</v>
      </c>
      <c r="I77" s="128">
        <f t="shared" si="152"/>
        <v>21.446700507614214</v>
      </c>
      <c r="J77" s="4"/>
      <c r="L77" s="14" t="s">
        <v>21</v>
      </c>
      <c r="M77" s="37">
        <f>+M21+M49</f>
        <v>130196</v>
      </c>
      <c r="N77" s="38">
        <f>+N21+N49</f>
        <v>127572</v>
      </c>
      <c r="O77" s="198">
        <f>SUM(M77:N77)</f>
        <v>257768</v>
      </c>
      <c r="P77" s="39">
        <f>+P21+P49</f>
        <v>0</v>
      </c>
      <c r="Q77" s="198">
        <f>+Q21+Q49</f>
        <v>257768</v>
      </c>
      <c r="R77" s="40">
        <f>+R21+R49</f>
        <v>145806</v>
      </c>
      <c r="S77" s="38">
        <f>+S21+S49</f>
        <v>145263</v>
      </c>
      <c r="T77" s="198">
        <f>SUM(R77:S77)</f>
        <v>291069</v>
      </c>
      <c r="U77" s="150">
        <f>U21+U49</f>
        <v>0</v>
      </c>
      <c r="V77" s="198">
        <f>+T77+U77</f>
        <v>291069</v>
      </c>
      <c r="W77" s="41">
        <f t="shared" si="153"/>
        <v>12.918981409639674</v>
      </c>
    </row>
    <row r="78" spans="1:25" ht="14.25" thickTop="1" thickBot="1">
      <c r="A78" s="397" t="str">
        <f t="shared" si="151"/>
        <v xml:space="preserve"> </v>
      </c>
      <c r="B78" s="132" t="s">
        <v>66</v>
      </c>
      <c r="C78" s="227">
        <f>C72+C76+C77</f>
        <v>5640</v>
      </c>
      <c r="D78" s="234">
        <f t="shared" ref="D78" si="169">D72+D76+D77</f>
        <v>5640</v>
      </c>
      <c r="E78" s="179">
        <f t="shared" ref="E78" si="170">E72+E76+E77</f>
        <v>11280</v>
      </c>
      <c r="F78" s="227">
        <f t="shared" ref="F78" si="171">F72+F76+F77</f>
        <v>6002</v>
      </c>
      <c r="G78" s="234">
        <f t="shared" ref="G78" si="172">G72+G76+G77</f>
        <v>6002</v>
      </c>
      <c r="H78" s="179">
        <f t="shared" ref="H78" si="173">H72+H76+H77</f>
        <v>12004</v>
      </c>
      <c r="I78" s="136">
        <f t="shared" si="152"/>
        <v>6.4184397163120632</v>
      </c>
      <c r="J78" s="4"/>
      <c r="L78" s="42" t="s">
        <v>66</v>
      </c>
      <c r="M78" s="46">
        <f>M72+M76+M77</f>
        <v>887213</v>
      </c>
      <c r="N78" s="44">
        <f t="shared" ref="N78" si="174">N72+N76+N77</f>
        <v>888922</v>
      </c>
      <c r="O78" s="199">
        <f t="shared" ref="O78" si="175">O72+O76+O77</f>
        <v>1776135</v>
      </c>
      <c r="P78" s="44">
        <f t="shared" ref="P78" si="176">P72+P76+P77</f>
        <v>0</v>
      </c>
      <c r="Q78" s="199">
        <f t="shared" ref="Q78" si="177">Q72+Q76+Q77</f>
        <v>1776135</v>
      </c>
      <c r="R78" s="46">
        <f t="shared" ref="R78" si="178">R72+R76+R77</f>
        <v>950514</v>
      </c>
      <c r="S78" s="44">
        <f t="shared" ref="S78" si="179">S72+S76+S77</f>
        <v>948987</v>
      </c>
      <c r="T78" s="199">
        <f t="shared" ref="T78" si="180">T72+T76+T77</f>
        <v>1899501</v>
      </c>
      <c r="U78" s="44">
        <f t="shared" ref="U78" si="181">U72+U76+U77</f>
        <v>0</v>
      </c>
      <c r="V78" s="199">
        <f t="shared" ref="V78" si="182">V72+V76+V77</f>
        <v>1899501</v>
      </c>
      <c r="W78" s="47">
        <f t="shared" si="153"/>
        <v>6.9457558124804697</v>
      </c>
    </row>
    <row r="79" spans="1:25" ht="14.25" thickTop="1" thickBot="1">
      <c r="A79" s="397" t="str">
        <f t="shared" si="151"/>
        <v xml:space="preserve"> </v>
      </c>
      <c r="B79" s="132" t="s">
        <v>67</v>
      </c>
      <c r="C79" s="227">
        <f>+C68+C72+C76+C77</f>
        <v>8047</v>
      </c>
      <c r="D79" s="234">
        <f t="shared" ref="D79:H79" si="183">+D68+D72+D76+D77</f>
        <v>8046</v>
      </c>
      <c r="E79" s="179">
        <f t="shared" si="183"/>
        <v>16093</v>
      </c>
      <c r="F79" s="227">
        <f t="shared" si="183"/>
        <v>8408</v>
      </c>
      <c r="G79" s="234">
        <f t="shared" si="183"/>
        <v>8408</v>
      </c>
      <c r="H79" s="179">
        <f t="shared" si="183"/>
        <v>16816</v>
      </c>
      <c r="I79" s="136">
        <f t="shared" si="152"/>
        <v>4.4926365500528087</v>
      </c>
      <c r="J79" s="4"/>
      <c r="L79" s="42" t="s">
        <v>67</v>
      </c>
      <c r="M79" s="46">
        <f>+M68+M72+M76+M77</f>
        <v>1256172</v>
      </c>
      <c r="N79" s="44">
        <f t="shared" ref="N79:V79" si="184">+N68+N72+N76+N77</f>
        <v>1254452</v>
      </c>
      <c r="O79" s="199">
        <f t="shared" si="184"/>
        <v>2510624</v>
      </c>
      <c r="P79" s="44">
        <f t="shared" si="184"/>
        <v>0</v>
      </c>
      <c r="Q79" s="199">
        <f t="shared" si="184"/>
        <v>2510624</v>
      </c>
      <c r="R79" s="46">
        <f t="shared" si="184"/>
        <v>1342747</v>
      </c>
      <c r="S79" s="44">
        <f t="shared" si="184"/>
        <v>1338558</v>
      </c>
      <c r="T79" s="199">
        <f t="shared" si="184"/>
        <v>2681305</v>
      </c>
      <c r="U79" s="44">
        <f t="shared" si="184"/>
        <v>0</v>
      </c>
      <c r="V79" s="199">
        <f t="shared" si="184"/>
        <v>2681305</v>
      </c>
      <c r="W79" s="47">
        <f t="shared" si="153"/>
        <v>6.7983497329747511</v>
      </c>
    </row>
    <row r="80" spans="1:25" ht="13.5" thickTop="1">
      <c r="A80" s="4" t="str">
        <f t="shared" ref="A80:A83" si="185">IF(ISERROR(F80/G80)," ",IF(F80/G80&gt;0.5,IF(F80/G80&lt;1.5," ","NOT OK"),"NOT OK"))</f>
        <v xml:space="preserve"> </v>
      </c>
      <c r="B80" s="111" t="s">
        <v>22</v>
      </c>
      <c r="C80" s="125">
        <f t="shared" ref="C80:E81" si="186">+C24+C52</f>
        <v>818</v>
      </c>
      <c r="D80" s="127">
        <f t="shared" si="186"/>
        <v>818</v>
      </c>
      <c r="E80" s="178">
        <f t="shared" si="186"/>
        <v>1636</v>
      </c>
      <c r="F80" s="125"/>
      <c r="G80" s="127"/>
      <c r="H80" s="178"/>
      <c r="I80" s="128"/>
      <c r="J80" s="4"/>
      <c r="L80" s="14" t="s">
        <v>22</v>
      </c>
      <c r="M80" s="37">
        <f>+M24+M52</f>
        <v>128952</v>
      </c>
      <c r="N80" s="38">
        <f>+N24+N52</f>
        <v>132918</v>
      </c>
      <c r="O80" s="198">
        <f t="shared" ref="O80:O81" si="187">SUM(M80:N80)</f>
        <v>261870</v>
      </c>
      <c r="P80" s="39">
        <f t="shared" ref="P80:Q81" si="188">+P24+P52</f>
        <v>0</v>
      </c>
      <c r="Q80" s="198">
        <f t="shared" si="188"/>
        <v>261870</v>
      </c>
      <c r="R80" s="40"/>
      <c r="S80" s="38"/>
      <c r="T80" s="198"/>
      <c r="U80" s="150"/>
      <c r="V80" s="198"/>
      <c r="W80" s="41"/>
    </row>
    <row r="81" spans="1:26" ht="13.5" thickBot="1">
      <c r="A81" s="4" t="str">
        <f t="shared" si="185"/>
        <v xml:space="preserve"> </v>
      </c>
      <c r="B81" s="111" t="s">
        <v>23</v>
      </c>
      <c r="C81" s="125">
        <f t="shared" si="186"/>
        <v>763</v>
      </c>
      <c r="D81" s="146">
        <f t="shared" si="186"/>
        <v>763</v>
      </c>
      <c r="E81" s="182">
        <f t="shared" si="186"/>
        <v>1526</v>
      </c>
      <c r="F81" s="125"/>
      <c r="G81" s="146"/>
      <c r="H81" s="182"/>
      <c r="I81" s="147"/>
      <c r="J81" s="4"/>
      <c r="L81" s="14" t="s">
        <v>23</v>
      </c>
      <c r="M81" s="37">
        <f>+M25+M53</f>
        <v>121151</v>
      </c>
      <c r="N81" s="38">
        <f>+N25+N53</f>
        <v>119710</v>
      </c>
      <c r="O81" s="198">
        <f t="shared" si="187"/>
        <v>240861</v>
      </c>
      <c r="P81" s="39">
        <f t="shared" si="188"/>
        <v>0</v>
      </c>
      <c r="Q81" s="198">
        <f t="shared" si="188"/>
        <v>240861</v>
      </c>
      <c r="R81" s="40"/>
      <c r="S81" s="38"/>
      <c r="T81" s="198"/>
      <c r="U81" s="39"/>
      <c r="V81" s="198"/>
      <c r="W81" s="41"/>
    </row>
    <row r="82" spans="1:26" ht="14.25" thickTop="1" thickBot="1">
      <c r="A82" s="4" t="str">
        <f t="shared" si="185"/>
        <v xml:space="preserve"> </v>
      </c>
      <c r="B82" s="132" t="s">
        <v>24</v>
      </c>
      <c r="C82" s="133">
        <f t="shared" ref="C82:E82" si="189">+C77+C80+C81</f>
        <v>2369</v>
      </c>
      <c r="D82" s="135">
        <f t="shared" si="189"/>
        <v>2369</v>
      </c>
      <c r="E82" s="188">
        <f t="shared" si="189"/>
        <v>4738</v>
      </c>
      <c r="F82" s="133"/>
      <c r="G82" s="135"/>
      <c r="H82" s="188"/>
      <c r="I82" s="136"/>
      <c r="J82" s="4"/>
      <c r="L82" s="42" t="s">
        <v>24</v>
      </c>
      <c r="M82" s="43">
        <f t="shared" ref="M82:Q82" si="190">+M77+M80+M81</f>
        <v>380299</v>
      </c>
      <c r="N82" s="44">
        <f t="shared" si="190"/>
        <v>380200</v>
      </c>
      <c r="O82" s="199">
        <f t="shared" si="190"/>
        <v>760499</v>
      </c>
      <c r="P82" s="45">
        <f t="shared" si="190"/>
        <v>0</v>
      </c>
      <c r="Q82" s="199">
        <f t="shared" si="190"/>
        <v>760499</v>
      </c>
      <c r="R82" s="46"/>
      <c r="S82" s="44"/>
      <c r="T82" s="199"/>
      <c r="U82" s="45"/>
      <c r="V82" s="199"/>
      <c r="W82" s="47"/>
    </row>
    <row r="83" spans="1:26" ht="14.25" thickTop="1" thickBot="1">
      <c r="A83" s="397" t="str">
        <f t="shared" si="185"/>
        <v xml:space="preserve"> </v>
      </c>
      <c r="B83" s="132" t="s">
        <v>62</v>
      </c>
      <c r="C83" s="227">
        <f t="shared" ref="C83:E83" si="191">C72+C76+C82</f>
        <v>7221</v>
      </c>
      <c r="D83" s="234">
        <f t="shared" si="191"/>
        <v>7221</v>
      </c>
      <c r="E83" s="179">
        <f t="shared" si="191"/>
        <v>14442</v>
      </c>
      <c r="F83" s="227"/>
      <c r="G83" s="234"/>
      <c r="H83" s="179"/>
      <c r="I83" s="136"/>
      <c r="J83" s="4"/>
      <c r="L83" s="42" t="s">
        <v>62</v>
      </c>
      <c r="M83" s="46">
        <f t="shared" ref="M83:Q83" si="192">M72+M76+M82</f>
        <v>1137316</v>
      </c>
      <c r="N83" s="44">
        <f t="shared" si="192"/>
        <v>1141550</v>
      </c>
      <c r="O83" s="199">
        <f t="shared" si="192"/>
        <v>2278866</v>
      </c>
      <c r="P83" s="44">
        <f t="shared" si="192"/>
        <v>0</v>
      </c>
      <c r="Q83" s="199">
        <f t="shared" si="192"/>
        <v>2278866</v>
      </c>
      <c r="R83" s="46"/>
      <c r="S83" s="44"/>
      <c r="T83" s="199"/>
      <c r="U83" s="44"/>
      <c r="V83" s="199"/>
      <c r="W83" s="47"/>
    </row>
    <row r="84" spans="1:26" ht="14.25" thickTop="1" thickBot="1">
      <c r="A84" s="4" t="str">
        <f t="shared" ref="A84" si="193">IF(ISERROR(F84/G84)," ",IF(F84/G84&gt;0.5,IF(F84/G84&lt;1.5," ","NOT OK"),"NOT OK"))</f>
        <v xml:space="preserve"> </v>
      </c>
      <c r="B84" s="132" t="s">
        <v>64</v>
      </c>
      <c r="C84" s="133">
        <f t="shared" ref="C84:E84" si="194">+C68+C72+C76+C82</f>
        <v>9628</v>
      </c>
      <c r="D84" s="135">
        <f t="shared" si="194"/>
        <v>9627</v>
      </c>
      <c r="E84" s="185">
        <f t="shared" si="194"/>
        <v>19255</v>
      </c>
      <c r="F84" s="133"/>
      <c r="G84" s="135"/>
      <c r="H84" s="185"/>
      <c r="I84" s="137"/>
      <c r="J84" s="8"/>
      <c r="L84" s="42" t="s">
        <v>64</v>
      </c>
      <c r="M84" s="46">
        <f t="shared" ref="M84:Q84" si="195">+M68+M72+M76+M82</f>
        <v>1506275</v>
      </c>
      <c r="N84" s="44">
        <f t="shared" si="195"/>
        <v>1507080</v>
      </c>
      <c r="O84" s="199">
        <f t="shared" si="195"/>
        <v>3013355</v>
      </c>
      <c r="P84" s="45">
        <f t="shared" si="195"/>
        <v>0</v>
      </c>
      <c r="Q84" s="202">
        <f t="shared" si="195"/>
        <v>3013355</v>
      </c>
      <c r="R84" s="46"/>
      <c r="S84" s="44"/>
      <c r="T84" s="199"/>
      <c r="U84" s="45"/>
      <c r="V84" s="202"/>
      <c r="W84" s="47"/>
    </row>
    <row r="85" spans="1:26" ht="14.25" thickTop="1" thickBot="1">
      <c r="B85" s="148" t="s">
        <v>60</v>
      </c>
      <c r="C85" s="107"/>
      <c r="D85" s="107"/>
      <c r="E85" s="107"/>
      <c r="F85" s="107"/>
      <c r="G85" s="107"/>
      <c r="H85" s="107"/>
      <c r="I85" s="108"/>
      <c r="J85" s="4"/>
      <c r="L85" s="55" t="s">
        <v>60</v>
      </c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4"/>
    </row>
    <row r="86" spans="1:26" ht="13.5" thickTop="1">
      <c r="L86" s="510" t="s">
        <v>33</v>
      </c>
      <c r="M86" s="511"/>
      <c r="N86" s="511"/>
      <c r="O86" s="511"/>
      <c r="P86" s="511"/>
      <c r="Q86" s="511"/>
      <c r="R86" s="511"/>
      <c r="S86" s="511"/>
      <c r="T86" s="511"/>
      <c r="U86" s="511"/>
      <c r="V86" s="511"/>
      <c r="W86" s="512"/>
    </row>
    <row r="87" spans="1:26" ht="13.5" thickBot="1">
      <c r="L87" s="507" t="s">
        <v>43</v>
      </c>
      <c r="M87" s="508"/>
      <c r="N87" s="508"/>
      <c r="O87" s="508"/>
      <c r="P87" s="508"/>
      <c r="Q87" s="508"/>
      <c r="R87" s="508"/>
      <c r="S87" s="508"/>
      <c r="T87" s="508"/>
      <c r="U87" s="508"/>
      <c r="V87" s="508"/>
      <c r="W87" s="509"/>
    </row>
    <row r="88" spans="1:26" ht="14.25" thickTop="1" thickBot="1">
      <c r="L88" s="56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8" t="s">
        <v>34</v>
      </c>
    </row>
    <row r="89" spans="1:26" ht="14.25" thickTop="1" thickBot="1">
      <c r="L89" s="59"/>
      <c r="M89" s="223" t="s">
        <v>63</v>
      </c>
      <c r="N89" s="224"/>
      <c r="O89" s="225"/>
      <c r="P89" s="223"/>
      <c r="Q89" s="223"/>
      <c r="R89" s="223" t="s">
        <v>65</v>
      </c>
      <c r="S89" s="224"/>
      <c r="T89" s="225"/>
      <c r="U89" s="223"/>
      <c r="V89" s="223"/>
      <c r="W89" s="368" t="s">
        <v>2</v>
      </c>
    </row>
    <row r="90" spans="1:26" ht="13.5" thickTop="1">
      <c r="L90" s="61" t="s">
        <v>3</v>
      </c>
      <c r="M90" s="62"/>
      <c r="N90" s="63"/>
      <c r="O90" s="64"/>
      <c r="P90" s="65"/>
      <c r="Q90" s="64"/>
      <c r="R90" s="62"/>
      <c r="S90" s="63"/>
      <c r="T90" s="64"/>
      <c r="U90" s="65"/>
      <c r="V90" s="64"/>
      <c r="W90" s="369" t="s">
        <v>4</v>
      </c>
    </row>
    <row r="91" spans="1:26" ht="13.5" thickBot="1">
      <c r="L91" s="67"/>
      <c r="M91" s="68" t="s">
        <v>35</v>
      </c>
      <c r="N91" s="69" t="s">
        <v>36</v>
      </c>
      <c r="O91" s="70" t="s">
        <v>37</v>
      </c>
      <c r="P91" s="71" t="s">
        <v>32</v>
      </c>
      <c r="Q91" s="70" t="s">
        <v>7</v>
      </c>
      <c r="R91" s="68" t="s">
        <v>35</v>
      </c>
      <c r="S91" s="69" t="s">
        <v>36</v>
      </c>
      <c r="T91" s="70" t="s">
        <v>37</v>
      </c>
      <c r="U91" s="71" t="s">
        <v>32</v>
      </c>
      <c r="V91" s="70" t="s">
        <v>7</v>
      </c>
      <c r="W91" s="367"/>
    </row>
    <row r="92" spans="1:26" ht="6" customHeight="1" thickTop="1">
      <c r="L92" s="61"/>
      <c r="M92" s="73"/>
      <c r="N92" s="74"/>
      <c r="O92" s="242"/>
      <c r="P92" s="237"/>
      <c r="Q92" s="75"/>
      <c r="R92" s="73"/>
      <c r="S92" s="74"/>
      <c r="T92" s="242"/>
      <c r="U92" s="237"/>
      <c r="V92" s="75"/>
      <c r="W92" s="77"/>
    </row>
    <row r="93" spans="1:26">
      <c r="A93" s="401"/>
      <c r="L93" s="61" t="s">
        <v>10</v>
      </c>
      <c r="M93" s="78">
        <v>0</v>
      </c>
      <c r="N93" s="79">
        <v>0</v>
      </c>
      <c r="O93" s="211">
        <f>M93+N93</f>
        <v>0</v>
      </c>
      <c r="P93" s="238">
        <v>0</v>
      </c>
      <c r="Q93" s="211">
        <f>O93+P93</f>
        <v>0</v>
      </c>
      <c r="R93" s="447">
        <v>0</v>
      </c>
      <c r="S93" s="448">
        <v>0</v>
      </c>
      <c r="T93" s="211">
        <f>R93+S93</f>
        <v>0</v>
      </c>
      <c r="U93" s="238">
        <v>0</v>
      </c>
      <c r="V93" s="211">
        <f>T93+U93</f>
        <v>0</v>
      </c>
      <c r="W93" s="81">
        <f>IF(Q93=0,0,((V93/Q93)-1)*100)</f>
        <v>0</v>
      </c>
      <c r="Y93" s="329"/>
      <c r="Z93" s="329"/>
    </row>
    <row r="94" spans="1:26">
      <c r="A94" s="401"/>
      <c r="L94" s="61" t="s">
        <v>11</v>
      </c>
      <c r="M94" s="78">
        <v>0</v>
      </c>
      <c r="N94" s="79">
        <v>0</v>
      </c>
      <c r="O94" s="211">
        <f>M94+N94</f>
        <v>0</v>
      </c>
      <c r="P94" s="238">
        <v>0</v>
      </c>
      <c r="Q94" s="211">
        <f>O94+P94</f>
        <v>0</v>
      </c>
      <c r="R94" s="447">
        <v>0</v>
      </c>
      <c r="S94" s="448">
        <v>0</v>
      </c>
      <c r="T94" s="211">
        <f>R94+S94</f>
        <v>0</v>
      </c>
      <c r="U94" s="238">
        <v>0</v>
      </c>
      <c r="V94" s="211">
        <f>T94+U94</f>
        <v>0</v>
      </c>
      <c r="W94" s="81">
        <f>IF(Q94=0,0,((V94/Q94)-1)*100)</f>
        <v>0</v>
      </c>
    </row>
    <row r="95" spans="1:26" ht="13.5" thickBot="1">
      <c r="A95" s="401"/>
      <c r="L95" s="67" t="s">
        <v>12</v>
      </c>
      <c r="M95" s="78">
        <v>0</v>
      </c>
      <c r="N95" s="79">
        <v>0</v>
      </c>
      <c r="O95" s="245">
        <f>M95+N95</f>
        <v>0</v>
      </c>
      <c r="P95" s="238">
        <v>0</v>
      </c>
      <c r="Q95" s="211">
        <f>O95+P95</f>
        <v>0</v>
      </c>
      <c r="R95" s="447">
        <v>0</v>
      </c>
      <c r="S95" s="448">
        <v>0</v>
      </c>
      <c r="T95" s="245">
        <f>R95+S95</f>
        <v>0</v>
      </c>
      <c r="U95" s="238">
        <v>0</v>
      </c>
      <c r="V95" s="211">
        <f>T95+U95</f>
        <v>0</v>
      </c>
      <c r="W95" s="81">
        <f>IF(Q95=0,0,((V95/Q95)-1)*100)</f>
        <v>0</v>
      </c>
    </row>
    <row r="96" spans="1:26" ht="14.25" thickTop="1" thickBot="1">
      <c r="A96" s="401"/>
      <c r="L96" s="82" t="s">
        <v>57</v>
      </c>
      <c r="M96" s="83">
        <f t="shared" ref="M96:V96" si="196">+M93+M94+M95</f>
        <v>0</v>
      </c>
      <c r="N96" s="235">
        <f t="shared" si="196"/>
        <v>0</v>
      </c>
      <c r="O96" s="243">
        <f t="shared" si="196"/>
        <v>0</v>
      </c>
      <c r="P96" s="84">
        <f t="shared" si="196"/>
        <v>0</v>
      </c>
      <c r="Q96" s="212">
        <f t="shared" si="196"/>
        <v>0</v>
      </c>
      <c r="R96" s="83">
        <f t="shared" si="196"/>
        <v>0</v>
      </c>
      <c r="S96" s="235">
        <f t="shared" si="196"/>
        <v>0</v>
      </c>
      <c r="T96" s="243">
        <f t="shared" si="196"/>
        <v>0</v>
      </c>
      <c r="U96" s="84">
        <f t="shared" si="196"/>
        <v>0</v>
      </c>
      <c r="V96" s="212">
        <f t="shared" si="196"/>
        <v>0</v>
      </c>
      <c r="W96" s="85">
        <f t="shared" ref="W96" si="197">IF(Q96=0,0,((V96/Q96)-1)*100)</f>
        <v>0</v>
      </c>
      <c r="Y96" s="329"/>
      <c r="Z96" s="329"/>
    </row>
    <row r="97" spans="1:28" ht="13.5" thickTop="1">
      <c r="A97" s="401"/>
      <c r="L97" s="61" t="s">
        <v>13</v>
      </c>
      <c r="M97" s="78">
        <v>0</v>
      </c>
      <c r="N97" s="79">
        <v>0</v>
      </c>
      <c r="O97" s="211">
        <f>M97+N97</f>
        <v>0</v>
      </c>
      <c r="P97" s="238">
        <v>0</v>
      </c>
      <c r="Q97" s="211">
        <f>O97+P97</f>
        <v>0</v>
      </c>
      <c r="R97" s="78">
        <v>0</v>
      </c>
      <c r="S97" s="79">
        <v>0</v>
      </c>
      <c r="T97" s="211">
        <f>R97+S97</f>
        <v>0</v>
      </c>
      <c r="U97" s="238">
        <v>0</v>
      </c>
      <c r="V97" s="211">
        <f>T97+U97</f>
        <v>0</v>
      </c>
      <c r="W97" s="81">
        <f t="shared" ref="W97:W106" si="198">IF(Q97=0,0,((V97/Q97)-1)*100)</f>
        <v>0</v>
      </c>
      <c r="Y97" s="329"/>
      <c r="Z97" s="329"/>
    </row>
    <row r="98" spans="1:28">
      <c r="A98" s="401"/>
      <c r="L98" s="61" t="s">
        <v>14</v>
      </c>
      <c r="M98" s="78">
        <v>0</v>
      </c>
      <c r="N98" s="79">
        <v>0</v>
      </c>
      <c r="O98" s="211">
        <f>M98+N98</f>
        <v>0</v>
      </c>
      <c r="P98" s="238">
        <v>0</v>
      </c>
      <c r="Q98" s="211">
        <f>O98+P98</f>
        <v>0</v>
      </c>
      <c r="R98" s="78">
        <v>0</v>
      </c>
      <c r="S98" s="79">
        <v>0</v>
      </c>
      <c r="T98" s="211">
        <f>R98+S98</f>
        <v>0</v>
      </c>
      <c r="U98" s="238">
        <v>0</v>
      </c>
      <c r="V98" s="211">
        <f>T98+U98</f>
        <v>0</v>
      </c>
      <c r="W98" s="81">
        <f>IF(Q98=0,0,((V98/Q98)-1)*100)</f>
        <v>0</v>
      </c>
      <c r="Y98" s="329"/>
      <c r="Z98" s="329"/>
    </row>
    <row r="99" spans="1:28" ht="13.5" thickBot="1">
      <c r="A99" s="401"/>
      <c r="L99" s="61" t="s">
        <v>15</v>
      </c>
      <c r="M99" s="78">
        <v>0</v>
      </c>
      <c r="N99" s="79">
        <v>0</v>
      </c>
      <c r="O99" s="211">
        <f>M99+N99</f>
        <v>0</v>
      </c>
      <c r="P99" s="238">
        <v>0</v>
      </c>
      <c r="Q99" s="211">
        <f>O99+P99</f>
        <v>0</v>
      </c>
      <c r="R99" s="78">
        <v>0</v>
      </c>
      <c r="S99" s="79">
        <v>0</v>
      </c>
      <c r="T99" s="211">
        <f>R99+S99</f>
        <v>0</v>
      </c>
      <c r="U99" s="238">
        <v>0</v>
      </c>
      <c r="V99" s="211">
        <f>T99+U99</f>
        <v>0</v>
      </c>
      <c r="W99" s="81">
        <f>IF(Q99=0,0,((V99/Q99)-1)*100)</f>
        <v>0</v>
      </c>
    </row>
    <row r="100" spans="1:28" ht="14.25" thickTop="1" thickBot="1">
      <c r="A100" s="401"/>
      <c r="L100" s="82" t="s">
        <v>61</v>
      </c>
      <c r="M100" s="83">
        <f t="shared" ref="M100" si="199">+M97+M98+M99</f>
        <v>0</v>
      </c>
      <c r="N100" s="235">
        <f t="shared" ref="N100" si="200">+N97+N98+N99</f>
        <v>0</v>
      </c>
      <c r="O100" s="243">
        <f t="shared" ref="O100" si="201">+O97+O98+O99</f>
        <v>0</v>
      </c>
      <c r="P100" s="84">
        <f t="shared" ref="P100" si="202">+P97+P98+P99</f>
        <v>0</v>
      </c>
      <c r="Q100" s="212">
        <f t="shared" ref="Q100" si="203">+Q97+Q98+Q99</f>
        <v>0</v>
      </c>
      <c r="R100" s="83">
        <f t="shared" ref="R100" si="204">+R97+R98+R99</f>
        <v>0</v>
      </c>
      <c r="S100" s="235">
        <f t="shared" ref="S100" si="205">+S97+S98+S99</f>
        <v>0</v>
      </c>
      <c r="T100" s="243">
        <f t="shared" ref="T100" si="206">+T97+T98+T99</f>
        <v>0</v>
      </c>
      <c r="U100" s="84">
        <f t="shared" ref="U100" si="207">+U97+U98+U99</f>
        <v>0</v>
      </c>
      <c r="V100" s="212">
        <f t="shared" ref="V100" si="208">+V97+V98+V99</f>
        <v>0</v>
      </c>
      <c r="W100" s="85">
        <f t="shared" ref="W100" si="209">IF(Q100=0,0,((V100/Q100)-1)*100)</f>
        <v>0</v>
      </c>
      <c r="Y100" s="329"/>
      <c r="Z100" s="329"/>
    </row>
    <row r="101" spans="1:28" ht="13.5" thickTop="1">
      <c r="A101" s="401"/>
      <c r="L101" s="61" t="s">
        <v>16</v>
      </c>
      <c r="M101" s="78">
        <v>0</v>
      </c>
      <c r="N101" s="79">
        <v>0</v>
      </c>
      <c r="O101" s="211">
        <f>SUM(M101:N101)</f>
        <v>0</v>
      </c>
      <c r="P101" s="238">
        <v>0</v>
      </c>
      <c r="Q101" s="211">
        <f>O101+P101</f>
        <v>0</v>
      </c>
      <c r="R101" s="78">
        <v>0</v>
      </c>
      <c r="S101" s="79">
        <v>0</v>
      </c>
      <c r="T101" s="211">
        <f>SUM(R101:S101)</f>
        <v>0</v>
      </c>
      <c r="U101" s="238">
        <v>0</v>
      </c>
      <c r="V101" s="211">
        <f>T101+U101</f>
        <v>0</v>
      </c>
      <c r="W101" s="81">
        <f t="shared" si="198"/>
        <v>0</v>
      </c>
      <c r="Y101" s="329"/>
      <c r="Z101" s="329"/>
    </row>
    <row r="102" spans="1:28">
      <c r="A102" s="401"/>
      <c r="L102" s="61" t="s">
        <v>17</v>
      </c>
      <c r="M102" s="78">
        <v>0</v>
      </c>
      <c r="N102" s="79">
        <v>0</v>
      </c>
      <c r="O102" s="211">
        <f>SUM(M102:N102)</f>
        <v>0</v>
      </c>
      <c r="P102" s="238">
        <v>0</v>
      </c>
      <c r="Q102" s="211">
        <f>O102+P102</f>
        <v>0</v>
      </c>
      <c r="R102" s="78">
        <v>0</v>
      </c>
      <c r="S102" s="79">
        <v>0</v>
      </c>
      <c r="T102" s="211">
        <f>SUM(R102:S102)</f>
        <v>0</v>
      </c>
      <c r="U102" s="238">
        <v>0</v>
      </c>
      <c r="V102" s="211">
        <f>T102+U102</f>
        <v>0</v>
      </c>
      <c r="W102" s="81">
        <f>IF(Q102=0,0,((V102/Q102)-1)*100)</f>
        <v>0</v>
      </c>
      <c r="Y102" s="329"/>
      <c r="Z102" s="329"/>
    </row>
    <row r="103" spans="1:28" ht="13.5" thickBot="1">
      <c r="A103" s="401"/>
      <c r="L103" s="61" t="s">
        <v>18</v>
      </c>
      <c r="M103" s="78">
        <v>0</v>
      </c>
      <c r="N103" s="79">
        <v>0</v>
      </c>
      <c r="O103" s="211">
        <f>SUM(M103:N103)</f>
        <v>0</v>
      </c>
      <c r="P103" s="239">
        <v>0</v>
      </c>
      <c r="Q103" s="213">
        <f>O103+P103</f>
        <v>0</v>
      </c>
      <c r="R103" s="78">
        <v>0</v>
      </c>
      <c r="S103" s="79">
        <v>0</v>
      </c>
      <c r="T103" s="211">
        <f>SUM(R103:S103)</f>
        <v>0</v>
      </c>
      <c r="U103" s="239">
        <v>0</v>
      </c>
      <c r="V103" s="213">
        <f>T103+U103</f>
        <v>0</v>
      </c>
      <c r="W103" s="81">
        <f>IF(Q103=0,0,((V103/Q103)-1)*100)</f>
        <v>0</v>
      </c>
      <c r="Y103" s="329"/>
      <c r="Z103" s="329"/>
    </row>
    <row r="104" spans="1:28" ht="14.25" thickTop="1" thickBot="1">
      <c r="A104" s="401"/>
      <c r="L104" s="87" t="s">
        <v>19</v>
      </c>
      <c r="M104" s="88">
        <f>+M101+M102+M103</f>
        <v>0</v>
      </c>
      <c r="N104" s="236">
        <f t="shared" ref="N104:V104" si="210">+N101+N102+N103</f>
        <v>0</v>
      </c>
      <c r="O104" s="244">
        <f t="shared" si="210"/>
        <v>0</v>
      </c>
      <c r="P104" s="240">
        <f t="shared" si="210"/>
        <v>0</v>
      </c>
      <c r="Q104" s="214">
        <f t="shared" si="210"/>
        <v>0</v>
      </c>
      <c r="R104" s="88">
        <f t="shared" si="210"/>
        <v>0</v>
      </c>
      <c r="S104" s="236">
        <f t="shared" si="210"/>
        <v>0</v>
      </c>
      <c r="T104" s="244">
        <f t="shared" si="210"/>
        <v>0</v>
      </c>
      <c r="U104" s="240">
        <f t="shared" si="210"/>
        <v>0</v>
      </c>
      <c r="V104" s="214">
        <f t="shared" si="210"/>
        <v>0</v>
      </c>
      <c r="W104" s="90">
        <f>IF(Q104=0,0,((V104/Q104)-1)*100)</f>
        <v>0</v>
      </c>
    </row>
    <row r="105" spans="1:28" ht="14.25" thickTop="1" thickBot="1">
      <c r="A105" s="401"/>
      <c r="L105" s="61" t="s">
        <v>21</v>
      </c>
      <c r="M105" s="78">
        <v>0</v>
      </c>
      <c r="N105" s="79">
        <v>0</v>
      </c>
      <c r="O105" s="211">
        <f>SUM(M105:N105)</f>
        <v>0</v>
      </c>
      <c r="P105" s="241">
        <v>0</v>
      </c>
      <c r="Q105" s="213">
        <f>O105+P105</f>
        <v>0</v>
      </c>
      <c r="R105" s="78">
        <v>0</v>
      </c>
      <c r="S105" s="79">
        <v>0</v>
      </c>
      <c r="T105" s="211">
        <f>SUM(R105:S105)</f>
        <v>0</v>
      </c>
      <c r="U105" s="241">
        <v>0</v>
      </c>
      <c r="V105" s="213">
        <f>T105+U105</f>
        <v>0</v>
      </c>
      <c r="W105" s="81">
        <f>IF(Q105=0,0,((V105/Q105)-1)*100)</f>
        <v>0</v>
      </c>
    </row>
    <row r="106" spans="1:28" ht="14.25" thickTop="1" thickBot="1">
      <c r="A106" s="401"/>
      <c r="L106" s="82" t="s">
        <v>66</v>
      </c>
      <c r="M106" s="83">
        <f>M100+M104+M105</f>
        <v>0</v>
      </c>
      <c r="N106" s="235">
        <f t="shared" ref="N106:V106" si="211">N100+N104+N105</f>
        <v>0</v>
      </c>
      <c r="O106" s="243">
        <f t="shared" si="211"/>
        <v>0</v>
      </c>
      <c r="P106" s="84">
        <f t="shared" si="211"/>
        <v>0</v>
      </c>
      <c r="Q106" s="212">
        <f t="shared" si="211"/>
        <v>0</v>
      </c>
      <c r="R106" s="83">
        <f t="shared" si="211"/>
        <v>0</v>
      </c>
      <c r="S106" s="235">
        <f t="shared" si="211"/>
        <v>0</v>
      </c>
      <c r="T106" s="243">
        <f t="shared" si="211"/>
        <v>0</v>
      </c>
      <c r="U106" s="84">
        <f t="shared" si="211"/>
        <v>0</v>
      </c>
      <c r="V106" s="212">
        <f t="shared" si="211"/>
        <v>0</v>
      </c>
      <c r="W106" s="85">
        <f t="shared" si="198"/>
        <v>0</v>
      </c>
      <c r="Y106" s="329"/>
      <c r="Z106" s="329"/>
    </row>
    <row r="107" spans="1:28" ht="14.25" thickTop="1" thickBot="1">
      <c r="A107" s="401"/>
      <c r="L107" s="82" t="s">
        <v>67</v>
      </c>
      <c r="M107" s="83">
        <f>+M96+M100+M104+M105</f>
        <v>0</v>
      </c>
      <c r="N107" s="235">
        <f t="shared" ref="N107:V107" si="212">+N96+N100+N104+N105</f>
        <v>0</v>
      </c>
      <c r="O107" s="243">
        <f t="shared" si="212"/>
        <v>0</v>
      </c>
      <c r="P107" s="84">
        <f t="shared" si="212"/>
        <v>0</v>
      </c>
      <c r="Q107" s="212">
        <f t="shared" si="212"/>
        <v>0</v>
      </c>
      <c r="R107" s="83">
        <f t="shared" si="212"/>
        <v>0</v>
      </c>
      <c r="S107" s="235">
        <f t="shared" si="212"/>
        <v>0</v>
      </c>
      <c r="T107" s="243">
        <f t="shared" si="212"/>
        <v>0</v>
      </c>
      <c r="U107" s="84">
        <f t="shared" si="212"/>
        <v>0</v>
      </c>
      <c r="V107" s="212">
        <f t="shared" si="212"/>
        <v>0</v>
      </c>
      <c r="W107" s="85">
        <f>IF(Q107=0,0,((V107/Q107)-1)*100)</f>
        <v>0</v>
      </c>
      <c r="Y107" s="329"/>
      <c r="Z107" s="329"/>
    </row>
    <row r="108" spans="1:28" ht="13.5" thickTop="1">
      <c r="A108" s="401"/>
      <c r="L108" s="61" t="s">
        <v>22</v>
      </c>
      <c r="M108" s="78">
        <v>0</v>
      </c>
      <c r="N108" s="79">
        <v>0</v>
      </c>
      <c r="O108" s="211">
        <f>SUM(M108:N108)</f>
        <v>0</v>
      </c>
      <c r="P108" s="238">
        <v>0</v>
      </c>
      <c r="Q108" s="213">
        <f>O108+P108</f>
        <v>0</v>
      </c>
      <c r="R108" s="78"/>
      <c r="S108" s="79"/>
      <c r="T108" s="211"/>
      <c r="U108" s="238"/>
      <c r="V108" s="213"/>
      <c r="W108" s="81"/>
    </row>
    <row r="109" spans="1:28" ht="13.5" thickBot="1">
      <c r="A109" s="402"/>
      <c r="L109" s="61" t="s">
        <v>23</v>
      </c>
      <c r="M109" s="78">
        <v>0</v>
      </c>
      <c r="N109" s="79">
        <v>0</v>
      </c>
      <c r="O109" s="211">
        <f>SUM(M109:N109)</f>
        <v>0</v>
      </c>
      <c r="P109" s="238">
        <v>0</v>
      </c>
      <c r="Q109" s="213">
        <f>O109+P109</f>
        <v>0</v>
      </c>
      <c r="R109" s="78"/>
      <c r="S109" s="79"/>
      <c r="T109" s="211"/>
      <c r="U109" s="238"/>
      <c r="V109" s="213"/>
      <c r="W109" s="81"/>
    </row>
    <row r="110" spans="1:28" ht="14.25" thickTop="1" thickBot="1">
      <c r="A110" s="401"/>
      <c r="L110" s="82" t="s">
        <v>40</v>
      </c>
      <c r="M110" s="83">
        <f t="shared" ref="M110:Q110" si="213">+M105+M108+M109</f>
        <v>0</v>
      </c>
      <c r="N110" s="235">
        <f t="shared" si="213"/>
        <v>0</v>
      </c>
      <c r="O110" s="243">
        <f t="shared" si="213"/>
        <v>0</v>
      </c>
      <c r="P110" s="84">
        <f t="shared" si="213"/>
        <v>0</v>
      </c>
      <c r="Q110" s="212">
        <f t="shared" si="213"/>
        <v>0</v>
      </c>
      <c r="R110" s="83"/>
      <c r="S110" s="235"/>
      <c r="T110" s="243"/>
      <c r="U110" s="84"/>
      <c r="V110" s="212"/>
      <c r="W110" s="85"/>
    </row>
    <row r="111" spans="1:28" ht="14.25" thickTop="1" thickBot="1">
      <c r="A111" s="401"/>
      <c r="L111" s="82" t="s">
        <v>62</v>
      </c>
      <c r="M111" s="83">
        <f t="shared" ref="M111:Q111" si="214">M100+M104+M110</f>
        <v>0</v>
      </c>
      <c r="N111" s="235">
        <f t="shared" si="214"/>
        <v>0</v>
      </c>
      <c r="O111" s="243">
        <f t="shared" si="214"/>
        <v>0</v>
      </c>
      <c r="P111" s="84">
        <f t="shared" si="214"/>
        <v>0</v>
      </c>
      <c r="Q111" s="212">
        <f t="shared" si="214"/>
        <v>0</v>
      </c>
      <c r="R111" s="83"/>
      <c r="S111" s="235"/>
      <c r="T111" s="243"/>
      <c r="U111" s="84"/>
      <c r="V111" s="212"/>
      <c r="W111" s="85"/>
    </row>
    <row r="112" spans="1:28" ht="14.25" thickTop="1" thickBot="1">
      <c r="A112" s="401"/>
      <c r="L112" s="82" t="s">
        <v>64</v>
      </c>
      <c r="M112" s="83">
        <f t="shared" ref="M112:Q112" si="215">+M96+M100+M104+M110</f>
        <v>0</v>
      </c>
      <c r="N112" s="235">
        <f t="shared" si="215"/>
        <v>0</v>
      </c>
      <c r="O112" s="243">
        <f t="shared" si="215"/>
        <v>0</v>
      </c>
      <c r="P112" s="84">
        <f t="shared" si="215"/>
        <v>0</v>
      </c>
      <c r="Q112" s="212">
        <f t="shared" si="215"/>
        <v>0</v>
      </c>
      <c r="R112" s="83"/>
      <c r="S112" s="235"/>
      <c r="T112" s="243"/>
      <c r="U112" s="84"/>
      <c r="V112" s="212"/>
      <c r="W112" s="85"/>
      <c r="Y112" s="329"/>
      <c r="Z112" s="329"/>
      <c r="AB112" s="329"/>
    </row>
    <row r="113" spans="1:26" ht="14.25" thickTop="1" thickBot="1">
      <c r="A113" s="401"/>
      <c r="L113" s="92" t="s">
        <v>60</v>
      </c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</row>
    <row r="114" spans="1:26" ht="13.5" thickTop="1">
      <c r="L114" s="510" t="s">
        <v>41</v>
      </c>
      <c r="M114" s="511"/>
      <c r="N114" s="511"/>
      <c r="O114" s="511"/>
      <c r="P114" s="511"/>
      <c r="Q114" s="511"/>
      <c r="R114" s="511"/>
      <c r="S114" s="511"/>
      <c r="T114" s="511"/>
      <c r="U114" s="511"/>
      <c r="V114" s="511"/>
      <c r="W114" s="512"/>
    </row>
    <row r="115" spans="1:26" ht="13.5" thickBot="1">
      <c r="L115" s="507" t="s">
        <v>44</v>
      </c>
      <c r="M115" s="508"/>
      <c r="N115" s="508"/>
      <c r="O115" s="508"/>
      <c r="P115" s="508"/>
      <c r="Q115" s="508"/>
      <c r="R115" s="508"/>
      <c r="S115" s="508"/>
      <c r="T115" s="508"/>
      <c r="U115" s="508"/>
      <c r="V115" s="508"/>
      <c r="W115" s="509"/>
    </row>
    <row r="116" spans="1:26" ht="14.25" thickTop="1" thickBot="1">
      <c r="L116" s="56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8" t="s">
        <v>34</v>
      </c>
    </row>
    <row r="117" spans="1:26" ht="14.25" thickTop="1" thickBot="1">
      <c r="L117" s="59"/>
      <c r="M117" s="223" t="s">
        <v>63</v>
      </c>
      <c r="N117" s="224"/>
      <c r="O117" s="225"/>
      <c r="P117" s="223"/>
      <c r="Q117" s="223"/>
      <c r="R117" s="223" t="s">
        <v>65</v>
      </c>
      <c r="S117" s="224"/>
      <c r="T117" s="225"/>
      <c r="U117" s="223"/>
      <c r="V117" s="223"/>
      <c r="W117" s="368" t="s">
        <v>2</v>
      </c>
    </row>
    <row r="118" spans="1:26" ht="13.5" thickTop="1">
      <c r="L118" s="61" t="s">
        <v>3</v>
      </c>
      <c r="M118" s="315"/>
      <c r="N118" s="63"/>
      <c r="O118" s="64"/>
      <c r="P118" s="65"/>
      <c r="Q118" s="64"/>
      <c r="R118" s="315"/>
      <c r="S118" s="63"/>
      <c r="T118" s="64"/>
      <c r="U118" s="65"/>
      <c r="V118" s="64"/>
      <c r="W118" s="369" t="s">
        <v>4</v>
      </c>
    </row>
    <row r="119" spans="1:26" ht="13.5" thickBot="1">
      <c r="L119" s="67"/>
      <c r="M119" s="316" t="s">
        <v>35</v>
      </c>
      <c r="N119" s="69" t="s">
        <v>36</v>
      </c>
      <c r="O119" s="70" t="s">
        <v>37</v>
      </c>
      <c r="P119" s="71" t="s">
        <v>32</v>
      </c>
      <c r="Q119" s="70" t="s">
        <v>7</v>
      </c>
      <c r="R119" s="316" t="s">
        <v>35</v>
      </c>
      <c r="S119" s="69" t="s">
        <v>36</v>
      </c>
      <c r="T119" s="70" t="s">
        <v>37</v>
      </c>
      <c r="U119" s="71" t="s">
        <v>32</v>
      </c>
      <c r="V119" s="70" t="s">
        <v>7</v>
      </c>
      <c r="W119" s="370"/>
    </row>
    <row r="120" spans="1:26" ht="7.5" customHeight="1" thickTop="1">
      <c r="L120" s="61"/>
      <c r="M120" s="317"/>
      <c r="N120" s="74"/>
      <c r="O120" s="75"/>
      <c r="P120" s="76"/>
      <c r="Q120" s="75"/>
      <c r="R120" s="317"/>
      <c r="S120" s="74"/>
      <c r="T120" s="75"/>
      <c r="U120" s="76"/>
      <c r="V120" s="75"/>
      <c r="W120" s="77"/>
    </row>
    <row r="121" spans="1:26">
      <c r="L121" s="61" t="s">
        <v>10</v>
      </c>
      <c r="M121" s="318">
        <v>245</v>
      </c>
      <c r="N121" s="79">
        <v>42</v>
      </c>
      <c r="O121" s="211">
        <f>M121+N121</f>
        <v>287</v>
      </c>
      <c r="P121" s="80">
        <v>0</v>
      </c>
      <c r="Q121" s="211">
        <f>O121+P121</f>
        <v>287</v>
      </c>
      <c r="R121" s="318">
        <v>315</v>
      </c>
      <c r="S121" s="448">
        <v>57</v>
      </c>
      <c r="T121" s="211">
        <f>R121+S121</f>
        <v>372</v>
      </c>
      <c r="U121" s="445">
        <v>0</v>
      </c>
      <c r="V121" s="211">
        <f>T121+U121</f>
        <v>372</v>
      </c>
      <c r="W121" s="81">
        <f>IF(Q121=0,0,((V121/Q121)-1)*100)</f>
        <v>29.616724738675959</v>
      </c>
    </row>
    <row r="122" spans="1:26">
      <c r="L122" s="61" t="s">
        <v>11</v>
      </c>
      <c r="M122" s="318">
        <v>228</v>
      </c>
      <c r="N122" s="79">
        <v>54</v>
      </c>
      <c r="O122" s="211">
        <f>M122+N122</f>
        <v>282</v>
      </c>
      <c r="P122" s="80">
        <v>0</v>
      </c>
      <c r="Q122" s="211">
        <f>O122+P122</f>
        <v>282</v>
      </c>
      <c r="R122" s="318">
        <v>282</v>
      </c>
      <c r="S122" s="448">
        <v>47</v>
      </c>
      <c r="T122" s="211">
        <f>R122+S122</f>
        <v>329</v>
      </c>
      <c r="U122" s="445">
        <v>0</v>
      </c>
      <c r="V122" s="211">
        <f>T122+U122</f>
        <v>329</v>
      </c>
      <c r="W122" s="81">
        <f>IF(Q122=0,0,((V122/Q122)-1)*100)</f>
        <v>16.666666666666675</v>
      </c>
    </row>
    <row r="123" spans="1:26" ht="13.5" thickBot="1">
      <c r="L123" s="67" t="s">
        <v>12</v>
      </c>
      <c r="M123" s="318">
        <v>276</v>
      </c>
      <c r="N123" s="79">
        <v>54</v>
      </c>
      <c r="O123" s="211">
        <f>M123+N123</f>
        <v>330</v>
      </c>
      <c r="P123" s="80">
        <v>0</v>
      </c>
      <c r="Q123" s="211">
        <f>O123+P123</f>
        <v>330</v>
      </c>
      <c r="R123" s="318">
        <v>320</v>
      </c>
      <c r="S123" s="448">
        <v>63</v>
      </c>
      <c r="T123" s="211">
        <f>R123+S123</f>
        <v>383</v>
      </c>
      <c r="U123" s="445">
        <v>0</v>
      </c>
      <c r="V123" s="211">
        <f>T123+U123</f>
        <v>383</v>
      </c>
      <c r="W123" s="81">
        <f>IF(Q123=0,0,((V123/Q123)-1)*100)</f>
        <v>16.060606060606062</v>
      </c>
    </row>
    <row r="124" spans="1:26" ht="14.25" thickTop="1" thickBot="1">
      <c r="L124" s="82" t="s">
        <v>38</v>
      </c>
      <c r="M124" s="83">
        <f t="shared" ref="M124:V124" si="216">+M121+M122+M123</f>
        <v>749</v>
      </c>
      <c r="N124" s="235">
        <f t="shared" si="216"/>
        <v>150</v>
      </c>
      <c r="O124" s="243">
        <f t="shared" si="216"/>
        <v>899</v>
      </c>
      <c r="P124" s="84">
        <f t="shared" si="216"/>
        <v>0</v>
      </c>
      <c r="Q124" s="243">
        <f t="shared" si="216"/>
        <v>899</v>
      </c>
      <c r="R124" s="84">
        <f t="shared" si="216"/>
        <v>917</v>
      </c>
      <c r="S124" s="235">
        <f t="shared" si="216"/>
        <v>167</v>
      </c>
      <c r="T124" s="243">
        <f t="shared" si="216"/>
        <v>1084</v>
      </c>
      <c r="U124" s="84">
        <f t="shared" si="216"/>
        <v>0</v>
      </c>
      <c r="V124" s="212">
        <f t="shared" si="216"/>
        <v>1084</v>
      </c>
      <c r="W124" s="85">
        <f t="shared" ref="W124" si="217">IF(Q124=0,0,((V124/Q124)-1)*100)</f>
        <v>20.578420467185765</v>
      </c>
      <c r="Y124" s="329"/>
      <c r="Z124" s="329"/>
    </row>
    <row r="125" spans="1:26" ht="13.5" thickTop="1">
      <c r="L125" s="61" t="s">
        <v>13</v>
      </c>
      <c r="M125" s="318">
        <v>287</v>
      </c>
      <c r="N125" s="79">
        <v>70</v>
      </c>
      <c r="O125" s="211">
        <f>M125+N125</f>
        <v>357</v>
      </c>
      <c r="P125" s="80">
        <v>0</v>
      </c>
      <c r="Q125" s="211">
        <f>O125+P125</f>
        <v>357</v>
      </c>
      <c r="R125" s="318">
        <v>320</v>
      </c>
      <c r="S125" s="79">
        <v>52</v>
      </c>
      <c r="T125" s="211">
        <f>R125+S125</f>
        <v>372</v>
      </c>
      <c r="U125" s="80">
        <v>0</v>
      </c>
      <c r="V125" s="211">
        <f>T125+U125</f>
        <v>372</v>
      </c>
      <c r="W125" s="81">
        <f t="shared" ref="W125:W129" si="218">IF(Q125=0,0,((V125/Q125)-1)*100)</f>
        <v>4.2016806722689148</v>
      </c>
      <c r="Y125" s="329"/>
      <c r="Z125" s="329"/>
    </row>
    <row r="126" spans="1:26">
      <c r="L126" s="61" t="s">
        <v>14</v>
      </c>
      <c r="M126" s="318">
        <v>289</v>
      </c>
      <c r="N126" s="79">
        <v>51</v>
      </c>
      <c r="O126" s="211">
        <f>M126+N126</f>
        <v>340</v>
      </c>
      <c r="P126" s="80">
        <v>0</v>
      </c>
      <c r="Q126" s="211">
        <f>O126+P126</f>
        <v>340</v>
      </c>
      <c r="R126" s="318">
        <v>323</v>
      </c>
      <c r="S126" s="79">
        <v>87</v>
      </c>
      <c r="T126" s="211">
        <f>R126+S126</f>
        <v>410</v>
      </c>
      <c r="U126" s="80">
        <v>0</v>
      </c>
      <c r="V126" s="211">
        <f>T126+U126</f>
        <v>410</v>
      </c>
      <c r="W126" s="81">
        <f>IF(Q126=0,0,((V126/Q126)-1)*100)</f>
        <v>20.588235294117641</v>
      </c>
      <c r="Y126" s="329"/>
      <c r="Z126" s="329"/>
    </row>
    <row r="127" spans="1:26" ht="13.5" thickBot="1">
      <c r="L127" s="61" t="s">
        <v>15</v>
      </c>
      <c r="M127" s="318">
        <v>246</v>
      </c>
      <c r="N127" s="79">
        <v>63</v>
      </c>
      <c r="O127" s="211">
        <f>M127+N127</f>
        <v>309</v>
      </c>
      <c r="P127" s="80">
        <v>0</v>
      </c>
      <c r="Q127" s="211">
        <f>O127+P127</f>
        <v>309</v>
      </c>
      <c r="R127" s="318">
        <v>310</v>
      </c>
      <c r="S127" s="79">
        <v>60</v>
      </c>
      <c r="T127" s="211">
        <f>R127+S127</f>
        <v>370</v>
      </c>
      <c r="U127" s="80">
        <v>0</v>
      </c>
      <c r="V127" s="211">
        <f>T127+U127</f>
        <v>370</v>
      </c>
      <c r="W127" s="81">
        <f>IF(Q127=0,0,((V127/Q127)-1)*100)</f>
        <v>19.741100323624593</v>
      </c>
      <c r="Y127" s="329"/>
      <c r="Z127" s="329"/>
    </row>
    <row r="128" spans="1:26" ht="14.25" thickTop="1" thickBot="1">
      <c r="A128" s="401"/>
      <c r="L128" s="82" t="s">
        <v>61</v>
      </c>
      <c r="M128" s="83">
        <f t="shared" ref="M128" si="219">+M125+M126+M127</f>
        <v>822</v>
      </c>
      <c r="N128" s="235">
        <f t="shared" ref="N128" si="220">+N125+N126+N127</f>
        <v>184</v>
      </c>
      <c r="O128" s="243">
        <f t="shared" ref="O128" si="221">+O125+O126+O127</f>
        <v>1006</v>
      </c>
      <c r="P128" s="84">
        <f t="shared" ref="P128" si="222">+P125+P126+P127</f>
        <v>0</v>
      </c>
      <c r="Q128" s="212">
        <f t="shared" ref="Q128" si="223">+Q125+Q126+Q127</f>
        <v>1006</v>
      </c>
      <c r="R128" s="83">
        <f t="shared" ref="R128" si="224">+R125+R126+R127</f>
        <v>953</v>
      </c>
      <c r="S128" s="235">
        <f t="shared" ref="S128" si="225">+S125+S126+S127</f>
        <v>199</v>
      </c>
      <c r="T128" s="243">
        <f t="shared" ref="T128" si="226">+T125+T126+T127</f>
        <v>1152</v>
      </c>
      <c r="U128" s="84">
        <f t="shared" ref="U128" si="227">+U125+U126+U127</f>
        <v>0</v>
      </c>
      <c r="V128" s="212">
        <f t="shared" ref="V128" si="228">+V125+V126+V127</f>
        <v>1152</v>
      </c>
      <c r="W128" s="85">
        <f t="shared" ref="W128" si="229">IF(Q128=0,0,((V128/Q128)-1)*100)</f>
        <v>14.512922465208744</v>
      </c>
      <c r="Y128" s="329"/>
      <c r="Z128" s="329"/>
    </row>
    <row r="129" spans="1:28" ht="13.5" thickTop="1">
      <c r="L129" s="61" t="s">
        <v>16</v>
      </c>
      <c r="M129" s="318">
        <v>218</v>
      </c>
      <c r="N129" s="79">
        <v>50</v>
      </c>
      <c r="O129" s="211">
        <f>SUM(M129:N129)</f>
        <v>268</v>
      </c>
      <c r="P129" s="80">
        <v>0</v>
      </c>
      <c r="Q129" s="211">
        <f>O129+P129</f>
        <v>268</v>
      </c>
      <c r="R129" s="318">
        <v>253</v>
      </c>
      <c r="S129" s="79">
        <v>56</v>
      </c>
      <c r="T129" s="211">
        <f>SUM(R129:S129)</f>
        <v>309</v>
      </c>
      <c r="U129" s="80">
        <v>0</v>
      </c>
      <c r="V129" s="211">
        <f>T129+U129</f>
        <v>309</v>
      </c>
      <c r="W129" s="81">
        <f t="shared" si="218"/>
        <v>15.298507462686572</v>
      </c>
      <c r="Y129" s="329"/>
      <c r="Z129" s="329"/>
    </row>
    <row r="130" spans="1:28">
      <c r="L130" s="61" t="s">
        <v>17</v>
      </c>
      <c r="M130" s="318">
        <v>214</v>
      </c>
      <c r="N130" s="79">
        <v>69</v>
      </c>
      <c r="O130" s="211">
        <f>SUM(M130:N130)</f>
        <v>283</v>
      </c>
      <c r="P130" s="80">
        <v>0</v>
      </c>
      <c r="Q130" s="211">
        <f>O130+P130</f>
        <v>283</v>
      </c>
      <c r="R130" s="318">
        <v>257</v>
      </c>
      <c r="S130" s="79">
        <v>59</v>
      </c>
      <c r="T130" s="211">
        <f>SUM(R130:S130)</f>
        <v>316</v>
      </c>
      <c r="U130" s="80">
        <v>0</v>
      </c>
      <c r="V130" s="211">
        <f>T130+U130</f>
        <v>316</v>
      </c>
      <c r="W130" s="81">
        <f>IF(Q130=0,0,((V130/Q130)-1)*100)</f>
        <v>11.660777385159005</v>
      </c>
      <c r="Y130" s="329"/>
      <c r="Z130" s="329"/>
    </row>
    <row r="131" spans="1:28" ht="13.5" thickBot="1">
      <c r="L131" s="61" t="s">
        <v>18</v>
      </c>
      <c r="M131" s="318">
        <v>205</v>
      </c>
      <c r="N131" s="79">
        <v>57</v>
      </c>
      <c r="O131" s="213">
        <f>SUM(M131:N131)</f>
        <v>262</v>
      </c>
      <c r="P131" s="86">
        <v>0</v>
      </c>
      <c r="Q131" s="211">
        <f>O131+P131</f>
        <v>262</v>
      </c>
      <c r="R131" s="318">
        <v>294</v>
      </c>
      <c r="S131" s="79">
        <v>44</v>
      </c>
      <c r="T131" s="213">
        <f>SUM(R131:S131)</f>
        <v>338</v>
      </c>
      <c r="U131" s="86">
        <v>0</v>
      </c>
      <c r="V131" s="213">
        <f>T131+U131</f>
        <v>338</v>
      </c>
      <c r="W131" s="81">
        <f>IF(Q131=0,0,((V131/Q131)-1)*100)</f>
        <v>29.007633587786263</v>
      </c>
      <c r="Y131" s="329"/>
      <c r="Z131" s="329"/>
    </row>
    <row r="132" spans="1:28" ht="14.25" thickTop="1" thickBot="1">
      <c r="A132" s="401"/>
      <c r="L132" s="87" t="s">
        <v>19</v>
      </c>
      <c r="M132" s="88">
        <f>+M129+M130+M131</f>
        <v>637</v>
      </c>
      <c r="N132" s="236">
        <f t="shared" ref="N132" si="230">+N129+N130+N131</f>
        <v>176</v>
      </c>
      <c r="O132" s="244">
        <f t="shared" ref="O132" si="231">+O129+O130+O131</f>
        <v>813</v>
      </c>
      <c r="P132" s="240">
        <f t="shared" ref="P132" si="232">+P129+P130+P131</f>
        <v>0</v>
      </c>
      <c r="Q132" s="214">
        <f t="shared" ref="Q132" si="233">+Q129+Q130+Q131</f>
        <v>813</v>
      </c>
      <c r="R132" s="88">
        <f t="shared" ref="R132" si="234">+R129+R130+R131</f>
        <v>804</v>
      </c>
      <c r="S132" s="236">
        <f t="shared" ref="S132" si="235">+S129+S130+S131</f>
        <v>159</v>
      </c>
      <c r="T132" s="244">
        <f t="shared" ref="T132" si="236">+T129+T130+T131</f>
        <v>963</v>
      </c>
      <c r="U132" s="240">
        <f t="shared" ref="U132" si="237">+U129+U130+U131</f>
        <v>0</v>
      </c>
      <c r="V132" s="214">
        <f t="shared" ref="V132" si="238">+V129+V130+V131</f>
        <v>963</v>
      </c>
      <c r="W132" s="90">
        <f>IF(Q132=0,0,((V132/Q132)-1)*100)</f>
        <v>18.450184501845012</v>
      </c>
    </row>
    <row r="133" spans="1:28" ht="14.25" thickTop="1" thickBot="1">
      <c r="A133" s="403"/>
      <c r="K133" s="403"/>
      <c r="L133" s="61" t="s">
        <v>21</v>
      </c>
      <c r="M133" s="318">
        <v>220</v>
      </c>
      <c r="N133" s="79">
        <v>46</v>
      </c>
      <c r="O133" s="213">
        <f>SUM(M133:N133)</f>
        <v>266</v>
      </c>
      <c r="P133" s="91">
        <v>0</v>
      </c>
      <c r="Q133" s="211">
        <f>O133+P133</f>
        <v>266</v>
      </c>
      <c r="R133" s="318">
        <v>329</v>
      </c>
      <c r="S133" s="79">
        <v>52</v>
      </c>
      <c r="T133" s="213">
        <f>SUM(R133:S133)</f>
        <v>381</v>
      </c>
      <c r="U133" s="91"/>
      <c r="V133" s="213">
        <f>T133+U133</f>
        <v>381</v>
      </c>
      <c r="W133" s="81">
        <f>IF(Q133=0,0,((V133/Q133)-1)*100)</f>
        <v>43.233082706766915</v>
      </c>
    </row>
    <row r="134" spans="1:28" ht="14.25" thickTop="1" thickBot="1">
      <c r="A134" s="401"/>
      <c r="L134" s="82" t="s">
        <v>66</v>
      </c>
      <c r="M134" s="83">
        <f>M128+M132+M133</f>
        <v>1679</v>
      </c>
      <c r="N134" s="235">
        <f t="shared" ref="N134" si="239">N128+N132+N133</f>
        <v>406</v>
      </c>
      <c r="O134" s="243">
        <f t="shared" ref="O134" si="240">O128+O132+O133</f>
        <v>2085</v>
      </c>
      <c r="P134" s="84">
        <f t="shared" ref="P134" si="241">P128+P132+P133</f>
        <v>0</v>
      </c>
      <c r="Q134" s="212">
        <f t="shared" ref="Q134" si="242">Q128+Q132+Q133</f>
        <v>2085</v>
      </c>
      <c r="R134" s="83">
        <f t="shared" ref="R134" si="243">R128+R132+R133</f>
        <v>2086</v>
      </c>
      <c r="S134" s="235">
        <f t="shared" ref="S134" si="244">S128+S132+S133</f>
        <v>410</v>
      </c>
      <c r="T134" s="243">
        <f t="shared" ref="T134" si="245">T128+T132+T133</f>
        <v>2496</v>
      </c>
      <c r="U134" s="84">
        <f t="shared" ref="U134" si="246">U128+U132+U133</f>
        <v>0</v>
      </c>
      <c r="V134" s="212">
        <f t="shared" ref="V134" si="247">V128+V132+V133</f>
        <v>2496</v>
      </c>
      <c r="W134" s="85">
        <f t="shared" ref="W134" si="248">IF(Q134=0,0,((V134/Q134)-1)*100)</f>
        <v>19.712230215827333</v>
      </c>
      <c r="Y134" s="329"/>
      <c r="Z134" s="329"/>
    </row>
    <row r="135" spans="1:28" ht="14.25" thickTop="1" thickBot="1">
      <c r="A135" s="401"/>
      <c r="L135" s="82" t="s">
        <v>67</v>
      </c>
      <c r="M135" s="83">
        <f>+M124+M128+M132+M133</f>
        <v>2428</v>
      </c>
      <c r="N135" s="235">
        <f t="shared" ref="N135:V135" si="249">+N124+N128+N132+N133</f>
        <v>556</v>
      </c>
      <c r="O135" s="243">
        <f t="shared" si="249"/>
        <v>2984</v>
      </c>
      <c r="P135" s="84">
        <f t="shared" si="249"/>
        <v>0</v>
      </c>
      <c r="Q135" s="212">
        <f t="shared" si="249"/>
        <v>2984</v>
      </c>
      <c r="R135" s="83">
        <f t="shared" si="249"/>
        <v>3003</v>
      </c>
      <c r="S135" s="235">
        <f t="shared" si="249"/>
        <v>577</v>
      </c>
      <c r="T135" s="243">
        <f t="shared" si="249"/>
        <v>3580</v>
      </c>
      <c r="U135" s="84">
        <f t="shared" si="249"/>
        <v>0</v>
      </c>
      <c r="V135" s="212">
        <f t="shared" si="249"/>
        <v>3580</v>
      </c>
      <c r="W135" s="85">
        <f>IF(Q135=0,0,((V135/Q135)-1)*100)</f>
        <v>19.97319034852547</v>
      </c>
      <c r="Y135" s="329"/>
      <c r="Z135" s="329"/>
    </row>
    <row r="136" spans="1:28" ht="13.5" thickTop="1">
      <c r="A136" s="403"/>
      <c r="K136" s="403"/>
      <c r="L136" s="61" t="s">
        <v>22</v>
      </c>
      <c r="M136" s="318">
        <v>216</v>
      </c>
      <c r="N136" s="79">
        <v>77</v>
      </c>
      <c r="O136" s="213">
        <f>SUM(M136:N136)</f>
        <v>293</v>
      </c>
      <c r="P136" s="80">
        <v>0</v>
      </c>
      <c r="Q136" s="211">
        <f>O136+P136</f>
        <v>293</v>
      </c>
      <c r="R136" s="318"/>
      <c r="S136" s="79"/>
      <c r="T136" s="213"/>
      <c r="U136" s="80"/>
      <c r="V136" s="213"/>
      <c r="W136" s="81"/>
    </row>
    <row r="137" spans="1:28" ht="13.5" thickBot="1">
      <c r="A137" s="403"/>
      <c r="K137" s="403"/>
      <c r="L137" s="61" t="s">
        <v>23</v>
      </c>
      <c r="M137" s="318">
        <v>238</v>
      </c>
      <c r="N137" s="79">
        <v>104</v>
      </c>
      <c r="O137" s="213">
        <f>SUM(M137:N137)</f>
        <v>342</v>
      </c>
      <c r="P137" s="80">
        <v>0</v>
      </c>
      <c r="Q137" s="211">
        <f>O137+P137</f>
        <v>342</v>
      </c>
      <c r="R137" s="318"/>
      <c r="S137" s="79"/>
      <c r="T137" s="213"/>
      <c r="U137" s="80"/>
      <c r="V137" s="213"/>
      <c r="W137" s="81"/>
    </row>
    <row r="138" spans="1:28" ht="14.25" thickTop="1" thickBot="1">
      <c r="L138" s="82" t="s">
        <v>40</v>
      </c>
      <c r="M138" s="84">
        <f t="shared" ref="M138:Q138" si="250">+M133+M136+M137</f>
        <v>674</v>
      </c>
      <c r="N138" s="84">
        <f t="shared" si="250"/>
        <v>227</v>
      </c>
      <c r="O138" s="212">
        <f t="shared" si="250"/>
        <v>901</v>
      </c>
      <c r="P138" s="83">
        <f t="shared" si="250"/>
        <v>0</v>
      </c>
      <c r="Q138" s="243">
        <f t="shared" si="250"/>
        <v>901</v>
      </c>
      <c r="R138" s="84"/>
      <c r="S138" s="84"/>
      <c r="T138" s="212"/>
      <c r="U138" s="83"/>
      <c r="V138" s="212"/>
      <c r="W138" s="85"/>
    </row>
    <row r="139" spans="1:28" ht="14.25" thickTop="1" thickBot="1">
      <c r="A139" s="401"/>
      <c r="L139" s="82" t="s">
        <v>62</v>
      </c>
      <c r="M139" s="83">
        <f t="shared" ref="M139:Q139" si="251">M128+M132+M138</f>
        <v>2133</v>
      </c>
      <c r="N139" s="235">
        <f t="shared" si="251"/>
        <v>587</v>
      </c>
      <c r="O139" s="243">
        <f t="shared" si="251"/>
        <v>2720</v>
      </c>
      <c r="P139" s="84">
        <f t="shared" si="251"/>
        <v>0</v>
      </c>
      <c r="Q139" s="212">
        <f t="shared" si="251"/>
        <v>2720</v>
      </c>
      <c r="R139" s="83"/>
      <c r="S139" s="235"/>
      <c r="T139" s="243"/>
      <c r="U139" s="84"/>
      <c r="V139" s="212"/>
      <c r="W139" s="85"/>
    </row>
    <row r="140" spans="1:28" ht="14.25" thickTop="1" thickBot="1">
      <c r="L140" s="82" t="s">
        <v>64</v>
      </c>
      <c r="M140" s="83">
        <f t="shared" ref="M140:Q140" si="252">+M124+M128+M132+M138</f>
        <v>2882</v>
      </c>
      <c r="N140" s="235">
        <f t="shared" si="252"/>
        <v>737</v>
      </c>
      <c r="O140" s="243">
        <f t="shared" si="252"/>
        <v>3619</v>
      </c>
      <c r="P140" s="84">
        <f t="shared" si="252"/>
        <v>0</v>
      </c>
      <c r="Q140" s="212">
        <f t="shared" si="252"/>
        <v>3619</v>
      </c>
      <c r="R140" s="83"/>
      <c r="S140" s="235"/>
      <c r="T140" s="243"/>
      <c r="U140" s="84"/>
      <c r="V140" s="212"/>
      <c r="W140" s="85"/>
      <c r="Y140" s="329"/>
      <c r="Z140" s="329"/>
      <c r="AB140" s="329"/>
    </row>
    <row r="141" spans="1:28" ht="14.25" thickTop="1" thickBot="1">
      <c r="L141" s="92" t="s">
        <v>60</v>
      </c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</row>
    <row r="142" spans="1:28" ht="13.5" thickTop="1">
      <c r="L142" s="510" t="s">
        <v>42</v>
      </c>
      <c r="M142" s="511"/>
      <c r="N142" s="511"/>
      <c r="O142" s="511"/>
      <c r="P142" s="511"/>
      <c r="Q142" s="511"/>
      <c r="R142" s="511"/>
      <c r="S142" s="511"/>
      <c r="T142" s="511"/>
      <c r="U142" s="511"/>
      <c r="V142" s="511"/>
      <c r="W142" s="512"/>
    </row>
    <row r="143" spans="1:28" ht="13.5" thickBot="1">
      <c r="L143" s="507" t="s">
        <v>45</v>
      </c>
      <c r="M143" s="508"/>
      <c r="N143" s="508"/>
      <c r="O143" s="508"/>
      <c r="P143" s="508"/>
      <c r="Q143" s="508"/>
      <c r="R143" s="508"/>
      <c r="S143" s="508"/>
      <c r="T143" s="508"/>
      <c r="U143" s="508"/>
      <c r="V143" s="508"/>
      <c r="W143" s="509"/>
    </row>
    <row r="144" spans="1:28" ht="14.25" thickTop="1" thickBot="1">
      <c r="L144" s="56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8" t="s">
        <v>34</v>
      </c>
    </row>
    <row r="145" spans="1:28" ht="14.25" thickTop="1" thickBot="1">
      <c r="L145" s="59"/>
      <c r="M145" s="223" t="s">
        <v>63</v>
      </c>
      <c r="N145" s="224"/>
      <c r="O145" s="225"/>
      <c r="P145" s="223"/>
      <c r="Q145" s="223"/>
      <c r="R145" s="223" t="s">
        <v>65</v>
      </c>
      <c r="S145" s="224"/>
      <c r="T145" s="225"/>
      <c r="U145" s="223"/>
      <c r="V145" s="223"/>
      <c r="W145" s="368" t="s">
        <v>2</v>
      </c>
    </row>
    <row r="146" spans="1:28" ht="13.5" thickTop="1">
      <c r="L146" s="61" t="s">
        <v>3</v>
      </c>
      <c r="M146" s="62"/>
      <c r="N146" s="63"/>
      <c r="O146" s="64"/>
      <c r="P146" s="65"/>
      <c r="Q146" s="103"/>
      <c r="R146" s="62"/>
      <c r="S146" s="63"/>
      <c r="T146" s="64"/>
      <c r="U146" s="65"/>
      <c r="V146" s="103"/>
      <c r="W146" s="369" t="s">
        <v>4</v>
      </c>
    </row>
    <row r="147" spans="1:28" ht="13.5" thickBot="1">
      <c r="L147" s="67"/>
      <c r="M147" s="68" t="s">
        <v>35</v>
      </c>
      <c r="N147" s="69" t="s">
        <v>36</v>
      </c>
      <c r="O147" s="70" t="s">
        <v>37</v>
      </c>
      <c r="P147" s="71" t="s">
        <v>32</v>
      </c>
      <c r="Q147" s="104" t="s">
        <v>7</v>
      </c>
      <c r="R147" s="68" t="s">
        <v>35</v>
      </c>
      <c r="S147" s="69" t="s">
        <v>36</v>
      </c>
      <c r="T147" s="70" t="s">
        <v>37</v>
      </c>
      <c r="U147" s="71" t="s">
        <v>32</v>
      </c>
      <c r="V147" s="104" t="s">
        <v>7</v>
      </c>
      <c r="W147" s="370"/>
    </row>
    <row r="148" spans="1:28" ht="5.25" customHeight="1" thickTop="1">
      <c r="L148" s="61"/>
      <c r="M148" s="73"/>
      <c r="N148" s="74"/>
      <c r="O148" s="75"/>
      <c r="P148" s="76"/>
      <c r="Q148" s="105"/>
      <c r="R148" s="73"/>
      <c r="S148" s="74"/>
      <c r="T148" s="75"/>
      <c r="U148" s="76"/>
      <c r="V148" s="152"/>
      <c r="W148" s="77"/>
    </row>
    <row r="149" spans="1:28">
      <c r="L149" s="61" t="s">
        <v>10</v>
      </c>
      <c r="M149" s="78">
        <f t="shared" ref="M149:N151" si="253">+M93+M121</f>
        <v>245</v>
      </c>
      <c r="N149" s="79">
        <f t="shared" si="253"/>
        <v>42</v>
      </c>
      <c r="O149" s="211">
        <f>M149+N149</f>
        <v>287</v>
      </c>
      <c r="P149" s="80">
        <f>+P93+P121</f>
        <v>0</v>
      </c>
      <c r="Q149" s="219">
        <f t="shared" ref="Q149:Q151" si="254">O149+P149</f>
        <v>287</v>
      </c>
      <c r="R149" s="78">
        <f>R93+R121</f>
        <v>315</v>
      </c>
      <c r="S149" s="79">
        <f>S121+S93</f>
        <v>57</v>
      </c>
      <c r="T149" s="211">
        <f>R149+S149</f>
        <v>372</v>
      </c>
      <c r="U149" s="80">
        <f>+U93+U121</f>
        <v>0</v>
      </c>
      <c r="V149" s="220">
        <f>T149+U149</f>
        <v>372</v>
      </c>
      <c r="W149" s="81">
        <f>IF(Q149=0,0,((V149/Q149)-1)*100)</f>
        <v>29.616724738675959</v>
      </c>
      <c r="Z149" s="329"/>
    </row>
    <row r="150" spans="1:28">
      <c r="L150" s="61" t="s">
        <v>11</v>
      </c>
      <c r="M150" s="78">
        <f t="shared" si="253"/>
        <v>228</v>
      </c>
      <c r="N150" s="79">
        <f t="shared" si="253"/>
        <v>54</v>
      </c>
      <c r="O150" s="211">
        <f>M150+N150</f>
        <v>282</v>
      </c>
      <c r="P150" s="80">
        <f>+P94+P122</f>
        <v>0</v>
      </c>
      <c r="Q150" s="219">
        <f t="shared" si="254"/>
        <v>282</v>
      </c>
      <c r="R150" s="78">
        <f>+R94+R122</f>
        <v>282</v>
      </c>
      <c r="S150" s="79">
        <f>+S94+S122</f>
        <v>47</v>
      </c>
      <c r="T150" s="211">
        <f>R150+S150</f>
        <v>329</v>
      </c>
      <c r="U150" s="80">
        <f>+U94+U122</f>
        <v>0</v>
      </c>
      <c r="V150" s="220">
        <f>T150+U150</f>
        <v>329</v>
      </c>
      <c r="W150" s="81">
        <f>IF(Q150=0,0,((V150/Q150)-1)*100)</f>
        <v>16.666666666666675</v>
      </c>
      <c r="Z150" s="329"/>
    </row>
    <row r="151" spans="1:28" ht="13.5" thickBot="1">
      <c r="L151" s="67" t="s">
        <v>12</v>
      </c>
      <c r="M151" s="78">
        <f t="shared" si="253"/>
        <v>276</v>
      </c>
      <c r="N151" s="79">
        <f t="shared" si="253"/>
        <v>54</v>
      </c>
      <c r="O151" s="211">
        <f>M151+N151</f>
        <v>330</v>
      </c>
      <c r="P151" s="80">
        <f>+P95+P123</f>
        <v>0</v>
      </c>
      <c r="Q151" s="219">
        <f t="shared" si="254"/>
        <v>330</v>
      </c>
      <c r="R151" s="78">
        <f>+R95+R123</f>
        <v>320</v>
      </c>
      <c r="S151" s="79">
        <f>+S95+S123</f>
        <v>63</v>
      </c>
      <c r="T151" s="211">
        <f>R151+S151</f>
        <v>383</v>
      </c>
      <c r="U151" s="80">
        <f>+U95+U123</f>
        <v>0</v>
      </c>
      <c r="V151" s="220">
        <f>T151+U151</f>
        <v>383</v>
      </c>
      <c r="W151" s="81">
        <f>IF(Q151=0,0,((V151/Q151)-1)*100)</f>
        <v>16.060606060606062</v>
      </c>
      <c r="Z151" s="329"/>
    </row>
    <row r="152" spans="1:28" ht="14.25" thickTop="1" thickBot="1">
      <c r="L152" s="82" t="s">
        <v>38</v>
      </c>
      <c r="M152" s="83">
        <f t="shared" ref="M152:V152" si="255">+M149+M150+M151</f>
        <v>749</v>
      </c>
      <c r="N152" s="84">
        <f t="shared" si="255"/>
        <v>150</v>
      </c>
      <c r="O152" s="212">
        <f t="shared" si="255"/>
        <v>899</v>
      </c>
      <c r="P152" s="83">
        <f t="shared" si="255"/>
        <v>0</v>
      </c>
      <c r="Q152" s="212">
        <f t="shared" si="255"/>
        <v>899</v>
      </c>
      <c r="R152" s="83">
        <f t="shared" si="255"/>
        <v>917</v>
      </c>
      <c r="S152" s="235">
        <f t="shared" si="255"/>
        <v>167</v>
      </c>
      <c r="T152" s="243">
        <f t="shared" si="255"/>
        <v>1084</v>
      </c>
      <c r="U152" s="84">
        <f t="shared" si="255"/>
        <v>0</v>
      </c>
      <c r="V152" s="212">
        <f t="shared" si="255"/>
        <v>1084</v>
      </c>
      <c r="W152" s="85">
        <f t="shared" ref="W152" si="256">IF(Q152=0,0,((V152/Q152)-1)*100)</f>
        <v>20.578420467185765</v>
      </c>
      <c r="Y152" s="329"/>
      <c r="Z152" s="329"/>
    </row>
    <row r="153" spans="1:28" ht="13.5" thickTop="1">
      <c r="L153" s="61" t="s">
        <v>13</v>
      </c>
      <c r="M153" s="78">
        <f t="shared" ref="M153:N155" si="257">+M97+M125</f>
        <v>287</v>
      </c>
      <c r="N153" s="79">
        <f t="shared" si="257"/>
        <v>70</v>
      </c>
      <c r="O153" s="211">
        <f t="shared" ref="O153:O165" si="258">M153+N153</f>
        <v>357</v>
      </c>
      <c r="P153" s="80">
        <f>+P97+P125</f>
        <v>0</v>
      </c>
      <c r="Q153" s="219">
        <f t="shared" ref="Q153" si="259">O153+P153</f>
        <v>357</v>
      </c>
      <c r="R153" s="78">
        <f t="shared" ref="R153:S155" si="260">+R97+R125</f>
        <v>320</v>
      </c>
      <c r="S153" s="79">
        <f t="shared" si="260"/>
        <v>52</v>
      </c>
      <c r="T153" s="211">
        <f t="shared" ref="T153" si="261">R153+S153</f>
        <v>372</v>
      </c>
      <c r="U153" s="80">
        <f>+U97+U125</f>
        <v>0</v>
      </c>
      <c r="V153" s="220">
        <f>T153+U153</f>
        <v>372</v>
      </c>
      <c r="W153" s="81">
        <f>IF(Q153=0,0,((V153/Q153)-1)*100)</f>
        <v>4.2016806722689148</v>
      </c>
      <c r="Y153" s="329"/>
      <c r="Z153" s="329"/>
    </row>
    <row r="154" spans="1:28">
      <c r="L154" s="61" t="s">
        <v>14</v>
      </c>
      <c r="M154" s="78">
        <f t="shared" si="257"/>
        <v>289</v>
      </c>
      <c r="N154" s="79">
        <f t="shared" si="257"/>
        <v>51</v>
      </c>
      <c r="O154" s="211">
        <f>M154+N154</f>
        <v>340</v>
      </c>
      <c r="P154" s="80">
        <f>+P98+P126</f>
        <v>0</v>
      </c>
      <c r="Q154" s="219">
        <f>O154+P154</f>
        <v>340</v>
      </c>
      <c r="R154" s="78">
        <f t="shared" si="260"/>
        <v>323</v>
      </c>
      <c r="S154" s="79">
        <f t="shared" si="260"/>
        <v>87</v>
      </c>
      <c r="T154" s="211">
        <f>R154+S154</f>
        <v>410</v>
      </c>
      <c r="U154" s="80">
        <f>+U98+U126</f>
        <v>0</v>
      </c>
      <c r="V154" s="220">
        <f>T154+U154</f>
        <v>410</v>
      </c>
      <c r="W154" s="81">
        <f>IF(Q154=0,0,((V154/Q154)-1)*100)</f>
        <v>20.588235294117641</v>
      </c>
      <c r="Y154" s="329"/>
      <c r="Z154" s="329"/>
      <c r="AB154" s="329"/>
    </row>
    <row r="155" spans="1:28" ht="13.5" thickBot="1">
      <c r="L155" s="61" t="s">
        <v>15</v>
      </c>
      <c r="M155" s="78">
        <f t="shared" si="257"/>
        <v>246</v>
      </c>
      <c r="N155" s="79">
        <f t="shared" si="257"/>
        <v>63</v>
      </c>
      <c r="O155" s="211">
        <f>M155+N155</f>
        <v>309</v>
      </c>
      <c r="P155" s="80">
        <f>+P99+P127</f>
        <v>0</v>
      </c>
      <c r="Q155" s="219">
        <f>O155+P155</f>
        <v>309</v>
      </c>
      <c r="R155" s="78">
        <f t="shared" si="260"/>
        <v>310</v>
      </c>
      <c r="S155" s="79">
        <f t="shared" si="260"/>
        <v>60</v>
      </c>
      <c r="T155" s="211">
        <f>R155+S155</f>
        <v>370</v>
      </c>
      <c r="U155" s="80">
        <f>+U99+U127</f>
        <v>0</v>
      </c>
      <c r="V155" s="220">
        <f>T155+U155</f>
        <v>370</v>
      </c>
      <c r="W155" s="81">
        <f>IF(Q155=0,0,((V155/Q155)-1)*100)</f>
        <v>19.741100323624593</v>
      </c>
      <c r="Y155" s="329"/>
      <c r="Z155" s="329"/>
    </row>
    <row r="156" spans="1:28" ht="14.25" thickTop="1" thickBot="1">
      <c r="A156" s="401"/>
      <c r="L156" s="82" t="s">
        <v>61</v>
      </c>
      <c r="M156" s="83">
        <f t="shared" ref="M156" si="262">+M153+M154+M155</f>
        <v>822</v>
      </c>
      <c r="N156" s="235">
        <f t="shared" ref="N156" si="263">+N153+N154+N155</f>
        <v>184</v>
      </c>
      <c r="O156" s="243">
        <f t="shared" ref="O156" si="264">+O153+O154+O155</f>
        <v>1006</v>
      </c>
      <c r="P156" s="84">
        <f t="shared" ref="P156" si="265">+P153+P154+P155</f>
        <v>0</v>
      </c>
      <c r="Q156" s="212">
        <f t="shared" ref="Q156" si="266">+Q153+Q154+Q155</f>
        <v>1006</v>
      </c>
      <c r="R156" s="83">
        <f t="shared" ref="R156" si="267">+R153+R154+R155</f>
        <v>953</v>
      </c>
      <c r="S156" s="235">
        <f t="shared" ref="S156" si="268">+S153+S154+S155</f>
        <v>199</v>
      </c>
      <c r="T156" s="243">
        <f t="shared" ref="T156" si="269">+T153+T154+T155</f>
        <v>1152</v>
      </c>
      <c r="U156" s="84">
        <f t="shared" ref="U156" si="270">+U153+U154+U155</f>
        <v>0</v>
      </c>
      <c r="V156" s="212">
        <f t="shared" ref="V156" si="271">+V153+V154+V155</f>
        <v>1152</v>
      </c>
      <c r="W156" s="85">
        <f t="shared" ref="W156" si="272">IF(Q156=0,0,((V156/Q156)-1)*100)</f>
        <v>14.512922465208744</v>
      </c>
      <c r="Y156" s="329"/>
      <c r="Z156" s="329"/>
    </row>
    <row r="157" spans="1:28" ht="13.5" thickTop="1">
      <c r="L157" s="61" t="s">
        <v>16</v>
      </c>
      <c r="M157" s="78">
        <f t="shared" ref="M157:N159" si="273">+M101+M129</f>
        <v>218</v>
      </c>
      <c r="N157" s="79">
        <f t="shared" si="273"/>
        <v>50</v>
      </c>
      <c r="O157" s="211">
        <f t="shared" si="258"/>
        <v>268</v>
      </c>
      <c r="P157" s="80">
        <f>+P101+P129</f>
        <v>0</v>
      </c>
      <c r="Q157" s="219">
        <f t="shared" ref="Q157:Q165" si="274">O157+P157</f>
        <v>268</v>
      </c>
      <c r="R157" s="78">
        <f t="shared" ref="R157:S159" si="275">+R101+R129</f>
        <v>253</v>
      </c>
      <c r="S157" s="79">
        <f t="shared" si="275"/>
        <v>56</v>
      </c>
      <c r="T157" s="211">
        <f t="shared" ref="T157" si="276">R157+S157</f>
        <v>309</v>
      </c>
      <c r="U157" s="80">
        <f>+U101+U129</f>
        <v>0</v>
      </c>
      <c r="V157" s="220">
        <f t="shared" ref="V157" si="277">T157+U157</f>
        <v>309</v>
      </c>
      <c r="W157" s="81">
        <f t="shared" ref="W157" si="278">IF(Q157=0,0,((V157/Q157)-1)*100)</f>
        <v>15.298507462686572</v>
      </c>
      <c r="Y157" s="329"/>
      <c r="Z157" s="329"/>
    </row>
    <row r="158" spans="1:28">
      <c r="L158" s="61" t="s">
        <v>17</v>
      </c>
      <c r="M158" s="78">
        <f t="shared" si="273"/>
        <v>214</v>
      </c>
      <c r="N158" s="79">
        <f t="shared" si="273"/>
        <v>69</v>
      </c>
      <c r="O158" s="211">
        <f>M158+N158</f>
        <v>283</v>
      </c>
      <c r="P158" s="80">
        <f>+P102+P130</f>
        <v>0</v>
      </c>
      <c r="Q158" s="219">
        <f>O158+P158</f>
        <v>283</v>
      </c>
      <c r="R158" s="78">
        <f t="shared" si="275"/>
        <v>257</v>
      </c>
      <c r="S158" s="79">
        <f t="shared" si="275"/>
        <v>59</v>
      </c>
      <c r="T158" s="211">
        <f>R158+S158</f>
        <v>316</v>
      </c>
      <c r="U158" s="80">
        <f>+U102+U130</f>
        <v>0</v>
      </c>
      <c r="V158" s="220">
        <f>T158+U158</f>
        <v>316</v>
      </c>
      <c r="W158" s="81">
        <f>IF(Q158=0,0,((V158/Q158)-1)*100)</f>
        <v>11.660777385159005</v>
      </c>
      <c r="Y158" s="329"/>
      <c r="Z158" s="329"/>
    </row>
    <row r="159" spans="1:28" ht="13.5" thickBot="1">
      <c r="L159" s="61" t="s">
        <v>18</v>
      </c>
      <c r="M159" s="78">
        <f t="shared" si="273"/>
        <v>205</v>
      </c>
      <c r="N159" s="79">
        <f t="shared" si="273"/>
        <v>57</v>
      </c>
      <c r="O159" s="213">
        <f>M159+N159</f>
        <v>262</v>
      </c>
      <c r="P159" s="86">
        <f>+P103+P131</f>
        <v>0</v>
      </c>
      <c r="Q159" s="219">
        <f>O159+P159</f>
        <v>262</v>
      </c>
      <c r="R159" s="78">
        <f t="shared" si="275"/>
        <v>294</v>
      </c>
      <c r="S159" s="79">
        <f t="shared" si="275"/>
        <v>44</v>
      </c>
      <c r="T159" s="213">
        <f>R159+S159</f>
        <v>338</v>
      </c>
      <c r="U159" s="86">
        <f>+U103+U131</f>
        <v>0</v>
      </c>
      <c r="V159" s="220">
        <f>T159+U159</f>
        <v>338</v>
      </c>
      <c r="W159" s="81">
        <f>IF(Q159=0,0,((V159/Q159)-1)*100)</f>
        <v>29.007633587786263</v>
      </c>
      <c r="Y159" s="329"/>
      <c r="Z159" s="329"/>
    </row>
    <row r="160" spans="1:28" ht="14.25" thickTop="1" thickBot="1">
      <c r="A160" s="401"/>
      <c r="L160" s="87" t="s">
        <v>19</v>
      </c>
      <c r="M160" s="88">
        <f>+M157+M158+M159</f>
        <v>637</v>
      </c>
      <c r="N160" s="236">
        <f t="shared" ref="N160" si="279">+N157+N158+N159</f>
        <v>176</v>
      </c>
      <c r="O160" s="244">
        <f t="shared" ref="O160" si="280">+O157+O158+O159</f>
        <v>813</v>
      </c>
      <c r="P160" s="240">
        <f t="shared" ref="P160" si="281">+P157+P158+P159</f>
        <v>0</v>
      </c>
      <c r="Q160" s="214">
        <f t="shared" ref="Q160" si="282">+Q157+Q158+Q159</f>
        <v>813</v>
      </c>
      <c r="R160" s="88">
        <f t="shared" ref="R160" si="283">+R157+R158+R159</f>
        <v>804</v>
      </c>
      <c r="S160" s="236">
        <f t="shared" ref="S160" si="284">+S157+S158+S159</f>
        <v>159</v>
      </c>
      <c r="T160" s="244">
        <f t="shared" ref="T160" si="285">+T157+T158+T159</f>
        <v>963</v>
      </c>
      <c r="U160" s="240">
        <f t="shared" ref="U160" si="286">+U157+U158+U159</f>
        <v>0</v>
      </c>
      <c r="V160" s="214">
        <f t="shared" ref="V160" si="287">+V157+V158+V159</f>
        <v>963</v>
      </c>
      <c r="W160" s="90">
        <f>IF(Q160=0,0,((V160/Q160)-1)*100)</f>
        <v>18.450184501845012</v>
      </c>
    </row>
    <row r="161" spans="1:28" ht="14.25" thickTop="1" thickBot="1">
      <c r="A161" s="401"/>
      <c r="L161" s="61" t="s">
        <v>21</v>
      </c>
      <c r="M161" s="78">
        <f>+M105+M133</f>
        <v>220</v>
      </c>
      <c r="N161" s="79">
        <f>+N105+N133</f>
        <v>46</v>
      </c>
      <c r="O161" s="213">
        <f>M161+N161</f>
        <v>266</v>
      </c>
      <c r="P161" s="91">
        <f>+P105+P133</f>
        <v>0</v>
      </c>
      <c r="Q161" s="219">
        <f>O161+P161</f>
        <v>266</v>
      </c>
      <c r="R161" s="78">
        <f>+R105+R133</f>
        <v>329</v>
      </c>
      <c r="S161" s="79">
        <f>+S105+S133</f>
        <v>52</v>
      </c>
      <c r="T161" s="213">
        <f>R161+S161</f>
        <v>381</v>
      </c>
      <c r="U161" s="91">
        <f>+U105+U133</f>
        <v>0</v>
      </c>
      <c r="V161" s="220">
        <f>T161+U161</f>
        <v>381</v>
      </c>
      <c r="W161" s="81">
        <f>IF(Q161=0,0,((V161/Q161)-1)*100)</f>
        <v>43.233082706766915</v>
      </c>
    </row>
    <row r="162" spans="1:28" ht="14.25" thickTop="1" thickBot="1">
      <c r="A162" s="401"/>
      <c r="L162" s="82" t="s">
        <v>66</v>
      </c>
      <c r="M162" s="83">
        <f>M156+M160+M161</f>
        <v>1679</v>
      </c>
      <c r="N162" s="235">
        <f t="shared" ref="N162" si="288">N156+N160+N161</f>
        <v>406</v>
      </c>
      <c r="O162" s="243">
        <f t="shared" ref="O162" si="289">O156+O160+O161</f>
        <v>2085</v>
      </c>
      <c r="P162" s="84">
        <f t="shared" ref="P162" si="290">P156+P160+P161</f>
        <v>0</v>
      </c>
      <c r="Q162" s="212">
        <f t="shared" ref="Q162" si="291">Q156+Q160+Q161</f>
        <v>2085</v>
      </c>
      <c r="R162" s="83">
        <f t="shared" ref="R162" si="292">R156+R160+R161</f>
        <v>2086</v>
      </c>
      <c r="S162" s="235">
        <f t="shared" ref="S162" si="293">S156+S160+S161</f>
        <v>410</v>
      </c>
      <c r="T162" s="243">
        <f t="shared" ref="T162" si="294">T156+T160+T161</f>
        <v>2496</v>
      </c>
      <c r="U162" s="84">
        <f t="shared" ref="U162" si="295">U156+U160+U161</f>
        <v>0</v>
      </c>
      <c r="V162" s="212">
        <f t="shared" ref="V162" si="296">V156+V160+V161</f>
        <v>2496</v>
      </c>
      <c r="W162" s="85">
        <f t="shared" ref="W162" si="297">IF(Q162=0,0,((V162/Q162)-1)*100)</f>
        <v>19.712230215827333</v>
      </c>
      <c r="Y162" s="329"/>
      <c r="Z162" s="329"/>
    </row>
    <row r="163" spans="1:28" ht="14.25" thickTop="1" thickBot="1">
      <c r="A163" s="401"/>
      <c r="L163" s="82" t="s">
        <v>67</v>
      </c>
      <c r="M163" s="83">
        <f>+M152+M156+M160+M161</f>
        <v>2428</v>
      </c>
      <c r="N163" s="235">
        <f t="shared" ref="N163:V163" si="298">+N152+N156+N160+N161</f>
        <v>556</v>
      </c>
      <c r="O163" s="243">
        <f t="shared" si="298"/>
        <v>2984</v>
      </c>
      <c r="P163" s="84">
        <f t="shared" si="298"/>
        <v>0</v>
      </c>
      <c r="Q163" s="212">
        <f t="shared" si="298"/>
        <v>2984</v>
      </c>
      <c r="R163" s="83">
        <f t="shared" si="298"/>
        <v>3003</v>
      </c>
      <c r="S163" s="235">
        <f t="shared" si="298"/>
        <v>577</v>
      </c>
      <c r="T163" s="243">
        <f t="shared" si="298"/>
        <v>3580</v>
      </c>
      <c r="U163" s="84">
        <f t="shared" si="298"/>
        <v>0</v>
      </c>
      <c r="V163" s="212">
        <f t="shared" si="298"/>
        <v>3580</v>
      </c>
      <c r="W163" s="85">
        <f>IF(Q163=0,0,((V163/Q163)-1)*100)</f>
        <v>19.97319034852547</v>
      </c>
      <c r="Y163" s="329"/>
      <c r="Z163" s="329"/>
    </row>
    <row r="164" spans="1:28" ht="13.5" thickTop="1">
      <c r="A164" s="401"/>
      <c r="L164" s="61" t="s">
        <v>22</v>
      </c>
      <c r="M164" s="78">
        <f>+M108+M136</f>
        <v>216</v>
      </c>
      <c r="N164" s="79">
        <f>+N108+N136</f>
        <v>77</v>
      </c>
      <c r="O164" s="213">
        <f t="shared" si="258"/>
        <v>293</v>
      </c>
      <c r="P164" s="80">
        <f>+P108+P136</f>
        <v>0</v>
      </c>
      <c r="Q164" s="219">
        <f t="shared" si="274"/>
        <v>293</v>
      </c>
      <c r="R164" s="78"/>
      <c r="S164" s="79"/>
      <c r="T164" s="213"/>
      <c r="U164" s="80"/>
      <c r="V164" s="220"/>
      <c r="W164" s="81"/>
    </row>
    <row r="165" spans="1:28" ht="13.5" thickBot="1">
      <c r="A165" s="403"/>
      <c r="K165" s="403"/>
      <c r="L165" s="61" t="s">
        <v>23</v>
      </c>
      <c r="M165" s="78">
        <f>+M109+M137</f>
        <v>238</v>
      </c>
      <c r="N165" s="79">
        <f>+N109+N137</f>
        <v>104</v>
      </c>
      <c r="O165" s="213">
        <f t="shared" si="258"/>
        <v>342</v>
      </c>
      <c r="P165" s="80">
        <f>+P109+P137</f>
        <v>0</v>
      </c>
      <c r="Q165" s="219">
        <f t="shared" si="274"/>
        <v>342</v>
      </c>
      <c r="R165" s="78"/>
      <c r="S165" s="79"/>
      <c r="T165" s="213"/>
      <c r="U165" s="80"/>
      <c r="V165" s="220"/>
      <c r="W165" s="81"/>
    </row>
    <row r="166" spans="1:28" ht="14.25" thickTop="1" thickBot="1">
      <c r="A166" s="403"/>
      <c r="K166" s="403"/>
      <c r="L166" s="82" t="s">
        <v>40</v>
      </c>
      <c r="M166" s="83">
        <f t="shared" ref="M166:Q166" si="299">+M161+M164+M165</f>
        <v>674</v>
      </c>
      <c r="N166" s="235">
        <f t="shared" si="299"/>
        <v>227</v>
      </c>
      <c r="O166" s="243">
        <f t="shared" si="299"/>
        <v>901</v>
      </c>
      <c r="P166" s="84">
        <f t="shared" si="299"/>
        <v>0</v>
      </c>
      <c r="Q166" s="212">
        <f t="shared" si="299"/>
        <v>901</v>
      </c>
      <c r="R166" s="83"/>
      <c r="S166" s="235"/>
      <c r="T166" s="243"/>
      <c r="U166" s="84"/>
      <c r="V166" s="212"/>
      <c r="W166" s="85"/>
    </row>
    <row r="167" spans="1:28" ht="14.25" thickTop="1" thickBot="1">
      <c r="A167" s="401"/>
      <c r="L167" s="82" t="s">
        <v>62</v>
      </c>
      <c r="M167" s="83">
        <f t="shared" ref="M167:Q167" si="300">M156+M160+M166</f>
        <v>2133</v>
      </c>
      <c r="N167" s="235">
        <f t="shared" si="300"/>
        <v>587</v>
      </c>
      <c r="O167" s="243">
        <f t="shared" si="300"/>
        <v>2720</v>
      </c>
      <c r="P167" s="84">
        <f t="shared" si="300"/>
        <v>0</v>
      </c>
      <c r="Q167" s="212">
        <f t="shared" si="300"/>
        <v>2720</v>
      </c>
      <c r="R167" s="83"/>
      <c r="S167" s="235"/>
      <c r="T167" s="243"/>
      <c r="U167" s="84"/>
      <c r="V167" s="212"/>
      <c r="W167" s="85"/>
    </row>
    <row r="168" spans="1:28" ht="14.25" thickTop="1" thickBot="1">
      <c r="L168" s="82" t="s">
        <v>64</v>
      </c>
      <c r="M168" s="83">
        <f t="shared" ref="M168:Q168" si="301">+M152+M156+M160+M166</f>
        <v>2882</v>
      </c>
      <c r="N168" s="235">
        <f t="shared" si="301"/>
        <v>737</v>
      </c>
      <c r="O168" s="243">
        <f t="shared" si="301"/>
        <v>3619</v>
      </c>
      <c r="P168" s="84">
        <f t="shared" si="301"/>
        <v>0</v>
      </c>
      <c r="Q168" s="212">
        <f t="shared" si="301"/>
        <v>3619</v>
      </c>
      <c r="R168" s="83"/>
      <c r="S168" s="235"/>
      <c r="T168" s="243"/>
      <c r="U168" s="84"/>
      <c r="V168" s="212"/>
      <c r="W168" s="85"/>
      <c r="Y168" s="329"/>
      <c r="Z168" s="329"/>
      <c r="AB168" s="329"/>
    </row>
    <row r="169" spans="1:28" ht="14.25" thickTop="1" thickBot="1">
      <c r="L169" s="92" t="s">
        <v>60</v>
      </c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</row>
    <row r="170" spans="1:28" ht="13.5" thickTop="1">
      <c r="L170" s="531" t="s">
        <v>54</v>
      </c>
      <c r="M170" s="532"/>
      <c r="N170" s="532"/>
      <c r="O170" s="532"/>
      <c r="P170" s="532"/>
      <c r="Q170" s="532"/>
      <c r="R170" s="532"/>
      <c r="S170" s="532"/>
      <c r="T170" s="532"/>
      <c r="U170" s="532"/>
      <c r="V170" s="532"/>
      <c r="W170" s="533"/>
    </row>
    <row r="171" spans="1:28" ht="24.75" customHeight="1" thickBot="1">
      <c r="L171" s="534" t="s">
        <v>51</v>
      </c>
      <c r="M171" s="535"/>
      <c r="N171" s="535"/>
      <c r="O171" s="535"/>
      <c r="P171" s="535"/>
      <c r="Q171" s="535"/>
      <c r="R171" s="535"/>
      <c r="S171" s="535"/>
      <c r="T171" s="535"/>
      <c r="U171" s="535"/>
      <c r="V171" s="535"/>
      <c r="W171" s="536"/>
    </row>
    <row r="172" spans="1:28" ht="14.25" thickTop="1" thickBot="1">
      <c r="L172" s="248"/>
      <c r="M172" s="249"/>
      <c r="N172" s="249"/>
      <c r="O172" s="249"/>
      <c r="P172" s="249"/>
      <c r="Q172" s="249"/>
      <c r="R172" s="249"/>
      <c r="S172" s="249"/>
      <c r="T172" s="249"/>
      <c r="U172" s="249"/>
      <c r="V172" s="249"/>
      <c r="W172" s="250" t="s">
        <v>34</v>
      </c>
    </row>
    <row r="173" spans="1:28" ht="14.25" thickTop="1" thickBot="1">
      <c r="L173" s="251"/>
      <c r="M173" s="252" t="s">
        <v>63</v>
      </c>
      <c r="N173" s="253"/>
      <c r="O173" s="291"/>
      <c r="P173" s="252"/>
      <c r="Q173" s="252"/>
      <c r="R173" s="252" t="s">
        <v>65</v>
      </c>
      <c r="S173" s="253"/>
      <c r="T173" s="291"/>
      <c r="U173" s="252"/>
      <c r="V173" s="252"/>
      <c r="W173" s="365" t="s">
        <v>2</v>
      </c>
    </row>
    <row r="174" spans="1:28" ht="13.5" thickTop="1">
      <c r="L174" s="255" t="s">
        <v>3</v>
      </c>
      <c r="M174" s="256"/>
      <c r="N174" s="257"/>
      <c r="O174" s="258"/>
      <c r="P174" s="259"/>
      <c r="Q174" s="258"/>
      <c r="R174" s="256"/>
      <c r="S174" s="257"/>
      <c r="T174" s="258"/>
      <c r="U174" s="259"/>
      <c r="V174" s="258"/>
      <c r="W174" s="366" t="s">
        <v>4</v>
      </c>
    </row>
    <row r="175" spans="1:28" ht="13.5" thickBot="1">
      <c r="L175" s="261"/>
      <c r="M175" s="262" t="s">
        <v>35</v>
      </c>
      <c r="N175" s="263" t="s">
        <v>36</v>
      </c>
      <c r="O175" s="264" t="s">
        <v>37</v>
      </c>
      <c r="P175" s="265" t="s">
        <v>32</v>
      </c>
      <c r="Q175" s="264" t="s">
        <v>7</v>
      </c>
      <c r="R175" s="262" t="s">
        <v>35</v>
      </c>
      <c r="S175" s="263" t="s">
        <v>36</v>
      </c>
      <c r="T175" s="264" t="s">
        <v>37</v>
      </c>
      <c r="U175" s="265" t="s">
        <v>32</v>
      </c>
      <c r="V175" s="264" t="s">
        <v>7</v>
      </c>
      <c r="W175" s="367"/>
    </row>
    <row r="176" spans="1:28" ht="5.25" customHeight="1" thickTop="1">
      <c r="L176" s="255"/>
      <c r="M176" s="267"/>
      <c r="N176" s="268"/>
      <c r="O176" s="269"/>
      <c r="P176" s="270"/>
      <c r="Q176" s="269"/>
      <c r="R176" s="267"/>
      <c r="S176" s="268"/>
      <c r="T176" s="269"/>
      <c r="U176" s="270"/>
      <c r="V176" s="269"/>
      <c r="W176" s="271"/>
    </row>
    <row r="177" spans="1:23">
      <c r="L177" s="255" t="s">
        <v>10</v>
      </c>
      <c r="M177" s="272">
        <v>0</v>
      </c>
      <c r="N177" s="273">
        <v>0</v>
      </c>
      <c r="O177" s="274">
        <f>M177+N177</f>
        <v>0</v>
      </c>
      <c r="P177" s="275">
        <v>0</v>
      </c>
      <c r="Q177" s="274">
        <f>O177+P177</f>
        <v>0</v>
      </c>
      <c r="R177" s="455">
        <v>0</v>
      </c>
      <c r="S177" s="456">
        <v>0</v>
      </c>
      <c r="T177" s="457">
        <f>R177+S177</f>
        <v>0</v>
      </c>
      <c r="U177" s="458">
        <v>0</v>
      </c>
      <c r="V177" s="274">
        <f t="shared" ref="V177:V179" si="302">T177+U177</f>
        <v>0</v>
      </c>
      <c r="W177" s="276">
        <f>IF(Q177=0,0,((V177/Q177)-1)*100)</f>
        <v>0</v>
      </c>
    </row>
    <row r="178" spans="1:23">
      <c r="L178" s="255" t="s">
        <v>11</v>
      </c>
      <c r="M178" s="272">
        <v>0</v>
      </c>
      <c r="N178" s="273">
        <v>0</v>
      </c>
      <c r="O178" s="274">
        <f>M178+N178</f>
        <v>0</v>
      </c>
      <c r="P178" s="275">
        <v>0</v>
      </c>
      <c r="Q178" s="274">
        <f>O178+P178</f>
        <v>0</v>
      </c>
      <c r="R178" s="455">
        <v>0</v>
      </c>
      <c r="S178" s="456">
        <v>0</v>
      </c>
      <c r="T178" s="457">
        <f>R178+S178</f>
        <v>0</v>
      </c>
      <c r="U178" s="458">
        <v>0</v>
      </c>
      <c r="V178" s="274">
        <f>T178+U178</f>
        <v>0</v>
      </c>
      <c r="W178" s="276">
        <f>IF(Q178=0,0,((V178/Q178)-1)*100)</f>
        <v>0</v>
      </c>
    </row>
    <row r="179" spans="1:23" ht="13.5" thickBot="1">
      <c r="L179" s="261" t="s">
        <v>12</v>
      </c>
      <c r="M179" s="272">
        <v>0</v>
      </c>
      <c r="N179" s="273">
        <v>0</v>
      </c>
      <c r="O179" s="274">
        <f>M179+N179</f>
        <v>0</v>
      </c>
      <c r="P179" s="275">
        <v>0</v>
      </c>
      <c r="Q179" s="274">
        <f>O179+P179</f>
        <v>0</v>
      </c>
      <c r="R179" s="455">
        <v>0</v>
      </c>
      <c r="S179" s="456">
        <v>0</v>
      </c>
      <c r="T179" s="457">
        <f>R179+S179</f>
        <v>0</v>
      </c>
      <c r="U179" s="458">
        <v>0</v>
      </c>
      <c r="V179" s="274">
        <f t="shared" si="302"/>
        <v>0</v>
      </c>
      <c r="W179" s="276">
        <f>IF(Q179=0,0,((V179/Q179)-1)*100)</f>
        <v>0</v>
      </c>
    </row>
    <row r="180" spans="1:23" ht="14.25" thickTop="1" thickBot="1">
      <c r="L180" s="277" t="s">
        <v>57</v>
      </c>
      <c r="M180" s="278">
        <f t="shared" ref="M180:V180" si="303">+M177+M178+M179</f>
        <v>0</v>
      </c>
      <c r="N180" s="279">
        <f t="shared" si="303"/>
        <v>0</v>
      </c>
      <c r="O180" s="280">
        <f t="shared" si="303"/>
        <v>0</v>
      </c>
      <c r="P180" s="278">
        <f t="shared" si="303"/>
        <v>0</v>
      </c>
      <c r="Q180" s="280">
        <f t="shared" si="303"/>
        <v>0</v>
      </c>
      <c r="R180" s="278">
        <f t="shared" si="303"/>
        <v>0</v>
      </c>
      <c r="S180" s="279">
        <f t="shared" si="303"/>
        <v>0</v>
      </c>
      <c r="T180" s="280">
        <f t="shared" si="303"/>
        <v>0</v>
      </c>
      <c r="U180" s="278">
        <f t="shared" si="303"/>
        <v>0</v>
      </c>
      <c r="V180" s="280">
        <f t="shared" si="303"/>
        <v>0</v>
      </c>
      <c r="W180" s="281">
        <f t="shared" ref="W180" si="304">IF(Q180=0,0,((V180/Q180)-1)*100)</f>
        <v>0</v>
      </c>
    </row>
    <row r="181" spans="1:23" ht="13.5" thickTop="1">
      <c r="L181" s="255" t="s">
        <v>13</v>
      </c>
      <c r="M181" s="272">
        <v>0</v>
      </c>
      <c r="N181" s="273">
        <v>0</v>
      </c>
      <c r="O181" s="274">
        <f>M181+N181</f>
        <v>0</v>
      </c>
      <c r="P181" s="275">
        <v>0</v>
      </c>
      <c r="Q181" s="274">
        <f>O181+P181</f>
        <v>0</v>
      </c>
      <c r="R181" s="272">
        <v>0</v>
      </c>
      <c r="S181" s="273">
        <v>0</v>
      </c>
      <c r="T181" s="274">
        <f>R181+S181</f>
        <v>0</v>
      </c>
      <c r="U181" s="275">
        <v>0</v>
      </c>
      <c r="V181" s="274">
        <f>T181+U181</f>
        <v>0</v>
      </c>
      <c r="W181" s="276">
        <f t="shared" ref="W181:W190" si="305">IF(Q181=0,0,((V181/Q181)-1)*100)</f>
        <v>0</v>
      </c>
    </row>
    <row r="182" spans="1:23">
      <c r="L182" s="255" t="s">
        <v>14</v>
      </c>
      <c r="M182" s="272">
        <v>0</v>
      </c>
      <c r="N182" s="273">
        <v>0</v>
      </c>
      <c r="O182" s="274">
        <f>M182+N182</f>
        <v>0</v>
      </c>
      <c r="P182" s="275">
        <v>0</v>
      </c>
      <c r="Q182" s="274">
        <f>O182+P182</f>
        <v>0</v>
      </c>
      <c r="R182" s="272">
        <v>0</v>
      </c>
      <c r="S182" s="273">
        <v>0</v>
      </c>
      <c r="T182" s="274">
        <f>R182+S182</f>
        <v>0</v>
      </c>
      <c r="U182" s="275">
        <v>0</v>
      </c>
      <c r="V182" s="274">
        <f>T182+U182</f>
        <v>0</v>
      </c>
      <c r="W182" s="276">
        <f>IF(Q182=0,0,((V182/Q182)-1)*100)</f>
        <v>0</v>
      </c>
    </row>
    <row r="183" spans="1:23" ht="13.5" thickBot="1">
      <c r="L183" s="255" t="s">
        <v>15</v>
      </c>
      <c r="M183" s="272">
        <v>0</v>
      </c>
      <c r="N183" s="273">
        <v>0</v>
      </c>
      <c r="O183" s="274">
        <f>M183+N183</f>
        <v>0</v>
      </c>
      <c r="P183" s="275">
        <v>0</v>
      </c>
      <c r="Q183" s="274">
        <f>O183+P183</f>
        <v>0</v>
      </c>
      <c r="R183" s="272">
        <v>0</v>
      </c>
      <c r="S183" s="273">
        <v>0</v>
      </c>
      <c r="T183" s="274">
        <f>R183+S183</f>
        <v>0</v>
      </c>
      <c r="U183" s="275">
        <v>0</v>
      </c>
      <c r="V183" s="274">
        <f>T183+U183</f>
        <v>0</v>
      </c>
      <c r="W183" s="276">
        <f>IF(Q183=0,0,((V183/Q183)-1)*100)</f>
        <v>0</v>
      </c>
    </row>
    <row r="184" spans="1:23" ht="14.25" thickTop="1" thickBot="1">
      <c r="L184" s="277" t="s">
        <v>61</v>
      </c>
      <c r="M184" s="278">
        <f t="shared" ref="M184" si="306">+M181+M182+M183</f>
        <v>0</v>
      </c>
      <c r="N184" s="279">
        <f t="shared" ref="N184" si="307">+N181+N182+N183</f>
        <v>0</v>
      </c>
      <c r="O184" s="280">
        <f t="shared" ref="O184" si="308">+O181+O182+O183</f>
        <v>0</v>
      </c>
      <c r="P184" s="278">
        <f t="shared" ref="P184" si="309">+P181+P182+P183</f>
        <v>0</v>
      </c>
      <c r="Q184" s="280">
        <f t="shared" ref="Q184" si="310">+Q181+Q182+Q183</f>
        <v>0</v>
      </c>
      <c r="R184" s="278">
        <f t="shared" ref="R184" si="311">+R181+R182+R183</f>
        <v>0</v>
      </c>
      <c r="S184" s="279">
        <f t="shared" ref="S184" si="312">+S181+S182+S183</f>
        <v>0</v>
      </c>
      <c r="T184" s="280">
        <f t="shared" ref="T184" si="313">+T181+T182+T183</f>
        <v>0</v>
      </c>
      <c r="U184" s="278">
        <f t="shared" ref="U184" si="314">+U181+U182+U183</f>
        <v>0</v>
      </c>
      <c r="V184" s="280">
        <f t="shared" ref="V184" si="315">+V181+V182+V183</f>
        <v>0</v>
      </c>
      <c r="W184" s="281">
        <f t="shared" ref="W184" si="316">IF(Q184=0,0,((V184/Q184)-1)*100)</f>
        <v>0</v>
      </c>
    </row>
    <row r="185" spans="1:23" ht="13.5" thickTop="1">
      <c r="L185" s="255" t="s">
        <v>16</v>
      </c>
      <c r="M185" s="272">
        <v>0</v>
      </c>
      <c r="N185" s="273">
        <v>0</v>
      </c>
      <c r="O185" s="274">
        <f>SUM(M185:N185)</f>
        <v>0</v>
      </c>
      <c r="P185" s="275">
        <v>0</v>
      </c>
      <c r="Q185" s="274">
        <f t="shared" ref="Q185" si="317">O185+P185</f>
        <v>0</v>
      </c>
      <c r="R185" s="272">
        <v>0</v>
      </c>
      <c r="S185" s="273">
        <v>0</v>
      </c>
      <c r="T185" s="274">
        <f>SUM(R185:S185)</f>
        <v>0</v>
      </c>
      <c r="U185" s="275">
        <v>0</v>
      </c>
      <c r="V185" s="274">
        <f t="shared" ref="V185" si="318">T185+U185</f>
        <v>0</v>
      </c>
      <c r="W185" s="276">
        <f t="shared" si="305"/>
        <v>0</v>
      </c>
    </row>
    <row r="186" spans="1:23">
      <c r="L186" s="255" t="s">
        <v>17</v>
      </c>
      <c r="M186" s="272">
        <v>0</v>
      </c>
      <c r="N186" s="273">
        <v>0</v>
      </c>
      <c r="O186" s="274">
        <f>SUM(M186:N186)</f>
        <v>0</v>
      </c>
      <c r="P186" s="275">
        <v>0</v>
      </c>
      <c r="Q186" s="274">
        <f>O186+P186</f>
        <v>0</v>
      </c>
      <c r="R186" s="272">
        <v>0</v>
      </c>
      <c r="S186" s="273">
        <v>0</v>
      </c>
      <c r="T186" s="274">
        <f>SUM(R186:S186)</f>
        <v>0</v>
      </c>
      <c r="U186" s="275">
        <v>0</v>
      </c>
      <c r="V186" s="274">
        <f>T186+U186</f>
        <v>0</v>
      </c>
      <c r="W186" s="276">
        <f>IF(Q186=0,0,((V186/Q186)-1)*100)</f>
        <v>0</v>
      </c>
    </row>
    <row r="187" spans="1:23" ht="13.5" thickBot="1">
      <c r="L187" s="255" t="s">
        <v>18</v>
      </c>
      <c r="M187" s="272">
        <v>0</v>
      </c>
      <c r="N187" s="273">
        <v>0</v>
      </c>
      <c r="O187" s="282">
        <f>SUM(M187:N187)</f>
        <v>0</v>
      </c>
      <c r="P187" s="283">
        <v>0</v>
      </c>
      <c r="Q187" s="282">
        <f>O187+P187</f>
        <v>0</v>
      </c>
      <c r="R187" s="272">
        <v>0</v>
      </c>
      <c r="S187" s="273">
        <v>0</v>
      </c>
      <c r="T187" s="282">
        <f>SUM(R187:S187)</f>
        <v>0</v>
      </c>
      <c r="U187" s="283">
        <v>0</v>
      </c>
      <c r="V187" s="282">
        <f>T187+U187</f>
        <v>0</v>
      </c>
      <c r="W187" s="276">
        <f>IF(Q187=0,0,((V187/Q187)-1)*100)</f>
        <v>0</v>
      </c>
    </row>
    <row r="188" spans="1:23" ht="14.25" thickTop="1" thickBot="1">
      <c r="L188" s="284" t="s">
        <v>19</v>
      </c>
      <c r="M188" s="285">
        <f>+M185+M186+M187</f>
        <v>0</v>
      </c>
      <c r="N188" s="285">
        <f t="shared" ref="N188:V188" si="319">+N185+N186+N187</f>
        <v>0</v>
      </c>
      <c r="O188" s="286">
        <f t="shared" si="319"/>
        <v>0</v>
      </c>
      <c r="P188" s="287">
        <f t="shared" si="319"/>
        <v>0</v>
      </c>
      <c r="Q188" s="286">
        <f t="shared" si="319"/>
        <v>0</v>
      </c>
      <c r="R188" s="285">
        <f t="shared" si="319"/>
        <v>0</v>
      </c>
      <c r="S188" s="285">
        <f t="shared" si="319"/>
        <v>0</v>
      </c>
      <c r="T188" s="286">
        <f t="shared" si="319"/>
        <v>0</v>
      </c>
      <c r="U188" s="287">
        <f t="shared" si="319"/>
        <v>0</v>
      </c>
      <c r="V188" s="286">
        <f t="shared" si="319"/>
        <v>0</v>
      </c>
      <c r="W188" s="288">
        <f>IF(Q188=0,0,((V188/Q188)-1)*100)</f>
        <v>0</v>
      </c>
    </row>
    <row r="189" spans="1:23" ht="14.25" thickTop="1" thickBot="1">
      <c r="A189" s="403"/>
      <c r="K189" s="403"/>
      <c r="L189" s="255" t="s">
        <v>21</v>
      </c>
      <c r="M189" s="272">
        <v>0</v>
      </c>
      <c r="N189" s="273">
        <v>0</v>
      </c>
      <c r="O189" s="282">
        <f>SUM(M189:N189)</f>
        <v>0</v>
      </c>
      <c r="P189" s="289">
        <v>0</v>
      </c>
      <c r="Q189" s="282">
        <f>O189+P189</f>
        <v>0</v>
      </c>
      <c r="R189" s="272">
        <v>0</v>
      </c>
      <c r="S189" s="273">
        <v>0</v>
      </c>
      <c r="T189" s="282">
        <f>SUM(R189:S189)</f>
        <v>0</v>
      </c>
      <c r="U189" s="289">
        <v>0</v>
      </c>
      <c r="V189" s="282">
        <f>T189+U189</f>
        <v>0</v>
      </c>
      <c r="W189" s="276">
        <f>IF(Q189=0,0,((V189/Q189)-1)*100)</f>
        <v>0</v>
      </c>
    </row>
    <row r="190" spans="1:23" ht="14.25" thickTop="1" thickBot="1">
      <c r="L190" s="277" t="s">
        <v>66</v>
      </c>
      <c r="M190" s="278">
        <f>M184+M188+M189</f>
        <v>0</v>
      </c>
      <c r="N190" s="279">
        <f t="shared" ref="N190:V190" si="320">N184+N188+N189</f>
        <v>0</v>
      </c>
      <c r="O190" s="280">
        <f t="shared" si="320"/>
        <v>0</v>
      </c>
      <c r="P190" s="278">
        <f t="shared" si="320"/>
        <v>0</v>
      </c>
      <c r="Q190" s="280">
        <f t="shared" si="320"/>
        <v>0</v>
      </c>
      <c r="R190" s="278">
        <f t="shared" si="320"/>
        <v>0</v>
      </c>
      <c r="S190" s="279">
        <f t="shared" si="320"/>
        <v>0</v>
      </c>
      <c r="T190" s="280">
        <f t="shared" si="320"/>
        <v>0</v>
      </c>
      <c r="U190" s="278">
        <f t="shared" si="320"/>
        <v>0</v>
      </c>
      <c r="V190" s="280">
        <f t="shared" si="320"/>
        <v>0</v>
      </c>
      <c r="W190" s="281">
        <f t="shared" si="305"/>
        <v>0</v>
      </c>
    </row>
    <row r="191" spans="1:23" ht="14.25" thickTop="1" thickBot="1">
      <c r="L191" s="277" t="s">
        <v>67</v>
      </c>
      <c r="M191" s="278">
        <f>+M180+M184+M188+M189</f>
        <v>0</v>
      </c>
      <c r="N191" s="279">
        <f t="shared" ref="N191:V191" si="321">+N180+N184+N188+N189</f>
        <v>0</v>
      </c>
      <c r="O191" s="280">
        <f t="shared" si="321"/>
        <v>0</v>
      </c>
      <c r="P191" s="278">
        <f t="shared" si="321"/>
        <v>0</v>
      </c>
      <c r="Q191" s="280">
        <f t="shared" si="321"/>
        <v>0</v>
      </c>
      <c r="R191" s="278">
        <f t="shared" si="321"/>
        <v>0</v>
      </c>
      <c r="S191" s="279">
        <f t="shared" si="321"/>
        <v>0</v>
      </c>
      <c r="T191" s="280">
        <f t="shared" si="321"/>
        <v>0</v>
      </c>
      <c r="U191" s="278">
        <f t="shared" si="321"/>
        <v>0</v>
      </c>
      <c r="V191" s="280">
        <f t="shared" si="321"/>
        <v>0</v>
      </c>
      <c r="W191" s="281">
        <f>IF(Q191=0,0,((V191/Q191)-1)*100)</f>
        <v>0</v>
      </c>
    </row>
    <row r="192" spans="1:23" ht="13.5" thickTop="1">
      <c r="A192" s="403"/>
      <c r="K192" s="403"/>
      <c r="L192" s="255" t="s">
        <v>22</v>
      </c>
      <c r="M192" s="272">
        <v>0</v>
      </c>
      <c r="N192" s="273">
        <v>0</v>
      </c>
      <c r="O192" s="282">
        <f>SUM(M192:N192)</f>
        <v>0</v>
      </c>
      <c r="P192" s="275">
        <v>0</v>
      </c>
      <c r="Q192" s="282">
        <f>O192+P192</f>
        <v>0</v>
      </c>
      <c r="R192" s="272"/>
      <c r="S192" s="273"/>
      <c r="T192" s="282"/>
      <c r="U192" s="275"/>
      <c r="V192" s="282"/>
      <c r="W192" s="276"/>
    </row>
    <row r="193" spans="1:23" ht="13.5" thickBot="1">
      <c r="A193" s="403"/>
      <c r="K193" s="403"/>
      <c r="L193" s="255" t="s">
        <v>23</v>
      </c>
      <c r="M193" s="272">
        <v>0</v>
      </c>
      <c r="N193" s="273">
        <v>0</v>
      </c>
      <c r="O193" s="282">
        <f>SUM(M193:N193)</f>
        <v>0</v>
      </c>
      <c r="P193" s="275">
        <v>0</v>
      </c>
      <c r="Q193" s="282">
        <f>O193+P193</f>
        <v>0</v>
      </c>
      <c r="R193" s="272"/>
      <c r="S193" s="273"/>
      <c r="T193" s="282"/>
      <c r="U193" s="275"/>
      <c r="V193" s="282"/>
      <c r="W193" s="276"/>
    </row>
    <row r="194" spans="1:23" ht="14.25" thickTop="1" thickBot="1">
      <c r="L194" s="277" t="s">
        <v>40</v>
      </c>
      <c r="M194" s="278">
        <f t="shared" ref="M194:Q194" si="322">+M189+M192+M193</f>
        <v>0</v>
      </c>
      <c r="N194" s="279">
        <f t="shared" si="322"/>
        <v>0</v>
      </c>
      <c r="O194" s="280">
        <f t="shared" si="322"/>
        <v>0</v>
      </c>
      <c r="P194" s="278">
        <f t="shared" si="322"/>
        <v>0</v>
      </c>
      <c r="Q194" s="280">
        <f t="shared" si="322"/>
        <v>0</v>
      </c>
      <c r="R194" s="278"/>
      <c r="S194" s="279"/>
      <c r="T194" s="280"/>
      <c r="U194" s="278"/>
      <c r="V194" s="280"/>
      <c r="W194" s="281"/>
    </row>
    <row r="195" spans="1:23" ht="14.25" thickTop="1" thickBot="1">
      <c r="L195" s="277" t="s">
        <v>62</v>
      </c>
      <c r="M195" s="278">
        <f t="shared" ref="M195:Q195" si="323">M184+M188+M194</f>
        <v>0</v>
      </c>
      <c r="N195" s="279">
        <f t="shared" si="323"/>
        <v>0</v>
      </c>
      <c r="O195" s="280">
        <f t="shared" si="323"/>
        <v>0</v>
      </c>
      <c r="P195" s="278">
        <f t="shared" si="323"/>
        <v>0</v>
      </c>
      <c r="Q195" s="280">
        <f t="shared" si="323"/>
        <v>0</v>
      </c>
      <c r="R195" s="278"/>
      <c r="S195" s="279"/>
      <c r="T195" s="280"/>
      <c r="U195" s="278"/>
      <c r="V195" s="280"/>
      <c r="W195" s="281"/>
    </row>
    <row r="196" spans="1:23" ht="14.25" thickTop="1" thickBot="1">
      <c r="L196" s="277" t="s">
        <v>64</v>
      </c>
      <c r="M196" s="278">
        <f t="shared" ref="M196:Q196" si="324">+M180+M184+M188+M194</f>
        <v>0</v>
      </c>
      <c r="N196" s="279">
        <f t="shared" si="324"/>
        <v>0</v>
      </c>
      <c r="O196" s="280">
        <f t="shared" si="324"/>
        <v>0</v>
      </c>
      <c r="P196" s="278">
        <f t="shared" si="324"/>
        <v>0</v>
      </c>
      <c r="Q196" s="280">
        <f t="shared" si="324"/>
        <v>0</v>
      </c>
      <c r="R196" s="278"/>
      <c r="S196" s="279"/>
      <c r="T196" s="280"/>
      <c r="U196" s="278"/>
      <c r="V196" s="280"/>
      <c r="W196" s="281"/>
    </row>
    <row r="197" spans="1:23" ht="14.25" thickTop="1" thickBot="1">
      <c r="L197" s="290" t="s">
        <v>60</v>
      </c>
      <c r="M197" s="249"/>
      <c r="N197" s="249"/>
      <c r="O197" s="249"/>
      <c r="P197" s="249"/>
      <c r="Q197" s="249"/>
      <c r="R197" s="249"/>
      <c r="S197" s="249"/>
      <c r="T197" s="249"/>
      <c r="U197" s="249"/>
      <c r="V197" s="249"/>
      <c r="W197" s="249"/>
    </row>
    <row r="198" spans="1:23" ht="13.5" thickTop="1">
      <c r="L198" s="531" t="s">
        <v>55</v>
      </c>
      <c r="M198" s="532"/>
      <c r="N198" s="532"/>
      <c r="O198" s="532"/>
      <c r="P198" s="532"/>
      <c r="Q198" s="532"/>
      <c r="R198" s="532"/>
      <c r="S198" s="532"/>
      <c r="T198" s="532"/>
      <c r="U198" s="532"/>
      <c r="V198" s="532"/>
      <c r="W198" s="533"/>
    </row>
    <row r="199" spans="1:23" ht="13.5" thickBot="1">
      <c r="L199" s="534" t="s">
        <v>52</v>
      </c>
      <c r="M199" s="535"/>
      <c r="N199" s="535"/>
      <c r="O199" s="535"/>
      <c r="P199" s="535"/>
      <c r="Q199" s="535"/>
      <c r="R199" s="535"/>
      <c r="S199" s="535"/>
      <c r="T199" s="535"/>
      <c r="U199" s="535"/>
      <c r="V199" s="535"/>
      <c r="W199" s="536"/>
    </row>
    <row r="200" spans="1:23" ht="14.25" thickTop="1" thickBot="1">
      <c r="L200" s="248"/>
      <c r="M200" s="249"/>
      <c r="N200" s="249"/>
      <c r="O200" s="249"/>
      <c r="P200" s="249"/>
      <c r="Q200" s="249"/>
      <c r="R200" s="249"/>
      <c r="S200" s="249"/>
      <c r="T200" s="249"/>
      <c r="U200" s="249"/>
      <c r="V200" s="249"/>
      <c r="W200" s="250" t="s">
        <v>34</v>
      </c>
    </row>
    <row r="201" spans="1:23" ht="14.25" thickTop="1" thickBot="1">
      <c r="L201" s="251"/>
      <c r="M201" s="252" t="s">
        <v>63</v>
      </c>
      <c r="N201" s="253"/>
      <c r="O201" s="291"/>
      <c r="P201" s="252"/>
      <c r="Q201" s="252"/>
      <c r="R201" s="252" t="s">
        <v>65</v>
      </c>
      <c r="S201" s="253"/>
      <c r="T201" s="291"/>
      <c r="U201" s="252"/>
      <c r="V201" s="252"/>
      <c r="W201" s="365" t="s">
        <v>2</v>
      </c>
    </row>
    <row r="202" spans="1:23" ht="13.5" thickTop="1">
      <c r="L202" s="255" t="s">
        <v>3</v>
      </c>
      <c r="M202" s="256"/>
      <c r="N202" s="257"/>
      <c r="O202" s="258"/>
      <c r="P202" s="259"/>
      <c r="Q202" s="258"/>
      <c r="R202" s="256"/>
      <c r="S202" s="257"/>
      <c r="T202" s="258"/>
      <c r="U202" s="259"/>
      <c r="V202" s="258"/>
      <c r="W202" s="366" t="s">
        <v>4</v>
      </c>
    </row>
    <row r="203" spans="1:23" ht="13.5" thickBot="1">
      <c r="L203" s="261"/>
      <c r="M203" s="262" t="s">
        <v>35</v>
      </c>
      <c r="N203" s="263" t="s">
        <v>36</v>
      </c>
      <c r="O203" s="264" t="s">
        <v>37</v>
      </c>
      <c r="P203" s="265" t="s">
        <v>32</v>
      </c>
      <c r="Q203" s="264" t="s">
        <v>7</v>
      </c>
      <c r="R203" s="262" t="s">
        <v>35</v>
      </c>
      <c r="S203" s="263" t="s">
        <v>36</v>
      </c>
      <c r="T203" s="264" t="s">
        <v>37</v>
      </c>
      <c r="U203" s="265" t="s">
        <v>32</v>
      </c>
      <c r="V203" s="264" t="s">
        <v>7</v>
      </c>
      <c r="W203" s="367"/>
    </row>
    <row r="204" spans="1:23" ht="6" customHeight="1" thickTop="1">
      <c r="L204" s="255"/>
      <c r="M204" s="267"/>
      <c r="N204" s="268"/>
      <c r="O204" s="269"/>
      <c r="P204" s="270"/>
      <c r="Q204" s="269"/>
      <c r="R204" s="267"/>
      <c r="S204" s="268"/>
      <c r="T204" s="269"/>
      <c r="U204" s="270"/>
      <c r="V204" s="269"/>
      <c r="W204" s="271"/>
    </row>
    <row r="205" spans="1:23">
      <c r="L205" s="255" t="s">
        <v>10</v>
      </c>
      <c r="M205" s="272">
        <v>100</v>
      </c>
      <c r="N205" s="273">
        <v>84</v>
      </c>
      <c r="O205" s="274">
        <f>M205+N205</f>
        <v>184</v>
      </c>
      <c r="P205" s="319">
        <v>0</v>
      </c>
      <c r="Q205" s="274">
        <f>O205+P205</f>
        <v>184</v>
      </c>
      <c r="R205" s="455">
        <v>150</v>
      </c>
      <c r="S205" s="456">
        <v>96</v>
      </c>
      <c r="T205" s="457">
        <f>R205+S205</f>
        <v>246</v>
      </c>
      <c r="U205" s="319">
        <v>0</v>
      </c>
      <c r="V205" s="274">
        <f>T205+U205</f>
        <v>246</v>
      </c>
      <c r="W205" s="276">
        <f>IF(Q205=0,0,((V205/Q205)-1)*100)</f>
        <v>33.695652173913039</v>
      </c>
    </row>
    <row r="206" spans="1:23">
      <c r="L206" s="255" t="s">
        <v>11</v>
      </c>
      <c r="M206" s="272">
        <v>97</v>
      </c>
      <c r="N206" s="273">
        <v>77</v>
      </c>
      <c r="O206" s="274">
        <f>M206+N206</f>
        <v>174</v>
      </c>
      <c r="P206" s="319">
        <v>0</v>
      </c>
      <c r="Q206" s="274">
        <f>O206+P206</f>
        <v>174</v>
      </c>
      <c r="R206" s="455">
        <v>143</v>
      </c>
      <c r="S206" s="456">
        <v>87</v>
      </c>
      <c r="T206" s="457">
        <f>R206+S206</f>
        <v>230</v>
      </c>
      <c r="U206" s="319">
        <v>0</v>
      </c>
      <c r="V206" s="274">
        <f>T206+U206</f>
        <v>230</v>
      </c>
      <c r="W206" s="276">
        <f>IF(Q206=0,0,((V206/Q206)-1)*100)</f>
        <v>32.18390804597702</v>
      </c>
    </row>
    <row r="207" spans="1:23" ht="13.5" thickBot="1">
      <c r="L207" s="261" t="s">
        <v>12</v>
      </c>
      <c r="M207" s="272">
        <v>89</v>
      </c>
      <c r="N207" s="273">
        <v>72</v>
      </c>
      <c r="O207" s="310">
        <f>M207+N207</f>
        <v>161</v>
      </c>
      <c r="P207" s="319">
        <v>0</v>
      </c>
      <c r="Q207" s="274">
        <f>O207+P207</f>
        <v>161</v>
      </c>
      <c r="R207" s="455">
        <v>175</v>
      </c>
      <c r="S207" s="456">
        <v>93</v>
      </c>
      <c r="T207" s="310">
        <f>R207+S207</f>
        <v>268</v>
      </c>
      <c r="U207" s="319">
        <v>0</v>
      </c>
      <c r="V207" s="274">
        <f t="shared" ref="V207" si="325">T207+U207</f>
        <v>268</v>
      </c>
      <c r="W207" s="276">
        <f>IF(Q207=0,0,((V207/Q207)-1)*100)</f>
        <v>66.459627329192557</v>
      </c>
    </row>
    <row r="208" spans="1:23" ht="14.25" thickTop="1" thickBot="1">
      <c r="L208" s="277" t="s">
        <v>38</v>
      </c>
      <c r="M208" s="278">
        <f t="shared" ref="M208:V208" si="326">+M205+M206+M207</f>
        <v>286</v>
      </c>
      <c r="N208" s="279">
        <f t="shared" si="326"/>
        <v>233</v>
      </c>
      <c r="O208" s="280">
        <f t="shared" si="326"/>
        <v>519</v>
      </c>
      <c r="P208" s="278">
        <f t="shared" si="326"/>
        <v>0</v>
      </c>
      <c r="Q208" s="280">
        <f t="shared" si="326"/>
        <v>519</v>
      </c>
      <c r="R208" s="278">
        <f t="shared" si="326"/>
        <v>468</v>
      </c>
      <c r="S208" s="279">
        <f t="shared" si="326"/>
        <v>276</v>
      </c>
      <c r="T208" s="280">
        <f t="shared" si="326"/>
        <v>744</v>
      </c>
      <c r="U208" s="278">
        <f t="shared" si="326"/>
        <v>0</v>
      </c>
      <c r="V208" s="280">
        <f t="shared" si="326"/>
        <v>744</v>
      </c>
      <c r="W208" s="281">
        <f t="shared" ref="W208" si="327">IF(Q208=0,0,((V208/Q208)-1)*100)</f>
        <v>43.352601156069362</v>
      </c>
    </row>
    <row r="209" spans="1:23" ht="13.5" thickTop="1">
      <c r="L209" s="255" t="s">
        <v>13</v>
      </c>
      <c r="M209" s="272">
        <v>91</v>
      </c>
      <c r="N209" s="273">
        <v>86</v>
      </c>
      <c r="O209" s="274">
        <f>M209+N209</f>
        <v>177</v>
      </c>
      <c r="P209" s="319">
        <v>0</v>
      </c>
      <c r="Q209" s="274">
        <f>O209+P209</f>
        <v>177</v>
      </c>
      <c r="R209" s="272">
        <v>149</v>
      </c>
      <c r="S209" s="273">
        <v>90</v>
      </c>
      <c r="T209" s="274">
        <f>R209+S209</f>
        <v>239</v>
      </c>
      <c r="U209" s="319">
        <v>0</v>
      </c>
      <c r="V209" s="274">
        <f>T209+U209</f>
        <v>239</v>
      </c>
      <c r="W209" s="276">
        <f t="shared" ref="W209:W213" si="328">IF(Q209=0,0,((V209/Q209)-1)*100)</f>
        <v>35.02824858757063</v>
      </c>
    </row>
    <row r="210" spans="1:23">
      <c r="L210" s="255" t="s">
        <v>14</v>
      </c>
      <c r="M210" s="272">
        <v>84</v>
      </c>
      <c r="N210" s="273">
        <v>84</v>
      </c>
      <c r="O210" s="274">
        <f>M210+N210</f>
        <v>168</v>
      </c>
      <c r="P210" s="319">
        <v>0</v>
      </c>
      <c r="Q210" s="274">
        <f>O210+P210</f>
        <v>168</v>
      </c>
      <c r="R210" s="272">
        <v>137</v>
      </c>
      <c r="S210" s="273">
        <v>91</v>
      </c>
      <c r="T210" s="274">
        <f>R210+S210</f>
        <v>228</v>
      </c>
      <c r="U210" s="319">
        <v>0</v>
      </c>
      <c r="V210" s="274">
        <f>T210+U210</f>
        <v>228</v>
      </c>
      <c r="W210" s="276">
        <f>IF(Q210=0,0,((V210/Q210)-1)*100)</f>
        <v>35.714285714285722</v>
      </c>
    </row>
    <row r="211" spans="1:23" ht="13.5" thickBot="1">
      <c r="L211" s="255" t="s">
        <v>15</v>
      </c>
      <c r="M211" s="272">
        <v>91</v>
      </c>
      <c r="N211" s="273">
        <v>90</v>
      </c>
      <c r="O211" s="274">
        <f>M211+N211</f>
        <v>181</v>
      </c>
      <c r="P211" s="319">
        <v>0</v>
      </c>
      <c r="Q211" s="274">
        <f>O211+P211</f>
        <v>181</v>
      </c>
      <c r="R211" s="272">
        <v>162</v>
      </c>
      <c r="S211" s="273">
        <v>99</v>
      </c>
      <c r="T211" s="274">
        <f>R211+S211</f>
        <v>261</v>
      </c>
      <c r="U211" s="319">
        <v>0</v>
      </c>
      <c r="V211" s="274">
        <f>T211+U211</f>
        <v>261</v>
      </c>
      <c r="W211" s="276">
        <f>IF(Q211=0,0,((V211/Q211)-1)*100)</f>
        <v>44.19889502762431</v>
      </c>
    </row>
    <row r="212" spans="1:23" ht="14.25" thickTop="1" thickBot="1">
      <c r="L212" s="277" t="s">
        <v>61</v>
      </c>
      <c r="M212" s="278">
        <f t="shared" ref="M212" si="329">+M209+M210+M211</f>
        <v>266</v>
      </c>
      <c r="N212" s="279">
        <f t="shared" ref="N212" si="330">+N209+N210+N211</f>
        <v>260</v>
      </c>
      <c r="O212" s="280">
        <f t="shared" ref="O212" si="331">+O209+O210+O211</f>
        <v>526</v>
      </c>
      <c r="P212" s="278">
        <f t="shared" ref="P212" si="332">+P209+P210+P211</f>
        <v>0</v>
      </c>
      <c r="Q212" s="280">
        <f t="shared" ref="Q212" si="333">+Q209+Q210+Q211</f>
        <v>526</v>
      </c>
      <c r="R212" s="278">
        <f t="shared" ref="R212" si="334">+R209+R210+R211</f>
        <v>448</v>
      </c>
      <c r="S212" s="279">
        <f t="shared" ref="S212" si="335">+S209+S210+S211</f>
        <v>280</v>
      </c>
      <c r="T212" s="280">
        <f t="shared" ref="T212" si="336">+T209+T210+T211</f>
        <v>728</v>
      </c>
      <c r="U212" s="278">
        <f t="shared" ref="U212" si="337">+U209+U210+U211</f>
        <v>0</v>
      </c>
      <c r="V212" s="280">
        <f t="shared" ref="V212" si="338">+V209+V210+V211</f>
        <v>728</v>
      </c>
      <c r="W212" s="281">
        <f t="shared" ref="W212" si="339">IF(Q212=0,0,((V212/Q212)-1)*100)</f>
        <v>38.403041825095066</v>
      </c>
    </row>
    <row r="213" spans="1:23" ht="13.5" thickTop="1">
      <c r="L213" s="255" t="s">
        <v>16</v>
      </c>
      <c r="M213" s="272">
        <v>61</v>
      </c>
      <c r="N213" s="273">
        <v>78</v>
      </c>
      <c r="O213" s="274">
        <f>SUM(M213:N213)</f>
        <v>139</v>
      </c>
      <c r="P213" s="319">
        <v>0</v>
      </c>
      <c r="Q213" s="274">
        <f>O213+P213</f>
        <v>139</v>
      </c>
      <c r="R213" s="272">
        <v>123</v>
      </c>
      <c r="S213" s="273">
        <v>81</v>
      </c>
      <c r="T213" s="274">
        <f>SUM(R213:S213)</f>
        <v>204</v>
      </c>
      <c r="U213" s="319">
        <v>0</v>
      </c>
      <c r="V213" s="274">
        <f>T213+U213</f>
        <v>204</v>
      </c>
      <c r="W213" s="276">
        <f t="shared" si="328"/>
        <v>46.762589928057551</v>
      </c>
    </row>
    <row r="214" spans="1:23">
      <c r="L214" s="255" t="s">
        <v>17</v>
      </c>
      <c r="M214" s="272">
        <v>73</v>
      </c>
      <c r="N214" s="273">
        <v>83</v>
      </c>
      <c r="O214" s="274">
        <f>SUM(M214:N214)</f>
        <v>156</v>
      </c>
      <c r="P214" s="319">
        <v>0</v>
      </c>
      <c r="Q214" s="274">
        <f>O214+P214</f>
        <v>156</v>
      </c>
      <c r="R214" s="272">
        <v>136</v>
      </c>
      <c r="S214" s="273">
        <v>88</v>
      </c>
      <c r="T214" s="274">
        <f>SUM(R214:S214)</f>
        <v>224</v>
      </c>
      <c r="U214" s="319">
        <v>0</v>
      </c>
      <c r="V214" s="274">
        <f>T214+U214</f>
        <v>224</v>
      </c>
      <c r="W214" s="276">
        <f>IF(Q214=0,0,((V214/Q214)-1)*100)</f>
        <v>43.589743589743591</v>
      </c>
    </row>
    <row r="215" spans="1:23" ht="13.5" thickBot="1">
      <c r="L215" s="255" t="s">
        <v>18</v>
      </c>
      <c r="M215" s="272">
        <v>94</v>
      </c>
      <c r="N215" s="273">
        <v>97</v>
      </c>
      <c r="O215" s="274">
        <f>SUM(M215:N215)</f>
        <v>191</v>
      </c>
      <c r="P215" s="320">
        <v>0</v>
      </c>
      <c r="Q215" s="282">
        <f>O215+P215</f>
        <v>191</v>
      </c>
      <c r="R215" s="272">
        <v>141</v>
      </c>
      <c r="S215" s="273">
        <v>108</v>
      </c>
      <c r="T215" s="274">
        <f>SUM(R215:S215)</f>
        <v>249</v>
      </c>
      <c r="U215" s="320">
        <v>0</v>
      </c>
      <c r="V215" s="282">
        <f>T215+U215</f>
        <v>249</v>
      </c>
      <c r="W215" s="276">
        <f>IF(Q215=0,0,((V215/Q215)-1)*100)</f>
        <v>30.366492146596858</v>
      </c>
    </row>
    <row r="216" spans="1:23" ht="14.25" thickTop="1" thickBot="1">
      <c r="L216" s="284" t="s">
        <v>19</v>
      </c>
      <c r="M216" s="285">
        <f>+M213+M214+M215</f>
        <v>228</v>
      </c>
      <c r="N216" s="285">
        <f t="shared" ref="N216" si="340">+N213+N214+N215</f>
        <v>258</v>
      </c>
      <c r="O216" s="286">
        <f t="shared" ref="O216" si="341">+O213+O214+O215</f>
        <v>486</v>
      </c>
      <c r="P216" s="287">
        <f t="shared" ref="P216" si="342">+P213+P214+P215</f>
        <v>0</v>
      </c>
      <c r="Q216" s="286">
        <f t="shared" ref="Q216" si="343">+Q213+Q214+Q215</f>
        <v>486</v>
      </c>
      <c r="R216" s="285">
        <f t="shared" ref="R216" si="344">+R213+R214+R215</f>
        <v>400</v>
      </c>
      <c r="S216" s="285">
        <f t="shared" ref="S216" si="345">+S213+S214+S215</f>
        <v>277</v>
      </c>
      <c r="T216" s="286">
        <f t="shared" ref="T216" si="346">+T213+T214+T215</f>
        <v>677</v>
      </c>
      <c r="U216" s="287">
        <f t="shared" ref="U216" si="347">+U213+U214+U215</f>
        <v>0</v>
      </c>
      <c r="V216" s="286">
        <f t="shared" ref="V216" si="348">+V213+V214+V215</f>
        <v>677</v>
      </c>
      <c r="W216" s="288">
        <f>IF(Q216=0,0,((V216/Q216)-1)*100)</f>
        <v>39.300411522633752</v>
      </c>
    </row>
    <row r="217" spans="1:23" ht="14.25" thickTop="1" thickBot="1">
      <c r="A217" s="403"/>
      <c r="K217" s="403"/>
      <c r="L217" s="255" t="s">
        <v>21</v>
      </c>
      <c r="M217" s="272">
        <v>89</v>
      </c>
      <c r="N217" s="273">
        <v>108</v>
      </c>
      <c r="O217" s="274">
        <f>SUM(M217:N217)</f>
        <v>197</v>
      </c>
      <c r="P217" s="321">
        <v>0</v>
      </c>
      <c r="Q217" s="282">
        <f>O217+P217</f>
        <v>197</v>
      </c>
      <c r="R217" s="272">
        <v>127</v>
      </c>
      <c r="S217" s="273">
        <v>96</v>
      </c>
      <c r="T217" s="274">
        <f>SUM(R217:S217)</f>
        <v>223</v>
      </c>
      <c r="U217" s="321">
        <v>0</v>
      </c>
      <c r="V217" s="282">
        <f>T217+U217</f>
        <v>223</v>
      </c>
      <c r="W217" s="276">
        <f>IF(Q217=0,0,((V217/Q217)-1)*100)</f>
        <v>13.197969543147202</v>
      </c>
    </row>
    <row r="218" spans="1:23" ht="14.25" thickTop="1" thickBot="1">
      <c r="L218" s="277" t="s">
        <v>66</v>
      </c>
      <c r="M218" s="278">
        <f>M212+M216+M217</f>
        <v>583</v>
      </c>
      <c r="N218" s="279">
        <f t="shared" ref="N218" si="349">N212+N216+N217</f>
        <v>626</v>
      </c>
      <c r="O218" s="280">
        <f t="shared" ref="O218" si="350">O212+O216+O217</f>
        <v>1209</v>
      </c>
      <c r="P218" s="278">
        <f t="shared" ref="P218" si="351">P212+P216+P217</f>
        <v>0</v>
      </c>
      <c r="Q218" s="280">
        <f t="shared" ref="Q218" si="352">Q212+Q216+Q217</f>
        <v>1209</v>
      </c>
      <c r="R218" s="278">
        <f t="shared" ref="R218" si="353">R212+R216+R217</f>
        <v>975</v>
      </c>
      <c r="S218" s="279">
        <f t="shared" ref="S218" si="354">S212+S216+S217</f>
        <v>653</v>
      </c>
      <c r="T218" s="280">
        <f t="shared" ref="T218" si="355">T212+T216+T217</f>
        <v>1628</v>
      </c>
      <c r="U218" s="278">
        <f t="shared" ref="U218" si="356">U212+U216+U217</f>
        <v>0</v>
      </c>
      <c r="V218" s="280">
        <f t="shared" ref="V218" si="357">V212+V216+V217</f>
        <v>1628</v>
      </c>
      <c r="W218" s="281">
        <f t="shared" ref="W218" si="358">IF(Q218=0,0,((V218/Q218)-1)*100)</f>
        <v>34.656741108354019</v>
      </c>
    </row>
    <row r="219" spans="1:23" ht="14.25" thickTop="1" thickBot="1">
      <c r="L219" s="277" t="s">
        <v>67</v>
      </c>
      <c r="M219" s="278">
        <f>+M208+M212+M216+M217</f>
        <v>869</v>
      </c>
      <c r="N219" s="279">
        <f t="shared" ref="N219:V219" si="359">+N208+N212+N216+N217</f>
        <v>859</v>
      </c>
      <c r="O219" s="280">
        <f t="shared" si="359"/>
        <v>1728</v>
      </c>
      <c r="P219" s="278">
        <f t="shared" si="359"/>
        <v>0</v>
      </c>
      <c r="Q219" s="280">
        <f t="shared" si="359"/>
        <v>1728</v>
      </c>
      <c r="R219" s="278">
        <f t="shared" si="359"/>
        <v>1443</v>
      </c>
      <c r="S219" s="279">
        <f t="shared" si="359"/>
        <v>929</v>
      </c>
      <c r="T219" s="280">
        <f t="shared" si="359"/>
        <v>2372</v>
      </c>
      <c r="U219" s="278">
        <f t="shared" si="359"/>
        <v>0</v>
      </c>
      <c r="V219" s="280">
        <f t="shared" si="359"/>
        <v>2372</v>
      </c>
      <c r="W219" s="281">
        <f>IF(Q219=0,0,((V219/Q219)-1)*100)</f>
        <v>37.268518518518512</v>
      </c>
    </row>
    <row r="220" spans="1:23" ht="13.5" thickTop="1">
      <c r="A220" s="403"/>
      <c r="K220" s="403"/>
      <c r="L220" s="255" t="s">
        <v>22</v>
      </c>
      <c r="M220" s="272">
        <v>112</v>
      </c>
      <c r="N220" s="273">
        <v>118</v>
      </c>
      <c r="O220" s="274">
        <f>SUM(M220:N220)</f>
        <v>230</v>
      </c>
      <c r="P220" s="319">
        <v>0</v>
      </c>
      <c r="Q220" s="282">
        <f>O220+P220</f>
        <v>230</v>
      </c>
      <c r="R220" s="272"/>
      <c r="S220" s="273"/>
      <c r="T220" s="274"/>
      <c r="U220" s="319"/>
      <c r="V220" s="282"/>
      <c r="W220" s="276"/>
    </row>
    <row r="221" spans="1:23" ht="13.5" thickBot="1">
      <c r="A221" s="403"/>
      <c r="K221" s="403"/>
      <c r="L221" s="255" t="s">
        <v>23</v>
      </c>
      <c r="M221" s="272">
        <v>148</v>
      </c>
      <c r="N221" s="273">
        <v>123</v>
      </c>
      <c r="O221" s="274">
        <f>SUM(M221:N221)</f>
        <v>271</v>
      </c>
      <c r="P221" s="319">
        <v>0</v>
      </c>
      <c r="Q221" s="282">
        <f>O221+P221</f>
        <v>271</v>
      </c>
      <c r="R221" s="272"/>
      <c r="S221" s="273"/>
      <c r="T221" s="274"/>
      <c r="U221" s="319"/>
      <c r="V221" s="282"/>
      <c r="W221" s="276"/>
    </row>
    <row r="222" spans="1:23" ht="14.25" thickTop="1" thickBot="1">
      <c r="A222" s="403"/>
      <c r="K222" s="403"/>
      <c r="L222" s="277" t="s">
        <v>40</v>
      </c>
      <c r="M222" s="278">
        <f t="shared" ref="M222:Q222" si="360">+M217+M220+M221</f>
        <v>349</v>
      </c>
      <c r="N222" s="308">
        <f t="shared" si="360"/>
        <v>349</v>
      </c>
      <c r="O222" s="298">
        <f t="shared" si="360"/>
        <v>698</v>
      </c>
      <c r="P222" s="279">
        <f t="shared" si="360"/>
        <v>0</v>
      </c>
      <c r="Q222" s="280">
        <f t="shared" si="360"/>
        <v>698</v>
      </c>
      <c r="R222" s="278"/>
      <c r="S222" s="308"/>
      <c r="T222" s="298"/>
      <c r="U222" s="279"/>
      <c r="V222" s="280"/>
      <c r="W222" s="281"/>
    </row>
    <row r="223" spans="1:23" ht="14.25" thickTop="1" thickBot="1">
      <c r="L223" s="277" t="s">
        <v>62</v>
      </c>
      <c r="M223" s="278">
        <f t="shared" ref="M223:Q223" si="361">M212+M216+M222</f>
        <v>843</v>
      </c>
      <c r="N223" s="279">
        <f t="shared" si="361"/>
        <v>867</v>
      </c>
      <c r="O223" s="280">
        <f t="shared" si="361"/>
        <v>1710</v>
      </c>
      <c r="P223" s="278">
        <f t="shared" si="361"/>
        <v>0</v>
      </c>
      <c r="Q223" s="280">
        <f t="shared" si="361"/>
        <v>1710</v>
      </c>
      <c r="R223" s="278"/>
      <c r="S223" s="279"/>
      <c r="T223" s="280"/>
      <c r="U223" s="278"/>
      <c r="V223" s="280"/>
      <c r="W223" s="281"/>
    </row>
    <row r="224" spans="1:23" ht="14.25" thickTop="1" thickBot="1">
      <c r="L224" s="277" t="s">
        <v>64</v>
      </c>
      <c r="M224" s="278">
        <f t="shared" ref="M224:Q224" si="362">+M208+M212+M216+M222</f>
        <v>1129</v>
      </c>
      <c r="N224" s="279">
        <f t="shared" si="362"/>
        <v>1100</v>
      </c>
      <c r="O224" s="280">
        <f t="shared" si="362"/>
        <v>2229</v>
      </c>
      <c r="P224" s="278">
        <f t="shared" si="362"/>
        <v>0</v>
      </c>
      <c r="Q224" s="280">
        <f t="shared" si="362"/>
        <v>2229</v>
      </c>
      <c r="R224" s="278"/>
      <c r="S224" s="279"/>
      <c r="T224" s="280"/>
      <c r="U224" s="278"/>
      <c r="V224" s="280"/>
      <c r="W224" s="281"/>
    </row>
    <row r="225" spans="12:23" ht="14.25" thickTop="1" thickBot="1">
      <c r="L225" s="290" t="s">
        <v>60</v>
      </c>
      <c r="M225" s="249"/>
      <c r="N225" s="249"/>
      <c r="O225" s="249"/>
      <c r="P225" s="249"/>
      <c r="Q225" s="249"/>
      <c r="R225" s="249"/>
      <c r="S225" s="249"/>
      <c r="T225" s="249"/>
      <c r="U225" s="249"/>
      <c r="V225" s="249"/>
      <c r="W225" s="249"/>
    </row>
    <row r="226" spans="12:23" ht="13.5" thickTop="1">
      <c r="L226" s="501" t="s">
        <v>56</v>
      </c>
      <c r="M226" s="502"/>
      <c r="N226" s="502"/>
      <c r="O226" s="502"/>
      <c r="P226" s="502"/>
      <c r="Q226" s="502"/>
      <c r="R226" s="502"/>
      <c r="S226" s="502"/>
      <c r="T226" s="502"/>
      <c r="U226" s="502"/>
      <c r="V226" s="502"/>
      <c r="W226" s="503"/>
    </row>
    <row r="227" spans="12:23" ht="13.5" thickBot="1">
      <c r="L227" s="504" t="s">
        <v>53</v>
      </c>
      <c r="M227" s="505"/>
      <c r="N227" s="505"/>
      <c r="O227" s="505"/>
      <c r="P227" s="505"/>
      <c r="Q227" s="505"/>
      <c r="R227" s="505"/>
      <c r="S227" s="505"/>
      <c r="T227" s="505"/>
      <c r="U227" s="505"/>
      <c r="V227" s="505"/>
      <c r="W227" s="506"/>
    </row>
    <row r="228" spans="12:23" ht="14.25" thickTop="1" thickBot="1">
      <c r="L228" s="248"/>
      <c r="M228" s="249"/>
      <c r="N228" s="249"/>
      <c r="O228" s="249"/>
      <c r="P228" s="249"/>
      <c r="Q228" s="249"/>
      <c r="R228" s="249"/>
      <c r="S228" s="249"/>
      <c r="T228" s="249"/>
      <c r="U228" s="249"/>
      <c r="V228" s="249"/>
      <c r="W228" s="250" t="s">
        <v>34</v>
      </c>
    </row>
    <row r="229" spans="12:23" ht="12.75" customHeight="1" thickTop="1" thickBot="1">
      <c r="L229" s="251"/>
      <c r="M229" s="495" t="s">
        <v>63</v>
      </c>
      <c r="N229" s="496"/>
      <c r="O229" s="496"/>
      <c r="P229" s="496"/>
      <c r="Q229" s="496"/>
      <c r="R229" s="252" t="s">
        <v>65</v>
      </c>
      <c r="S229" s="253"/>
      <c r="T229" s="291"/>
      <c r="U229" s="252"/>
      <c r="V229" s="252"/>
      <c r="W229" s="365" t="s">
        <v>2</v>
      </c>
    </row>
    <row r="230" spans="12:23" ht="13.5" thickTop="1">
      <c r="L230" s="255" t="s">
        <v>3</v>
      </c>
      <c r="M230" s="256"/>
      <c r="N230" s="257"/>
      <c r="O230" s="258"/>
      <c r="P230" s="259"/>
      <c r="Q230" s="302"/>
      <c r="R230" s="256"/>
      <c r="S230" s="257"/>
      <c r="T230" s="258"/>
      <c r="U230" s="259"/>
      <c r="V230" s="364"/>
      <c r="W230" s="366" t="s">
        <v>4</v>
      </c>
    </row>
    <row r="231" spans="12:23" ht="13.5" thickBot="1">
      <c r="L231" s="261"/>
      <c r="M231" s="262" t="s">
        <v>35</v>
      </c>
      <c r="N231" s="263" t="s">
        <v>36</v>
      </c>
      <c r="O231" s="264" t="s">
        <v>37</v>
      </c>
      <c r="P231" s="265" t="s">
        <v>32</v>
      </c>
      <c r="Q231" s="303" t="s">
        <v>7</v>
      </c>
      <c r="R231" s="262" t="s">
        <v>35</v>
      </c>
      <c r="S231" s="263" t="s">
        <v>36</v>
      </c>
      <c r="T231" s="264" t="s">
        <v>37</v>
      </c>
      <c r="U231" s="265" t="s">
        <v>32</v>
      </c>
      <c r="V231" s="360" t="s">
        <v>7</v>
      </c>
      <c r="W231" s="367"/>
    </row>
    <row r="232" spans="12:23" ht="4.5" customHeight="1" thickTop="1">
      <c r="L232" s="255"/>
      <c r="M232" s="267"/>
      <c r="N232" s="268"/>
      <c r="O232" s="269"/>
      <c r="P232" s="270"/>
      <c r="Q232" s="304"/>
      <c r="R232" s="267"/>
      <c r="S232" s="268"/>
      <c r="T232" s="269"/>
      <c r="U232" s="270"/>
      <c r="V232" s="306"/>
      <c r="W232" s="271"/>
    </row>
    <row r="233" spans="12:23">
      <c r="L233" s="255" t="s">
        <v>10</v>
      </c>
      <c r="M233" s="272">
        <f t="shared" ref="M233:N235" si="363">+M177+M205</f>
        <v>100</v>
      </c>
      <c r="N233" s="273">
        <f t="shared" si="363"/>
        <v>84</v>
      </c>
      <c r="O233" s="274">
        <f>M233+N233</f>
        <v>184</v>
      </c>
      <c r="P233" s="275">
        <f>+P177+P205</f>
        <v>0</v>
      </c>
      <c r="Q233" s="305">
        <f t="shared" ref="Q233" si="364">O233+P233</f>
        <v>184</v>
      </c>
      <c r="R233" s="272">
        <f t="shared" ref="R233:S235" si="365">+R177+R205</f>
        <v>150</v>
      </c>
      <c r="S233" s="273">
        <f t="shared" si="365"/>
        <v>96</v>
      </c>
      <c r="T233" s="274">
        <f>R233+S233</f>
        <v>246</v>
      </c>
      <c r="U233" s="275">
        <f>+U177+U205</f>
        <v>0</v>
      </c>
      <c r="V233" s="307">
        <f>T233+U233</f>
        <v>246</v>
      </c>
      <c r="W233" s="276">
        <f>IF(Q233=0,0,((V233/Q233)-1)*100)</f>
        <v>33.695652173913039</v>
      </c>
    </row>
    <row r="234" spans="12:23">
      <c r="L234" s="255" t="s">
        <v>11</v>
      </c>
      <c r="M234" s="272">
        <f t="shared" si="363"/>
        <v>97</v>
      </c>
      <c r="N234" s="273">
        <f t="shared" si="363"/>
        <v>77</v>
      </c>
      <c r="O234" s="274">
        <f t="shared" ref="O234:O235" si="366">M234+N234</f>
        <v>174</v>
      </c>
      <c r="P234" s="275">
        <f>+P178+P206</f>
        <v>0</v>
      </c>
      <c r="Q234" s="305">
        <f>O234+P234</f>
        <v>174</v>
      </c>
      <c r="R234" s="272">
        <f t="shared" si="365"/>
        <v>143</v>
      </c>
      <c r="S234" s="273">
        <f t="shared" si="365"/>
        <v>87</v>
      </c>
      <c r="T234" s="274">
        <f t="shared" ref="T234:T235" si="367">R234+S234</f>
        <v>230</v>
      </c>
      <c r="U234" s="275">
        <f>+U178+U206</f>
        <v>0</v>
      </c>
      <c r="V234" s="307">
        <f>T234+U234</f>
        <v>230</v>
      </c>
      <c r="W234" s="276">
        <f>IF(Q234=0,0,((V234/Q234)-1)*100)</f>
        <v>32.18390804597702</v>
      </c>
    </row>
    <row r="235" spans="12:23" ht="13.5" thickBot="1">
      <c r="L235" s="261" t="s">
        <v>12</v>
      </c>
      <c r="M235" s="272">
        <f t="shared" si="363"/>
        <v>89</v>
      </c>
      <c r="N235" s="273">
        <f t="shared" si="363"/>
        <v>72</v>
      </c>
      <c r="O235" s="274">
        <f t="shared" si="366"/>
        <v>161</v>
      </c>
      <c r="P235" s="275">
        <f>+P179+P207</f>
        <v>0</v>
      </c>
      <c r="Q235" s="305">
        <f>O235+P235</f>
        <v>161</v>
      </c>
      <c r="R235" s="272">
        <f t="shared" si="365"/>
        <v>175</v>
      </c>
      <c r="S235" s="273">
        <f t="shared" si="365"/>
        <v>93</v>
      </c>
      <c r="T235" s="274">
        <f t="shared" si="367"/>
        <v>268</v>
      </c>
      <c r="U235" s="275">
        <f>+U179+U207</f>
        <v>0</v>
      </c>
      <c r="V235" s="307">
        <f>T235+U235</f>
        <v>268</v>
      </c>
      <c r="W235" s="276">
        <f>IF(Q235=0,0,((V235/Q235)-1)*100)</f>
        <v>66.459627329192557</v>
      </c>
    </row>
    <row r="236" spans="12:23" ht="14.25" thickTop="1" thickBot="1">
      <c r="L236" s="277" t="s">
        <v>38</v>
      </c>
      <c r="M236" s="278">
        <f t="shared" ref="M236:V236" si="368">+M233+M234+M235</f>
        <v>286</v>
      </c>
      <c r="N236" s="279">
        <f t="shared" si="368"/>
        <v>233</v>
      </c>
      <c r="O236" s="280">
        <f t="shared" si="368"/>
        <v>519</v>
      </c>
      <c r="P236" s="278">
        <f t="shared" si="368"/>
        <v>0</v>
      </c>
      <c r="Q236" s="280">
        <f t="shared" si="368"/>
        <v>519</v>
      </c>
      <c r="R236" s="278">
        <f t="shared" si="368"/>
        <v>468</v>
      </c>
      <c r="S236" s="279">
        <f t="shared" si="368"/>
        <v>276</v>
      </c>
      <c r="T236" s="280">
        <f t="shared" si="368"/>
        <v>744</v>
      </c>
      <c r="U236" s="278">
        <f t="shared" si="368"/>
        <v>0</v>
      </c>
      <c r="V236" s="280">
        <f t="shared" si="368"/>
        <v>744</v>
      </c>
      <c r="W236" s="281">
        <f t="shared" ref="W236" si="369">IF(Q236=0,0,((V236/Q236)-1)*100)</f>
        <v>43.352601156069362</v>
      </c>
    </row>
    <row r="237" spans="12:23" ht="13.5" thickTop="1">
      <c r="L237" s="255" t="s">
        <v>13</v>
      </c>
      <c r="M237" s="272">
        <f t="shared" ref="M237:N239" si="370">+M181+M209</f>
        <v>91</v>
      </c>
      <c r="N237" s="273">
        <f t="shared" si="370"/>
        <v>86</v>
      </c>
      <c r="O237" s="274">
        <f t="shared" ref="O237" si="371">M237+N237</f>
        <v>177</v>
      </c>
      <c r="P237" s="275">
        <f>+P181+P209</f>
        <v>0</v>
      </c>
      <c r="Q237" s="305">
        <f t="shared" ref="Q237" si="372">O237+P237</f>
        <v>177</v>
      </c>
      <c r="R237" s="272">
        <f t="shared" ref="R237:S239" si="373">+R181+R209</f>
        <v>149</v>
      </c>
      <c r="S237" s="273">
        <f t="shared" si="373"/>
        <v>90</v>
      </c>
      <c r="T237" s="274">
        <f t="shared" ref="T237" si="374">R237+S237</f>
        <v>239</v>
      </c>
      <c r="U237" s="275">
        <f>+U181+U209</f>
        <v>0</v>
      </c>
      <c r="V237" s="307">
        <f>T237+U237</f>
        <v>239</v>
      </c>
      <c r="W237" s="276">
        <f>IF(Q237=0,0,((V237/Q237)-1)*100)</f>
        <v>35.02824858757063</v>
      </c>
    </row>
    <row r="238" spans="12:23">
      <c r="L238" s="255" t="s">
        <v>14</v>
      </c>
      <c r="M238" s="272">
        <f t="shared" si="370"/>
        <v>84</v>
      </c>
      <c r="N238" s="273">
        <f t="shared" si="370"/>
        <v>84</v>
      </c>
      <c r="O238" s="274">
        <f>M238+N238</f>
        <v>168</v>
      </c>
      <c r="P238" s="275">
        <f>+P182+P210</f>
        <v>0</v>
      </c>
      <c r="Q238" s="305">
        <f>O238+P238</f>
        <v>168</v>
      </c>
      <c r="R238" s="272">
        <f t="shared" si="373"/>
        <v>137</v>
      </c>
      <c r="S238" s="273">
        <f t="shared" si="373"/>
        <v>91</v>
      </c>
      <c r="T238" s="274">
        <f>R238+S238</f>
        <v>228</v>
      </c>
      <c r="U238" s="275">
        <f>+U182+U210</f>
        <v>0</v>
      </c>
      <c r="V238" s="307">
        <f>T238+U238</f>
        <v>228</v>
      </c>
      <c r="W238" s="276">
        <f>IF(Q238=0,0,((V238/Q238)-1)*100)</f>
        <v>35.714285714285722</v>
      </c>
    </row>
    <row r="239" spans="12:23" ht="13.5" thickBot="1">
      <c r="L239" s="255" t="s">
        <v>15</v>
      </c>
      <c r="M239" s="272">
        <f t="shared" si="370"/>
        <v>91</v>
      </c>
      <c r="N239" s="273">
        <f t="shared" si="370"/>
        <v>90</v>
      </c>
      <c r="O239" s="274">
        <f>M239+N239</f>
        <v>181</v>
      </c>
      <c r="P239" s="275">
        <f>+P183+P211</f>
        <v>0</v>
      </c>
      <c r="Q239" s="305">
        <f>O239+P239</f>
        <v>181</v>
      </c>
      <c r="R239" s="272">
        <f t="shared" si="373"/>
        <v>162</v>
      </c>
      <c r="S239" s="273">
        <f t="shared" si="373"/>
        <v>99</v>
      </c>
      <c r="T239" s="274">
        <f>R239+S239</f>
        <v>261</v>
      </c>
      <c r="U239" s="275">
        <f>+U183+U211</f>
        <v>0</v>
      </c>
      <c r="V239" s="307">
        <f>T239+U239</f>
        <v>261</v>
      </c>
      <c r="W239" s="276">
        <f>IF(Q239=0,0,((V239/Q239)-1)*100)</f>
        <v>44.19889502762431</v>
      </c>
    </row>
    <row r="240" spans="12:23" ht="14.25" thickTop="1" thickBot="1">
      <c r="L240" s="277" t="s">
        <v>61</v>
      </c>
      <c r="M240" s="278">
        <f t="shared" ref="M240" si="375">+M237+M238+M239</f>
        <v>266</v>
      </c>
      <c r="N240" s="279">
        <f t="shared" ref="N240" si="376">+N237+N238+N239</f>
        <v>260</v>
      </c>
      <c r="O240" s="280">
        <f t="shared" ref="O240" si="377">+O237+O238+O239</f>
        <v>526</v>
      </c>
      <c r="P240" s="278">
        <f t="shared" ref="P240" si="378">+P237+P238+P239</f>
        <v>0</v>
      </c>
      <c r="Q240" s="280">
        <f t="shared" ref="Q240" si="379">+Q237+Q238+Q239</f>
        <v>526</v>
      </c>
      <c r="R240" s="278">
        <f t="shared" ref="R240" si="380">+R237+R238+R239</f>
        <v>448</v>
      </c>
      <c r="S240" s="279">
        <f t="shared" ref="S240" si="381">+S237+S238+S239</f>
        <v>280</v>
      </c>
      <c r="T240" s="280">
        <f t="shared" ref="T240" si="382">+T237+T238+T239</f>
        <v>728</v>
      </c>
      <c r="U240" s="278">
        <f t="shared" ref="U240" si="383">+U237+U238+U239</f>
        <v>0</v>
      </c>
      <c r="V240" s="280">
        <f t="shared" ref="V240" si="384">+V237+V238+V239</f>
        <v>728</v>
      </c>
      <c r="W240" s="281">
        <f t="shared" ref="W240" si="385">IF(Q240=0,0,((V240/Q240)-1)*100)</f>
        <v>38.403041825095066</v>
      </c>
    </row>
    <row r="241" spans="1:23" ht="13.5" thickTop="1">
      <c r="L241" s="255" t="s">
        <v>16</v>
      </c>
      <c r="M241" s="272">
        <f t="shared" ref="M241:N243" si="386">+M185+M213</f>
        <v>61</v>
      </c>
      <c r="N241" s="273">
        <f t="shared" si="386"/>
        <v>78</v>
      </c>
      <c r="O241" s="274">
        <f t="shared" ref="O241" si="387">M241+N241</f>
        <v>139</v>
      </c>
      <c r="P241" s="275">
        <f>+P185+P213</f>
        <v>0</v>
      </c>
      <c r="Q241" s="305">
        <f t="shared" ref="Q241" si="388">O241+P241</f>
        <v>139</v>
      </c>
      <c r="R241" s="272">
        <f t="shared" ref="R241:S243" si="389">+R185+R213</f>
        <v>123</v>
      </c>
      <c r="S241" s="273">
        <f t="shared" si="389"/>
        <v>81</v>
      </c>
      <c r="T241" s="274">
        <f t="shared" ref="T241" si="390">R241+S241</f>
        <v>204</v>
      </c>
      <c r="U241" s="275">
        <f>+U185+U213</f>
        <v>0</v>
      </c>
      <c r="V241" s="307">
        <f>T241+U241</f>
        <v>204</v>
      </c>
      <c r="W241" s="276">
        <f t="shared" ref="W241" si="391">IF(Q241=0,0,((V241/Q241)-1)*100)</f>
        <v>46.762589928057551</v>
      </c>
    </row>
    <row r="242" spans="1:23">
      <c r="L242" s="255" t="s">
        <v>17</v>
      </c>
      <c r="M242" s="272">
        <f t="shared" si="386"/>
        <v>73</v>
      </c>
      <c r="N242" s="273">
        <f t="shared" si="386"/>
        <v>83</v>
      </c>
      <c r="O242" s="274">
        <f>M242+N242</f>
        <v>156</v>
      </c>
      <c r="P242" s="275">
        <f>+P186+P214</f>
        <v>0</v>
      </c>
      <c r="Q242" s="305">
        <f>O242+P242</f>
        <v>156</v>
      </c>
      <c r="R242" s="272">
        <f t="shared" si="389"/>
        <v>136</v>
      </c>
      <c r="S242" s="273">
        <f t="shared" si="389"/>
        <v>88</v>
      </c>
      <c r="T242" s="274">
        <f>R242+S242</f>
        <v>224</v>
      </c>
      <c r="U242" s="275">
        <f>+U186+U214</f>
        <v>0</v>
      </c>
      <c r="V242" s="307">
        <f>T242+U242</f>
        <v>224</v>
      </c>
      <c r="W242" s="276">
        <f>IF(Q242=0,0,((V242/Q242)-1)*100)</f>
        <v>43.589743589743591</v>
      </c>
    </row>
    <row r="243" spans="1:23" ht="13.5" thickBot="1">
      <c r="L243" s="255" t="s">
        <v>18</v>
      </c>
      <c r="M243" s="272">
        <f t="shared" si="386"/>
        <v>94</v>
      </c>
      <c r="N243" s="273">
        <f t="shared" si="386"/>
        <v>97</v>
      </c>
      <c r="O243" s="282">
        <f>M243+N243</f>
        <v>191</v>
      </c>
      <c r="P243" s="283">
        <f>+P187+P215</f>
        <v>0</v>
      </c>
      <c r="Q243" s="305">
        <f>O243+P243</f>
        <v>191</v>
      </c>
      <c r="R243" s="272">
        <f t="shared" si="389"/>
        <v>141</v>
      </c>
      <c r="S243" s="273">
        <f t="shared" si="389"/>
        <v>108</v>
      </c>
      <c r="T243" s="282">
        <f>R243+S243</f>
        <v>249</v>
      </c>
      <c r="U243" s="283">
        <f>+U187+U215</f>
        <v>0</v>
      </c>
      <c r="V243" s="307">
        <f>T243+U243</f>
        <v>249</v>
      </c>
      <c r="W243" s="276">
        <f>IF(Q243=0,0,((V243/Q243)-1)*100)</f>
        <v>30.366492146596858</v>
      </c>
    </row>
    <row r="244" spans="1:23" ht="14.25" thickTop="1" thickBot="1">
      <c r="L244" s="284" t="s">
        <v>19</v>
      </c>
      <c r="M244" s="285">
        <f>+M241+M242+M243</f>
        <v>228</v>
      </c>
      <c r="N244" s="285">
        <f t="shared" ref="N244" si="392">+N241+N242+N243</f>
        <v>258</v>
      </c>
      <c r="O244" s="286">
        <f t="shared" ref="O244" si="393">+O241+O242+O243</f>
        <v>486</v>
      </c>
      <c r="P244" s="287">
        <f t="shared" ref="P244" si="394">+P241+P242+P243</f>
        <v>0</v>
      </c>
      <c r="Q244" s="286">
        <f t="shared" ref="Q244" si="395">+Q241+Q242+Q243</f>
        <v>486</v>
      </c>
      <c r="R244" s="285">
        <f t="shared" ref="R244" si="396">+R241+R242+R243</f>
        <v>400</v>
      </c>
      <c r="S244" s="285">
        <f t="shared" ref="S244" si="397">+S241+S242+S243</f>
        <v>277</v>
      </c>
      <c r="T244" s="286">
        <f t="shared" ref="T244" si="398">+T241+T242+T243</f>
        <v>677</v>
      </c>
      <c r="U244" s="287">
        <f t="shared" ref="U244" si="399">+U241+U242+U243</f>
        <v>0</v>
      </c>
      <c r="V244" s="286">
        <f t="shared" ref="V244" si="400">+V241+V242+V243</f>
        <v>677</v>
      </c>
      <c r="W244" s="288">
        <f>IF(Q244=0,0,((V244/Q244)-1)*100)</f>
        <v>39.300411522633752</v>
      </c>
    </row>
    <row r="245" spans="1:23" ht="14.25" thickTop="1" thickBot="1">
      <c r="A245" s="403"/>
      <c r="K245" s="403"/>
      <c r="L245" s="255" t="s">
        <v>21</v>
      </c>
      <c r="M245" s="272">
        <f>+M189+M217</f>
        <v>89</v>
      </c>
      <c r="N245" s="273">
        <f>+N189+N217</f>
        <v>108</v>
      </c>
      <c r="O245" s="282">
        <f>M245+N245</f>
        <v>197</v>
      </c>
      <c r="P245" s="289">
        <f>+P189+P217</f>
        <v>0</v>
      </c>
      <c r="Q245" s="305">
        <f>O245+P245</f>
        <v>197</v>
      </c>
      <c r="R245" s="272">
        <f>+R189+R217</f>
        <v>127</v>
      </c>
      <c r="S245" s="273">
        <f>+S189+S217</f>
        <v>96</v>
      </c>
      <c r="T245" s="282">
        <f>R245+S245</f>
        <v>223</v>
      </c>
      <c r="U245" s="289">
        <f>+U189+U217</f>
        <v>0</v>
      </c>
      <c r="V245" s="307">
        <f>T245+U245</f>
        <v>223</v>
      </c>
      <c r="W245" s="276">
        <f>IF(Q245=0,0,((V245/Q245)-1)*100)</f>
        <v>13.197969543147202</v>
      </c>
    </row>
    <row r="246" spans="1:23" ht="14.25" thickTop="1" thickBot="1">
      <c r="L246" s="277" t="s">
        <v>66</v>
      </c>
      <c r="M246" s="278">
        <f>M240+M244+M245</f>
        <v>583</v>
      </c>
      <c r="N246" s="279">
        <f t="shared" ref="N246" si="401">N240+N244+N245</f>
        <v>626</v>
      </c>
      <c r="O246" s="280">
        <f t="shared" ref="O246" si="402">O240+O244+O245</f>
        <v>1209</v>
      </c>
      <c r="P246" s="278">
        <f t="shared" ref="P246" si="403">P240+P244+P245</f>
        <v>0</v>
      </c>
      <c r="Q246" s="280">
        <f t="shared" ref="Q246" si="404">Q240+Q244+Q245</f>
        <v>1209</v>
      </c>
      <c r="R246" s="278">
        <f t="shared" ref="R246" si="405">R240+R244+R245</f>
        <v>975</v>
      </c>
      <c r="S246" s="279">
        <f t="shared" ref="S246" si="406">S240+S244+S245</f>
        <v>653</v>
      </c>
      <c r="T246" s="280">
        <f t="shared" ref="T246" si="407">T240+T244+T245</f>
        <v>1628</v>
      </c>
      <c r="U246" s="278">
        <f t="shared" ref="U246" si="408">U240+U244+U245</f>
        <v>0</v>
      </c>
      <c r="V246" s="280">
        <f t="shared" ref="V246" si="409">V240+V244+V245</f>
        <v>1628</v>
      </c>
      <c r="W246" s="281">
        <f t="shared" ref="W246" si="410">IF(Q246=0,0,((V246/Q246)-1)*100)</f>
        <v>34.656741108354019</v>
      </c>
    </row>
    <row r="247" spans="1:23" ht="14.25" thickTop="1" thickBot="1">
      <c r="L247" s="277" t="s">
        <v>67</v>
      </c>
      <c r="M247" s="278">
        <f>+M236+M240+M244+M245</f>
        <v>869</v>
      </c>
      <c r="N247" s="279">
        <f t="shared" ref="N247:V247" si="411">+N236+N240+N244+N245</f>
        <v>859</v>
      </c>
      <c r="O247" s="280">
        <f t="shared" si="411"/>
        <v>1728</v>
      </c>
      <c r="P247" s="278">
        <f t="shared" si="411"/>
        <v>0</v>
      </c>
      <c r="Q247" s="280">
        <f t="shared" si="411"/>
        <v>1728</v>
      </c>
      <c r="R247" s="278">
        <f t="shared" si="411"/>
        <v>1443</v>
      </c>
      <c r="S247" s="279">
        <f t="shared" si="411"/>
        <v>929</v>
      </c>
      <c r="T247" s="280">
        <f t="shared" si="411"/>
        <v>2372</v>
      </c>
      <c r="U247" s="278">
        <f t="shared" si="411"/>
        <v>0</v>
      </c>
      <c r="V247" s="280">
        <f t="shared" si="411"/>
        <v>2372</v>
      </c>
      <c r="W247" s="281">
        <f>IF(Q247=0,0,((V247/Q247)-1)*100)</f>
        <v>37.268518518518512</v>
      </c>
    </row>
    <row r="248" spans="1:23" ht="13.5" thickTop="1">
      <c r="A248" s="403"/>
      <c r="K248" s="403"/>
      <c r="L248" s="255" t="s">
        <v>22</v>
      </c>
      <c r="M248" s="272">
        <f>+M192+M220</f>
        <v>112</v>
      </c>
      <c r="N248" s="273">
        <f>+N192+N220</f>
        <v>118</v>
      </c>
      <c r="O248" s="282">
        <f t="shared" ref="O248:O249" si="412">M248+N248</f>
        <v>230</v>
      </c>
      <c r="P248" s="275">
        <f>+P192+P220</f>
        <v>0</v>
      </c>
      <c r="Q248" s="305">
        <f t="shared" ref="Q248:Q249" si="413">O248+P248</f>
        <v>230</v>
      </c>
      <c r="R248" s="272"/>
      <c r="S248" s="273"/>
      <c r="T248" s="282"/>
      <c r="U248" s="275"/>
      <c r="V248" s="307"/>
      <c r="W248" s="276"/>
    </row>
    <row r="249" spans="1:23" ht="13.5" thickBot="1">
      <c r="A249" s="403"/>
      <c r="K249" s="403"/>
      <c r="L249" s="255" t="s">
        <v>23</v>
      </c>
      <c r="M249" s="272">
        <f>+M193+M221</f>
        <v>148</v>
      </c>
      <c r="N249" s="273">
        <f>+N193+N221</f>
        <v>123</v>
      </c>
      <c r="O249" s="282">
        <f t="shared" si="412"/>
        <v>271</v>
      </c>
      <c r="P249" s="275">
        <f>+P193+P221</f>
        <v>0</v>
      </c>
      <c r="Q249" s="305">
        <f t="shared" si="413"/>
        <v>271</v>
      </c>
      <c r="R249" s="272"/>
      <c r="S249" s="273"/>
      <c r="T249" s="282"/>
      <c r="U249" s="275"/>
      <c r="V249" s="307"/>
      <c r="W249" s="276"/>
    </row>
    <row r="250" spans="1:23" ht="14.25" thickTop="1" thickBot="1">
      <c r="L250" s="277" t="s">
        <v>40</v>
      </c>
      <c r="M250" s="278">
        <f t="shared" ref="M250:Q250" si="414">+M245+M248+M249</f>
        <v>349</v>
      </c>
      <c r="N250" s="279">
        <f t="shared" si="414"/>
        <v>349</v>
      </c>
      <c r="O250" s="280">
        <f t="shared" si="414"/>
        <v>698</v>
      </c>
      <c r="P250" s="278">
        <f t="shared" si="414"/>
        <v>0</v>
      </c>
      <c r="Q250" s="280">
        <f t="shared" si="414"/>
        <v>698</v>
      </c>
      <c r="R250" s="278"/>
      <c r="S250" s="279"/>
      <c r="T250" s="280"/>
      <c r="U250" s="278"/>
      <c r="V250" s="280"/>
      <c r="W250" s="281"/>
    </row>
    <row r="251" spans="1:23" ht="14.25" thickTop="1" thickBot="1">
      <c r="L251" s="277" t="s">
        <v>62</v>
      </c>
      <c r="M251" s="278">
        <f t="shared" ref="M251:Q251" si="415">M240+M244+M250</f>
        <v>843</v>
      </c>
      <c r="N251" s="279">
        <f t="shared" si="415"/>
        <v>867</v>
      </c>
      <c r="O251" s="280">
        <f t="shared" si="415"/>
        <v>1710</v>
      </c>
      <c r="P251" s="278">
        <f t="shared" si="415"/>
        <v>0</v>
      </c>
      <c r="Q251" s="280">
        <f t="shared" si="415"/>
        <v>1710</v>
      </c>
      <c r="R251" s="278"/>
      <c r="S251" s="279"/>
      <c r="T251" s="280"/>
      <c r="U251" s="278"/>
      <c r="V251" s="280"/>
      <c r="W251" s="281"/>
    </row>
    <row r="252" spans="1:23" ht="14.25" thickTop="1" thickBot="1">
      <c r="L252" s="277" t="s">
        <v>64</v>
      </c>
      <c r="M252" s="278">
        <f t="shared" ref="M252:Q252" si="416">+M236+M240+M244+M250</f>
        <v>1129</v>
      </c>
      <c r="N252" s="279">
        <f t="shared" si="416"/>
        <v>1100</v>
      </c>
      <c r="O252" s="280">
        <f t="shared" si="416"/>
        <v>2229</v>
      </c>
      <c r="P252" s="278">
        <f t="shared" si="416"/>
        <v>0</v>
      </c>
      <c r="Q252" s="280">
        <f t="shared" si="416"/>
        <v>2229</v>
      </c>
      <c r="R252" s="278"/>
      <c r="S252" s="279"/>
      <c r="T252" s="280"/>
      <c r="U252" s="278"/>
      <c r="V252" s="280"/>
      <c r="W252" s="281"/>
    </row>
    <row r="253" spans="1:23" ht="13.5" thickTop="1">
      <c r="L253" s="290" t="s">
        <v>60</v>
      </c>
      <c r="M253" s="249"/>
      <c r="N253" s="249"/>
      <c r="O253" s="249"/>
      <c r="P253" s="249"/>
      <c r="Q253" s="249"/>
      <c r="R253" s="249"/>
      <c r="S253" s="249"/>
      <c r="T253" s="249"/>
      <c r="U253" s="249"/>
      <c r="V253" s="249"/>
      <c r="W253" s="249"/>
    </row>
  </sheetData>
  <sheetProtection password="CF53" sheet="1" objects="1" scenarios="1"/>
  <mergeCells count="37">
    <mergeCell ref="M229:Q229"/>
    <mergeCell ref="B2:I2"/>
    <mergeCell ref="B3:I3"/>
    <mergeCell ref="C5:E5"/>
    <mergeCell ref="F5:H5"/>
    <mergeCell ref="L2:W2"/>
    <mergeCell ref="L3:W3"/>
    <mergeCell ref="M5:Q5"/>
    <mergeCell ref="R5:V5"/>
    <mergeCell ref="B30:I30"/>
    <mergeCell ref="B31:I31"/>
    <mergeCell ref="C33:E33"/>
    <mergeCell ref="F33:H33"/>
    <mergeCell ref="L30:W30"/>
    <mergeCell ref="L31:W31"/>
    <mergeCell ref="M33:Q33"/>
    <mergeCell ref="R33:V33"/>
    <mergeCell ref="B58:I58"/>
    <mergeCell ref="B59:I59"/>
    <mergeCell ref="C61:E61"/>
    <mergeCell ref="F61:H61"/>
    <mergeCell ref="L58:W58"/>
    <mergeCell ref="L59:W59"/>
    <mergeCell ref="M61:Q61"/>
    <mergeCell ref="R61:V61"/>
    <mergeCell ref="L86:W86"/>
    <mergeCell ref="L87:W87"/>
    <mergeCell ref="L114:W114"/>
    <mergeCell ref="L115:W115"/>
    <mergeCell ref="L142:W142"/>
    <mergeCell ref="L143:W143"/>
    <mergeCell ref="L226:W226"/>
    <mergeCell ref="L227:W227"/>
    <mergeCell ref="L170:W170"/>
    <mergeCell ref="L171:W171"/>
    <mergeCell ref="L198:W198"/>
    <mergeCell ref="L199:W199"/>
  </mergeCells>
  <conditionalFormatting sqref="A1:A1048576 K1:K1048576">
    <cfRule type="containsText" dxfId="3" priority="2" operator="containsText" text="NOT OK">
      <formula>NOT(ISERROR(SEARCH("NOT OK",A1)))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Hat Yai International Airport</oddHeader>
  </headerFooter>
  <rowBreaks count="2" manualBreakCount="2">
    <brk id="85" min="11" max="22" man="1"/>
    <brk id="169" min="11" max="2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AB253"/>
  <sheetViews>
    <sheetView topLeftCell="F1" zoomScaleNormal="100" workbookViewId="0">
      <selection activeCell="U1" activeCellId="2" sqref="L1:W1048576 L1:W1048576 L1:W1048576"/>
    </sheetView>
  </sheetViews>
  <sheetFormatPr defaultRowHeight="12.75"/>
  <cols>
    <col min="1" max="1" width="9.140625" style="4"/>
    <col min="2" max="2" width="12.42578125" style="1" customWidth="1"/>
    <col min="3" max="3" width="11.5703125" style="1" customWidth="1"/>
    <col min="4" max="4" width="11.42578125" style="1" customWidth="1"/>
    <col min="5" max="5" width="12.42578125" style="1" customWidth="1"/>
    <col min="6" max="6" width="10.85546875" style="1" customWidth="1"/>
    <col min="7" max="7" width="11.140625" style="1" customWidth="1"/>
    <col min="8" max="8" width="12.42578125" style="1" customWidth="1"/>
    <col min="9" max="9" width="9.28515625" style="2" bestFit="1" customWidth="1"/>
    <col min="10" max="10" width="7" style="1" customWidth="1"/>
    <col min="11" max="11" width="7" style="4"/>
    <col min="12" max="12" width="13" style="1" customWidth="1"/>
    <col min="13" max="14" width="12" style="1" customWidth="1"/>
    <col min="15" max="15" width="14.28515625" style="1" bestFit="1" customWidth="1"/>
    <col min="16" max="19" width="12" style="1" customWidth="1"/>
    <col min="20" max="20" width="14.28515625" style="1" bestFit="1" customWidth="1"/>
    <col min="21" max="22" width="12" style="1" customWidth="1"/>
    <col min="23" max="23" width="12.28515625" style="2" bestFit="1" customWidth="1"/>
    <col min="24" max="24" width="7.7109375" style="2" bestFit="1" customWidth="1"/>
    <col min="25" max="25" width="6.85546875" style="1" bestFit="1" customWidth="1"/>
    <col min="26" max="26" width="7" style="1"/>
    <col min="27" max="27" width="7.5703125" style="3" bestFit="1" customWidth="1"/>
    <col min="28" max="16384" width="9.140625" style="1"/>
  </cols>
  <sheetData>
    <row r="1" spans="1:23" ht="13.5" thickBot="1"/>
    <row r="2" spans="1:23" ht="13.5" thickTop="1">
      <c r="B2" s="513" t="s">
        <v>0</v>
      </c>
      <c r="C2" s="514"/>
      <c r="D2" s="514"/>
      <c r="E2" s="514"/>
      <c r="F2" s="514"/>
      <c r="G2" s="514"/>
      <c r="H2" s="514"/>
      <c r="I2" s="515"/>
      <c r="J2" s="4"/>
      <c r="L2" s="516" t="s">
        <v>1</v>
      </c>
      <c r="M2" s="517"/>
      <c r="N2" s="517"/>
      <c r="O2" s="517"/>
      <c r="P2" s="517"/>
      <c r="Q2" s="517"/>
      <c r="R2" s="517"/>
      <c r="S2" s="517"/>
      <c r="T2" s="517"/>
      <c r="U2" s="517"/>
      <c r="V2" s="517"/>
      <c r="W2" s="518"/>
    </row>
    <row r="3" spans="1:23" ht="13.5" thickBot="1">
      <c r="B3" s="519" t="s">
        <v>46</v>
      </c>
      <c r="C3" s="520"/>
      <c r="D3" s="520"/>
      <c r="E3" s="520"/>
      <c r="F3" s="520"/>
      <c r="G3" s="520"/>
      <c r="H3" s="520"/>
      <c r="I3" s="521"/>
      <c r="J3" s="4"/>
      <c r="L3" s="522" t="s">
        <v>48</v>
      </c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4"/>
    </row>
    <row r="4" spans="1:23" ht="14.25" thickTop="1" thickBot="1">
      <c r="B4" s="106"/>
      <c r="C4" s="107"/>
      <c r="D4" s="107"/>
      <c r="E4" s="107"/>
      <c r="F4" s="468"/>
      <c r="G4" s="468"/>
      <c r="H4" s="468"/>
      <c r="I4" s="108"/>
      <c r="J4" s="4"/>
      <c r="L4" s="52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</row>
    <row r="5" spans="1:23" ht="13.5" customHeight="1" thickTop="1" thickBot="1">
      <c r="B5" s="109"/>
      <c r="C5" s="525" t="s">
        <v>63</v>
      </c>
      <c r="D5" s="526"/>
      <c r="E5" s="527"/>
      <c r="F5" s="525" t="s">
        <v>65</v>
      </c>
      <c r="G5" s="526"/>
      <c r="H5" s="527"/>
      <c r="I5" s="110" t="s">
        <v>2</v>
      </c>
      <c r="J5" s="4"/>
      <c r="L5" s="12"/>
      <c r="M5" s="528" t="s">
        <v>63</v>
      </c>
      <c r="N5" s="529"/>
      <c r="O5" s="529"/>
      <c r="P5" s="529"/>
      <c r="Q5" s="530"/>
      <c r="R5" s="528" t="s">
        <v>65</v>
      </c>
      <c r="S5" s="529"/>
      <c r="T5" s="529"/>
      <c r="U5" s="529"/>
      <c r="V5" s="530"/>
      <c r="W5" s="13" t="s">
        <v>2</v>
      </c>
    </row>
    <row r="6" spans="1:23" ht="13.5" thickTop="1">
      <c r="B6" s="111" t="s">
        <v>3</v>
      </c>
      <c r="C6" s="112"/>
      <c r="D6" s="113"/>
      <c r="E6" s="114"/>
      <c r="F6" s="112"/>
      <c r="G6" s="113"/>
      <c r="H6" s="114"/>
      <c r="I6" s="115" t="s">
        <v>4</v>
      </c>
      <c r="J6" s="4"/>
      <c r="L6" s="14" t="s">
        <v>3</v>
      </c>
      <c r="M6" s="20"/>
      <c r="N6" s="16"/>
      <c r="O6" s="17"/>
      <c r="P6" s="18"/>
      <c r="Q6" s="21"/>
      <c r="R6" s="20"/>
      <c r="S6" s="16"/>
      <c r="T6" s="17"/>
      <c r="U6" s="18"/>
      <c r="V6" s="21"/>
      <c r="W6" s="22" t="s">
        <v>4</v>
      </c>
    </row>
    <row r="7" spans="1:23" ht="13.5" thickBot="1">
      <c r="B7" s="116"/>
      <c r="C7" s="117" t="s">
        <v>5</v>
      </c>
      <c r="D7" s="118" t="s">
        <v>6</v>
      </c>
      <c r="E7" s="463" t="s">
        <v>7</v>
      </c>
      <c r="F7" s="117" t="s">
        <v>5</v>
      </c>
      <c r="G7" s="118" t="s">
        <v>6</v>
      </c>
      <c r="H7" s="463" t="s">
        <v>7</v>
      </c>
      <c r="I7" s="120"/>
      <c r="J7" s="4"/>
      <c r="L7" s="23"/>
      <c r="M7" s="469" t="s">
        <v>8</v>
      </c>
      <c r="N7" s="470" t="s">
        <v>9</v>
      </c>
      <c r="O7" s="26" t="s">
        <v>31</v>
      </c>
      <c r="P7" s="23" t="s">
        <v>32</v>
      </c>
      <c r="Q7" s="26" t="s">
        <v>7</v>
      </c>
      <c r="R7" s="469" t="s">
        <v>8</v>
      </c>
      <c r="S7" s="470" t="s">
        <v>9</v>
      </c>
      <c r="T7" s="26" t="s">
        <v>31</v>
      </c>
      <c r="U7" s="23" t="s">
        <v>32</v>
      </c>
      <c r="V7" s="26" t="s">
        <v>7</v>
      </c>
      <c r="W7" s="29"/>
    </row>
    <row r="8" spans="1:23" ht="6" customHeight="1" thickTop="1">
      <c r="B8" s="111"/>
      <c r="C8" s="121"/>
      <c r="D8" s="471"/>
      <c r="E8" s="183"/>
      <c r="F8" s="121"/>
      <c r="G8" s="471"/>
      <c r="H8" s="183"/>
      <c r="I8" s="124"/>
      <c r="J8" s="4"/>
      <c r="L8" s="14"/>
      <c r="M8" s="472"/>
      <c r="N8" s="473"/>
      <c r="O8" s="32"/>
      <c r="P8" s="33"/>
      <c r="Q8" s="35"/>
      <c r="R8" s="472"/>
      <c r="S8" s="473"/>
      <c r="T8" s="32"/>
      <c r="U8" s="33"/>
      <c r="V8" s="35"/>
      <c r="W8" s="36"/>
    </row>
    <row r="9" spans="1:23">
      <c r="A9" s="397" t="str">
        <f>IF(ISERROR(F9/G9)," ",IF(F9/G9&gt;0.5,IF(F9/G9&lt;1.5," ","NOT OK"),"NOT OK"))</f>
        <v xml:space="preserve"> </v>
      </c>
      <c r="B9" s="111" t="s">
        <v>10</v>
      </c>
      <c r="C9" s="430">
        <v>550</v>
      </c>
      <c r="D9" s="431">
        <v>550</v>
      </c>
      <c r="E9" s="184">
        <f>SUM(C9:D9)</f>
        <v>1100</v>
      </c>
      <c r="F9" s="430">
        <v>602</v>
      </c>
      <c r="G9" s="431">
        <v>577</v>
      </c>
      <c r="H9" s="184">
        <f>SUM(F9:G9)</f>
        <v>1179</v>
      </c>
      <c r="I9" s="128">
        <f>IF(E9=0,0,((H9/E9)-1)*100)</f>
        <v>7.1818181818181781</v>
      </c>
      <c r="J9" s="4"/>
      <c r="L9" s="14" t="s">
        <v>10</v>
      </c>
      <c r="M9" s="441">
        <v>77183</v>
      </c>
      <c r="N9" s="439">
        <v>77132</v>
      </c>
      <c r="O9" s="198">
        <f>SUM(M9:N9)</f>
        <v>154315</v>
      </c>
      <c r="P9" s="437">
        <v>218</v>
      </c>
      <c r="Q9" s="198">
        <f>O9+P9</f>
        <v>154533</v>
      </c>
      <c r="R9" s="441">
        <v>88862</v>
      </c>
      <c r="S9" s="439">
        <v>83723</v>
      </c>
      <c r="T9" s="198">
        <f>SUM(R9:S9)</f>
        <v>172585</v>
      </c>
      <c r="U9" s="437">
        <v>53</v>
      </c>
      <c r="V9" s="198">
        <f t="shared" ref="V9:V11" si="0">T9+U9</f>
        <v>172638</v>
      </c>
      <c r="W9" s="41">
        <f>IF(Q9=0,0,((V9/Q9)-1)*100)</f>
        <v>11.715944167265246</v>
      </c>
    </row>
    <row r="10" spans="1:23">
      <c r="A10" s="397" t="str">
        <f>IF(ISERROR(F10/G10)," ",IF(F10/G10&gt;0.5,IF(F10/G10&lt;1.5," ","NOT OK"),"NOT OK"))</f>
        <v xml:space="preserve"> </v>
      </c>
      <c r="B10" s="111" t="s">
        <v>11</v>
      </c>
      <c r="C10" s="430">
        <v>553</v>
      </c>
      <c r="D10" s="431">
        <v>553</v>
      </c>
      <c r="E10" s="184">
        <f>SUM(C10:D10)</f>
        <v>1106</v>
      </c>
      <c r="F10" s="430">
        <v>577</v>
      </c>
      <c r="G10" s="431">
        <v>577</v>
      </c>
      <c r="H10" s="184">
        <f>SUM(F10:G10)</f>
        <v>1154</v>
      </c>
      <c r="I10" s="128">
        <f>IF(E10=0,0,((H10/E10)-1)*100)</f>
        <v>4.3399638336347302</v>
      </c>
      <c r="J10" s="4"/>
      <c r="K10" s="7"/>
      <c r="L10" s="14" t="s">
        <v>11</v>
      </c>
      <c r="M10" s="441">
        <v>71189</v>
      </c>
      <c r="N10" s="439">
        <v>67553</v>
      </c>
      <c r="O10" s="198">
        <f t="shared" ref="O10:O11" si="1">SUM(M10:N10)</f>
        <v>138742</v>
      </c>
      <c r="P10" s="437">
        <v>3</v>
      </c>
      <c r="Q10" s="198">
        <f>O10+P10</f>
        <v>138745</v>
      </c>
      <c r="R10" s="441">
        <v>85751</v>
      </c>
      <c r="S10" s="439">
        <v>82010</v>
      </c>
      <c r="T10" s="198">
        <f>SUM(R10:S10)</f>
        <v>167761</v>
      </c>
      <c r="U10" s="437">
        <v>2</v>
      </c>
      <c r="V10" s="198">
        <f>T10+U10</f>
        <v>167763</v>
      </c>
      <c r="W10" s="41">
        <f>IF(Q10=0,0,((V10/Q10)-1)*100)</f>
        <v>20.914627554146104</v>
      </c>
    </row>
    <row r="11" spans="1:23" ht="13.5" thickBot="1">
      <c r="A11" s="397" t="str">
        <f>IF(ISERROR(F11/G11)," ",IF(F11/G11&gt;0.5,IF(F11/G11&lt;1.5," ","NOT OK"),"NOT OK"))</f>
        <v xml:space="preserve"> </v>
      </c>
      <c r="B11" s="116" t="s">
        <v>12</v>
      </c>
      <c r="C11" s="432">
        <v>591</v>
      </c>
      <c r="D11" s="433">
        <v>589</v>
      </c>
      <c r="E11" s="184">
        <f>SUM(C11:D11)</f>
        <v>1180</v>
      </c>
      <c r="F11" s="432">
        <v>653</v>
      </c>
      <c r="G11" s="433">
        <v>651</v>
      </c>
      <c r="H11" s="184">
        <f>SUM(F11:G11)</f>
        <v>1304</v>
      </c>
      <c r="I11" s="128">
        <f>IF(E11=0,0,((H11/E11)-1)*100)</f>
        <v>10.508474576271176</v>
      </c>
      <c r="J11" s="4"/>
      <c r="K11" s="7"/>
      <c r="L11" s="23" t="s">
        <v>12</v>
      </c>
      <c r="M11" s="441">
        <v>87279</v>
      </c>
      <c r="N11" s="439">
        <v>74240</v>
      </c>
      <c r="O11" s="198">
        <f t="shared" si="1"/>
        <v>161519</v>
      </c>
      <c r="P11" s="437">
        <v>3</v>
      </c>
      <c r="Q11" s="311">
        <f>O11+P11</f>
        <v>161522</v>
      </c>
      <c r="R11" s="441">
        <v>113009</v>
      </c>
      <c r="S11" s="439">
        <v>99304</v>
      </c>
      <c r="T11" s="198">
        <f t="shared" ref="T11" si="2">SUM(R11:S11)</f>
        <v>212313</v>
      </c>
      <c r="U11" s="437">
        <v>8</v>
      </c>
      <c r="V11" s="311">
        <f t="shared" si="0"/>
        <v>212321</v>
      </c>
      <c r="W11" s="41">
        <f>IF(Q11=0,0,((V11/Q11)-1)*100)</f>
        <v>31.450204925644808</v>
      </c>
    </row>
    <row r="12" spans="1:23" ht="14.25" thickTop="1" thickBot="1">
      <c r="A12" s="397" t="str">
        <f>IF(ISERROR(F12/G12)," ",IF(F12/G12&gt;0.5,IF(F12/G12&lt;1.5," ","NOT OK"),"NOT OK"))</f>
        <v xml:space="preserve"> </v>
      </c>
      <c r="B12" s="132" t="s">
        <v>57</v>
      </c>
      <c r="C12" s="133">
        <f t="shared" ref="C12:H12" si="3">+C9+C10+C11</f>
        <v>1694</v>
      </c>
      <c r="D12" s="135">
        <f t="shared" si="3"/>
        <v>1692</v>
      </c>
      <c r="E12" s="188">
        <f t="shared" si="3"/>
        <v>3386</v>
      </c>
      <c r="F12" s="133">
        <f t="shared" si="3"/>
        <v>1832</v>
      </c>
      <c r="G12" s="135">
        <f t="shared" si="3"/>
        <v>1805</v>
      </c>
      <c r="H12" s="188">
        <f t="shared" si="3"/>
        <v>3637</v>
      </c>
      <c r="I12" s="136">
        <f>IF(E12=0,0,((H12/E12)-1)*100)</f>
        <v>7.4128765505020677</v>
      </c>
      <c r="J12" s="4"/>
      <c r="L12" s="42" t="s">
        <v>57</v>
      </c>
      <c r="M12" s="46">
        <f t="shared" ref="M12:V12" si="4">+M9+M10+M11</f>
        <v>235651</v>
      </c>
      <c r="N12" s="44">
        <f t="shared" si="4"/>
        <v>218925</v>
      </c>
      <c r="O12" s="199">
        <f t="shared" si="4"/>
        <v>454576</v>
      </c>
      <c r="P12" s="44">
        <f t="shared" si="4"/>
        <v>224</v>
      </c>
      <c r="Q12" s="199">
        <f t="shared" si="4"/>
        <v>454800</v>
      </c>
      <c r="R12" s="46">
        <f t="shared" si="4"/>
        <v>287622</v>
      </c>
      <c r="S12" s="44">
        <f t="shared" si="4"/>
        <v>265037</v>
      </c>
      <c r="T12" s="199">
        <f t="shared" si="4"/>
        <v>552659</v>
      </c>
      <c r="U12" s="44">
        <f t="shared" si="4"/>
        <v>63</v>
      </c>
      <c r="V12" s="199">
        <f t="shared" si="4"/>
        <v>552722</v>
      </c>
      <c r="W12" s="47">
        <f>IF(Q12=0,0,((V12/Q12)-1)*100)</f>
        <v>21.530782761653477</v>
      </c>
    </row>
    <row r="13" spans="1:23" ht="13.5" thickTop="1">
      <c r="A13" s="397" t="str">
        <f t="shared" ref="A13:A73" si="5">IF(ISERROR(F13/G13)," ",IF(F13/G13&gt;0.5,IF(F13/G13&lt;1.5," ","NOT OK"),"NOT OK"))</f>
        <v xml:space="preserve"> </v>
      </c>
      <c r="B13" s="111" t="s">
        <v>13</v>
      </c>
      <c r="C13" s="430">
        <v>609</v>
      </c>
      <c r="D13" s="431">
        <v>607</v>
      </c>
      <c r="E13" s="184">
        <f>SUM(C13:D13)</f>
        <v>1216</v>
      </c>
      <c r="F13" s="430">
        <v>710</v>
      </c>
      <c r="G13" s="431">
        <v>706</v>
      </c>
      <c r="H13" s="184">
        <f>SUM(F13:G13)</f>
        <v>1416</v>
      </c>
      <c r="I13" s="128">
        <f t="shared" ref="I13:I17" si="6">IF(E13=0,0,((H13/E13)-1)*100)</f>
        <v>16.447368421052634</v>
      </c>
      <c r="J13" s="4"/>
      <c r="L13" s="14" t="s">
        <v>13</v>
      </c>
      <c r="M13" s="441">
        <v>85179</v>
      </c>
      <c r="N13" s="439">
        <v>89256</v>
      </c>
      <c r="O13" s="198">
        <f>SUM(M13:N13)</f>
        <v>174435</v>
      </c>
      <c r="P13" s="437">
        <v>4</v>
      </c>
      <c r="Q13" s="198">
        <f>O13+P13</f>
        <v>174439</v>
      </c>
      <c r="R13" s="441">
        <v>114813</v>
      </c>
      <c r="S13" s="439">
        <v>117363</v>
      </c>
      <c r="T13" s="198">
        <f>SUM(R13:S13)</f>
        <v>232176</v>
      </c>
      <c r="U13" s="437">
        <v>2</v>
      </c>
      <c r="V13" s="198">
        <f>T13+U13</f>
        <v>232178</v>
      </c>
      <c r="W13" s="41">
        <f t="shared" ref="W13:W17" si="7">IF(Q13=0,0,((V13/Q13)-1)*100)</f>
        <v>33.099822860713488</v>
      </c>
    </row>
    <row r="14" spans="1:23">
      <c r="A14" s="397" t="str">
        <f>IF(ISERROR(F14/G14)," ",IF(F14/G14&gt;0.5,IF(F14/G14&lt;1.5," ","NOT OK"),"NOT OK"))</f>
        <v xml:space="preserve"> </v>
      </c>
      <c r="B14" s="111" t="s">
        <v>14</v>
      </c>
      <c r="C14" s="430">
        <v>570</v>
      </c>
      <c r="D14" s="431">
        <v>571</v>
      </c>
      <c r="E14" s="184">
        <f>SUM(C14:D14)</f>
        <v>1141</v>
      </c>
      <c r="F14" s="430">
        <v>701</v>
      </c>
      <c r="G14" s="431">
        <v>704</v>
      </c>
      <c r="H14" s="184">
        <f>SUM(F14:G14)</f>
        <v>1405</v>
      </c>
      <c r="I14" s="128">
        <f>IF(E14=0,0,((H14/E14)-1)*100)</f>
        <v>23.137598597721286</v>
      </c>
      <c r="J14" s="4"/>
      <c r="L14" s="14" t="s">
        <v>14</v>
      </c>
      <c r="M14" s="441">
        <v>87058</v>
      </c>
      <c r="N14" s="439">
        <v>87448</v>
      </c>
      <c r="O14" s="198">
        <f t="shared" ref="O14" si="8">SUM(M14:N14)</f>
        <v>174506</v>
      </c>
      <c r="P14" s="437">
        <v>0</v>
      </c>
      <c r="Q14" s="198">
        <f>O14+P14</f>
        <v>174506</v>
      </c>
      <c r="R14" s="441">
        <v>116903</v>
      </c>
      <c r="S14" s="439">
        <v>118822</v>
      </c>
      <c r="T14" s="198">
        <f t="shared" ref="T14" si="9">SUM(R14:S14)</f>
        <v>235725</v>
      </c>
      <c r="U14" s="437">
        <v>0</v>
      </c>
      <c r="V14" s="198">
        <f>T14+U14</f>
        <v>235725</v>
      </c>
      <c r="W14" s="41">
        <f>IF(Q14=0,0,((V14/Q14)-1)*100)</f>
        <v>35.081315255635914</v>
      </c>
    </row>
    <row r="15" spans="1:23" ht="13.5" thickBot="1">
      <c r="A15" s="399" t="str">
        <f>IF(ISERROR(F15/G15)," ",IF(F15/G15&gt;0.5,IF(F15/G15&lt;1.5," ","NOT OK"),"NOT OK"))</f>
        <v xml:space="preserve"> </v>
      </c>
      <c r="B15" s="111" t="s">
        <v>15</v>
      </c>
      <c r="C15" s="430">
        <v>603</v>
      </c>
      <c r="D15" s="431">
        <v>604</v>
      </c>
      <c r="E15" s="184">
        <f>SUM(C15:D15)</f>
        <v>1207</v>
      </c>
      <c r="F15" s="430">
        <v>689</v>
      </c>
      <c r="G15" s="431">
        <v>689</v>
      </c>
      <c r="H15" s="184">
        <f>SUM(F15:G15)</f>
        <v>1378</v>
      </c>
      <c r="I15" s="128">
        <f>IF(E15=0,0,((H15/E15)-1)*100)</f>
        <v>14.167357083678533</v>
      </c>
      <c r="J15" s="8"/>
      <c r="L15" s="14" t="s">
        <v>15</v>
      </c>
      <c r="M15" s="441">
        <v>88918</v>
      </c>
      <c r="N15" s="439">
        <v>92742</v>
      </c>
      <c r="O15" s="198">
        <f>SUM(M15:N15)</f>
        <v>181660</v>
      </c>
      <c r="P15" s="437">
        <v>123</v>
      </c>
      <c r="Q15" s="198">
        <f>O15+P15</f>
        <v>181783</v>
      </c>
      <c r="R15" s="441">
        <v>111603</v>
      </c>
      <c r="S15" s="439">
        <v>111735</v>
      </c>
      <c r="T15" s="198">
        <f>SUM(R15:S15)</f>
        <v>223338</v>
      </c>
      <c r="U15" s="437">
        <v>1</v>
      </c>
      <c r="V15" s="198">
        <f>T15+U15</f>
        <v>223339</v>
      </c>
      <c r="W15" s="41">
        <f>IF(Q15=0,0,((V15/Q15)-1)*100)</f>
        <v>22.860223453238191</v>
      </c>
    </row>
    <row r="16" spans="1:23" ht="14.25" thickTop="1" thickBot="1">
      <c r="A16" s="397" t="str">
        <f>IF(ISERROR(F16/G16)," ",IF(F16/G16&gt;0.5,IF(F16/G16&lt;1.5," ","NOT OK"),"NOT OK"))</f>
        <v xml:space="preserve"> </v>
      </c>
      <c r="B16" s="132" t="s">
        <v>61</v>
      </c>
      <c r="C16" s="133">
        <f>+C13+C14+C15</f>
        <v>1782</v>
      </c>
      <c r="D16" s="135">
        <f t="shared" ref="D16:H16" si="10">+D13+D14+D15</f>
        <v>1782</v>
      </c>
      <c r="E16" s="188">
        <f t="shared" si="10"/>
        <v>3564</v>
      </c>
      <c r="F16" s="133">
        <f t="shared" si="10"/>
        <v>2100</v>
      </c>
      <c r="G16" s="135">
        <f t="shared" si="10"/>
        <v>2099</v>
      </c>
      <c r="H16" s="188">
        <f t="shared" si="10"/>
        <v>4199</v>
      </c>
      <c r="I16" s="136">
        <f>IF(E16=0,0,((H16/E16)-1)*100)</f>
        <v>17.817059483726162</v>
      </c>
      <c r="J16" s="4"/>
      <c r="L16" s="42" t="s">
        <v>61</v>
      </c>
      <c r="M16" s="46">
        <f t="shared" ref="M16:V16" si="11">+M13+M14+M15</f>
        <v>261155</v>
      </c>
      <c r="N16" s="44">
        <f t="shared" si="11"/>
        <v>269446</v>
      </c>
      <c r="O16" s="199">
        <f t="shared" si="11"/>
        <v>530601</v>
      </c>
      <c r="P16" s="44">
        <f t="shared" si="11"/>
        <v>127</v>
      </c>
      <c r="Q16" s="199">
        <f t="shared" si="11"/>
        <v>530728</v>
      </c>
      <c r="R16" s="46">
        <f t="shared" si="11"/>
        <v>343319</v>
      </c>
      <c r="S16" s="44">
        <f t="shared" si="11"/>
        <v>347920</v>
      </c>
      <c r="T16" s="199">
        <f t="shared" si="11"/>
        <v>691239</v>
      </c>
      <c r="U16" s="44">
        <f t="shared" si="11"/>
        <v>3</v>
      </c>
      <c r="V16" s="199">
        <f t="shared" si="11"/>
        <v>691242</v>
      </c>
      <c r="W16" s="47">
        <f>IF(Q16=0,0,((V16/Q16)-1)*100)</f>
        <v>30.244117514056157</v>
      </c>
    </row>
    <row r="17" spans="1:23" ht="13.5" thickTop="1">
      <c r="A17" s="397" t="str">
        <f t="shared" si="5"/>
        <v xml:space="preserve"> </v>
      </c>
      <c r="B17" s="111" t="s">
        <v>16</v>
      </c>
      <c r="C17" s="138">
        <v>543</v>
      </c>
      <c r="D17" s="140">
        <v>543</v>
      </c>
      <c r="E17" s="184">
        <f t="shared" ref="E17" si="12">SUM(C17:D17)</f>
        <v>1086</v>
      </c>
      <c r="F17" s="138">
        <v>664</v>
      </c>
      <c r="G17" s="140">
        <v>664</v>
      </c>
      <c r="H17" s="184">
        <f t="shared" ref="H17" si="13">SUM(F17:G17)</f>
        <v>1328</v>
      </c>
      <c r="I17" s="128">
        <f t="shared" si="6"/>
        <v>22.283609576427253</v>
      </c>
      <c r="J17" s="8"/>
      <c r="L17" s="14" t="s">
        <v>16</v>
      </c>
      <c r="M17" s="441">
        <v>80455</v>
      </c>
      <c r="N17" s="439">
        <v>82498</v>
      </c>
      <c r="O17" s="198">
        <f t="shared" ref="O17" si="14">SUM(M17:N17)</f>
        <v>162953</v>
      </c>
      <c r="P17" s="437">
        <v>2</v>
      </c>
      <c r="Q17" s="198">
        <f>O17+P17</f>
        <v>162955</v>
      </c>
      <c r="R17" s="441">
        <v>105673</v>
      </c>
      <c r="S17" s="439">
        <v>107222</v>
      </c>
      <c r="T17" s="198">
        <f t="shared" ref="T17" si="15">SUM(R17:S17)</f>
        <v>212895</v>
      </c>
      <c r="U17" s="437">
        <v>2</v>
      </c>
      <c r="V17" s="198">
        <f>T17+U17</f>
        <v>212897</v>
      </c>
      <c r="W17" s="41">
        <f t="shared" si="7"/>
        <v>30.647724832008837</v>
      </c>
    </row>
    <row r="18" spans="1:23">
      <c r="A18" s="397" t="str">
        <f t="shared" ref="A18:A23" si="16">IF(ISERROR(F18/G18)," ",IF(F18/G18&gt;0.5,IF(F18/G18&lt;1.5," ","NOT OK"),"NOT OK"))</f>
        <v xml:space="preserve"> </v>
      </c>
      <c r="B18" s="111" t="s">
        <v>17</v>
      </c>
      <c r="C18" s="138">
        <v>549</v>
      </c>
      <c r="D18" s="140">
        <v>549</v>
      </c>
      <c r="E18" s="184">
        <f>SUM(C18:D18)</f>
        <v>1098</v>
      </c>
      <c r="F18" s="138">
        <v>665</v>
      </c>
      <c r="G18" s="140">
        <v>665</v>
      </c>
      <c r="H18" s="184">
        <f>SUM(F18:G18)</f>
        <v>1330</v>
      </c>
      <c r="I18" s="128">
        <f t="shared" ref="I18:I23" si="17">IF(E18=0,0,((H18/E18)-1)*100)</f>
        <v>21.129326047358845</v>
      </c>
      <c r="L18" s="14" t="s">
        <v>17</v>
      </c>
      <c r="M18" s="441">
        <v>76864</v>
      </c>
      <c r="N18" s="439">
        <v>76137</v>
      </c>
      <c r="O18" s="198">
        <f>SUM(M18:N18)</f>
        <v>153001</v>
      </c>
      <c r="P18" s="437">
        <v>103</v>
      </c>
      <c r="Q18" s="198">
        <f>O18+P18</f>
        <v>153104</v>
      </c>
      <c r="R18" s="441">
        <v>98635</v>
      </c>
      <c r="S18" s="439">
        <v>104237</v>
      </c>
      <c r="T18" s="198">
        <f>SUM(R18:S18)</f>
        <v>202872</v>
      </c>
      <c r="U18" s="437">
        <v>2</v>
      </c>
      <c r="V18" s="198">
        <f>T18+U18</f>
        <v>202874</v>
      </c>
      <c r="W18" s="41">
        <f t="shared" ref="W18:W23" si="18">IF(Q18=0,0,((V18/Q18)-1)*100)</f>
        <v>32.507315288953919</v>
      </c>
    </row>
    <row r="19" spans="1:23" ht="13.5" thickBot="1">
      <c r="A19" s="400" t="str">
        <f t="shared" si="16"/>
        <v xml:space="preserve"> </v>
      </c>
      <c r="B19" s="111" t="s">
        <v>18</v>
      </c>
      <c r="C19" s="138">
        <v>524</v>
      </c>
      <c r="D19" s="140">
        <v>523</v>
      </c>
      <c r="E19" s="184">
        <f t="shared" ref="E19" si="19">SUM(C19:D19)</f>
        <v>1047</v>
      </c>
      <c r="F19" s="138">
        <v>639</v>
      </c>
      <c r="G19" s="140">
        <v>636</v>
      </c>
      <c r="H19" s="184">
        <f>SUM(F19:G19)</f>
        <v>1275</v>
      </c>
      <c r="I19" s="128">
        <f t="shared" si="17"/>
        <v>21.776504297994272</v>
      </c>
      <c r="J19" s="9"/>
      <c r="L19" s="14" t="s">
        <v>18</v>
      </c>
      <c r="M19" s="441">
        <v>77703</v>
      </c>
      <c r="N19" s="439">
        <v>75195</v>
      </c>
      <c r="O19" s="198">
        <f t="shared" ref="O19" si="20">SUM(M19:N19)</f>
        <v>152898</v>
      </c>
      <c r="P19" s="437">
        <v>188</v>
      </c>
      <c r="Q19" s="198">
        <f>O19+P19</f>
        <v>153086</v>
      </c>
      <c r="R19" s="441">
        <v>97790</v>
      </c>
      <c r="S19" s="439">
        <v>93139</v>
      </c>
      <c r="T19" s="198">
        <f>SUM(R19:S19)</f>
        <v>190929</v>
      </c>
      <c r="U19" s="437">
        <v>4</v>
      </c>
      <c r="V19" s="198">
        <f>T19+U19</f>
        <v>190933</v>
      </c>
      <c r="W19" s="41">
        <f t="shared" si="18"/>
        <v>24.722704884835967</v>
      </c>
    </row>
    <row r="20" spans="1:23" ht="15.75" customHeight="1" thickTop="1" thickBot="1">
      <c r="A20" s="10" t="str">
        <f t="shared" si="16"/>
        <v xml:space="preserve"> </v>
      </c>
      <c r="B20" s="141" t="s">
        <v>19</v>
      </c>
      <c r="C20" s="133">
        <f>+C17+C18+C19</f>
        <v>1616</v>
      </c>
      <c r="D20" s="144">
        <f t="shared" ref="D20:H20" si="21">+D17+D18+D19</f>
        <v>1615</v>
      </c>
      <c r="E20" s="186">
        <f t="shared" si="21"/>
        <v>3231</v>
      </c>
      <c r="F20" s="133">
        <f t="shared" si="21"/>
        <v>1968</v>
      </c>
      <c r="G20" s="144">
        <f t="shared" si="21"/>
        <v>1965</v>
      </c>
      <c r="H20" s="186">
        <f t="shared" si="21"/>
        <v>3933</v>
      </c>
      <c r="I20" s="136">
        <f t="shared" si="17"/>
        <v>21.727019498607248</v>
      </c>
      <c r="J20" s="10"/>
      <c r="K20" s="466"/>
      <c r="L20" s="48" t="s">
        <v>19</v>
      </c>
      <c r="M20" s="49">
        <f>+M17+M18+M19</f>
        <v>235022</v>
      </c>
      <c r="N20" s="50">
        <f t="shared" ref="N20:V20" si="22">+N17+N18+N19</f>
        <v>233830</v>
      </c>
      <c r="O20" s="200">
        <f t="shared" si="22"/>
        <v>468852</v>
      </c>
      <c r="P20" s="50">
        <f t="shared" si="22"/>
        <v>293</v>
      </c>
      <c r="Q20" s="200">
        <f t="shared" si="22"/>
        <v>469145</v>
      </c>
      <c r="R20" s="49">
        <f t="shared" si="22"/>
        <v>302098</v>
      </c>
      <c r="S20" s="50">
        <f t="shared" si="22"/>
        <v>304598</v>
      </c>
      <c r="T20" s="200">
        <f t="shared" si="22"/>
        <v>606696</v>
      </c>
      <c r="U20" s="50">
        <f t="shared" si="22"/>
        <v>8</v>
      </c>
      <c r="V20" s="200">
        <f t="shared" si="22"/>
        <v>606704</v>
      </c>
      <c r="W20" s="51">
        <f t="shared" si="18"/>
        <v>29.32121199202804</v>
      </c>
    </row>
    <row r="21" spans="1:23" ht="14.25" thickTop="1" thickBot="1">
      <c r="A21" s="397" t="str">
        <f t="shared" si="16"/>
        <v xml:space="preserve"> </v>
      </c>
      <c r="B21" s="111" t="s">
        <v>20</v>
      </c>
      <c r="C21" s="430">
        <v>580</v>
      </c>
      <c r="D21" s="431">
        <v>564</v>
      </c>
      <c r="E21" s="187">
        <f>SUM(C21:D21)</f>
        <v>1144</v>
      </c>
      <c r="F21" s="430">
        <v>696</v>
      </c>
      <c r="G21" s="431">
        <v>700</v>
      </c>
      <c r="H21" s="187">
        <f>SUM(F21:G21)</f>
        <v>1396</v>
      </c>
      <c r="I21" s="128">
        <f t="shared" si="17"/>
        <v>22.027972027972019</v>
      </c>
      <c r="J21" s="8"/>
      <c r="L21" s="14" t="s">
        <v>21</v>
      </c>
      <c r="M21" s="441">
        <v>89891</v>
      </c>
      <c r="N21" s="439">
        <v>82419</v>
      </c>
      <c r="O21" s="198">
        <f>SUM(M21:N21)</f>
        <v>172310</v>
      </c>
      <c r="P21" s="437">
        <v>6</v>
      </c>
      <c r="Q21" s="198">
        <f>O21+P21</f>
        <v>172316</v>
      </c>
      <c r="R21" s="441">
        <v>113899</v>
      </c>
      <c r="S21" s="439">
        <v>111103</v>
      </c>
      <c r="T21" s="198">
        <f>SUM(R21:S21)</f>
        <v>225002</v>
      </c>
      <c r="U21" s="437">
        <v>12</v>
      </c>
      <c r="V21" s="198">
        <f>T21+U21</f>
        <v>225014</v>
      </c>
      <c r="W21" s="41">
        <f t="shared" si="18"/>
        <v>30.582186216021732</v>
      </c>
    </row>
    <row r="22" spans="1:23" ht="14.25" thickTop="1" thickBot="1">
      <c r="A22" s="397" t="str">
        <f t="shared" si="16"/>
        <v xml:space="preserve"> </v>
      </c>
      <c r="B22" s="132" t="s">
        <v>66</v>
      </c>
      <c r="C22" s="133">
        <f>C16+C20+C21</f>
        <v>3978</v>
      </c>
      <c r="D22" s="135">
        <f t="shared" ref="D22:H22" si="23">D16+D20+D21</f>
        <v>3961</v>
      </c>
      <c r="E22" s="188">
        <f t="shared" si="23"/>
        <v>7939</v>
      </c>
      <c r="F22" s="133">
        <f t="shared" si="23"/>
        <v>4764</v>
      </c>
      <c r="G22" s="135">
        <f t="shared" si="23"/>
        <v>4764</v>
      </c>
      <c r="H22" s="188">
        <f t="shared" si="23"/>
        <v>9528</v>
      </c>
      <c r="I22" s="136">
        <f t="shared" si="17"/>
        <v>20.015115253810301</v>
      </c>
      <c r="J22" s="4"/>
      <c r="L22" s="42" t="s">
        <v>66</v>
      </c>
      <c r="M22" s="46">
        <f>M16+M20+M21</f>
        <v>586068</v>
      </c>
      <c r="N22" s="44">
        <f t="shared" ref="N22:V22" si="24">N16+N20+N21</f>
        <v>585695</v>
      </c>
      <c r="O22" s="199">
        <f t="shared" si="24"/>
        <v>1171763</v>
      </c>
      <c r="P22" s="44">
        <f t="shared" si="24"/>
        <v>426</v>
      </c>
      <c r="Q22" s="199">
        <f t="shared" si="24"/>
        <v>1172189</v>
      </c>
      <c r="R22" s="46">
        <f t="shared" si="24"/>
        <v>759316</v>
      </c>
      <c r="S22" s="44">
        <f t="shared" si="24"/>
        <v>763621</v>
      </c>
      <c r="T22" s="199">
        <f t="shared" si="24"/>
        <v>1522937</v>
      </c>
      <c r="U22" s="44">
        <f t="shared" si="24"/>
        <v>23</v>
      </c>
      <c r="V22" s="199">
        <f t="shared" si="24"/>
        <v>1522960</v>
      </c>
      <c r="W22" s="47">
        <f t="shared" si="18"/>
        <v>29.924440512579451</v>
      </c>
    </row>
    <row r="23" spans="1:23" ht="14.25" thickTop="1" thickBot="1">
      <c r="A23" s="397" t="str">
        <f t="shared" si="16"/>
        <v xml:space="preserve"> </v>
      </c>
      <c r="B23" s="132" t="s">
        <v>67</v>
      </c>
      <c r="C23" s="133">
        <f>+C12+C16+C20+C21</f>
        <v>5672</v>
      </c>
      <c r="D23" s="135">
        <f t="shared" ref="D23:H23" si="25">+D12+D16+D20+D21</f>
        <v>5653</v>
      </c>
      <c r="E23" s="188">
        <f t="shared" si="25"/>
        <v>11325</v>
      </c>
      <c r="F23" s="133">
        <f t="shared" si="25"/>
        <v>6596</v>
      </c>
      <c r="G23" s="135">
        <f t="shared" si="25"/>
        <v>6569</v>
      </c>
      <c r="H23" s="188">
        <f t="shared" si="25"/>
        <v>13165</v>
      </c>
      <c r="I23" s="136">
        <f t="shared" si="17"/>
        <v>16.247240618101543</v>
      </c>
      <c r="J23" s="4"/>
      <c r="L23" s="42" t="s">
        <v>67</v>
      </c>
      <c r="M23" s="46">
        <f>+M12+M16+M20+M21</f>
        <v>821719</v>
      </c>
      <c r="N23" s="44">
        <f t="shared" ref="N23:V23" si="26">+N12+N16+N20+N21</f>
        <v>804620</v>
      </c>
      <c r="O23" s="199">
        <f t="shared" si="26"/>
        <v>1626339</v>
      </c>
      <c r="P23" s="44">
        <f t="shared" si="26"/>
        <v>650</v>
      </c>
      <c r="Q23" s="199">
        <f t="shared" si="26"/>
        <v>1626989</v>
      </c>
      <c r="R23" s="46">
        <f t="shared" si="26"/>
        <v>1046938</v>
      </c>
      <c r="S23" s="44">
        <f t="shared" si="26"/>
        <v>1028658</v>
      </c>
      <c r="T23" s="199">
        <f t="shared" si="26"/>
        <v>2075596</v>
      </c>
      <c r="U23" s="44">
        <f t="shared" si="26"/>
        <v>86</v>
      </c>
      <c r="V23" s="199">
        <f t="shared" si="26"/>
        <v>2075682</v>
      </c>
      <c r="W23" s="47">
        <f t="shared" si="18"/>
        <v>27.578121302602533</v>
      </c>
    </row>
    <row r="24" spans="1:23" ht="13.5" thickTop="1">
      <c r="A24" s="397" t="str">
        <f t="shared" si="5"/>
        <v xml:space="preserve"> </v>
      </c>
      <c r="B24" s="111" t="s">
        <v>22</v>
      </c>
      <c r="C24" s="430">
        <v>639</v>
      </c>
      <c r="D24" s="431">
        <v>607</v>
      </c>
      <c r="E24" s="178">
        <f t="shared" ref="E24:E25" si="27">SUM(C24:D24)</f>
        <v>1246</v>
      </c>
      <c r="F24" s="430"/>
      <c r="G24" s="431"/>
      <c r="H24" s="178"/>
      <c r="I24" s="128"/>
      <c r="J24" s="8"/>
      <c r="L24" s="14" t="s">
        <v>22</v>
      </c>
      <c r="M24" s="441">
        <v>100422</v>
      </c>
      <c r="N24" s="439">
        <v>96174</v>
      </c>
      <c r="O24" s="198">
        <f t="shared" ref="O24:O25" si="28">SUM(M24:N24)</f>
        <v>196596</v>
      </c>
      <c r="P24" s="437">
        <v>153</v>
      </c>
      <c r="Q24" s="198">
        <f>O24+P24</f>
        <v>196749</v>
      </c>
      <c r="R24" s="441"/>
      <c r="S24" s="439"/>
      <c r="T24" s="198"/>
      <c r="U24" s="437"/>
      <c r="V24" s="198"/>
      <c r="W24" s="41"/>
    </row>
    <row r="25" spans="1:23" ht="13.5" thickBot="1">
      <c r="A25" s="397" t="str">
        <f t="shared" si="5"/>
        <v xml:space="preserve"> </v>
      </c>
      <c r="B25" s="111" t="s">
        <v>23</v>
      </c>
      <c r="C25" s="430">
        <v>572</v>
      </c>
      <c r="D25" s="146">
        <v>541</v>
      </c>
      <c r="E25" s="182">
        <f t="shared" si="27"/>
        <v>1113</v>
      </c>
      <c r="F25" s="430"/>
      <c r="G25" s="146"/>
      <c r="H25" s="182"/>
      <c r="I25" s="147"/>
      <c r="J25" s="8"/>
      <c r="L25" s="14" t="s">
        <v>23</v>
      </c>
      <c r="M25" s="441">
        <v>81519</v>
      </c>
      <c r="N25" s="439">
        <v>73809</v>
      </c>
      <c r="O25" s="198">
        <f t="shared" si="28"/>
        <v>155328</v>
      </c>
      <c r="P25" s="437">
        <v>390</v>
      </c>
      <c r="Q25" s="198">
        <f>O25+P25</f>
        <v>155718</v>
      </c>
      <c r="R25" s="441"/>
      <c r="S25" s="439"/>
      <c r="T25" s="198"/>
      <c r="U25" s="437"/>
      <c r="V25" s="198"/>
      <c r="W25" s="41"/>
    </row>
    <row r="26" spans="1:23" ht="14.25" thickTop="1" thickBot="1">
      <c r="A26" s="397" t="str">
        <f t="shared" si="5"/>
        <v xml:space="preserve"> </v>
      </c>
      <c r="B26" s="132" t="s">
        <v>24</v>
      </c>
      <c r="C26" s="133">
        <f t="shared" ref="C26:E26" si="29">+C21+C24+C25</f>
        <v>1791</v>
      </c>
      <c r="D26" s="135">
        <f t="shared" si="29"/>
        <v>1712</v>
      </c>
      <c r="E26" s="188">
        <f t="shared" si="29"/>
        <v>3503</v>
      </c>
      <c r="F26" s="133"/>
      <c r="G26" s="135"/>
      <c r="H26" s="188"/>
      <c r="I26" s="136"/>
      <c r="J26" s="4"/>
      <c r="L26" s="42" t="s">
        <v>24</v>
      </c>
      <c r="M26" s="46">
        <f t="shared" ref="M26:Q26" si="30">+M21+M24+M25</f>
        <v>271832</v>
      </c>
      <c r="N26" s="44">
        <f t="shared" si="30"/>
        <v>252402</v>
      </c>
      <c r="O26" s="199">
        <f t="shared" si="30"/>
        <v>524234</v>
      </c>
      <c r="P26" s="44">
        <f t="shared" si="30"/>
        <v>549</v>
      </c>
      <c r="Q26" s="199">
        <f t="shared" si="30"/>
        <v>524783</v>
      </c>
      <c r="R26" s="46"/>
      <c r="S26" s="44"/>
      <c r="T26" s="199"/>
      <c r="U26" s="44"/>
      <c r="V26" s="199"/>
      <c r="W26" s="47"/>
    </row>
    <row r="27" spans="1:23" ht="14.25" thickTop="1" thickBot="1">
      <c r="A27" s="397" t="str">
        <f t="shared" ref="A27" si="31">IF(ISERROR(F27/G27)," ",IF(F27/G27&gt;0.5,IF(F27/G27&lt;1.5," ","NOT OK"),"NOT OK"))</f>
        <v xml:space="preserve"> </v>
      </c>
      <c r="B27" s="132" t="s">
        <v>62</v>
      </c>
      <c r="C27" s="133">
        <f t="shared" ref="C27:E27" si="32">C16+C20+C26</f>
        <v>5189</v>
      </c>
      <c r="D27" s="135">
        <f t="shared" si="32"/>
        <v>5109</v>
      </c>
      <c r="E27" s="188">
        <f t="shared" si="32"/>
        <v>10298</v>
      </c>
      <c r="F27" s="133"/>
      <c r="G27" s="135"/>
      <c r="H27" s="188"/>
      <c r="I27" s="136"/>
      <c r="J27" s="4"/>
      <c r="L27" s="42" t="s">
        <v>62</v>
      </c>
      <c r="M27" s="46">
        <f t="shared" ref="M27:Q27" si="33">M16+M20+M26</f>
        <v>768009</v>
      </c>
      <c r="N27" s="44">
        <f t="shared" si="33"/>
        <v>755678</v>
      </c>
      <c r="O27" s="199">
        <f t="shared" si="33"/>
        <v>1523687</v>
      </c>
      <c r="P27" s="44">
        <f t="shared" si="33"/>
        <v>969</v>
      </c>
      <c r="Q27" s="199">
        <f t="shared" si="33"/>
        <v>1524656</v>
      </c>
      <c r="R27" s="46"/>
      <c r="S27" s="44"/>
      <c r="T27" s="199"/>
      <c r="U27" s="44"/>
      <c r="V27" s="199"/>
      <c r="W27" s="47"/>
    </row>
    <row r="28" spans="1:23" ht="14.25" thickTop="1" thickBot="1">
      <c r="A28" s="398" t="str">
        <f t="shared" ref="A28" si="34">IF(ISERROR(F28/G28)," ",IF(F28/G28&gt;0.5,IF(F28/G28&lt;1.5," ","NOT OK"),"NOT OK"))</f>
        <v xml:space="preserve"> </v>
      </c>
      <c r="B28" s="132" t="s">
        <v>64</v>
      </c>
      <c r="C28" s="133">
        <f t="shared" ref="C28:E28" si="35">+C12+C16+C20+C26</f>
        <v>6883</v>
      </c>
      <c r="D28" s="135">
        <f t="shared" si="35"/>
        <v>6801</v>
      </c>
      <c r="E28" s="185">
        <f t="shared" si="35"/>
        <v>13684</v>
      </c>
      <c r="F28" s="133"/>
      <c r="G28" s="135"/>
      <c r="H28" s="185"/>
      <c r="I28" s="137"/>
      <c r="J28" s="8"/>
      <c r="L28" s="42" t="s">
        <v>64</v>
      </c>
      <c r="M28" s="46">
        <f t="shared" ref="M28:Q28" si="36">+M12+M16+M20+M26</f>
        <v>1003660</v>
      </c>
      <c r="N28" s="44">
        <f t="shared" si="36"/>
        <v>974603</v>
      </c>
      <c r="O28" s="199">
        <f t="shared" si="36"/>
        <v>1978263</v>
      </c>
      <c r="P28" s="45">
        <f t="shared" si="36"/>
        <v>1193</v>
      </c>
      <c r="Q28" s="202">
        <f t="shared" si="36"/>
        <v>1979456</v>
      </c>
      <c r="R28" s="46"/>
      <c r="S28" s="44"/>
      <c r="T28" s="199"/>
      <c r="U28" s="45"/>
      <c r="V28" s="202"/>
      <c r="W28" s="47"/>
    </row>
    <row r="29" spans="1:23" ht="14.25" thickTop="1" thickBot="1">
      <c r="B29" s="148" t="s">
        <v>60</v>
      </c>
      <c r="C29" s="107"/>
      <c r="D29" s="107"/>
      <c r="E29" s="107"/>
      <c r="F29" s="107"/>
      <c r="G29" s="107"/>
      <c r="H29" s="107"/>
      <c r="I29" s="108"/>
      <c r="J29" s="4"/>
      <c r="L29" s="55" t="s">
        <v>60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4"/>
    </row>
    <row r="30" spans="1:23" ht="13.5" thickTop="1">
      <c r="B30" s="513" t="s">
        <v>25</v>
      </c>
      <c r="C30" s="514"/>
      <c r="D30" s="514"/>
      <c r="E30" s="514"/>
      <c r="F30" s="514"/>
      <c r="G30" s="514"/>
      <c r="H30" s="514"/>
      <c r="I30" s="515"/>
      <c r="J30" s="4"/>
      <c r="L30" s="516" t="s">
        <v>26</v>
      </c>
      <c r="M30" s="517"/>
      <c r="N30" s="517"/>
      <c r="O30" s="517"/>
      <c r="P30" s="517"/>
      <c r="Q30" s="517"/>
      <c r="R30" s="517"/>
      <c r="S30" s="517"/>
      <c r="T30" s="517"/>
      <c r="U30" s="517"/>
      <c r="V30" s="517"/>
      <c r="W30" s="518"/>
    </row>
    <row r="31" spans="1:23" ht="13.5" thickBot="1">
      <c r="B31" s="519" t="s">
        <v>47</v>
      </c>
      <c r="C31" s="520"/>
      <c r="D31" s="520"/>
      <c r="E31" s="520"/>
      <c r="F31" s="520"/>
      <c r="G31" s="520"/>
      <c r="H31" s="520"/>
      <c r="I31" s="521"/>
      <c r="J31" s="4"/>
      <c r="L31" s="522" t="s">
        <v>49</v>
      </c>
      <c r="M31" s="523"/>
      <c r="N31" s="523"/>
      <c r="O31" s="523"/>
      <c r="P31" s="523"/>
      <c r="Q31" s="523"/>
      <c r="R31" s="523"/>
      <c r="S31" s="523"/>
      <c r="T31" s="523"/>
      <c r="U31" s="523"/>
      <c r="V31" s="523"/>
      <c r="W31" s="524"/>
    </row>
    <row r="32" spans="1:23" ht="14.25" thickTop="1" thickBot="1">
      <c r="B32" s="106"/>
      <c r="C32" s="107"/>
      <c r="D32" s="107"/>
      <c r="E32" s="107"/>
      <c r="F32" s="107"/>
      <c r="G32" s="107"/>
      <c r="H32" s="107"/>
      <c r="I32" s="108"/>
      <c r="J32" s="4"/>
      <c r="L32" s="52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4"/>
    </row>
    <row r="33" spans="1:23" ht="14.25" thickTop="1" thickBot="1">
      <c r="B33" s="109"/>
      <c r="C33" s="525" t="s">
        <v>63</v>
      </c>
      <c r="D33" s="526"/>
      <c r="E33" s="527"/>
      <c r="F33" s="525" t="s">
        <v>65</v>
      </c>
      <c r="G33" s="526"/>
      <c r="H33" s="527"/>
      <c r="I33" s="110" t="s">
        <v>2</v>
      </c>
      <c r="J33" s="4"/>
      <c r="L33" s="12"/>
      <c r="M33" s="528" t="s">
        <v>63</v>
      </c>
      <c r="N33" s="529"/>
      <c r="O33" s="529"/>
      <c r="P33" s="529"/>
      <c r="Q33" s="530"/>
      <c r="R33" s="528" t="s">
        <v>65</v>
      </c>
      <c r="S33" s="529"/>
      <c r="T33" s="529"/>
      <c r="U33" s="529"/>
      <c r="V33" s="530"/>
      <c r="W33" s="13" t="s">
        <v>2</v>
      </c>
    </row>
    <row r="34" spans="1:23" ht="13.5" thickTop="1">
      <c r="B34" s="111" t="s">
        <v>3</v>
      </c>
      <c r="C34" s="112"/>
      <c r="D34" s="113"/>
      <c r="E34" s="114"/>
      <c r="F34" s="112"/>
      <c r="G34" s="113"/>
      <c r="H34" s="114"/>
      <c r="I34" s="115" t="s">
        <v>4</v>
      </c>
      <c r="J34" s="4"/>
      <c r="L34" s="14" t="s">
        <v>3</v>
      </c>
      <c r="M34" s="20"/>
      <c r="N34" s="16"/>
      <c r="O34" s="17"/>
      <c r="P34" s="18"/>
      <c r="Q34" s="21"/>
      <c r="R34" s="20"/>
      <c r="S34" s="16"/>
      <c r="T34" s="17"/>
      <c r="U34" s="18"/>
      <c r="V34" s="21"/>
      <c r="W34" s="22" t="s">
        <v>4</v>
      </c>
    </row>
    <row r="35" spans="1:23" ht="13.5" thickBot="1">
      <c r="B35" s="116"/>
      <c r="C35" s="117" t="s">
        <v>5</v>
      </c>
      <c r="D35" s="118" t="s">
        <v>6</v>
      </c>
      <c r="E35" s="463" t="s">
        <v>7</v>
      </c>
      <c r="F35" s="117" t="s">
        <v>5</v>
      </c>
      <c r="G35" s="118" t="s">
        <v>6</v>
      </c>
      <c r="H35" s="463" t="s">
        <v>7</v>
      </c>
      <c r="I35" s="120"/>
      <c r="J35" s="4"/>
      <c r="L35" s="23"/>
      <c r="M35" s="469" t="s">
        <v>8</v>
      </c>
      <c r="N35" s="470" t="s">
        <v>9</v>
      </c>
      <c r="O35" s="26" t="s">
        <v>31</v>
      </c>
      <c r="P35" s="23" t="s">
        <v>32</v>
      </c>
      <c r="Q35" s="26" t="s">
        <v>7</v>
      </c>
      <c r="R35" s="469" t="s">
        <v>8</v>
      </c>
      <c r="S35" s="470" t="s">
        <v>9</v>
      </c>
      <c r="T35" s="26" t="s">
        <v>31</v>
      </c>
      <c r="U35" s="23" t="s">
        <v>32</v>
      </c>
      <c r="V35" s="26" t="s">
        <v>7</v>
      </c>
      <c r="W35" s="29"/>
    </row>
    <row r="36" spans="1:23" ht="5.25" customHeight="1" thickTop="1">
      <c r="B36" s="111"/>
      <c r="C36" s="121"/>
      <c r="D36" s="471"/>
      <c r="E36" s="123"/>
      <c r="F36" s="121"/>
      <c r="G36" s="471"/>
      <c r="H36" s="123"/>
      <c r="I36" s="124"/>
      <c r="J36" s="4"/>
      <c r="L36" s="14"/>
      <c r="M36" s="472"/>
      <c r="N36" s="473"/>
      <c r="O36" s="32"/>
      <c r="P36" s="33"/>
      <c r="Q36" s="35"/>
      <c r="R36" s="472"/>
      <c r="S36" s="473"/>
      <c r="T36" s="32"/>
      <c r="U36" s="33"/>
      <c r="V36" s="35"/>
      <c r="W36" s="36"/>
    </row>
    <row r="37" spans="1:23">
      <c r="A37" s="4" t="str">
        <f>IF(ISERROR(F37/G37)," ",IF(F37/G37&gt;0.5,IF(F37/G37&lt;1.5," ","NOT OK"),"NOT OK"))</f>
        <v xml:space="preserve"> </v>
      </c>
      <c r="B37" s="111" t="s">
        <v>10</v>
      </c>
      <c r="C37" s="430">
        <v>719</v>
      </c>
      <c r="D37" s="431">
        <v>716</v>
      </c>
      <c r="E37" s="184">
        <f t="shared" ref="E37:E39" si="37">SUM(C37:D37)</f>
        <v>1435</v>
      </c>
      <c r="F37" s="430">
        <v>842</v>
      </c>
      <c r="G37" s="431">
        <v>866</v>
      </c>
      <c r="H37" s="184">
        <f t="shared" ref="H37:H39" si="38">SUM(F37:G37)</f>
        <v>1708</v>
      </c>
      <c r="I37" s="128">
        <f t="shared" ref="I37:I39" si="39">IF(E37=0,0,((H37/E37)-1)*100)</f>
        <v>19.024390243902435</v>
      </c>
      <c r="J37" s="4"/>
      <c r="K37" s="7"/>
      <c r="L37" s="14" t="s">
        <v>10</v>
      </c>
      <c r="M37" s="441">
        <v>105028</v>
      </c>
      <c r="N37" s="439">
        <v>106103</v>
      </c>
      <c r="O37" s="198">
        <f>SUM(M37:N37)</f>
        <v>211131</v>
      </c>
      <c r="P37" s="437">
        <v>273</v>
      </c>
      <c r="Q37" s="198">
        <f>O37+P37</f>
        <v>211404</v>
      </c>
      <c r="R37" s="441">
        <v>126639</v>
      </c>
      <c r="S37" s="439">
        <v>127388</v>
      </c>
      <c r="T37" s="198">
        <f>SUM(R37:S37)</f>
        <v>254027</v>
      </c>
      <c r="U37" s="437">
        <v>146</v>
      </c>
      <c r="V37" s="198">
        <f t="shared" ref="V37:V39" si="40">T37+U37</f>
        <v>254173</v>
      </c>
      <c r="W37" s="41">
        <f t="shared" ref="W37:W39" si="41">IF(Q37=0,0,((V37/Q37)-1)*100)</f>
        <v>20.230932243476939</v>
      </c>
    </row>
    <row r="38" spans="1:23">
      <c r="A38" s="4" t="str">
        <f>IF(ISERROR(F38/G38)," ",IF(F38/G38&gt;0.5,IF(F38/G38&lt;1.5," ","NOT OK"),"NOT OK"))</f>
        <v xml:space="preserve"> </v>
      </c>
      <c r="B38" s="111" t="s">
        <v>11</v>
      </c>
      <c r="C38" s="430">
        <v>716</v>
      </c>
      <c r="D38" s="431">
        <v>714</v>
      </c>
      <c r="E38" s="184">
        <f t="shared" si="37"/>
        <v>1430</v>
      </c>
      <c r="F38" s="430">
        <v>872</v>
      </c>
      <c r="G38" s="431">
        <v>873</v>
      </c>
      <c r="H38" s="184">
        <f>SUM(F38:G38)</f>
        <v>1745</v>
      </c>
      <c r="I38" s="128">
        <f t="shared" si="39"/>
        <v>22.027972027972019</v>
      </c>
      <c r="J38" s="4"/>
      <c r="K38" s="7"/>
      <c r="L38" s="14" t="s">
        <v>11</v>
      </c>
      <c r="M38" s="441">
        <v>102442</v>
      </c>
      <c r="N38" s="439">
        <v>99556</v>
      </c>
      <c r="O38" s="198">
        <f t="shared" ref="O38:O39" si="42">SUM(M38:N38)</f>
        <v>201998</v>
      </c>
      <c r="P38" s="437">
        <v>0</v>
      </c>
      <c r="Q38" s="198">
        <f>O38+P38</f>
        <v>201998</v>
      </c>
      <c r="R38" s="441">
        <v>130866</v>
      </c>
      <c r="S38" s="439">
        <v>123401</v>
      </c>
      <c r="T38" s="198">
        <f>SUM(R38:S38)</f>
        <v>254267</v>
      </c>
      <c r="U38" s="437">
        <v>164</v>
      </c>
      <c r="V38" s="198">
        <f>T38+U38</f>
        <v>254431</v>
      </c>
      <c r="W38" s="41">
        <f t="shared" si="41"/>
        <v>25.957187694927676</v>
      </c>
    </row>
    <row r="39" spans="1:23" ht="13.5" thickBot="1">
      <c r="A39" s="4" t="str">
        <f>IF(ISERROR(F39/G39)," ",IF(F39/G39&gt;0.5,IF(F39/G39&lt;1.5," ","NOT OK"),"NOT OK"))</f>
        <v xml:space="preserve"> </v>
      </c>
      <c r="B39" s="116" t="s">
        <v>12</v>
      </c>
      <c r="C39" s="432">
        <v>741</v>
      </c>
      <c r="D39" s="433">
        <v>741</v>
      </c>
      <c r="E39" s="184">
        <f t="shared" si="37"/>
        <v>1482</v>
      </c>
      <c r="F39" s="432">
        <v>918</v>
      </c>
      <c r="G39" s="433">
        <v>916</v>
      </c>
      <c r="H39" s="184">
        <f t="shared" si="38"/>
        <v>1834</v>
      </c>
      <c r="I39" s="128">
        <f t="shared" si="39"/>
        <v>23.75168690958165</v>
      </c>
      <c r="J39" s="4"/>
      <c r="K39" s="7"/>
      <c r="L39" s="23" t="s">
        <v>12</v>
      </c>
      <c r="M39" s="441">
        <v>110321</v>
      </c>
      <c r="N39" s="439">
        <v>96028</v>
      </c>
      <c r="O39" s="198">
        <f t="shared" si="42"/>
        <v>206349</v>
      </c>
      <c r="P39" s="440">
        <v>110</v>
      </c>
      <c r="Q39" s="201">
        <f>O39+P39</f>
        <v>206459</v>
      </c>
      <c r="R39" s="441">
        <v>141107</v>
      </c>
      <c r="S39" s="439">
        <v>125044</v>
      </c>
      <c r="T39" s="198">
        <f t="shared" ref="T39" si="43">SUM(R39:S39)</f>
        <v>266151</v>
      </c>
      <c r="U39" s="440">
        <v>0</v>
      </c>
      <c r="V39" s="201">
        <f t="shared" si="40"/>
        <v>266151</v>
      </c>
      <c r="W39" s="41">
        <f t="shared" si="41"/>
        <v>28.912277982553448</v>
      </c>
    </row>
    <row r="40" spans="1:23" ht="14.25" thickTop="1" thickBot="1">
      <c r="A40" s="4" t="str">
        <f>IF(ISERROR(F40/G40)," ",IF(F40/G40&gt;0.5,IF(F40/G40&lt;1.5," ","NOT OK"),"NOT OK"))</f>
        <v xml:space="preserve"> </v>
      </c>
      <c r="B40" s="132" t="s">
        <v>57</v>
      </c>
      <c r="C40" s="133">
        <f t="shared" ref="C40:H40" si="44">+C37+C38+C39</f>
        <v>2176</v>
      </c>
      <c r="D40" s="135">
        <f t="shared" si="44"/>
        <v>2171</v>
      </c>
      <c r="E40" s="188">
        <f t="shared" si="44"/>
        <v>4347</v>
      </c>
      <c r="F40" s="133">
        <f t="shared" si="44"/>
        <v>2632</v>
      </c>
      <c r="G40" s="135">
        <f t="shared" si="44"/>
        <v>2655</v>
      </c>
      <c r="H40" s="188">
        <f t="shared" si="44"/>
        <v>5287</v>
      </c>
      <c r="I40" s="136">
        <f>IF(E40=0,0,((H40/E40)-1)*100)</f>
        <v>21.624108580630331</v>
      </c>
      <c r="J40" s="4"/>
      <c r="L40" s="42" t="s">
        <v>57</v>
      </c>
      <c r="M40" s="46">
        <f t="shared" ref="M40:V40" si="45">+M37+M38+M39</f>
        <v>317791</v>
      </c>
      <c r="N40" s="44">
        <f t="shared" si="45"/>
        <v>301687</v>
      </c>
      <c r="O40" s="199">
        <f t="shared" si="45"/>
        <v>619478</v>
      </c>
      <c r="P40" s="44">
        <f t="shared" si="45"/>
        <v>383</v>
      </c>
      <c r="Q40" s="199">
        <f t="shared" si="45"/>
        <v>619861</v>
      </c>
      <c r="R40" s="46">
        <f t="shared" si="45"/>
        <v>398612</v>
      </c>
      <c r="S40" s="44">
        <f t="shared" si="45"/>
        <v>375833</v>
      </c>
      <c r="T40" s="199">
        <f t="shared" si="45"/>
        <v>774445</v>
      </c>
      <c r="U40" s="44">
        <f t="shared" si="45"/>
        <v>310</v>
      </c>
      <c r="V40" s="199">
        <f t="shared" si="45"/>
        <v>774755</v>
      </c>
      <c r="W40" s="47">
        <f>IF(Q40=0,0,((V40/Q40)-1)*100)</f>
        <v>24.988505487520584</v>
      </c>
    </row>
    <row r="41" spans="1:23" ht="13.5" thickTop="1">
      <c r="A41" s="4" t="str">
        <f t="shared" si="5"/>
        <v xml:space="preserve"> </v>
      </c>
      <c r="B41" s="111" t="s">
        <v>13</v>
      </c>
      <c r="C41" s="430">
        <v>733</v>
      </c>
      <c r="D41" s="431">
        <v>733</v>
      </c>
      <c r="E41" s="184">
        <f t="shared" ref="E41" si="46">SUM(C41:D41)</f>
        <v>1466</v>
      </c>
      <c r="F41" s="430">
        <v>923</v>
      </c>
      <c r="G41" s="431">
        <v>921</v>
      </c>
      <c r="H41" s="184">
        <f t="shared" ref="H41" si="47">SUM(F41:G41)</f>
        <v>1844</v>
      </c>
      <c r="I41" s="128">
        <f t="shared" ref="I41:I45" si="48">IF(E41=0,0,((H41/E41)-1)*100)</f>
        <v>25.784447476125514</v>
      </c>
      <c r="L41" s="14" t="s">
        <v>13</v>
      </c>
      <c r="M41" s="441">
        <v>110719</v>
      </c>
      <c r="N41" s="439">
        <v>115549</v>
      </c>
      <c r="O41" s="198">
        <f t="shared" ref="O41" si="49">SUM(M41:N41)</f>
        <v>226268</v>
      </c>
      <c r="P41" s="440">
        <v>161</v>
      </c>
      <c r="Q41" s="201">
        <f>O41+P41</f>
        <v>226429</v>
      </c>
      <c r="R41" s="441">
        <v>147707</v>
      </c>
      <c r="S41" s="439">
        <v>148724</v>
      </c>
      <c r="T41" s="198">
        <f t="shared" ref="T41" si="50">SUM(R41:S41)</f>
        <v>296431</v>
      </c>
      <c r="U41" s="440">
        <v>0</v>
      </c>
      <c r="V41" s="201">
        <f>T41+U41</f>
        <v>296431</v>
      </c>
      <c r="W41" s="41">
        <f t="shared" ref="W41:W45" si="51">IF(Q41=0,0,((V41/Q41)-1)*100)</f>
        <v>30.915651263751553</v>
      </c>
    </row>
    <row r="42" spans="1:23">
      <c r="A42" s="4" t="str">
        <f>IF(ISERROR(F42/G42)," ",IF(F42/G42&gt;0.5,IF(F42/G42&lt;1.5," ","NOT OK"),"NOT OK"))</f>
        <v xml:space="preserve"> </v>
      </c>
      <c r="B42" s="111" t="s">
        <v>14</v>
      </c>
      <c r="C42" s="430">
        <v>647</v>
      </c>
      <c r="D42" s="431">
        <v>647</v>
      </c>
      <c r="E42" s="184">
        <f>SUM(C42:D42)</f>
        <v>1294</v>
      </c>
      <c r="F42" s="430">
        <v>848</v>
      </c>
      <c r="G42" s="431">
        <v>847</v>
      </c>
      <c r="H42" s="184">
        <f>SUM(F42:G42)</f>
        <v>1695</v>
      </c>
      <c r="I42" s="128">
        <f>IF(E42=0,0,((H42/E42)-1)*100)</f>
        <v>30.989180834621322</v>
      </c>
      <c r="J42" s="4"/>
      <c r="L42" s="14" t="s">
        <v>14</v>
      </c>
      <c r="M42" s="441">
        <v>109620</v>
      </c>
      <c r="N42" s="439">
        <v>108160</v>
      </c>
      <c r="O42" s="198">
        <f>SUM(M42:N42)</f>
        <v>217780</v>
      </c>
      <c r="P42" s="440">
        <v>0</v>
      </c>
      <c r="Q42" s="201">
        <f>O42+P42</f>
        <v>217780</v>
      </c>
      <c r="R42" s="441">
        <v>145724</v>
      </c>
      <c r="S42" s="439">
        <v>141350</v>
      </c>
      <c r="T42" s="198">
        <f>SUM(R42:S42)</f>
        <v>287074</v>
      </c>
      <c r="U42" s="440">
        <v>0</v>
      </c>
      <c r="V42" s="201">
        <f>T42+U42</f>
        <v>287074</v>
      </c>
      <c r="W42" s="41">
        <f>IF(Q42=0,0,((V42/Q42)-1)*100)</f>
        <v>31.818348792359252</v>
      </c>
    </row>
    <row r="43" spans="1:23" ht="13.5" thickBot="1">
      <c r="A43" s="4" t="str">
        <f>IF(ISERROR(F43/G43)," ",IF(F43/G43&gt;0.5,IF(F43/G43&lt;1.5," ","NOT OK"),"NOT OK"))</f>
        <v xml:space="preserve"> </v>
      </c>
      <c r="B43" s="111" t="s">
        <v>15</v>
      </c>
      <c r="C43" s="430">
        <v>751</v>
      </c>
      <c r="D43" s="431">
        <v>752</v>
      </c>
      <c r="E43" s="184">
        <f>SUM(C43:D43)</f>
        <v>1503</v>
      </c>
      <c r="F43" s="430">
        <v>941</v>
      </c>
      <c r="G43" s="431">
        <v>942</v>
      </c>
      <c r="H43" s="184">
        <f>SUM(F43:G43)</f>
        <v>1883</v>
      </c>
      <c r="I43" s="128">
        <f>IF(E43=0,0,((H43/E43)-1)*100)</f>
        <v>25.282767797737861</v>
      </c>
      <c r="J43" s="4"/>
      <c r="L43" s="14" t="s">
        <v>15</v>
      </c>
      <c r="M43" s="441">
        <v>117373</v>
      </c>
      <c r="N43" s="439">
        <v>120341</v>
      </c>
      <c r="O43" s="198">
        <f>SUM(M43:N43)</f>
        <v>237714</v>
      </c>
      <c r="P43" s="440">
        <v>0</v>
      </c>
      <c r="Q43" s="201">
        <f>O43+P43</f>
        <v>237714</v>
      </c>
      <c r="R43" s="441">
        <v>156561</v>
      </c>
      <c r="S43" s="439">
        <v>154218</v>
      </c>
      <c r="T43" s="198">
        <f>SUM(R43:S43)</f>
        <v>310779</v>
      </c>
      <c r="U43" s="440">
        <v>0</v>
      </c>
      <c r="V43" s="201">
        <f>T43+U43</f>
        <v>310779</v>
      </c>
      <c r="W43" s="41">
        <f>IF(Q43=0,0,((V43/Q43)-1)*100)</f>
        <v>30.736515308311674</v>
      </c>
    </row>
    <row r="44" spans="1:23" ht="14.25" thickTop="1" thickBot="1">
      <c r="A44" s="397" t="str">
        <f>IF(ISERROR(F44/G44)," ",IF(F44/G44&gt;0.5,IF(F44/G44&lt;1.5," ","NOT OK"),"NOT OK"))</f>
        <v xml:space="preserve"> </v>
      </c>
      <c r="B44" s="132" t="s">
        <v>61</v>
      </c>
      <c r="C44" s="133">
        <f>+C41+C42+C43</f>
        <v>2131</v>
      </c>
      <c r="D44" s="135">
        <f t="shared" ref="D44" si="52">+D41+D42+D43</f>
        <v>2132</v>
      </c>
      <c r="E44" s="188">
        <f t="shared" ref="E44" si="53">+E41+E42+E43</f>
        <v>4263</v>
      </c>
      <c r="F44" s="133">
        <f t="shared" ref="F44" si="54">+F41+F42+F43</f>
        <v>2712</v>
      </c>
      <c r="G44" s="135">
        <f t="shared" ref="G44" si="55">+G41+G42+G43</f>
        <v>2710</v>
      </c>
      <c r="H44" s="188">
        <f t="shared" ref="H44" si="56">+H41+H42+H43</f>
        <v>5422</v>
      </c>
      <c r="I44" s="136">
        <f>IF(E44=0,0,((H44/E44)-1)*100)</f>
        <v>27.187426694815862</v>
      </c>
      <c r="J44" s="4"/>
      <c r="L44" s="42" t="s">
        <v>61</v>
      </c>
      <c r="M44" s="46">
        <f t="shared" ref="M44" si="57">+M41+M42+M43</f>
        <v>337712</v>
      </c>
      <c r="N44" s="44">
        <f t="shared" ref="N44" si="58">+N41+N42+N43</f>
        <v>344050</v>
      </c>
      <c r="O44" s="199">
        <f t="shared" ref="O44" si="59">+O41+O42+O43</f>
        <v>681762</v>
      </c>
      <c r="P44" s="44">
        <f t="shared" ref="P44" si="60">+P41+P42+P43</f>
        <v>161</v>
      </c>
      <c r="Q44" s="199">
        <f t="shared" ref="Q44" si="61">+Q41+Q42+Q43</f>
        <v>681923</v>
      </c>
      <c r="R44" s="46">
        <f t="shared" ref="R44" si="62">+R41+R42+R43</f>
        <v>449992</v>
      </c>
      <c r="S44" s="44">
        <f t="shared" ref="S44" si="63">+S41+S42+S43</f>
        <v>444292</v>
      </c>
      <c r="T44" s="199">
        <f t="shared" ref="T44" si="64">+T41+T42+T43</f>
        <v>894284</v>
      </c>
      <c r="U44" s="44">
        <f t="shared" ref="U44" si="65">+U41+U42+U43</f>
        <v>0</v>
      </c>
      <c r="V44" s="199">
        <f t="shared" ref="V44" si="66">+V41+V42+V43</f>
        <v>894284</v>
      </c>
      <c r="W44" s="47">
        <f>IF(Q44=0,0,((V44/Q44)-1)*100)</f>
        <v>31.141492514550762</v>
      </c>
    </row>
    <row r="45" spans="1:23" ht="13.5" thickTop="1">
      <c r="A45" s="4" t="str">
        <f t="shared" si="5"/>
        <v xml:space="preserve"> </v>
      </c>
      <c r="B45" s="111" t="s">
        <v>16</v>
      </c>
      <c r="C45" s="138">
        <v>761</v>
      </c>
      <c r="D45" s="140">
        <v>761</v>
      </c>
      <c r="E45" s="184">
        <f t="shared" ref="E45" si="67">SUM(C45:D45)</f>
        <v>1522</v>
      </c>
      <c r="F45" s="138">
        <v>990</v>
      </c>
      <c r="G45" s="140">
        <v>990</v>
      </c>
      <c r="H45" s="184">
        <f t="shared" ref="H45" si="68">SUM(F45:G45)</f>
        <v>1980</v>
      </c>
      <c r="I45" s="128">
        <f t="shared" si="48"/>
        <v>30.091984231274637</v>
      </c>
      <c r="J45" s="8"/>
      <c r="L45" s="14" t="s">
        <v>16</v>
      </c>
      <c r="M45" s="441">
        <v>112667</v>
      </c>
      <c r="N45" s="439">
        <v>114775</v>
      </c>
      <c r="O45" s="198">
        <f t="shared" ref="O45" si="69">SUM(M45:N45)</f>
        <v>227442</v>
      </c>
      <c r="P45" s="437">
        <v>0</v>
      </c>
      <c r="Q45" s="314">
        <f>O45+P45</f>
        <v>227442</v>
      </c>
      <c r="R45" s="441">
        <v>155635</v>
      </c>
      <c r="S45" s="439">
        <v>157179</v>
      </c>
      <c r="T45" s="198">
        <f t="shared" ref="T45" si="70">SUM(R45:S45)</f>
        <v>312814</v>
      </c>
      <c r="U45" s="437">
        <v>0</v>
      </c>
      <c r="V45" s="314">
        <f>T45+U45</f>
        <v>312814</v>
      </c>
      <c r="W45" s="41">
        <f t="shared" si="51"/>
        <v>37.535723393216735</v>
      </c>
    </row>
    <row r="46" spans="1:23">
      <c r="A46" s="4" t="str">
        <f t="shared" ref="A46:A51" si="71">IF(ISERROR(F46/G46)," ",IF(F46/G46&gt;0.5,IF(F46/G46&lt;1.5," ","NOT OK"),"NOT OK"))</f>
        <v xml:space="preserve"> </v>
      </c>
      <c r="B46" s="111" t="s">
        <v>17</v>
      </c>
      <c r="C46" s="138">
        <v>814</v>
      </c>
      <c r="D46" s="140">
        <v>814</v>
      </c>
      <c r="E46" s="184">
        <f>SUM(C46:D46)</f>
        <v>1628</v>
      </c>
      <c r="F46" s="138">
        <v>1026</v>
      </c>
      <c r="G46" s="140">
        <v>1026</v>
      </c>
      <c r="H46" s="184">
        <f>SUM(F46:G46)</f>
        <v>2052</v>
      </c>
      <c r="I46" s="128">
        <f t="shared" ref="I46:I51" si="72">IF(E46=0,0,((H46/E46)-1)*100)</f>
        <v>26.04422604422605</v>
      </c>
      <c r="J46" s="4"/>
      <c r="L46" s="14" t="s">
        <v>17</v>
      </c>
      <c r="M46" s="441">
        <v>105325</v>
      </c>
      <c r="N46" s="439">
        <v>109380</v>
      </c>
      <c r="O46" s="198">
        <f>SUM(M46:N46)</f>
        <v>214705</v>
      </c>
      <c r="P46" s="437">
        <v>313</v>
      </c>
      <c r="Q46" s="198">
        <f>O46+P46</f>
        <v>215018</v>
      </c>
      <c r="R46" s="441">
        <v>146575</v>
      </c>
      <c r="S46" s="439">
        <v>148913</v>
      </c>
      <c r="T46" s="198">
        <f>SUM(R46:S46)</f>
        <v>295488</v>
      </c>
      <c r="U46" s="437">
        <v>140</v>
      </c>
      <c r="V46" s="198">
        <f>T46+U46</f>
        <v>295628</v>
      </c>
      <c r="W46" s="41">
        <f t="shared" ref="W46:W51" si="73">IF(Q46=0,0,((V46/Q46)-1)*100)</f>
        <v>37.489884567803621</v>
      </c>
    </row>
    <row r="47" spans="1:23" ht="13.5" thickBot="1">
      <c r="A47" s="4" t="str">
        <f t="shared" si="71"/>
        <v xml:space="preserve"> </v>
      </c>
      <c r="B47" s="111" t="s">
        <v>18</v>
      </c>
      <c r="C47" s="138">
        <v>787</v>
      </c>
      <c r="D47" s="140">
        <v>788</v>
      </c>
      <c r="E47" s="184">
        <f t="shared" ref="E47" si="74">SUM(C47:D47)</f>
        <v>1575</v>
      </c>
      <c r="F47" s="138">
        <v>990</v>
      </c>
      <c r="G47" s="140">
        <v>989</v>
      </c>
      <c r="H47" s="184">
        <f>SUM(F47:G47)</f>
        <v>1979</v>
      </c>
      <c r="I47" s="128">
        <f t="shared" si="72"/>
        <v>25.650793650793659</v>
      </c>
      <c r="J47" s="4"/>
      <c r="L47" s="14" t="s">
        <v>18</v>
      </c>
      <c r="M47" s="441">
        <v>100140</v>
      </c>
      <c r="N47" s="439">
        <v>99189</v>
      </c>
      <c r="O47" s="198">
        <f t="shared" ref="O47" si="75">SUM(M47:N47)</f>
        <v>199329</v>
      </c>
      <c r="P47" s="437">
        <v>108</v>
      </c>
      <c r="Q47" s="198">
        <f>O47+P47</f>
        <v>199437</v>
      </c>
      <c r="R47" s="441">
        <v>139115</v>
      </c>
      <c r="S47" s="439">
        <v>135209</v>
      </c>
      <c r="T47" s="198">
        <f>SUM(R47:S47)</f>
        <v>274324</v>
      </c>
      <c r="U47" s="437">
        <v>0</v>
      </c>
      <c r="V47" s="198">
        <f>T47+U47</f>
        <v>274324</v>
      </c>
      <c r="W47" s="41">
        <f t="shared" si="73"/>
        <v>37.549201000817312</v>
      </c>
    </row>
    <row r="48" spans="1:23" ht="15.75" customHeight="1" thickTop="1" thickBot="1">
      <c r="A48" s="10" t="str">
        <f t="shared" si="71"/>
        <v xml:space="preserve"> </v>
      </c>
      <c r="B48" s="141" t="s">
        <v>19</v>
      </c>
      <c r="C48" s="133">
        <f>+C45+C46+C47</f>
        <v>2362</v>
      </c>
      <c r="D48" s="144">
        <f t="shared" ref="D48" si="76">+D45+D46+D47</f>
        <v>2363</v>
      </c>
      <c r="E48" s="186">
        <f t="shared" ref="E48" si="77">+E45+E46+E47</f>
        <v>4725</v>
      </c>
      <c r="F48" s="133">
        <f t="shared" ref="F48" si="78">+F45+F46+F47</f>
        <v>3006</v>
      </c>
      <c r="G48" s="144">
        <f t="shared" ref="G48" si="79">+G45+G46+G47</f>
        <v>3005</v>
      </c>
      <c r="H48" s="186">
        <f t="shared" ref="H48" si="80">+H45+H46+H47</f>
        <v>6011</v>
      </c>
      <c r="I48" s="136">
        <f t="shared" si="72"/>
        <v>27.216931216931208</v>
      </c>
      <c r="J48" s="10"/>
      <c r="K48" s="466"/>
      <c r="L48" s="48" t="s">
        <v>19</v>
      </c>
      <c r="M48" s="49">
        <f>+M45+M46+M47</f>
        <v>318132</v>
      </c>
      <c r="N48" s="50">
        <f t="shared" ref="N48" si="81">+N45+N46+N47</f>
        <v>323344</v>
      </c>
      <c r="O48" s="200">
        <f t="shared" ref="O48" si="82">+O45+O46+O47</f>
        <v>641476</v>
      </c>
      <c r="P48" s="50">
        <f t="shared" ref="P48" si="83">+P45+P46+P47</f>
        <v>421</v>
      </c>
      <c r="Q48" s="200">
        <f t="shared" ref="Q48" si="84">+Q45+Q46+Q47</f>
        <v>641897</v>
      </c>
      <c r="R48" s="49">
        <f t="shared" ref="R48" si="85">+R45+R46+R47</f>
        <v>441325</v>
      </c>
      <c r="S48" s="50">
        <f t="shared" ref="S48" si="86">+S45+S46+S47</f>
        <v>441301</v>
      </c>
      <c r="T48" s="200">
        <f t="shared" ref="T48" si="87">+T45+T46+T47</f>
        <v>882626</v>
      </c>
      <c r="U48" s="50">
        <f t="shared" ref="U48" si="88">+U45+U46+U47</f>
        <v>140</v>
      </c>
      <c r="V48" s="200">
        <f t="shared" ref="V48" si="89">+V45+V46+V47</f>
        <v>882766</v>
      </c>
      <c r="W48" s="51">
        <f t="shared" si="73"/>
        <v>37.524556120374442</v>
      </c>
    </row>
    <row r="49" spans="1:23" ht="14.25" thickTop="1" thickBot="1">
      <c r="A49" s="4" t="str">
        <f t="shared" si="71"/>
        <v xml:space="preserve"> </v>
      </c>
      <c r="B49" s="111" t="s">
        <v>20</v>
      </c>
      <c r="C49" s="430">
        <v>824</v>
      </c>
      <c r="D49" s="431">
        <v>840</v>
      </c>
      <c r="E49" s="187">
        <f>SUM(C49:D49)</f>
        <v>1664</v>
      </c>
      <c r="F49" s="430">
        <v>1008</v>
      </c>
      <c r="G49" s="431">
        <v>1005</v>
      </c>
      <c r="H49" s="187">
        <f>SUM(F49:G49)</f>
        <v>2013</v>
      </c>
      <c r="I49" s="128">
        <f t="shared" si="72"/>
        <v>20.973557692307686</v>
      </c>
      <c r="J49" s="4"/>
      <c r="L49" s="14" t="s">
        <v>21</v>
      </c>
      <c r="M49" s="441">
        <v>121960</v>
      </c>
      <c r="N49" s="439">
        <v>119934</v>
      </c>
      <c r="O49" s="198">
        <f>SUM(M49:N49)</f>
        <v>241894</v>
      </c>
      <c r="P49" s="437">
        <v>0</v>
      </c>
      <c r="Q49" s="198">
        <f>O49+P49</f>
        <v>241894</v>
      </c>
      <c r="R49" s="441">
        <v>164861</v>
      </c>
      <c r="S49" s="439">
        <v>158904</v>
      </c>
      <c r="T49" s="198">
        <f>SUM(R49:S49)</f>
        <v>323765</v>
      </c>
      <c r="U49" s="437">
        <v>0</v>
      </c>
      <c r="V49" s="198">
        <f>T49+U49</f>
        <v>323765</v>
      </c>
      <c r="W49" s="41">
        <f t="shared" si="73"/>
        <v>33.84581676271425</v>
      </c>
    </row>
    <row r="50" spans="1:23" ht="14.25" thickTop="1" thickBot="1">
      <c r="A50" s="397" t="str">
        <f t="shared" si="71"/>
        <v xml:space="preserve"> </v>
      </c>
      <c r="B50" s="132" t="s">
        <v>66</v>
      </c>
      <c r="C50" s="133">
        <f>C44+C48+C49</f>
        <v>5317</v>
      </c>
      <c r="D50" s="135">
        <f t="shared" ref="D50" si="90">D44+D48+D49</f>
        <v>5335</v>
      </c>
      <c r="E50" s="188">
        <f t="shared" ref="E50" si="91">E44+E48+E49</f>
        <v>10652</v>
      </c>
      <c r="F50" s="133">
        <f t="shared" ref="F50" si="92">F44+F48+F49</f>
        <v>6726</v>
      </c>
      <c r="G50" s="135">
        <f t="shared" ref="G50" si="93">G44+G48+G49</f>
        <v>6720</v>
      </c>
      <c r="H50" s="188">
        <f t="shared" ref="H50" si="94">H44+H48+H49</f>
        <v>13446</v>
      </c>
      <c r="I50" s="136">
        <f t="shared" si="72"/>
        <v>26.229815996995875</v>
      </c>
      <c r="J50" s="4"/>
      <c r="L50" s="42" t="s">
        <v>66</v>
      </c>
      <c r="M50" s="46">
        <f>M44+M48+M49</f>
        <v>777804</v>
      </c>
      <c r="N50" s="44">
        <f t="shared" ref="N50" si="95">N44+N48+N49</f>
        <v>787328</v>
      </c>
      <c r="O50" s="199">
        <f t="shared" ref="O50" si="96">O44+O48+O49</f>
        <v>1565132</v>
      </c>
      <c r="P50" s="44">
        <f t="shared" ref="P50" si="97">P44+P48+P49</f>
        <v>582</v>
      </c>
      <c r="Q50" s="199">
        <f t="shared" ref="Q50" si="98">Q44+Q48+Q49</f>
        <v>1565714</v>
      </c>
      <c r="R50" s="46">
        <f t="shared" ref="R50" si="99">R44+R48+R49</f>
        <v>1056178</v>
      </c>
      <c r="S50" s="44">
        <f t="shared" ref="S50" si="100">S44+S48+S49</f>
        <v>1044497</v>
      </c>
      <c r="T50" s="199">
        <f t="shared" ref="T50" si="101">T44+T48+T49</f>
        <v>2100675</v>
      </c>
      <c r="U50" s="44">
        <f t="shared" ref="U50" si="102">U44+U48+U49</f>
        <v>140</v>
      </c>
      <c r="V50" s="199">
        <f t="shared" ref="V50" si="103">V44+V48+V49</f>
        <v>2100815</v>
      </c>
      <c r="W50" s="47">
        <f t="shared" si="73"/>
        <v>34.176164995650552</v>
      </c>
    </row>
    <row r="51" spans="1:23" ht="14.25" thickTop="1" thickBot="1">
      <c r="A51" s="397" t="str">
        <f t="shared" si="71"/>
        <v xml:space="preserve"> </v>
      </c>
      <c r="B51" s="132" t="s">
        <v>67</v>
      </c>
      <c r="C51" s="133">
        <f>+C40+C44+C48+C49</f>
        <v>7493</v>
      </c>
      <c r="D51" s="135">
        <f t="shared" ref="D51:H51" si="104">+D40+D44+D48+D49</f>
        <v>7506</v>
      </c>
      <c r="E51" s="188">
        <f t="shared" si="104"/>
        <v>14999</v>
      </c>
      <c r="F51" s="133">
        <f t="shared" si="104"/>
        <v>9358</v>
      </c>
      <c r="G51" s="135">
        <f t="shared" si="104"/>
        <v>9375</v>
      </c>
      <c r="H51" s="188">
        <f t="shared" si="104"/>
        <v>18733</v>
      </c>
      <c r="I51" s="136">
        <f t="shared" si="72"/>
        <v>24.894992999533304</v>
      </c>
      <c r="J51" s="4"/>
      <c r="L51" s="42" t="s">
        <v>67</v>
      </c>
      <c r="M51" s="46">
        <f>+M40+M44+M48+M49</f>
        <v>1095595</v>
      </c>
      <c r="N51" s="44">
        <f t="shared" ref="N51:V51" si="105">+N40+N44+N48+N49</f>
        <v>1089015</v>
      </c>
      <c r="O51" s="199">
        <f t="shared" si="105"/>
        <v>2184610</v>
      </c>
      <c r="P51" s="44">
        <f t="shared" si="105"/>
        <v>965</v>
      </c>
      <c r="Q51" s="199">
        <f t="shared" si="105"/>
        <v>2185575</v>
      </c>
      <c r="R51" s="46">
        <f t="shared" si="105"/>
        <v>1454790</v>
      </c>
      <c r="S51" s="44">
        <f t="shared" si="105"/>
        <v>1420330</v>
      </c>
      <c r="T51" s="199">
        <f t="shared" si="105"/>
        <v>2875120</v>
      </c>
      <c r="U51" s="44">
        <f t="shared" si="105"/>
        <v>450</v>
      </c>
      <c r="V51" s="199">
        <f t="shared" si="105"/>
        <v>2875570</v>
      </c>
      <c r="W51" s="47">
        <f t="shared" si="73"/>
        <v>31.570410532697334</v>
      </c>
    </row>
    <row r="52" spans="1:23" ht="13.5" thickTop="1">
      <c r="A52" s="4" t="str">
        <f t="shared" si="5"/>
        <v xml:space="preserve"> </v>
      </c>
      <c r="B52" s="111" t="s">
        <v>22</v>
      </c>
      <c r="C52" s="430">
        <v>823</v>
      </c>
      <c r="D52" s="431">
        <v>855</v>
      </c>
      <c r="E52" s="178">
        <f t="shared" ref="E52:E53" si="106">SUM(C52:D52)</f>
        <v>1678</v>
      </c>
      <c r="F52" s="430"/>
      <c r="G52" s="431"/>
      <c r="H52" s="178"/>
      <c r="I52" s="128"/>
      <c r="J52" s="4"/>
      <c r="L52" s="14" t="s">
        <v>22</v>
      </c>
      <c r="M52" s="441">
        <v>126730</v>
      </c>
      <c r="N52" s="439">
        <v>135064</v>
      </c>
      <c r="O52" s="198">
        <f t="shared" ref="O52:O53" si="107">SUM(M52:N52)</f>
        <v>261794</v>
      </c>
      <c r="P52" s="437">
        <v>0</v>
      </c>
      <c r="Q52" s="198">
        <f>O52+P52</f>
        <v>261794</v>
      </c>
      <c r="R52" s="441"/>
      <c r="S52" s="439"/>
      <c r="T52" s="198"/>
      <c r="U52" s="437"/>
      <c r="V52" s="198"/>
      <c r="W52" s="41"/>
    </row>
    <row r="53" spans="1:23" ht="13.5" thickBot="1">
      <c r="A53" s="4" t="str">
        <f t="shared" si="5"/>
        <v xml:space="preserve"> </v>
      </c>
      <c r="B53" s="111" t="s">
        <v>23</v>
      </c>
      <c r="C53" s="430">
        <v>794</v>
      </c>
      <c r="D53" s="146">
        <v>825</v>
      </c>
      <c r="E53" s="182">
        <f t="shared" si="106"/>
        <v>1619</v>
      </c>
      <c r="F53" s="430"/>
      <c r="G53" s="146"/>
      <c r="H53" s="182"/>
      <c r="I53" s="147"/>
      <c r="J53" s="4"/>
      <c r="L53" s="14" t="s">
        <v>23</v>
      </c>
      <c r="M53" s="441">
        <v>102995</v>
      </c>
      <c r="N53" s="439">
        <v>101691</v>
      </c>
      <c r="O53" s="198">
        <f t="shared" si="107"/>
        <v>204686</v>
      </c>
      <c r="P53" s="437">
        <v>87</v>
      </c>
      <c r="Q53" s="198">
        <f>O53+P53</f>
        <v>204773</v>
      </c>
      <c r="R53" s="441"/>
      <c r="S53" s="439"/>
      <c r="T53" s="198"/>
      <c r="U53" s="437"/>
      <c r="V53" s="198"/>
      <c r="W53" s="41"/>
    </row>
    <row r="54" spans="1:23" ht="14.25" thickTop="1" thickBot="1">
      <c r="A54" s="4" t="str">
        <f t="shared" si="5"/>
        <v xml:space="preserve"> </v>
      </c>
      <c r="B54" s="132" t="s">
        <v>24</v>
      </c>
      <c r="C54" s="133">
        <f t="shared" ref="C54:E54" si="108">+C49+C52+C53</f>
        <v>2441</v>
      </c>
      <c r="D54" s="135">
        <f t="shared" si="108"/>
        <v>2520</v>
      </c>
      <c r="E54" s="188">
        <f t="shared" si="108"/>
        <v>4961</v>
      </c>
      <c r="F54" s="133"/>
      <c r="G54" s="135"/>
      <c r="H54" s="188"/>
      <c r="I54" s="136"/>
      <c r="J54" s="4"/>
      <c r="L54" s="42" t="s">
        <v>24</v>
      </c>
      <c r="M54" s="46">
        <f t="shared" ref="M54:Q54" si="109">+M49+M52+M53</f>
        <v>351685</v>
      </c>
      <c r="N54" s="44">
        <f t="shared" si="109"/>
        <v>356689</v>
      </c>
      <c r="O54" s="199">
        <f t="shared" si="109"/>
        <v>708374</v>
      </c>
      <c r="P54" s="44">
        <f t="shared" si="109"/>
        <v>87</v>
      </c>
      <c r="Q54" s="199">
        <f t="shared" si="109"/>
        <v>708461</v>
      </c>
      <c r="R54" s="46"/>
      <c r="S54" s="44"/>
      <c r="T54" s="199"/>
      <c r="U54" s="44"/>
      <c r="V54" s="199"/>
      <c r="W54" s="47"/>
    </row>
    <row r="55" spans="1:23" ht="14.25" thickTop="1" thickBot="1">
      <c r="A55" s="397" t="str">
        <f t="shared" si="5"/>
        <v xml:space="preserve"> </v>
      </c>
      <c r="B55" s="132" t="s">
        <v>62</v>
      </c>
      <c r="C55" s="133">
        <f t="shared" ref="C55:E55" si="110">C44+C48+C54</f>
        <v>6934</v>
      </c>
      <c r="D55" s="135">
        <f t="shared" si="110"/>
        <v>7015</v>
      </c>
      <c r="E55" s="188">
        <f t="shared" si="110"/>
        <v>13949</v>
      </c>
      <c r="F55" s="133"/>
      <c r="G55" s="135"/>
      <c r="H55" s="188"/>
      <c r="I55" s="136"/>
      <c r="J55" s="4"/>
      <c r="L55" s="42" t="s">
        <v>62</v>
      </c>
      <c r="M55" s="46">
        <f t="shared" ref="M55:Q55" si="111">M44+M48+M54</f>
        <v>1007529</v>
      </c>
      <c r="N55" s="44">
        <f t="shared" si="111"/>
        <v>1024083</v>
      </c>
      <c r="O55" s="199">
        <f t="shared" si="111"/>
        <v>2031612</v>
      </c>
      <c r="P55" s="44">
        <f t="shared" si="111"/>
        <v>669</v>
      </c>
      <c r="Q55" s="199">
        <f t="shared" si="111"/>
        <v>2032281</v>
      </c>
      <c r="R55" s="46"/>
      <c r="S55" s="44"/>
      <c r="T55" s="199"/>
      <c r="U55" s="44"/>
      <c r="V55" s="199"/>
      <c r="W55" s="47"/>
    </row>
    <row r="56" spans="1:23" ht="14.25" thickTop="1" thickBot="1">
      <c r="A56" s="4" t="str">
        <f t="shared" ref="A56" si="112">IF(ISERROR(F56/G56)," ",IF(F56/G56&gt;0.5,IF(F56/G56&lt;1.5," ","NOT OK"),"NOT OK"))</f>
        <v xml:space="preserve"> </v>
      </c>
      <c r="B56" s="132" t="s">
        <v>64</v>
      </c>
      <c r="C56" s="133">
        <f t="shared" ref="C56:E56" si="113">+C40+C44+C48+C54</f>
        <v>9110</v>
      </c>
      <c r="D56" s="135">
        <f t="shared" si="113"/>
        <v>9186</v>
      </c>
      <c r="E56" s="185">
        <f t="shared" si="113"/>
        <v>18296</v>
      </c>
      <c r="F56" s="133"/>
      <c r="G56" s="135"/>
      <c r="H56" s="185"/>
      <c r="I56" s="137"/>
      <c r="J56" s="8"/>
      <c r="L56" s="42" t="s">
        <v>64</v>
      </c>
      <c r="M56" s="46">
        <f t="shared" ref="M56:Q56" si="114">+M40+M44+M48+M54</f>
        <v>1325320</v>
      </c>
      <c r="N56" s="44">
        <f t="shared" si="114"/>
        <v>1325770</v>
      </c>
      <c r="O56" s="199">
        <f t="shared" si="114"/>
        <v>2651090</v>
      </c>
      <c r="P56" s="45">
        <f t="shared" si="114"/>
        <v>1052</v>
      </c>
      <c r="Q56" s="202">
        <f t="shared" si="114"/>
        <v>2652142</v>
      </c>
      <c r="R56" s="46"/>
      <c r="S56" s="44"/>
      <c r="T56" s="199"/>
      <c r="U56" s="45"/>
      <c r="V56" s="202"/>
      <c r="W56" s="47"/>
    </row>
    <row r="57" spans="1:23" ht="14.25" thickTop="1" thickBot="1">
      <c r="B57" s="148" t="s">
        <v>60</v>
      </c>
      <c r="C57" s="107"/>
      <c r="D57" s="107"/>
      <c r="E57" s="107"/>
      <c r="F57" s="107"/>
      <c r="G57" s="107"/>
      <c r="H57" s="107"/>
      <c r="I57" s="108"/>
      <c r="J57" s="4"/>
      <c r="L57" s="55" t="s">
        <v>60</v>
      </c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4"/>
    </row>
    <row r="58" spans="1:23" ht="13.5" thickTop="1">
      <c r="B58" s="513" t="s">
        <v>27</v>
      </c>
      <c r="C58" s="514"/>
      <c r="D58" s="514"/>
      <c r="E58" s="514"/>
      <c r="F58" s="514"/>
      <c r="G58" s="514"/>
      <c r="H58" s="514"/>
      <c r="I58" s="515"/>
      <c r="J58" s="4"/>
      <c r="L58" s="516" t="s">
        <v>28</v>
      </c>
      <c r="M58" s="517"/>
      <c r="N58" s="517"/>
      <c r="O58" s="517"/>
      <c r="P58" s="517"/>
      <c r="Q58" s="517"/>
      <c r="R58" s="517"/>
      <c r="S58" s="517"/>
      <c r="T58" s="517"/>
      <c r="U58" s="517"/>
      <c r="V58" s="517"/>
      <c r="W58" s="518"/>
    </row>
    <row r="59" spans="1:23" ht="13.5" thickBot="1">
      <c r="B59" s="519" t="s">
        <v>30</v>
      </c>
      <c r="C59" s="520"/>
      <c r="D59" s="520"/>
      <c r="E59" s="520"/>
      <c r="F59" s="520"/>
      <c r="G59" s="520"/>
      <c r="H59" s="520"/>
      <c r="I59" s="521"/>
      <c r="J59" s="4"/>
      <c r="L59" s="522" t="s">
        <v>50</v>
      </c>
      <c r="M59" s="523"/>
      <c r="N59" s="523"/>
      <c r="O59" s="523"/>
      <c r="P59" s="523"/>
      <c r="Q59" s="523"/>
      <c r="R59" s="523"/>
      <c r="S59" s="523"/>
      <c r="T59" s="523"/>
      <c r="U59" s="523"/>
      <c r="V59" s="523"/>
      <c r="W59" s="524"/>
    </row>
    <row r="60" spans="1:23" ht="14.25" thickTop="1" thickBot="1">
      <c r="B60" s="106"/>
      <c r="C60" s="107"/>
      <c r="D60" s="107"/>
      <c r="E60" s="107"/>
      <c r="F60" s="107"/>
      <c r="G60" s="107"/>
      <c r="H60" s="107"/>
      <c r="I60" s="108"/>
      <c r="J60" s="4"/>
      <c r="L60" s="52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4"/>
    </row>
    <row r="61" spans="1:23" ht="14.25" thickTop="1" thickBot="1">
      <c r="B61" s="109"/>
      <c r="C61" s="537" t="s">
        <v>63</v>
      </c>
      <c r="D61" s="538"/>
      <c r="E61" s="539"/>
      <c r="F61" s="525" t="s">
        <v>65</v>
      </c>
      <c r="G61" s="526"/>
      <c r="H61" s="527"/>
      <c r="I61" s="110" t="s">
        <v>2</v>
      </c>
      <c r="J61" s="4"/>
      <c r="L61" s="12"/>
      <c r="M61" s="528" t="s">
        <v>63</v>
      </c>
      <c r="N61" s="529"/>
      <c r="O61" s="529"/>
      <c r="P61" s="529"/>
      <c r="Q61" s="530"/>
      <c r="R61" s="528" t="s">
        <v>65</v>
      </c>
      <c r="S61" s="529"/>
      <c r="T61" s="529"/>
      <c r="U61" s="529"/>
      <c r="V61" s="530"/>
      <c r="W61" s="13" t="s">
        <v>2</v>
      </c>
    </row>
    <row r="62" spans="1:23" ht="13.5" thickTop="1">
      <c r="B62" s="111" t="s">
        <v>3</v>
      </c>
      <c r="C62" s="112"/>
      <c r="D62" s="113"/>
      <c r="E62" s="114"/>
      <c r="F62" s="112"/>
      <c r="G62" s="113"/>
      <c r="H62" s="114"/>
      <c r="I62" s="115" t="s">
        <v>4</v>
      </c>
      <c r="J62" s="4"/>
      <c r="L62" s="14" t="s">
        <v>3</v>
      </c>
      <c r="M62" s="15"/>
      <c r="N62" s="16"/>
      <c r="O62" s="17"/>
      <c r="P62" s="18"/>
      <c r="Q62" s="19"/>
      <c r="R62" s="20"/>
      <c r="S62" s="16"/>
      <c r="T62" s="17"/>
      <c r="U62" s="18"/>
      <c r="V62" s="21"/>
      <c r="W62" s="22" t="s">
        <v>4</v>
      </c>
    </row>
    <row r="63" spans="1:23" ht="13.5" thickBot="1">
      <c r="B63" s="116" t="s">
        <v>29</v>
      </c>
      <c r="C63" s="117" t="s">
        <v>5</v>
      </c>
      <c r="D63" s="118" t="s">
        <v>6</v>
      </c>
      <c r="E63" s="463" t="s">
        <v>7</v>
      </c>
      <c r="F63" s="117" t="s">
        <v>5</v>
      </c>
      <c r="G63" s="118" t="s">
        <v>6</v>
      </c>
      <c r="H63" s="463" t="s">
        <v>7</v>
      </c>
      <c r="I63" s="120"/>
      <c r="J63" s="4"/>
      <c r="L63" s="23"/>
      <c r="M63" s="474" t="s">
        <v>8</v>
      </c>
      <c r="N63" s="470" t="s">
        <v>9</v>
      </c>
      <c r="O63" s="26" t="s">
        <v>31</v>
      </c>
      <c r="P63" s="23" t="s">
        <v>32</v>
      </c>
      <c r="Q63" s="26" t="s">
        <v>7</v>
      </c>
      <c r="R63" s="469" t="s">
        <v>8</v>
      </c>
      <c r="S63" s="470" t="s">
        <v>9</v>
      </c>
      <c r="T63" s="26" t="s">
        <v>31</v>
      </c>
      <c r="U63" s="23" t="s">
        <v>32</v>
      </c>
      <c r="V63" s="26" t="s">
        <v>7</v>
      </c>
      <c r="W63" s="29"/>
    </row>
    <row r="64" spans="1:23" ht="5.25" customHeight="1" thickTop="1">
      <c r="B64" s="111"/>
      <c r="C64" s="121"/>
      <c r="D64" s="471"/>
      <c r="E64" s="123"/>
      <c r="F64" s="121"/>
      <c r="G64" s="471"/>
      <c r="H64" s="123"/>
      <c r="I64" s="124"/>
      <c r="J64" s="4"/>
      <c r="L64" s="14"/>
      <c r="M64" s="475"/>
      <c r="N64" s="473"/>
      <c r="O64" s="32"/>
      <c r="P64" s="33"/>
      <c r="Q64" s="32"/>
      <c r="R64" s="472"/>
      <c r="S64" s="473"/>
      <c r="T64" s="32"/>
      <c r="U64" s="151"/>
      <c r="V64" s="476"/>
      <c r="W64" s="36"/>
    </row>
    <row r="65" spans="1:23">
      <c r="A65" s="4" t="str">
        <f>IF(ISERROR(F65/G65)," ",IF(F65/G65&gt;0.5,IF(F65/G65&lt;1.5," ","NOT OK"),"NOT OK"))</f>
        <v xml:space="preserve"> </v>
      </c>
      <c r="B65" s="111" t="s">
        <v>10</v>
      </c>
      <c r="C65" s="430">
        <f t="shared" ref="C65:H67" si="115">+C9+C37</f>
        <v>1269</v>
      </c>
      <c r="D65" s="431">
        <f t="shared" si="115"/>
        <v>1266</v>
      </c>
      <c r="E65" s="184">
        <f t="shared" si="115"/>
        <v>2535</v>
      </c>
      <c r="F65" s="430">
        <f t="shared" si="115"/>
        <v>1444</v>
      </c>
      <c r="G65" s="431">
        <f t="shared" si="115"/>
        <v>1443</v>
      </c>
      <c r="H65" s="184">
        <f t="shared" si="115"/>
        <v>2887</v>
      </c>
      <c r="I65" s="128">
        <f t="shared" ref="I65:I67" si="116">IF(E65=0,0,((H65/E65)-1)*100)</f>
        <v>13.885601577909279</v>
      </c>
      <c r="J65" s="4"/>
      <c r="K65" s="7"/>
      <c r="L65" s="14" t="s">
        <v>10</v>
      </c>
      <c r="M65" s="37">
        <f t="shared" ref="M65:N67" si="117">+M9+M37</f>
        <v>182211</v>
      </c>
      <c r="N65" s="439">
        <f t="shared" si="117"/>
        <v>183235</v>
      </c>
      <c r="O65" s="198">
        <f>SUM(M65:N65)</f>
        <v>365446</v>
      </c>
      <c r="P65" s="440">
        <f t="shared" ref="P65:S67" si="118">+P9+P37</f>
        <v>491</v>
      </c>
      <c r="Q65" s="198">
        <f t="shared" si="118"/>
        <v>365937</v>
      </c>
      <c r="R65" s="441">
        <f t="shared" si="118"/>
        <v>215501</v>
      </c>
      <c r="S65" s="439">
        <f t="shared" si="118"/>
        <v>211111</v>
      </c>
      <c r="T65" s="198">
        <f>SUM(R65:S65)</f>
        <v>426612</v>
      </c>
      <c r="U65" s="437">
        <f>+U9+U37</f>
        <v>199</v>
      </c>
      <c r="V65" s="198">
        <f>+T65+U65</f>
        <v>426811</v>
      </c>
      <c r="W65" s="41">
        <f t="shared" ref="W65:W67" si="119">IF(Q65=0,0,((V65/Q65)-1)*100)</f>
        <v>16.635103856674792</v>
      </c>
    </row>
    <row r="66" spans="1:23">
      <c r="A66" s="4" t="str">
        <f>IF(ISERROR(F66/G66)," ",IF(F66/G66&gt;0.5,IF(F66/G66&lt;1.5," ","NOT OK"),"NOT OK"))</f>
        <v xml:space="preserve"> </v>
      </c>
      <c r="B66" s="111" t="s">
        <v>11</v>
      </c>
      <c r="C66" s="430">
        <f t="shared" si="115"/>
        <v>1269</v>
      </c>
      <c r="D66" s="431">
        <f t="shared" si="115"/>
        <v>1267</v>
      </c>
      <c r="E66" s="184">
        <f t="shared" si="115"/>
        <v>2536</v>
      </c>
      <c r="F66" s="430">
        <f t="shared" si="115"/>
        <v>1449</v>
      </c>
      <c r="G66" s="431">
        <f t="shared" si="115"/>
        <v>1450</v>
      </c>
      <c r="H66" s="184">
        <f t="shared" si="115"/>
        <v>2899</v>
      </c>
      <c r="I66" s="128">
        <f t="shared" si="116"/>
        <v>14.313880126182976</v>
      </c>
      <c r="J66" s="4"/>
      <c r="K66" s="7"/>
      <c r="L66" s="14" t="s">
        <v>11</v>
      </c>
      <c r="M66" s="37">
        <f t="shared" si="117"/>
        <v>173631</v>
      </c>
      <c r="N66" s="439">
        <f t="shared" si="117"/>
        <v>167109</v>
      </c>
      <c r="O66" s="198">
        <f t="shared" ref="O66:O67" si="120">SUM(M66:N66)</f>
        <v>340740</v>
      </c>
      <c r="P66" s="440">
        <f t="shared" si="118"/>
        <v>3</v>
      </c>
      <c r="Q66" s="198">
        <f t="shared" si="118"/>
        <v>340743</v>
      </c>
      <c r="R66" s="441">
        <f t="shared" si="118"/>
        <v>216617</v>
      </c>
      <c r="S66" s="439">
        <f t="shared" si="118"/>
        <v>205411</v>
      </c>
      <c r="T66" s="198">
        <f t="shared" ref="T66:T67" si="121">SUM(R66:S66)</f>
        <v>422028</v>
      </c>
      <c r="U66" s="437">
        <f>+U10+U38</f>
        <v>166</v>
      </c>
      <c r="V66" s="198">
        <f>+T66+U66</f>
        <v>422194</v>
      </c>
      <c r="W66" s="41">
        <f t="shared" si="119"/>
        <v>23.903939332576172</v>
      </c>
    </row>
    <row r="67" spans="1:23" ht="13.5" thickBot="1">
      <c r="A67" s="4" t="str">
        <f>IF(ISERROR(F67/G67)," ",IF(F67/G67&gt;0.5,IF(F67/G67&lt;1.5," ","NOT OK"),"NOT OK"))</f>
        <v xml:space="preserve"> </v>
      </c>
      <c r="B67" s="116" t="s">
        <v>12</v>
      </c>
      <c r="C67" s="432">
        <f t="shared" si="115"/>
        <v>1332</v>
      </c>
      <c r="D67" s="433">
        <f t="shared" si="115"/>
        <v>1330</v>
      </c>
      <c r="E67" s="184">
        <f t="shared" si="115"/>
        <v>2662</v>
      </c>
      <c r="F67" s="432">
        <f t="shared" si="115"/>
        <v>1571</v>
      </c>
      <c r="G67" s="433">
        <f t="shared" si="115"/>
        <v>1567</v>
      </c>
      <c r="H67" s="184">
        <f t="shared" si="115"/>
        <v>3138</v>
      </c>
      <c r="I67" s="128">
        <f t="shared" si="116"/>
        <v>17.88129226145756</v>
      </c>
      <c r="J67" s="4"/>
      <c r="K67" s="7"/>
      <c r="L67" s="23" t="s">
        <v>12</v>
      </c>
      <c r="M67" s="37">
        <f t="shared" si="117"/>
        <v>197600</v>
      </c>
      <c r="N67" s="439">
        <f t="shared" si="117"/>
        <v>170268</v>
      </c>
      <c r="O67" s="198">
        <f t="shared" si="120"/>
        <v>367868</v>
      </c>
      <c r="P67" s="440">
        <f t="shared" si="118"/>
        <v>113</v>
      </c>
      <c r="Q67" s="198">
        <f t="shared" si="118"/>
        <v>367981</v>
      </c>
      <c r="R67" s="441">
        <f t="shared" si="118"/>
        <v>254116</v>
      </c>
      <c r="S67" s="439">
        <f t="shared" si="118"/>
        <v>224348</v>
      </c>
      <c r="T67" s="198">
        <f t="shared" si="121"/>
        <v>478464</v>
      </c>
      <c r="U67" s="437">
        <f>+U11+U39</f>
        <v>8</v>
      </c>
      <c r="V67" s="198">
        <f>+T67+U67</f>
        <v>478472</v>
      </c>
      <c r="W67" s="41">
        <f t="shared" si="119"/>
        <v>30.026278530685001</v>
      </c>
    </row>
    <row r="68" spans="1:23" ht="14.25" thickTop="1" thickBot="1">
      <c r="A68" s="4" t="str">
        <f>IF(ISERROR(F68/G68)," ",IF(F68/G68&gt;0.5,IF(F68/G68&lt;1.5," ","NOT OK"),"NOT OK"))</f>
        <v xml:space="preserve"> </v>
      </c>
      <c r="B68" s="132" t="s">
        <v>57</v>
      </c>
      <c r="C68" s="133">
        <f t="shared" ref="C68:H68" si="122">+C65+C66+C67</f>
        <v>3870</v>
      </c>
      <c r="D68" s="134">
        <f t="shared" si="122"/>
        <v>3863</v>
      </c>
      <c r="E68" s="179">
        <f t="shared" si="122"/>
        <v>7733</v>
      </c>
      <c r="F68" s="133">
        <f t="shared" si="122"/>
        <v>4464</v>
      </c>
      <c r="G68" s="135">
        <f t="shared" si="122"/>
        <v>4460</v>
      </c>
      <c r="H68" s="188">
        <f t="shared" si="122"/>
        <v>8924</v>
      </c>
      <c r="I68" s="136">
        <f>IF(E68=0,0,((H68/E68)-1)*100)</f>
        <v>15.401525927841719</v>
      </c>
      <c r="J68" s="4"/>
      <c r="L68" s="42" t="s">
        <v>57</v>
      </c>
      <c r="M68" s="43">
        <f t="shared" ref="M68:V68" si="123">+M65+M66+M67</f>
        <v>553442</v>
      </c>
      <c r="N68" s="44">
        <f t="shared" si="123"/>
        <v>520612</v>
      </c>
      <c r="O68" s="199">
        <f t="shared" si="123"/>
        <v>1074054</v>
      </c>
      <c r="P68" s="45">
        <f t="shared" si="123"/>
        <v>607</v>
      </c>
      <c r="Q68" s="199">
        <f t="shared" si="123"/>
        <v>1074661</v>
      </c>
      <c r="R68" s="46">
        <f t="shared" si="123"/>
        <v>686234</v>
      </c>
      <c r="S68" s="44">
        <f t="shared" si="123"/>
        <v>640870</v>
      </c>
      <c r="T68" s="199">
        <f t="shared" si="123"/>
        <v>1327104</v>
      </c>
      <c r="U68" s="44">
        <f t="shared" si="123"/>
        <v>373</v>
      </c>
      <c r="V68" s="199">
        <f t="shared" si="123"/>
        <v>1327477</v>
      </c>
      <c r="W68" s="47">
        <f>IF(Q68=0,0,((V68/Q68)-1)*100)</f>
        <v>23.525186081936546</v>
      </c>
    </row>
    <row r="69" spans="1:23" ht="13.5" thickTop="1">
      <c r="A69" s="4" t="str">
        <f t="shared" si="5"/>
        <v xml:space="preserve"> </v>
      </c>
      <c r="B69" s="111" t="s">
        <v>13</v>
      </c>
      <c r="C69" s="430">
        <f t="shared" ref="C69:H71" si="124">+C13+C41</f>
        <v>1342</v>
      </c>
      <c r="D69" s="431">
        <f t="shared" si="124"/>
        <v>1340</v>
      </c>
      <c r="E69" s="184">
        <f t="shared" si="124"/>
        <v>2682</v>
      </c>
      <c r="F69" s="430">
        <f t="shared" si="124"/>
        <v>1633</v>
      </c>
      <c r="G69" s="431">
        <f t="shared" si="124"/>
        <v>1627</v>
      </c>
      <c r="H69" s="184">
        <f t="shared" si="124"/>
        <v>3260</v>
      </c>
      <c r="I69" s="128">
        <f t="shared" ref="I69:I73" si="125">IF(E69=0,0,((H69/E69)-1)*100)</f>
        <v>21.551081282624907</v>
      </c>
      <c r="J69" s="4"/>
      <c r="L69" s="14" t="s">
        <v>13</v>
      </c>
      <c r="M69" s="37">
        <f t="shared" ref="M69:N71" si="126">+M13+M41</f>
        <v>195898</v>
      </c>
      <c r="N69" s="439">
        <f t="shared" si="126"/>
        <v>204805</v>
      </c>
      <c r="O69" s="198">
        <f t="shared" ref="O69" si="127">SUM(M69:N69)</f>
        <v>400703</v>
      </c>
      <c r="P69" s="440">
        <f t="shared" ref="P69:U69" si="128">+P13+P41</f>
        <v>165</v>
      </c>
      <c r="Q69" s="198">
        <f t="shared" si="128"/>
        <v>400868</v>
      </c>
      <c r="R69" s="441">
        <f t="shared" si="128"/>
        <v>262520</v>
      </c>
      <c r="S69" s="439">
        <f t="shared" si="128"/>
        <v>266087</v>
      </c>
      <c r="T69" s="198">
        <f t="shared" si="128"/>
        <v>528607</v>
      </c>
      <c r="U69" s="437">
        <f t="shared" si="128"/>
        <v>2</v>
      </c>
      <c r="V69" s="198">
        <f>+T69+U69</f>
        <v>528609</v>
      </c>
      <c r="W69" s="41">
        <f t="shared" ref="W69:W73" si="129">IF(Q69=0,0,((V69/Q69)-1)*100)</f>
        <v>31.866100561780939</v>
      </c>
    </row>
    <row r="70" spans="1:23">
      <c r="A70" s="4" t="str">
        <f>IF(ISERROR(F70/G70)," ",IF(F70/G70&gt;0.5,IF(F70/G70&lt;1.5," ","NOT OK"),"NOT OK"))</f>
        <v xml:space="preserve"> </v>
      </c>
      <c r="B70" s="111" t="s">
        <v>14</v>
      </c>
      <c r="C70" s="430">
        <f t="shared" si="124"/>
        <v>1217</v>
      </c>
      <c r="D70" s="431">
        <f t="shared" si="124"/>
        <v>1218</v>
      </c>
      <c r="E70" s="184">
        <f t="shared" si="124"/>
        <v>2435</v>
      </c>
      <c r="F70" s="430">
        <f t="shared" si="124"/>
        <v>1549</v>
      </c>
      <c r="G70" s="431">
        <f t="shared" si="124"/>
        <v>1551</v>
      </c>
      <c r="H70" s="184">
        <f t="shared" si="124"/>
        <v>3100</v>
      </c>
      <c r="I70" s="128">
        <f>IF(E70=0,0,((H70/E70)-1)*100)</f>
        <v>27.310061601642708</v>
      </c>
      <c r="J70" s="4"/>
      <c r="L70" s="14" t="s">
        <v>14</v>
      </c>
      <c r="M70" s="37">
        <f t="shared" si="126"/>
        <v>196678</v>
      </c>
      <c r="N70" s="439">
        <f t="shared" si="126"/>
        <v>195608</v>
      </c>
      <c r="O70" s="198">
        <f>SUM(M70:N70)</f>
        <v>392286</v>
      </c>
      <c r="P70" s="440">
        <f t="shared" ref="P70:S71" si="130">+P14+P42</f>
        <v>0</v>
      </c>
      <c r="Q70" s="198">
        <f t="shared" si="130"/>
        <v>392286</v>
      </c>
      <c r="R70" s="441">
        <f t="shared" si="130"/>
        <v>262627</v>
      </c>
      <c r="S70" s="439">
        <f t="shared" si="130"/>
        <v>260172</v>
      </c>
      <c r="T70" s="198">
        <f t="shared" ref="T70" si="131">SUM(R70:S70)</f>
        <v>522799</v>
      </c>
      <c r="U70" s="437">
        <f>+U14+U42</f>
        <v>0</v>
      </c>
      <c r="V70" s="198">
        <f>+T70+U70</f>
        <v>522799</v>
      </c>
      <c r="W70" s="41">
        <f>IF(Q70=0,0,((V70/Q70)-1)*100)</f>
        <v>33.269859235353792</v>
      </c>
    </row>
    <row r="71" spans="1:23" ht="13.5" thickBot="1">
      <c r="A71" s="4" t="str">
        <f>IF(ISERROR(F71/G71)," ",IF(F71/G71&gt;0.5,IF(F71/G71&lt;1.5," ","NOT OK"),"NOT OK"))</f>
        <v xml:space="preserve"> </v>
      </c>
      <c r="B71" s="111" t="s">
        <v>15</v>
      </c>
      <c r="C71" s="430">
        <f t="shared" si="124"/>
        <v>1354</v>
      </c>
      <c r="D71" s="431">
        <f t="shared" si="124"/>
        <v>1356</v>
      </c>
      <c r="E71" s="184">
        <f t="shared" si="124"/>
        <v>2710</v>
      </c>
      <c r="F71" s="430">
        <f t="shared" si="124"/>
        <v>1630</v>
      </c>
      <c r="G71" s="431">
        <f t="shared" si="124"/>
        <v>1631</v>
      </c>
      <c r="H71" s="184">
        <f t="shared" si="124"/>
        <v>3261</v>
      </c>
      <c r="I71" s="128">
        <f>IF(E71=0,0,((H71/E71)-1)*100)</f>
        <v>20.332103321033212</v>
      </c>
      <c r="J71" s="4"/>
      <c r="L71" s="14" t="s">
        <v>15</v>
      </c>
      <c r="M71" s="37">
        <f t="shared" si="126"/>
        <v>206291</v>
      </c>
      <c r="N71" s="439">
        <f t="shared" si="126"/>
        <v>213083</v>
      </c>
      <c r="O71" s="198">
        <f>SUM(M71:N71)</f>
        <v>419374</v>
      </c>
      <c r="P71" s="440">
        <f t="shared" si="130"/>
        <v>123</v>
      </c>
      <c r="Q71" s="198">
        <f t="shared" si="130"/>
        <v>419497</v>
      </c>
      <c r="R71" s="441">
        <f t="shared" si="130"/>
        <v>268164</v>
      </c>
      <c r="S71" s="439">
        <f t="shared" si="130"/>
        <v>265953</v>
      </c>
      <c r="T71" s="198">
        <f>SUM(R71:S71)</f>
        <v>534117</v>
      </c>
      <c r="U71" s="437">
        <f>+U15+U43</f>
        <v>1</v>
      </c>
      <c r="V71" s="198">
        <f>+T71+U71</f>
        <v>534118</v>
      </c>
      <c r="W71" s="41">
        <f>IF(Q71=0,0,((V71/Q71)-1)*100)</f>
        <v>27.323437354736747</v>
      </c>
    </row>
    <row r="72" spans="1:23" ht="14.25" thickTop="1" thickBot="1">
      <c r="A72" s="397" t="str">
        <f>IF(ISERROR(F72/G72)," ",IF(F72/G72&gt;0.5,IF(F72/G72&lt;1.5," ","NOT OK"),"NOT OK"))</f>
        <v xml:space="preserve"> </v>
      </c>
      <c r="B72" s="132" t="s">
        <v>61</v>
      </c>
      <c r="C72" s="133">
        <f>+C69+C70+C71</f>
        <v>3913</v>
      </c>
      <c r="D72" s="135">
        <f t="shared" ref="D72" si="132">+D69+D70+D71</f>
        <v>3914</v>
      </c>
      <c r="E72" s="188">
        <f t="shared" ref="E72" si="133">+E69+E70+E71</f>
        <v>7827</v>
      </c>
      <c r="F72" s="133">
        <f t="shared" ref="F72" si="134">+F69+F70+F71</f>
        <v>4812</v>
      </c>
      <c r="G72" s="135">
        <f t="shared" ref="G72" si="135">+G69+G70+G71</f>
        <v>4809</v>
      </c>
      <c r="H72" s="188">
        <f t="shared" ref="H72" si="136">+H69+H70+H71</f>
        <v>9621</v>
      </c>
      <c r="I72" s="136">
        <f>IF(E72=0,0,((H72/E72)-1)*100)</f>
        <v>22.920659256420084</v>
      </c>
      <c r="J72" s="4"/>
      <c r="L72" s="42" t="s">
        <v>61</v>
      </c>
      <c r="M72" s="46">
        <f t="shared" ref="M72" si="137">+M69+M70+M71</f>
        <v>598867</v>
      </c>
      <c r="N72" s="44">
        <f t="shared" ref="N72" si="138">+N69+N70+N71</f>
        <v>613496</v>
      </c>
      <c r="O72" s="199">
        <f t="shared" ref="O72" si="139">+O69+O70+O71</f>
        <v>1212363</v>
      </c>
      <c r="P72" s="44">
        <f t="shared" ref="P72" si="140">+P69+P70+P71</f>
        <v>288</v>
      </c>
      <c r="Q72" s="199">
        <f t="shared" ref="Q72" si="141">+Q69+Q70+Q71</f>
        <v>1212651</v>
      </c>
      <c r="R72" s="46">
        <f t="shared" ref="R72" si="142">+R69+R70+R71</f>
        <v>793311</v>
      </c>
      <c r="S72" s="44">
        <f t="shared" ref="S72" si="143">+S69+S70+S71</f>
        <v>792212</v>
      </c>
      <c r="T72" s="199">
        <f t="shared" ref="T72" si="144">+T69+T70+T71</f>
        <v>1585523</v>
      </c>
      <c r="U72" s="44">
        <f t="shared" ref="U72" si="145">+U69+U70+U71</f>
        <v>3</v>
      </c>
      <c r="V72" s="199">
        <f t="shared" ref="V72" si="146">+V69+V70+V71</f>
        <v>1585526</v>
      </c>
      <c r="W72" s="47">
        <f>IF(Q72=0,0,((V72/Q72)-1)*100)</f>
        <v>30.748747990971847</v>
      </c>
    </row>
    <row r="73" spans="1:23" ht="13.5" thickTop="1">
      <c r="A73" s="4" t="str">
        <f t="shared" si="5"/>
        <v xml:space="preserve"> </v>
      </c>
      <c r="B73" s="111" t="s">
        <v>16</v>
      </c>
      <c r="C73" s="138">
        <f t="shared" ref="C73:H75" si="147">+C17+C45</f>
        <v>1304</v>
      </c>
      <c r="D73" s="140">
        <f t="shared" si="147"/>
        <v>1304</v>
      </c>
      <c r="E73" s="184">
        <f t="shared" si="147"/>
        <v>2608</v>
      </c>
      <c r="F73" s="138">
        <f t="shared" si="147"/>
        <v>1654</v>
      </c>
      <c r="G73" s="140">
        <f t="shared" si="147"/>
        <v>1654</v>
      </c>
      <c r="H73" s="184">
        <f t="shared" si="147"/>
        <v>3308</v>
      </c>
      <c r="I73" s="128">
        <f t="shared" si="125"/>
        <v>26.840490797546003</v>
      </c>
      <c r="J73" s="8"/>
      <c r="L73" s="14" t="s">
        <v>16</v>
      </c>
      <c r="M73" s="37">
        <f t="shared" ref="M73:N75" si="148">+M17+M45</f>
        <v>193122</v>
      </c>
      <c r="N73" s="439">
        <f t="shared" si="148"/>
        <v>197273</v>
      </c>
      <c r="O73" s="198">
        <f t="shared" ref="O73" si="149">SUM(M73:N73)</f>
        <v>390395</v>
      </c>
      <c r="P73" s="440">
        <f t="shared" ref="P73:S75" si="150">+P17+P45</f>
        <v>2</v>
      </c>
      <c r="Q73" s="198">
        <f t="shared" si="150"/>
        <v>390397</v>
      </c>
      <c r="R73" s="441">
        <f t="shared" si="150"/>
        <v>261308</v>
      </c>
      <c r="S73" s="439">
        <f t="shared" si="150"/>
        <v>264401</v>
      </c>
      <c r="T73" s="198">
        <f t="shared" ref="T73" si="151">SUM(R73:S73)</f>
        <v>525709</v>
      </c>
      <c r="U73" s="437">
        <f>+U17+U45</f>
        <v>2</v>
      </c>
      <c r="V73" s="198">
        <f>+T73+U73</f>
        <v>525711</v>
      </c>
      <c r="W73" s="41">
        <f t="shared" si="129"/>
        <v>34.660614707592515</v>
      </c>
    </row>
    <row r="74" spans="1:23">
      <c r="A74" s="4" t="str">
        <f t="shared" ref="A74:A79" si="152">IF(ISERROR(F74/G74)," ",IF(F74/G74&gt;0.5,IF(F74/G74&lt;1.5," ","NOT OK"),"NOT OK"))</f>
        <v xml:space="preserve"> </v>
      </c>
      <c r="B74" s="111" t="s">
        <v>17</v>
      </c>
      <c r="C74" s="138">
        <f t="shared" si="147"/>
        <v>1363</v>
      </c>
      <c r="D74" s="140">
        <f t="shared" si="147"/>
        <v>1363</v>
      </c>
      <c r="E74" s="184">
        <f t="shared" si="147"/>
        <v>2726</v>
      </c>
      <c r="F74" s="138">
        <f t="shared" si="147"/>
        <v>1691</v>
      </c>
      <c r="G74" s="140">
        <f t="shared" si="147"/>
        <v>1691</v>
      </c>
      <c r="H74" s="184">
        <f t="shared" si="147"/>
        <v>3382</v>
      </c>
      <c r="I74" s="128">
        <f t="shared" ref="I74:I79" si="153">IF(E74=0,0,((H74/E74)-1)*100)</f>
        <v>24.064563462949383</v>
      </c>
      <c r="J74" s="4"/>
      <c r="L74" s="14" t="s">
        <v>17</v>
      </c>
      <c r="M74" s="37">
        <f t="shared" si="148"/>
        <v>182189</v>
      </c>
      <c r="N74" s="439">
        <f t="shared" si="148"/>
        <v>185517</v>
      </c>
      <c r="O74" s="198">
        <f>SUM(M74:N74)</f>
        <v>367706</v>
      </c>
      <c r="P74" s="440">
        <f t="shared" si="150"/>
        <v>416</v>
      </c>
      <c r="Q74" s="198">
        <f t="shared" si="150"/>
        <v>368122</v>
      </c>
      <c r="R74" s="441">
        <f t="shared" si="150"/>
        <v>245210</v>
      </c>
      <c r="S74" s="439">
        <f t="shared" si="150"/>
        <v>253150</v>
      </c>
      <c r="T74" s="198">
        <f>SUM(R74:S74)</f>
        <v>498360</v>
      </c>
      <c r="U74" s="437">
        <f>+U18+U46</f>
        <v>142</v>
      </c>
      <c r="V74" s="198">
        <f>+T74+U74</f>
        <v>498502</v>
      </c>
      <c r="W74" s="41">
        <f t="shared" ref="W74:W79" si="154">IF(Q74=0,0,((V74/Q74)-1)*100)</f>
        <v>35.417606119710321</v>
      </c>
    </row>
    <row r="75" spans="1:23" ht="13.5" thickBot="1">
      <c r="A75" s="4" t="str">
        <f t="shared" si="152"/>
        <v xml:space="preserve"> </v>
      </c>
      <c r="B75" s="111" t="s">
        <v>18</v>
      </c>
      <c r="C75" s="138">
        <f t="shared" si="147"/>
        <v>1311</v>
      </c>
      <c r="D75" s="140">
        <f t="shared" si="147"/>
        <v>1311</v>
      </c>
      <c r="E75" s="184">
        <f t="shared" si="147"/>
        <v>2622</v>
      </c>
      <c r="F75" s="138">
        <f t="shared" si="147"/>
        <v>1629</v>
      </c>
      <c r="G75" s="140">
        <f t="shared" si="147"/>
        <v>1625</v>
      </c>
      <c r="H75" s="184">
        <f t="shared" si="147"/>
        <v>3254</v>
      </c>
      <c r="I75" s="128">
        <f t="shared" si="153"/>
        <v>24.103737604881758</v>
      </c>
      <c r="J75" s="4"/>
      <c r="L75" s="14" t="s">
        <v>18</v>
      </c>
      <c r="M75" s="37">
        <f t="shared" si="148"/>
        <v>177843</v>
      </c>
      <c r="N75" s="439">
        <f t="shared" si="148"/>
        <v>174384</v>
      </c>
      <c r="O75" s="198">
        <f>SUM(M75:N75)</f>
        <v>352227</v>
      </c>
      <c r="P75" s="440">
        <f t="shared" si="150"/>
        <v>296</v>
      </c>
      <c r="Q75" s="198">
        <f t="shared" si="150"/>
        <v>352523</v>
      </c>
      <c r="R75" s="441">
        <f t="shared" si="150"/>
        <v>236905</v>
      </c>
      <c r="S75" s="439">
        <f t="shared" si="150"/>
        <v>228348</v>
      </c>
      <c r="T75" s="198">
        <f>SUM(R75:S75)</f>
        <v>465253</v>
      </c>
      <c r="U75" s="437">
        <f>+U19+U47</f>
        <v>4</v>
      </c>
      <c r="V75" s="198">
        <f>+T75+U75</f>
        <v>465257</v>
      </c>
      <c r="W75" s="41">
        <f t="shared" si="154"/>
        <v>31.979190010297209</v>
      </c>
    </row>
    <row r="76" spans="1:23" ht="15.75" customHeight="1" thickTop="1" thickBot="1">
      <c r="A76" s="10" t="str">
        <f t="shared" si="152"/>
        <v xml:space="preserve"> </v>
      </c>
      <c r="B76" s="141" t="s">
        <v>19</v>
      </c>
      <c r="C76" s="133">
        <f>+C73+C74+C75</f>
        <v>3978</v>
      </c>
      <c r="D76" s="144">
        <f t="shared" ref="D76" si="155">+D73+D74+D75</f>
        <v>3978</v>
      </c>
      <c r="E76" s="186">
        <f t="shared" ref="E76" si="156">+E73+E74+E75</f>
        <v>7956</v>
      </c>
      <c r="F76" s="133">
        <f t="shared" ref="F76" si="157">+F73+F74+F75</f>
        <v>4974</v>
      </c>
      <c r="G76" s="144">
        <f t="shared" ref="G76" si="158">+G73+G74+G75</f>
        <v>4970</v>
      </c>
      <c r="H76" s="186">
        <f t="shared" ref="H76" si="159">+H73+H74+H75</f>
        <v>9944</v>
      </c>
      <c r="I76" s="136">
        <f t="shared" si="153"/>
        <v>24.987430869783811</v>
      </c>
      <c r="J76" s="10"/>
      <c r="K76" s="466"/>
      <c r="L76" s="48" t="s">
        <v>19</v>
      </c>
      <c r="M76" s="49">
        <f>+M73+M74+M75</f>
        <v>553154</v>
      </c>
      <c r="N76" s="50">
        <f t="shared" ref="N76" si="160">+N73+N74+N75</f>
        <v>557174</v>
      </c>
      <c r="O76" s="200">
        <f t="shared" ref="O76" si="161">+O73+O74+O75</f>
        <v>1110328</v>
      </c>
      <c r="P76" s="50">
        <f t="shared" ref="P76" si="162">+P73+P74+P75</f>
        <v>714</v>
      </c>
      <c r="Q76" s="200">
        <f t="shared" ref="Q76" si="163">+Q73+Q74+Q75</f>
        <v>1111042</v>
      </c>
      <c r="R76" s="49">
        <f t="shared" ref="R76" si="164">+R73+R74+R75</f>
        <v>743423</v>
      </c>
      <c r="S76" s="50">
        <f t="shared" ref="S76" si="165">+S73+S74+S75</f>
        <v>745899</v>
      </c>
      <c r="T76" s="200">
        <f t="shared" ref="T76" si="166">+T73+T74+T75</f>
        <v>1489322</v>
      </c>
      <c r="U76" s="50">
        <f t="shared" ref="U76" si="167">+U73+U74+U75</f>
        <v>148</v>
      </c>
      <c r="V76" s="200">
        <f t="shared" ref="V76" si="168">+V73+V74+V75</f>
        <v>1489470</v>
      </c>
      <c r="W76" s="51">
        <f t="shared" si="154"/>
        <v>34.060638571719167</v>
      </c>
    </row>
    <row r="77" spans="1:23" ht="14.25" thickTop="1" thickBot="1">
      <c r="A77" s="4" t="str">
        <f t="shared" si="152"/>
        <v xml:space="preserve"> </v>
      </c>
      <c r="B77" s="111" t="s">
        <v>21</v>
      </c>
      <c r="C77" s="430">
        <f t="shared" ref="C77:H77" si="169">+C21+C49</f>
        <v>1404</v>
      </c>
      <c r="D77" s="431">
        <f t="shared" si="169"/>
        <v>1404</v>
      </c>
      <c r="E77" s="192">
        <f t="shared" si="169"/>
        <v>2808</v>
      </c>
      <c r="F77" s="430">
        <f t="shared" si="169"/>
        <v>1704</v>
      </c>
      <c r="G77" s="431">
        <f t="shared" si="169"/>
        <v>1705</v>
      </c>
      <c r="H77" s="187">
        <f t="shared" si="169"/>
        <v>3409</v>
      </c>
      <c r="I77" s="128">
        <f t="shared" si="153"/>
        <v>21.403133903133909</v>
      </c>
      <c r="J77" s="4"/>
      <c r="L77" s="14" t="s">
        <v>21</v>
      </c>
      <c r="M77" s="37">
        <f>+M21+M49</f>
        <v>211851</v>
      </c>
      <c r="N77" s="439">
        <f>+N21+N49</f>
        <v>202353</v>
      </c>
      <c r="O77" s="198">
        <f>SUM(M77:N77)</f>
        <v>414204</v>
      </c>
      <c r="P77" s="440">
        <f>+P21+P49</f>
        <v>6</v>
      </c>
      <c r="Q77" s="198">
        <f>+Q21+Q49</f>
        <v>414210</v>
      </c>
      <c r="R77" s="441">
        <f>+R21+R49</f>
        <v>278760</v>
      </c>
      <c r="S77" s="439">
        <f>+S21+S49</f>
        <v>270007</v>
      </c>
      <c r="T77" s="198">
        <f>SUM(R77:S77)</f>
        <v>548767</v>
      </c>
      <c r="U77" s="437">
        <f>+U21+U49</f>
        <v>12</v>
      </c>
      <c r="V77" s="198">
        <f>+T77+U77</f>
        <v>548779</v>
      </c>
      <c r="W77" s="41">
        <f t="shared" si="154"/>
        <v>32.488109895946508</v>
      </c>
    </row>
    <row r="78" spans="1:23" ht="14.25" thickTop="1" thickBot="1">
      <c r="A78" s="397" t="str">
        <f t="shared" si="152"/>
        <v xml:space="preserve"> </v>
      </c>
      <c r="B78" s="132" t="s">
        <v>66</v>
      </c>
      <c r="C78" s="133">
        <f>C72+C76+C77</f>
        <v>9295</v>
      </c>
      <c r="D78" s="135">
        <f t="shared" ref="D78" si="170">D72+D76+D77</f>
        <v>9296</v>
      </c>
      <c r="E78" s="188">
        <f t="shared" ref="E78" si="171">E72+E76+E77</f>
        <v>18591</v>
      </c>
      <c r="F78" s="133">
        <f t="shared" ref="F78" si="172">F72+F76+F77</f>
        <v>11490</v>
      </c>
      <c r="G78" s="135">
        <f t="shared" ref="G78" si="173">G72+G76+G77</f>
        <v>11484</v>
      </c>
      <c r="H78" s="188">
        <f t="shared" ref="H78" si="174">H72+H76+H77</f>
        <v>22974</v>
      </c>
      <c r="I78" s="136">
        <f t="shared" si="153"/>
        <v>23.57592383411329</v>
      </c>
      <c r="J78" s="4"/>
      <c r="L78" s="42" t="s">
        <v>66</v>
      </c>
      <c r="M78" s="46">
        <f>M72+M76+M77</f>
        <v>1363872</v>
      </c>
      <c r="N78" s="44">
        <f t="shared" ref="N78" si="175">N72+N76+N77</f>
        <v>1373023</v>
      </c>
      <c r="O78" s="199">
        <f t="shared" ref="O78" si="176">O72+O76+O77</f>
        <v>2736895</v>
      </c>
      <c r="P78" s="44">
        <f t="shared" ref="P78" si="177">P72+P76+P77</f>
        <v>1008</v>
      </c>
      <c r="Q78" s="199">
        <f t="shared" ref="Q78" si="178">Q72+Q76+Q77</f>
        <v>2737903</v>
      </c>
      <c r="R78" s="46">
        <f t="shared" ref="R78" si="179">R72+R76+R77</f>
        <v>1815494</v>
      </c>
      <c r="S78" s="44">
        <f t="shared" ref="S78" si="180">S72+S76+S77</f>
        <v>1808118</v>
      </c>
      <c r="T78" s="199">
        <f t="shared" ref="T78" si="181">T72+T76+T77</f>
        <v>3623612</v>
      </c>
      <c r="U78" s="44">
        <f t="shared" ref="U78" si="182">U72+U76+U77</f>
        <v>163</v>
      </c>
      <c r="V78" s="199">
        <f t="shared" ref="V78" si="183">V72+V76+V77</f>
        <v>3623775</v>
      </c>
      <c r="W78" s="47">
        <f t="shared" si="154"/>
        <v>32.355857749525832</v>
      </c>
    </row>
    <row r="79" spans="1:23" ht="14.25" thickTop="1" thickBot="1">
      <c r="A79" s="397" t="str">
        <f t="shared" si="152"/>
        <v xml:space="preserve"> </v>
      </c>
      <c r="B79" s="132" t="s">
        <v>67</v>
      </c>
      <c r="C79" s="133">
        <f>+C68+C72+C76+C77</f>
        <v>13165</v>
      </c>
      <c r="D79" s="135">
        <f t="shared" ref="D79:H79" si="184">+D68+D72+D76+D77</f>
        <v>13159</v>
      </c>
      <c r="E79" s="188">
        <f t="shared" si="184"/>
        <v>26324</v>
      </c>
      <c r="F79" s="133">
        <f t="shared" si="184"/>
        <v>15954</v>
      </c>
      <c r="G79" s="135">
        <f t="shared" si="184"/>
        <v>15944</v>
      </c>
      <c r="H79" s="188">
        <f t="shared" si="184"/>
        <v>31898</v>
      </c>
      <c r="I79" s="136">
        <f t="shared" si="153"/>
        <v>21.174593526819628</v>
      </c>
      <c r="J79" s="4"/>
      <c r="L79" s="42" t="s">
        <v>67</v>
      </c>
      <c r="M79" s="46">
        <f>+M68+M72+M76+M77</f>
        <v>1917314</v>
      </c>
      <c r="N79" s="44">
        <f t="shared" ref="N79:V79" si="185">+N68+N72+N76+N77</f>
        <v>1893635</v>
      </c>
      <c r="O79" s="199">
        <f t="shared" si="185"/>
        <v>3810949</v>
      </c>
      <c r="P79" s="44">
        <f t="shared" si="185"/>
        <v>1615</v>
      </c>
      <c r="Q79" s="199">
        <f t="shared" si="185"/>
        <v>3812564</v>
      </c>
      <c r="R79" s="46">
        <f t="shared" si="185"/>
        <v>2501728</v>
      </c>
      <c r="S79" s="44">
        <f t="shared" si="185"/>
        <v>2448988</v>
      </c>
      <c r="T79" s="199">
        <f t="shared" si="185"/>
        <v>4950716</v>
      </c>
      <c r="U79" s="44">
        <f t="shared" si="185"/>
        <v>536</v>
      </c>
      <c r="V79" s="199">
        <f t="shared" si="185"/>
        <v>4951252</v>
      </c>
      <c r="W79" s="47">
        <f t="shared" si="154"/>
        <v>29.866724860225304</v>
      </c>
    </row>
    <row r="80" spans="1:23" ht="13.5" thickTop="1">
      <c r="A80" s="4" t="str">
        <f t="shared" ref="A80:A83" si="186">IF(ISERROR(F80/G80)," ",IF(F80/G80&gt;0.5,IF(F80/G80&lt;1.5," ","NOT OK"),"NOT OK"))</f>
        <v xml:space="preserve"> </v>
      </c>
      <c r="B80" s="111" t="s">
        <v>22</v>
      </c>
      <c r="C80" s="430">
        <f t="shared" ref="C80:E81" si="187">+C24+C52</f>
        <v>1462</v>
      </c>
      <c r="D80" s="431">
        <f t="shared" si="187"/>
        <v>1462</v>
      </c>
      <c r="E80" s="178">
        <f t="shared" si="187"/>
        <v>2924</v>
      </c>
      <c r="F80" s="430"/>
      <c r="G80" s="431"/>
      <c r="H80" s="178"/>
      <c r="I80" s="128"/>
      <c r="J80" s="4"/>
      <c r="L80" s="14" t="s">
        <v>22</v>
      </c>
      <c r="M80" s="37">
        <f>+M24+M52</f>
        <v>227152</v>
      </c>
      <c r="N80" s="439">
        <f>+N24+N52</f>
        <v>231238</v>
      </c>
      <c r="O80" s="198">
        <f t="shared" ref="O80:O81" si="188">SUM(M80:N80)</f>
        <v>458390</v>
      </c>
      <c r="P80" s="440">
        <f t="shared" ref="P80:Q81" si="189">+P24+P52</f>
        <v>153</v>
      </c>
      <c r="Q80" s="198">
        <f t="shared" si="189"/>
        <v>458543</v>
      </c>
      <c r="R80" s="441"/>
      <c r="S80" s="439"/>
      <c r="T80" s="198"/>
      <c r="U80" s="437"/>
      <c r="V80" s="198"/>
      <c r="W80" s="41"/>
    </row>
    <row r="81" spans="1:26" ht="13.5" thickBot="1">
      <c r="A81" s="4" t="str">
        <f t="shared" si="186"/>
        <v xml:space="preserve"> </v>
      </c>
      <c r="B81" s="111" t="s">
        <v>23</v>
      </c>
      <c r="C81" s="430">
        <f t="shared" si="187"/>
        <v>1366</v>
      </c>
      <c r="D81" s="146">
        <f t="shared" si="187"/>
        <v>1366</v>
      </c>
      <c r="E81" s="182">
        <f t="shared" si="187"/>
        <v>2732</v>
      </c>
      <c r="F81" s="430"/>
      <c r="G81" s="146"/>
      <c r="H81" s="182"/>
      <c r="I81" s="147"/>
      <c r="J81" s="4"/>
      <c r="L81" s="14" t="s">
        <v>23</v>
      </c>
      <c r="M81" s="37">
        <f>+M25+M53</f>
        <v>184514</v>
      </c>
      <c r="N81" s="439">
        <f>+N25+N53</f>
        <v>175500</v>
      </c>
      <c r="O81" s="198">
        <f t="shared" si="188"/>
        <v>360014</v>
      </c>
      <c r="P81" s="440">
        <f t="shared" si="189"/>
        <v>477</v>
      </c>
      <c r="Q81" s="198">
        <f t="shared" si="189"/>
        <v>360491</v>
      </c>
      <c r="R81" s="441"/>
      <c r="S81" s="439"/>
      <c r="T81" s="198"/>
      <c r="U81" s="437"/>
      <c r="V81" s="467"/>
      <c r="W81" s="41"/>
    </row>
    <row r="82" spans="1:26" ht="14.25" thickTop="1" thickBot="1">
      <c r="A82" s="4" t="str">
        <f t="shared" si="186"/>
        <v xml:space="preserve"> </v>
      </c>
      <c r="B82" s="132" t="s">
        <v>24</v>
      </c>
      <c r="C82" s="133">
        <f t="shared" ref="C82:E82" si="190">+C77+C80+C81</f>
        <v>4232</v>
      </c>
      <c r="D82" s="135">
        <f t="shared" si="190"/>
        <v>4232</v>
      </c>
      <c r="E82" s="188">
        <f t="shared" si="190"/>
        <v>8464</v>
      </c>
      <c r="F82" s="133"/>
      <c r="G82" s="135"/>
      <c r="H82" s="188"/>
      <c r="I82" s="136"/>
      <c r="J82" s="4"/>
      <c r="L82" s="42" t="s">
        <v>24</v>
      </c>
      <c r="M82" s="43">
        <f t="shared" ref="M82:Q82" si="191">+M77+M80+M81</f>
        <v>623517</v>
      </c>
      <c r="N82" s="44">
        <f t="shared" si="191"/>
        <v>609091</v>
      </c>
      <c r="O82" s="199">
        <f t="shared" si="191"/>
        <v>1232608</v>
      </c>
      <c r="P82" s="45">
        <f t="shared" si="191"/>
        <v>636</v>
      </c>
      <c r="Q82" s="199">
        <f t="shared" si="191"/>
        <v>1233244</v>
      </c>
      <c r="R82" s="46"/>
      <c r="S82" s="44"/>
      <c r="T82" s="199"/>
      <c r="U82" s="45"/>
      <c r="V82" s="202"/>
      <c r="W82" s="47"/>
    </row>
    <row r="83" spans="1:26" ht="14.25" thickTop="1" thickBot="1">
      <c r="A83" s="397" t="str">
        <f t="shared" si="186"/>
        <v xml:space="preserve"> </v>
      </c>
      <c r="B83" s="132" t="s">
        <v>62</v>
      </c>
      <c r="C83" s="133">
        <f t="shared" ref="C83:E83" si="192">C72+C76+C82</f>
        <v>12123</v>
      </c>
      <c r="D83" s="135">
        <f t="shared" si="192"/>
        <v>12124</v>
      </c>
      <c r="E83" s="188">
        <f t="shared" si="192"/>
        <v>24247</v>
      </c>
      <c r="F83" s="133"/>
      <c r="G83" s="135"/>
      <c r="H83" s="188"/>
      <c r="I83" s="136"/>
      <c r="J83" s="4"/>
      <c r="L83" s="42" t="s">
        <v>62</v>
      </c>
      <c r="M83" s="46">
        <f t="shared" ref="M83:Q83" si="193">M72+M76+M82</f>
        <v>1775538</v>
      </c>
      <c r="N83" s="44">
        <f t="shared" si="193"/>
        <v>1779761</v>
      </c>
      <c r="O83" s="199">
        <f t="shared" si="193"/>
        <v>3555299</v>
      </c>
      <c r="P83" s="44">
        <f t="shared" si="193"/>
        <v>1638</v>
      </c>
      <c r="Q83" s="199">
        <f t="shared" si="193"/>
        <v>3556937</v>
      </c>
      <c r="R83" s="46"/>
      <c r="S83" s="44"/>
      <c r="T83" s="199"/>
      <c r="U83" s="44"/>
      <c r="V83" s="199"/>
      <c r="W83" s="47"/>
    </row>
    <row r="84" spans="1:26" ht="14.25" thickTop="1" thickBot="1">
      <c r="A84" s="4" t="str">
        <f t="shared" ref="A84" si="194">IF(ISERROR(F84/G84)," ",IF(F84/G84&gt;0.5,IF(F84/G84&lt;1.5," ","NOT OK"),"NOT OK"))</f>
        <v xml:space="preserve"> </v>
      </c>
      <c r="B84" s="132" t="s">
        <v>64</v>
      </c>
      <c r="C84" s="133">
        <f t="shared" ref="C84:E84" si="195">+C68+C72+C76+C82</f>
        <v>15993</v>
      </c>
      <c r="D84" s="135">
        <f t="shared" si="195"/>
        <v>15987</v>
      </c>
      <c r="E84" s="185">
        <f t="shared" si="195"/>
        <v>31980</v>
      </c>
      <c r="F84" s="133"/>
      <c r="G84" s="135"/>
      <c r="H84" s="185"/>
      <c r="I84" s="137"/>
      <c r="J84" s="8"/>
      <c r="L84" s="42" t="s">
        <v>64</v>
      </c>
      <c r="M84" s="46">
        <f t="shared" ref="M84:Q84" si="196">+M68+M72+M76+M82</f>
        <v>2328980</v>
      </c>
      <c r="N84" s="44">
        <f t="shared" si="196"/>
        <v>2300373</v>
      </c>
      <c r="O84" s="199">
        <f t="shared" si="196"/>
        <v>4629353</v>
      </c>
      <c r="P84" s="45">
        <f t="shared" si="196"/>
        <v>2245</v>
      </c>
      <c r="Q84" s="202">
        <f t="shared" si="196"/>
        <v>4631598</v>
      </c>
      <c r="R84" s="46"/>
      <c r="S84" s="44"/>
      <c r="T84" s="199"/>
      <c r="U84" s="45"/>
      <c r="V84" s="202"/>
      <c r="W84" s="47"/>
    </row>
    <row r="85" spans="1:26" ht="14.25" thickTop="1" thickBot="1">
      <c r="B85" s="148" t="s">
        <v>60</v>
      </c>
      <c r="C85" s="107"/>
      <c r="D85" s="107"/>
      <c r="E85" s="107"/>
      <c r="F85" s="107"/>
      <c r="G85" s="107"/>
      <c r="H85" s="107"/>
      <c r="I85" s="108"/>
      <c r="J85" s="4"/>
      <c r="L85" s="55" t="s">
        <v>60</v>
      </c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4"/>
    </row>
    <row r="86" spans="1:26" ht="13.5" thickTop="1">
      <c r="L86" s="510" t="s">
        <v>33</v>
      </c>
      <c r="M86" s="511"/>
      <c r="N86" s="511"/>
      <c r="O86" s="511"/>
      <c r="P86" s="511"/>
      <c r="Q86" s="511"/>
      <c r="R86" s="511"/>
      <c r="S86" s="511"/>
      <c r="T86" s="511"/>
      <c r="U86" s="511"/>
      <c r="V86" s="511"/>
      <c r="W86" s="512"/>
    </row>
    <row r="87" spans="1:26" ht="13.5" thickBot="1">
      <c r="L87" s="507" t="s">
        <v>43</v>
      </c>
      <c r="M87" s="508"/>
      <c r="N87" s="508"/>
      <c r="O87" s="508"/>
      <c r="P87" s="508"/>
      <c r="Q87" s="508"/>
      <c r="R87" s="508"/>
      <c r="S87" s="508"/>
      <c r="T87" s="508"/>
      <c r="U87" s="508"/>
      <c r="V87" s="508"/>
      <c r="W87" s="509"/>
    </row>
    <row r="88" spans="1:26" ht="14.25" thickTop="1" thickBot="1">
      <c r="L88" s="56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8" t="s">
        <v>34</v>
      </c>
    </row>
    <row r="89" spans="1:26" ht="14.25" thickTop="1" thickBot="1">
      <c r="L89" s="59"/>
      <c r="M89" s="223" t="s">
        <v>63</v>
      </c>
      <c r="N89" s="224"/>
      <c r="O89" s="225"/>
      <c r="P89" s="223"/>
      <c r="Q89" s="223"/>
      <c r="R89" s="223" t="s">
        <v>65</v>
      </c>
      <c r="S89" s="224"/>
      <c r="T89" s="225"/>
      <c r="U89" s="223"/>
      <c r="V89" s="223"/>
      <c r="W89" s="368" t="s">
        <v>2</v>
      </c>
    </row>
    <row r="90" spans="1:26" ht="13.5" thickTop="1">
      <c r="L90" s="61" t="s">
        <v>3</v>
      </c>
      <c r="M90" s="62"/>
      <c r="N90" s="63"/>
      <c r="O90" s="64"/>
      <c r="P90" s="65"/>
      <c r="Q90" s="64"/>
      <c r="R90" s="62"/>
      <c r="S90" s="63"/>
      <c r="T90" s="64"/>
      <c r="U90" s="65"/>
      <c r="V90" s="64"/>
      <c r="W90" s="369" t="s">
        <v>4</v>
      </c>
    </row>
    <row r="91" spans="1:26" ht="13.5" thickBot="1">
      <c r="L91" s="67"/>
      <c r="M91" s="477" t="s">
        <v>35</v>
      </c>
      <c r="N91" s="478" t="s">
        <v>36</v>
      </c>
      <c r="O91" s="70" t="s">
        <v>37</v>
      </c>
      <c r="P91" s="67" t="s">
        <v>32</v>
      </c>
      <c r="Q91" s="70" t="s">
        <v>7</v>
      </c>
      <c r="R91" s="477" t="s">
        <v>35</v>
      </c>
      <c r="S91" s="478" t="s">
        <v>36</v>
      </c>
      <c r="T91" s="70" t="s">
        <v>37</v>
      </c>
      <c r="U91" s="67" t="s">
        <v>32</v>
      </c>
      <c r="V91" s="70" t="s">
        <v>7</v>
      </c>
      <c r="W91" s="367"/>
    </row>
    <row r="92" spans="1:26" ht="6.75" customHeight="1" thickTop="1">
      <c r="L92" s="61"/>
      <c r="M92" s="479"/>
      <c r="N92" s="480"/>
      <c r="O92" s="75"/>
      <c r="P92" s="481"/>
      <c r="Q92" s="75"/>
      <c r="R92" s="479"/>
      <c r="S92" s="480"/>
      <c r="T92" s="75"/>
      <c r="U92" s="481"/>
      <c r="V92" s="75"/>
      <c r="W92" s="77"/>
    </row>
    <row r="93" spans="1:26">
      <c r="A93" s="401"/>
      <c r="L93" s="61" t="s">
        <v>10</v>
      </c>
      <c r="M93" s="447">
        <v>46</v>
      </c>
      <c r="N93" s="448">
        <v>214</v>
      </c>
      <c r="O93" s="211">
        <f>M93+N93</f>
        <v>260</v>
      </c>
      <c r="P93" s="445">
        <v>0</v>
      </c>
      <c r="Q93" s="211">
        <f>O93+P93</f>
        <v>260</v>
      </c>
      <c r="R93" s="447">
        <v>39</v>
      </c>
      <c r="S93" s="448">
        <v>202</v>
      </c>
      <c r="T93" s="211">
        <f>R93+S93</f>
        <v>241</v>
      </c>
      <c r="U93" s="445">
        <v>0</v>
      </c>
      <c r="V93" s="211">
        <f t="shared" ref="V93:V95" si="197">T93+U93</f>
        <v>241</v>
      </c>
      <c r="W93" s="81">
        <f>IF(Q93=0,0,((V93/Q93)-1)*100)</f>
        <v>-7.3076923076923039</v>
      </c>
      <c r="Y93" s="329"/>
      <c r="Z93" s="329"/>
    </row>
    <row r="94" spans="1:26">
      <c r="A94" s="401"/>
      <c r="L94" s="61" t="s">
        <v>11</v>
      </c>
      <c r="M94" s="447">
        <v>138</v>
      </c>
      <c r="N94" s="448">
        <v>212</v>
      </c>
      <c r="O94" s="211">
        <f>M94+N94</f>
        <v>350</v>
      </c>
      <c r="P94" s="445">
        <v>0</v>
      </c>
      <c r="Q94" s="211">
        <f>O94+P94</f>
        <v>350</v>
      </c>
      <c r="R94" s="447">
        <v>73</v>
      </c>
      <c r="S94" s="448">
        <v>257</v>
      </c>
      <c r="T94" s="211">
        <f>R94+S94</f>
        <v>330</v>
      </c>
      <c r="U94" s="445">
        <v>0</v>
      </c>
      <c r="V94" s="211">
        <f>T94+U94</f>
        <v>330</v>
      </c>
      <c r="W94" s="81">
        <f>IF(Q94=0,0,((V94/Q94)-1)*100)</f>
        <v>-5.7142857142857162</v>
      </c>
      <c r="Y94" s="329"/>
      <c r="Z94" s="329"/>
    </row>
    <row r="95" spans="1:26" ht="13.5" thickBot="1">
      <c r="A95" s="401"/>
      <c r="L95" s="67" t="s">
        <v>12</v>
      </c>
      <c r="M95" s="447">
        <v>139</v>
      </c>
      <c r="N95" s="448">
        <v>226</v>
      </c>
      <c r="O95" s="211">
        <f>M95+N95</f>
        <v>365</v>
      </c>
      <c r="P95" s="445">
        <v>0</v>
      </c>
      <c r="Q95" s="211">
        <f>O95+P95</f>
        <v>365</v>
      </c>
      <c r="R95" s="447">
        <v>65</v>
      </c>
      <c r="S95" s="448">
        <v>186</v>
      </c>
      <c r="T95" s="211">
        <f>R95+S95</f>
        <v>251</v>
      </c>
      <c r="U95" s="445">
        <v>0</v>
      </c>
      <c r="V95" s="211">
        <f t="shared" si="197"/>
        <v>251</v>
      </c>
      <c r="W95" s="81">
        <f>IF(Q95=0,0,((V95/Q95)-1)*100)</f>
        <v>-31.232876712328771</v>
      </c>
      <c r="Y95" s="329"/>
      <c r="Z95" s="329"/>
    </row>
    <row r="96" spans="1:26" ht="14.25" thickTop="1" thickBot="1">
      <c r="A96" s="401"/>
      <c r="L96" s="82" t="s">
        <v>57</v>
      </c>
      <c r="M96" s="83">
        <f t="shared" ref="M96:V96" si="198">+M93+M94+M95</f>
        <v>323</v>
      </c>
      <c r="N96" s="84">
        <f t="shared" si="198"/>
        <v>652</v>
      </c>
      <c r="O96" s="212">
        <f t="shared" si="198"/>
        <v>975</v>
      </c>
      <c r="P96" s="83">
        <f t="shared" si="198"/>
        <v>0</v>
      </c>
      <c r="Q96" s="212">
        <f t="shared" si="198"/>
        <v>975</v>
      </c>
      <c r="R96" s="83">
        <f t="shared" si="198"/>
        <v>177</v>
      </c>
      <c r="S96" s="84">
        <f t="shared" si="198"/>
        <v>645</v>
      </c>
      <c r="T96" s="212">
        <f t="shared" si="198"/>
        <v>822</v>
      </c>
      <c r="U96" s="83">
        <f t="shared" si="198"/>
        <v>0</v>
      </c>
      <c r="V96" s="212">
        <f t="shared" si="198"/>
        <v>822</v>
      </c>
      <c r="W96" s="85">
        <f t="shared" ref="W96" si="199">IF(Q96=0,0,((V96/Q96)-1)*100)</f>
        <v>-15.692307692307693</v>
      </c>
      <c r="Y96" s="329"/>
      <c r="Z96" s="329"/>
    </row>
    <row r="97" spans="1:28" ht="13.5" thickTop="1">
      <c r="A97" s="401"/>
      <c r="L97" s="61" t="s">
        <v>13</v>
      </c>
      <c r="M97" s="447">
        <v>97</v>
      </c>
      <c r="N97" s="448">
        <v>230</v>
      </c>
      <c r="O97" s="211">
        <f>M97+N97</f>
        <v>327</v>
      </c>
      <c r="P97" s="445">
        <v>0</v>
      </c>
      <c r="Q97" s="211">
        <f>O97+P97</f>
        <v>327</v>
      </c>
      <c r="R97" s="447">
        <v>40</v>
      </c>
      <c r="S97" s="448">
        <v>228</v>
      </c>
      <c r="T97" s="211">
        <f>R97+S97</f>
        <v>268</v>
      </c>
      <c r="U97" s="445">
        <v>0</v>
      </c>
      <c r="V97" s="211">
        <f>T97+U97</f>
        <v>268</v>
      </c>
      <c r="W97" s="81">
        <f t="shared" ref="W97:W106" si="200">IF(Q97=0,0,((V97/Q97)-1)*100)</f>
        <v>-18.042813455657491</v>
      </c>
      <c r="Y97" s="329"/>
      <c r="Z97" s="329"/>
    </row>
    <row r="98" spans="1:28">
      <c r="A98" s="401"/>
      <c r="L98" s="61" t="s">
        <v>14</v>
      </c>
      <c r="M98" s="447">
        <v>83</v>
      </c>
      <c r="N98" s="448">
        <v>289</v>
      </c>
      <c r="O98" s="211">
        <f>M98+N98</f>
        <v>372</v>
      </c>
      <c r="P98" s="445">
        <v>0</v>
      </c>
      <c r="Q98" s="211">
        <f>O98+P98</f>
        <v>372</v>
      </c>
      <c r="R98" s="447">
        <v>51</v>
      </c>
      <c r="S98" s="448">
        <v>204</v>
      </c>
      <c r="T98" s="211">
        <f>R98+S98</f>
        <v>255</v>
      </c>
      <c r="U98" s="445">
        <v>0</v>
      </c>
      <c r="V98" s="211">
        <f>T98+U98</f>
        <v>255</v>
      </c>
      <c r="W98" s="81">
        <f>IF(Q98=0,0,((V98/Q98)-1)*100)</f>
        <v>-31.451612903225811</v>
      </c>
      <c r="Y98" s="329"/>
      <c r="Z98" s="329"/>
    </row>
    <row r="99" spans="1:28" ht="13.5" thickBot="1">
      <c r="A99" s="401"/>
      <c r="L99" s="61" t="s">
        <v>15</v>
      </c>
      <c r="M99" s="447">
        <v>84</v>
      </c>
      <c r="N99" s="448">
        <v>272</v>
      </c>
      <c r="O99" s="211">
        <f>M99+N99</f>
        <v>356</v>
      </c>
      <c r="P99" s="445">
        <v>0</v>
      </c>
      <c r="Q99" s="211">
        <f>O99+P99</f>
        <v>356</v>
      </c>
      <c r="R99" s="447">
        <v>56</v>
      </c>
      <c r="S99" s="448">
        <v>245</v>
      </c>
      <c r="T99" s="211">
        <f>R99+S99</f>
        <v>301</v>
      </c>
      <c r="U99" s="445">
        <v>0</v>
      </c>
      <c r="V99" s="211">
        <f>T99+U99</f>
        <v>301</v>
      </c>
      <c r="W99" s="81">
        <f>IF(Q99=0,0,((V99/Q99)-1)*100)</f>
        <v>-15.44943820224719</v>
      </c>
    </row>
    <row r="100" spans="1:28" ht="14.25" thickTop="1" thickBot="1">
      <c r="A100" s="401"/>
      <c r="L100" s="82" t="s">
        <v>61</v>
      </c>
      <c r="M100" s="83">
        <f t="shared" ref="M100" si="201">+M97+M98+M99</f>
        <v>264</v>
      </c>
      <c r="N100" s="84">
        <f t="shared" ref="N100" si="202">+N97+N98+N99</f>
        <v>791</v>
      </c>
      <c r="O100" s="212">
        <f t="shared" ref="O100" si="203">+O97+O98+O99</f>
        <v>1055</v>
      </c>
      <c r="P100" s="83">
        <f t="shared" ref="P100" si="204">+P97+P98+P99</f>
        <v>0</v>
      </c>
      <c r="Q100" s="212">
        <f t="shared" ref="Q100" si="205">+Q97+Q98+Q99</f>
        <v>1055</v>
      </c>
      <c r="R100" s="83">
        <f t="shared" ref="R100" si="206">+R97+R98+R99</f>
        <v>147</v>
      </c>
      <c r="S100" s="84">
        <f t="shared" ref="S100" si="207">+S97+S98+S99</f>
        <v>677</v>
      </c>
      <c r="T100" s="212">
        <f t="shared" ref="T100" si="208">+T97+T98+T99</f>
        <v>824</v>
      </c>
      <c r="U100" s="83">
        <f t="shared" ref="U100" si="209">+U97+U98+U99</f>
        <v>0</v>
      </c>
      <c r="V100" s="212">
        <f t="shared" ref="V100" si="210">+V97+V98+V99</f>
        <v>824</v>
      </c>
      <c r="W100" s="85">
        <f t="shared" ref="W100" si="211">IF(Q100=0,0,((V100/Q100)-1)*100)</f>
        <v>-21.895734597156402</v>
      </c>
      <c r="Y100" s="329"/>
      <c r="Z100" s="329"/>
    </row>
    <row r="101" spans="1:28" ht="13.5" thickTop="1">
      <c r="A101" s="401"/>
      <c r="L101" s="61" t="s">
        <v>16</v>
      </c>
      <c r="M101" s="447">
        <v>59</v>
      </c>
      <c r="N101" s="448">
        <v>210</v>
      </c>
      <c r="O101" s="211">
        <f>SUM(M101:N101)</f>
        <v>269</v>
      </c>
      <c r="P101" s="445">
        <v>0</v>
      </c>
      <c r="Q101" s="211">
        <f>O101+P101</f>
        <v>269</v>
      </c>
      <c r="R101" s="447">
        <v>67</v>
      </c>
      <c r="S101" s="448">
        <v>181</v>
      </c>
      <c r="T101" s="211">
        <f>SUM(R101:S101)</f>
        <v>248</v>
      </c>
      <c r="U101" s="445">
        <v>0</v>
      </c>
      <c r="V101" s="211">
        <f>T101+U101</f>
        <v>248</v>
      </c>
      <c r="W101" s="81">
        <f t="shared" si="200"/>
        <v>-7.8066914498141298</v>
      </c>
      <c r="Y101" s="329"/>
      <c r="Z101" s="329"/>
    </row>
    <row r="102" spans="1:28">
      <c r="A102" s="401"/>
      <c r="L102" s="61" t="s">
        <v>17</v>
      </c>
      <c r="M102" s="447">
        <v>62</v>
      </c>
      <c r="N102" s="448">
        <v>280</v>
      </c>
      <c r="O102" s="211">
        <f>SUM(M102:N102)</f>
        <v>342</v>
      </c>
      <c r="P102" s="445">
        <v>0</v>
      </c>
      <c r="Q102" s="211">
        <f>O102+P102</f>
        <v>342</v>
      </c>
      <c r="R102" s="447">
        <v>51</v>
      </c>
      <c r="S102" s="448">
        <v>197</v>
      </c>
      <c r="T102" s="211">
        <f>SUM(R102:S102)</f>
        <v>248</v>
      </c>
      <c r="U102" s="445">
        <v>0</v>
      </c>
      <c r="V102" s="211">
        <f>T102+U102</f>
        <v>248</v>
      </c>
      <c r="W102" s="81">
        <f>IF(Q102=0,0,((V102/Q102)-1)*100)</f>
        <v>-27.485380116959067</v>
      </c>
      <c r="Y102" s="329"/>
      <c r="Z102" s="329"/>
    </row>
    <row r="103" spans="1:28" ht="13.5" thickBot="1">
      <c r="A103" s="401"/>
      <c r="L103" s="61" t="s">
        <v>18</v>
      </c>
      <c r="M103" s="447">
        <v>60</v>
      </c>
      <c r="N103" s="448">
        <v>277</v>
      </c>
      <c r="O103" s="213">
        <f>SUM(M103:N103)</f>
        <v>337</v>
      </c>
      <c r="P103" s="86">
        <v>0</v>
      </c>
      <c r="Q103" s="213">
        <f>O103+P103</f>
        <v>337</v>
      </c>
      <c r="R103" s="447">
        <v>51</v>
      </c>
      <c r="S103" s="448">
        <v>137</v>
      </c>
      <c r="T103" s="213">
        <f>SUM(R103:S103)</f>
        <v>188</v>
      </c>
      <c r="U103" s="86">
        <v>0</v>
      </c>
      <c r="V103" s="213">
        <f>T103+U103</f>
        <v>188</v>
      </c>
      <c r="W103" s="81">
        <f>IF(Q103=0,0,((V103/Q103)-1)*100)</f>
        <v>-44.213649851632042</v>
      </c>
      <c r="Y103" s="329"/>
      <c r="Z103" s="329"/>
    </row>
    <row r="104" spans="1:28" ht="14.25" thickTop="1" thickBot="1">
      <c r="A104" s="401"/>
      <c r="L104" s="87" t="s">
        <v>19</v>
      </c>
      <c r="M104" s="88">
        <f>+M101+M102+M103</f>
        <v>181</v>
      </c>
      <c r="N104" s="88">
        <f t="shared" ref="N104:V104" si="212">+N101+N102+N103</f>
        <v>767</v>
      </c>
      <c r="O104" s="214">
        <f t="shared" si="212"/>
        <v>948</v>
      </c>
      <c r="P104" s="89">
        <f t="shared" si="212"/>
        <v>0</v>
      </c>
      <c r="Q104" s="214">
        <f t="shared" si="212"/>
        <v>948</v>
      </c>
      <c r="R104" s="88">
        <f t="shared" si="212"/>
        <v>169</v>
      </c>
      <c r="S104" s="88">
        <f t="shared" si="212"/>
        <v>515</v>
      </c>
      <c r="T104" s="214">
        <f t="shared" si="212"/>
        <v>684</v>
      </c>
      <c r="U104" s="89">
        <f t="shared" si="212"/>
        <v>0</v>
      </c>
      <c r="V104" s="214">
        <f t="shared" si="212"/>
        <v>684</v>
      </c>
      <c r="W104" s="90">
        <f>IF(Q104=0,0,((V104/Q104)-1)*100)</f>
        <v>-27.848101265822788</v>
      </c>
    </row>
    <row r="105" spans="1:28" ht="14.25" thickTop="1" thickBot="1">
      <c r="A105" s="401"/>
      <c r="L105" s="61" t="s">
        <v>21</v>
      </c>
      <c r="M105" s="447">
        <v>39</v>
      </c>
      <c r="N105" s="448">
        <v>197</v>
      </c>
      <c r="O105" s="213">
        <f>SUM(M105:N105)</f>
        <v>236</v>
      </c>
      <c r="P105" s="91">
        <v>0</v>
      </c>
      <c r="Q105" s="213">
        <f>O105+P105</f>
        <v>236</v>
      </c>
      <c r="R105" s="447">
        <v>27</v>
      </c>
      <c r="S105" s="448">
        <v>209</v>
      </c>
      <c r="T105" s="213">
        <f>SUM(R105:S105)</f>
        <v>236</v>
      </c>
      <c r="U105" s="91">
        <v>0</v>
      </c>
      <c r="V105" s="213">
        <f>T105+U105</f>
        <v>236</v>
      </c>
      <c r="W105" s="81">
        <f>IF(Q105=0,0,((V105/Q105)-1)*100)</f>
        <v>0</v>
      </c>
    </row>
    <row r="106" spans="1:28" ht="14.25" thickTop="1" thickBot="1">
      <c r="A106" s="401"/>
      <c r="L106" s="82" t="s">
        <v>66</v>
      </c>
      <c r="M106" s="83">
        <f>M100+M104+M105</f>
        <v>484</v>
      </c>
      <c r="N106" s="84">
        <f t="shared" ref="N106:V106" si="213">N100+N104+N105</f>
        <v>1755</v>
      </c>
      <c r="O106" s="212">
        <f t="shared" si="213"/>
        <v>2239</v>
      </c>
      <c r="P106" s="83">
        <f t="shared" si="213"/>
        <v>0</v>
      </c>
      <c r="Q106" s="212">
        <f t="shared" si="213"/>
        <v>2239</v>
      </c>
      <c r="R106" s="83">
        <f t="shared" si="213"/>
        <v>343</v>
      </c>
      <c r="S106" s="84">
        <f t="shared" si="213"/>
        <v>1401</v>
      </c>
      <c r="T106" s="212">
        <f t="shared" si="213"/>
        <v>1744</v>
      </c>
      <c r="U106" s="83">
        <f t="shared" si="213"/>
        <v>0</v>
      </c>
      <c r="V106" s="212">
        <f t="shared" si="213"/>
        <v>1744</v>
      </c>
      <c r="W106" s="85">
        <f t="shared" si="200"/>
        <v>-22.108083966056281</v>
      </c>
      <c r="Y106" s="329"/>
      <c r="Z106" s="329"/>
    </row>
    <row r="107" spans="1:28" ht="14.25" thickTop="1" thickBot="1">
      <c r="A107" s="401"/>
      <c r="L107" s="82" t="s">
        <v>67</v>
      </c>
      <c r="M107" s="83">
        <f>+M96+M100+M104+M105</f>
        <v>807</v>
      </c>
      <c r="N107" s="84">
        <f t="shared" ref="N107:V107" si="214">+N96+N100+N104+N105</f>
        <v>2407</v>
      </c>
      <c r="O107" s="212">
        <f t="shared" si="214"/>
        <v>3214</v>
      </c>
      <c r="P107" s="83">
        <f t="shared" si="214"/>
        <v>0</v>
      </c>
      <c r="Q107" s="212">
        <f t="shared" si="214"/>
        <v>3214</v>
      </c>
      <c r="R107" s="83">
        <f t="shared" si="214"/>
        <v>520</v>
      </c>
      <c r="S107" s="84">
        <f t="shared" si="214"/>
        <v>2046</v>
      </c>
      <c r="T107" s="212">
        <f t="shared" si="214"/>
        <v>2566</v>
      </c>
      <c r="U107" s="83">
        <f t="shared" si="214"/>
        <v>0</v>
      </c>
      <c r="V107" s="212">
        <f t="shared" si="214"/>
        <v>2566</v>
      </c>
      <c r="W107" s="85">
        <f>IF(Q107=0,0,((V107/Q107)-1)*100)</f>
        <v>-20.161792159303047</v>
      </c>
      <c r="Y107" s="329"/>
      <c r="Z107" s="329"/>
    </row>
    <row r="108" spans="1:28" ht="13.5" thickTop="1">
      <c r="A108" s="401"/>
      <c r="L108" s="61" t="s">
        <v>22</v>
      </c>
      <c r="M108" s="447">
        <v>55</v>
      </c>
      <c r="N108" s="448">
        <v>173</v>
      </c>
      <c r="O108" s="213">
        <f>SUM(M108:N108)</f>
        <v>228</v>
      </c>
      <c r="P108" s="445">
        <v>0</v>
      </c>
      <c r="Q108" s="213">
        <f>O108+P108</f>
        <v>228</v>
      </c>
      <c r="R108" s="447"/>
      <c r="S108" s="448"/>
      <c r="T108" s="213"/>
      <c r="U108" s="445"/>
      <c r="V108" s="213"/>
      <c r="W108" s="81"/>
    </row>
    <row r="109" spans="1:28" ht="13.5" thickBot="1">
      <c r="A109" s="402"/>
      <c r="L109" s="61" t="s">
        <v>23</v>
      </c>
      <c r="M109" s="447">
        <v>48</v>
      </c>
      <c r="N109" s="448">
        <v>222</v>
      </c>
      <c r="O109" s="213">
        <f>SUM(M109:N109)</f>
        <v>270</v>
      </c>
      <c r="P109" s="445">
        <v>0</v>
      </c>
      <c r="Q109" s="213">
        <f>O109+P109</f>
        <v>270</v>
      </c>
      <c r="R109" s="447"/>
      <c r="S109" s="448"/>
      <c r="T109" s="213"/>
      <c r="U109" s="445"/>
      <c r="V109" s="213"/>
      <c r="W109" s="81"/>
    </row>
    <row r="110" spans="1:28" ht="14.25" thickTop="1" thickBot="1">
      <c r="A110" s="401"/>
      <c r="L110" s="82" t="s">
        <v>40</v>
      </c>
      <c r="M110" s="83">
        <f t="shared" ref="M110:Q110" si="215">+M105+M108+M109</f>
        <v>142</v>
      </c>
      <c r="N110" s="84">
        <f t="shared" si="215"/>
        <v>592</v>
      </c>
      <c r="O110" s="212">
        <f t="shared" si="215"/>
        <v>734</v>
      </c>
      <c r="P110" s="83">
        <f t="shared" si="215"/>
        <v>0</v>
      </c>
      <c r="Q110" s="212">
        <f t="shared" si="215"/>
        <v>734</v>
      </c>
      <c r="R110" s="83"/>
      <c r="S110" s="84"/>
      <c r="T110" s="212"/>
      <c r="U110" s="83"/>
      <c r="V110" s="212"/>
      <c r="W110" s="85"/>
    </row>
    <row r="111" spans="1:28" ht="14.25" thickTop="1" thickBot="1">
      <c r="A111" s="401"/>
      <c r="L111" s="82" t="s">
        <v>62</v>
      </c>
      <c r="M111" s="83">
        <f t="shared" ref="M111:Q111" si="216">M100+M104+M110</f>
        <v>587</v>
      </c>
      <c r="N111" s="84">
        <f t="shared" si="216"/>
        <v>2150</v>
      </c>
      <c r="O111" s="212">
        <f t="shared" si="216"/>
        <v>2737</v>
      </c>
      <c r="P111" s="83">
        <f t="shared" si="216"/>
        <v>0</v>
      </c>
      <c r="Q111" s="212">
        <f t="shared" si="216"/>
        <v>2737</v>
      </c>
      <c r="R111" s="83"/>
      <c r="S111" s="84"/>
      <c r="T111" s="212"/>
      <c r="U111" s="83"/>
      <c r="V111" s="212"/>
      <c r="W111" s="85"/>
    </row>
    <row r="112" spans="1:28" ht="14.25" thickTop="1" thickBot="1">
      <c r="A112" s="401"/>
      <c r="L112" s="82" t="s">
        <v>64</v>
      </c>
      <c r="M112" s="83">
        <f t="shared" ref="M112:Q112" si="217">+M96+M100+M104+M110</f>
        <v>910</v>
      </c>
      <c r="N112" s="84">
        <f t="shared" si="217"/>
        <v>2802</v>
      </c>
      <c r="O112" s="212">
        <f t="shared" si="217"/>
        <v>3712</v>
      </c>
      <c r="P112" s="83">
        <f t="shared" si="217"/>
        <v>0</v>
      </c>
      <c r="Q112" s="212">
        <f t="shared" si="217"/>
        <v>3712</v>
      </c>
      <c r="R112" s="83"/>
      <c r="S112" s="84"/>
      <c r="T112" s="212"/>
      <c r="U112" s="83"/>
      <c r="V112" s="212"/>
      <c r="W112" s="85"/>
      <c r="Y112" s="329"/>
      <c r="Z112" s="329"/>
      <c r="AB112" s="329"/>
    </row>
    <row r="113" spans="1:26" ht="14.25" thickTop="1" thickBot="1">
      <c r="A113" s="401"/>
      <c r="L113" s="92" t="s">
        <v>60</v>
      </c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</row>
    <row r="114" spans="1:26" ht="13.5" thickTop="1">
      <c r="L114" s="510" t="s">
        <v>41</v>
      </c>
      <c r="M114" s="511"/>
      <c r="N114" s="511"/>
      <c r="O114" s="511"/>
      <c r="P114" s="511"/>
      <c r="Q114" s="511"/>
      <c r="R114" s="511"/>
      <c r="S114" s="511"/>
      <c r="T114" s="511"/>
      <c r="U114" s="511"/>
      <c r="V114" s="511"/>
      <c r="W114" s="512"/>
    </row>
    <row r="115" spans="1:26" ht="13.5" thickBot="1">
      <c r="L115" s="507" t="s">
        <v>44</v>
      </c>
      <c r="M115" s="508"/>
      <c r="N115" s="508"/>
      <c r="O115" s="508"/>
      <c r="P115" s="508"/>
      <c r="Q115" s="508"/>
      <c r="R115" s="508"/>
      <c r="S115" s="508"/>
      <c r="T115" s="508"/>
      <c r="U115" s="508"/>
      <c r="V115" s="508"/>
      <c r="W115" s="509"/>
    </row>
    <row r="116" spans="1:26" ht="14.25" thickTop="1" thickBot="1">
      <c r="L116" s="56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8" t="s">
        <v>34</v>
      </c>
    </row>
    <row r="117" spans="1:26" ht="14.25" thickTop="1" thickBot="1">
      <c r="L117" s="59"/>
      <c r="M117" s="223" t="s">
        <v>63</v>
      </c>
      <c r="N117" s="224"/>
      <c r="O117" s="225"/>
      <c r="P117" s="223"/>
      <c r="Q117" s="223"/>
      <c r="R117" s="223" t="s">
        <v>65</v>
      </c>
      <c r="S117" s="224"/>
      <c r="T117" s="225"/>
      <c r="U117" s="223"/>
      <c r="V117" s="223"/>
      <c r="W117" s="368" t="s">
        <v>2</v>
      </c>
    </row>
    <row r="118" spans="1:26" ht="13.5" thickTop="1">
      <c r="L118" s="61" t="s">
        <v>3</v>
      </c>
      <c r="M118" s="62"/>
      <c r="N118" s="63"/>
      <c r="O118" s="64"/>
      <c r="P118" s="65"/>
      <c r="Q118" s="64"/>
      <c r="R118" s="62"/>
      <c r="S118" s="63"/>
      <c r="T118" s="64"/>
      <c r="U118" s="65"/>
      <c r="V118" s="64"/>
      <c r="W118" s="369" t="s">
        <v>4</v>
      </c>
    </row>
    <row r="119" spans="1:26" ht="13.5" thickBot="1">
      <c r="L119" s="67"/>
      <c r="M119" s="477" t="s">
        <v>35</v>
      </c>
      <c r="N119" s="478" t="s">
        <v>36</v>
      </c>
      <c r="O119" s="70" t="s">
        <v>37</v>
      </c>
      <c r="P119" s="67" t="s">
        <v>32</v>
      </c>
      <c r="Q119" s="70" t="s">
        <v>7</v>
      </c>
      <c r="R119" s="477" t="s">
        <v>35</v>
      </c>
      <c r="S119" s="478" t="s">
        <v>36</v>
      </c>
      <c r="T119" s="70" t="s">
        <v>37</v>
      </c>
      <c r="U119" s="67" t="s">
        <v>32</v>
      </c>
      <c r="V119" s="70" t="s">
        <v>7</v>
      </c>
      <c r="W119" s="370"/>
    </row>
    <row r="120" spans="1:26" ht="6" customHeight="1" thickTop="1">
      <c r="L120" s="61"/>
      <c r="M120" s="479"/>
      <c r="N120" s="480"/>
      <c r="O120" s="75"/>
      <c r="P120" s="481"/>
      <c r="Q120" s="75"/>
      <c r="R120" s="479"/>
      <c r="S120" s="480"/>
      <c r="T120" s="75"/>
      <c r="U120" s="481"/>
      <c r="V120" s="75"/>
      <c r="W120" s="77"/>
    </row>
    <row r="121" spans="1:26">
      <c r="L121" s="61" t="s">
        <v>10</v>
      </c>
      <c r="M121" s="447">
        <v>230</v>
      </c>
      <c r="N121" s="448">
        <v>29</v>
      </c>
      <c r="O121" s="211">
        <f>M121+N121</f>
        <v>259</v>
      </c>
      <c r="P121" s="445">
        <v>0</v>
      </c>
      <c r="Q121" s="211">
        <f>O121+P121</f>
        <v>259</v>
      </c>
      <c r="R121" s="447">
        <v>155</v>
      </c>
      <c r="S121" s="448">
        <v>32</v>
      </c>
      <c r="T121" s="211">
        <f>R121+S121</f>
        <v>187</v>
      </c>
      <c r="U121" s="445">
        <v>0</v>
      </c>
      <c r="V121" s="211">
        <f t="shared" ref="V121:V123" si="218">T121+U121</f>
        <v>187</v>
      </c>
      <c r="W121" s="81">
        <f>IF(Q121=0,0,((V121/Q121)-1)*100)</f>
        <v>-27.799227799227801</v>
      </c>
    </row>
    <row r="122" spans="1:26">
      <c r="L122" s="61" t="s">
        <v>11</v>
      </c>
      <c r="M122" s="447">
        <v>242</v>
      </c>
      <c r="N122" s="448">
        <v>29</v>
      </c>
      <c r="O122" s="211">
        <f>M122+N122</f>
        <v>271</v>
      </c>
      <c r="P122" s="445">
        <v>0</v>
      </c>
      <c r="Q122" s="211">
        <f>O122+P122</f>
        <v>271</v>
      </c>
      <c r="R122" s="447">
        <v>183</v>
      </c>
      <c r="S122" s="448">
        <v>29</v>
      </c>
      <c r="T122" s="211">
        <f>R122+S122</f>
        <v>212</v>
      </c>
      <c r="U122" s="445">
        <v>0</v>
      </c>
      <c r="V122" s="211">
        <f>T122+U122</f>
        <v>212</v>
      </c>
      <c r="W122" s="81">
        <f>IF(Q122=0,0,((V122/Q122)-1)*100)</f>
        <v>-21.771217712177126</v>
      </c>
      <c r="Y122" s="329"/>
      <c r="Z122" s="329"/>
    </row>
    <row r="123" spans="1:26" ht="13.5" thickBot="1">
      <c r="L123" s="67" t="s">
        <v>12</v>
      </c>
      <c r="M123" s="447">
        <v>285</v>
      </c>
      <c r="N123" s="448">
        <v>96</v>
      </c>
      <c r="O123" s="211">
        <f>M123+N123</f>
        <v>381</v>
      </c>
      <c r="P123" s="445">
        <v>0</v>
      </c>
      <c r="Q123" s="211">
        <f>O123+P123</f>
        <v>381</v>
      </c>
      <c r="R123" s="447">
        <v>199</v>
      </c>
      <c r="S123" s="448">
        <v>42</v>
      </c>
      <c r="T123" s="211">
        <f>R123+S123</f>
        <v>241</v>
      </c>
      <c r="U123" s="445">
        <v>0</v>
      </c>
      <c r="V123" s="211">
        <f t="shared" si="218"/>
        <v>241</v>
      </c>
      <c r="W123" s="81">
        <f>IF(Q123=0,0,((V123/Q123)-1)*100)</f>
        <v>-36.74540682414699</v>
      </c>
      <c r="Y123" s="329"/>
      <c r="Z123" s="329"/>
    </row>
    <row r="124" spans="1:26" ht="14.25" thickTop="1" thickBot="1">
      <c r="L124" s="82" t="s">
        <v>38</v>
      </c>
      <c r="M124" s="83">
        <f t="shared" ref="M124:V124" si="219">+M121+M122+M123</f>
        <v>757</v>
      </c>
      <c r="N124" s="84">
        <f t="shared" si="219"/>
        <v>154</v>
      </c>
      <c r="O124" s="212">
        <f t="shared" si="219"/>
        <v>911</v>
      </c>
      <c r="P124" s="83">
        <f t="shared" si="219"/>
        <v>0</v>
      </c>
      <c r="Q124" s="212">
        <f t="shared" si="219"/>
        <v>911</v>
      </c>
      <c r="R124" s="83">
        <f t="shared" si="219"/>
        <v>537</v>
      </c>
      <c r="S124" s="84">
        <f t="shared" si="219"/>
        <v>103</v>
      </c>
      <c r="T124" s="212">
        <f t="shared" si="219"/>
        <v>640</v>
      </c>
      <c r="U124" s="83">
        <f t="shared" si="219"/>
        <v>0</v>
      </c>
      <c r="V124" s="212">
        <f t="shared" si="219"/>
        <v>640</v>
      </c>
      <c r="W124" s="85">
        <f t="shared" ref="W124" si="220">IF(Q124=0,0,((V124/Q124)-1)*100)</f>
        <v>-29.747530186608117</v>
      </c>
      <c r="Y124" s="329"/>
      <c r="Z124" s="329"/>
    </row>
    <row r="125" spans="1:26" ht="13.5" thickTop="1">
      <c r="L125" s="61" t="s">
        <v>13</v>
      </c>
      <c r="M125" s="447">
        <v>215</v>
      </c>
      <c r="N125" s="448">
        <v>40</v>
      </c>
      <c r="O125" s="211">
        <f>M125+N125</f>
        <v>255</v>
      </c>
      <c r="P125" s="445">
        <v>0</v>
      </c>
      <c r="Q125" s="211">
        <f>O125+P125</f>
        <v>255</v>
      </c>
      <c r="R125" s="447">
        <v>141</v>
      </c>
      <c r="S125" s="448">
        <v>35</v>
      </c>
      <c r="T125" s="211">
        <f>R125+S125</f>
        <v>176</v>
      </c>
      <c r="U125" s="445">
        <v>0</v>
      </c>
      <c r="V125" s="211">
        <f>T125+U125</f>
        <v>176</v>
      </c>
      <c r="W125" s="81">
        <f t="shared" ref="W125:W129" si="221">IF(Q125=0,0,((V125/Q125)-1)*100)</f>
        <v>-30.980392156862745</v>
      </c>
      <c r="Y125" s="329"/>
      <c r="Z125" s="329"/>
    </row>
    <row r="126" spans="1:26">
      <c r="L126" s="61" t="s">
        <v>14</v>
      </c>
      <c r="M126" s="447">
        <v>191</v>
      </c>
      <c r="N126" s="448">
        <v>37</v>
      </c>
      <c r="O126" s="211">
        <f>M126+N126</f>
        <v>228</v>
      </c>
      <c r="P126" s="445">
        <v>0</v>
      </c>
      <c r="Q126" s="211">
        <f>O126+P126</f>
        <v>228</v>
      </c>
      <c r="R126" s="447">
        <v>160</v>
      </c>
      <c r="S126" s="448">
        <v>32</v>
      </c>
      <c r="T126" s="211">
        <f>R126+S126</f>
        <v>192</v>
      </c>
      <c r="U126" s="445">
        <v>0</v>
      </c>
      <c r="V126" s="211">
        <f>T126+U126</f>
        <v>192</v>
      </c>
      <c r="W126" s="81">
        <f>IF(Q126=0,0,((V126/Q126)-1)*100)</f>
        <v>-15.789473684210531</v>
      </c>
      <c r="Y126" s="329"/>
      <c r="Z126" s="329"/>
    </row>
    <row r="127" spans="1:26" ht="13.5" thickBot="1">
      <c r="L127" s="61" t="s">
        <v>15</v>
      </c>
      <c r="M127" s="447">
        <v>259</v>
      </c>
      <c r="N127" s="448">
        <v>21</v>
      </c>
      <c r="O127" s="211">
        <f>M127+N127</f>
        <v>280</v>
      </c>
      <c r="P127" s="445">
        <v>0</v>
      </c>
      <c r="Q127" s="211">
        <f>O127+P127</f>
        <v>280</v>
      </c>
      <c r="R127" s="447">
        <v>179</v>
      </c>
      <c r="S127" s="448">
        <v>36</v>
      </c>
      <c r="T127" s="211">
        <f>R127+S127</f>
        <v>215</v>
      </c>
      <c r="U127" s="445">
        <v>0</v>
      </c>
      <c r="V127" s="211">
        <f>T127+U127</f>
        <v>215</v>
      </c>
      <c r="W127" s="81">
        <f>IF(Q127=0,0,((V127/Q127)-1)*100)</f>
        <v>-23.214285714285708</v>
      </c>
      <c r="Y127" s="329"/>
      <c r="Z127" s="329"/>
    </row>
    <row r="128" spans="1:26" ht="14.25" thickTop="1" thickBot="1">
      <c r="A128" s="401"/>
      <c r="L128" s="82" t="s">
        <v>61</v>
      </c>
      <c r="M128" s="83">
        <f t="shared" ref="M128" si="222">+M125+M126+M127</f>
        <v>665</v>
      </c>
      <c r="N128" s="84">
        <f t="shared" ref="N128" si="223">+N125+N126+N127</f>
        <v>98</v>
      </c>
      <c r="O128" s="212">
        <f t="shared" ref="O128" si="224">+O125+O126+O127</f>
        <v>763</v>
      </c>
      <c r="P128" s="83">
        <f t="shared" ref="P128" si="225">+P125+P126+P127</f>
        <v>0</v>
      </c>
      <c r="Q128" s="212">
        <f t="shared" ref="Q128" si="226">+Q125+Q126+Q127</f>
        <v>763</v>
      </c>
      <c r="R128" s="83">
        <f t="shared" ref="R128" si="227">+R125+R126+R127</f>
        <v>480</v>
      </c>
      <c r="S128" s="84">
        <f t="shared" ref="S128" si="228">+S125+S126+S127</f>
        <v>103</v>
      </c>
      <c r="T128" s="212">
        <f t="shared" ref="T128" si="229">+T125+T126+T127</f>
        <v>583</v>
      </c>
      <c r="U128" s="83">
        <f t="shared" ref="U128" si="230">+U125+U126+U127</f>
        <v>0</v>
      </c>
      <c r="V128" s="212">
        <f t="shared" ref="V128" si="231">+V125+V126+V127</f>
        <v>583</v>
      </c>
      <c r="W128" s="85">
        <f t="shared" ref="W128" si="232">IF(Q128=0,0,((V128/Q128)-1)*100)</f>
        <v>-23.591087811271294</v>
      </c>
      <c r="Y128" s="329"/>
      <c r="Z128" s="329"/>
    </row>
    <row r="129" spans="1:28" ht="13.5" thickTop="1">
      <c r="L129" s="61" t="s">
        <v>16</v>
      </c>
      <c r="M129" s="447">
        <v>202</v>
      </c>
      <c r="N129" s="448">
        <v>27</v>
      </c>
      <c r="O129" s="211">
        <f>SUM(M129:N129)</f>
        <v>229</v>
      </c>
      <c r="P129" s="445">
        <v>0</v>
      </c>
      <c r="Q129" s="211">
        <f>O129+P129</f>
        <v>229</v>
      </c>
      <c r="R129" s="447">
        <v>159</v>
      </c>
      <c r="S129" s="448">
        <v>31</v>
      </c>
      <c r="T129" s="211">
        <f>SUM(R129:S129)</f>
        <v>190</v>
      </c>
      <c r="U129" s="445">
        <v>0</v>
      </c>
      <c r="V129" s="211">
        <f>T129+U129</f>
        <v>190</v>
      </c>
      <c r="W129" s="81">
        <f t="shared" si="221"/>
        <v>-17.030567685589514</v>
      </c>
      <c r="Y129" s="329"/>
      <c r="Z129" s="329"/>
    </row>
    <row r="130" spans="1:28">
      <c r="L130" s="61" t="s">
        <v>17</v>
      </c>
      <c r="M130" s="447">
        <v>153</v>
      </c>
      <c r="N130" s="448">
        <v>21</v>
      </c>
      <c r="O130" s="211">
        <f>SUM(M130:N130)</f>
        <v>174</v>
      </c>
      <c r="P130" s="445">
        <v>0</v>
      </c>
      <c r="Q130" s="211">
        <f>O130+P130</f>
        <v>174</v>
      </c>
      <c r="R130" s="447">
        <v>146</v>
      </c>
      <c r="S130" s="448">
        <v>35</v>
      </c>
      <c r="T130" s="211">
        <f>SUM(R130:S130)</f>
        <v>181</v>
      </c>
      <c r="U130" s="445">
        <v>0</v>
      </c>
      <c r="V130" s="211">
        <f>T130+U130</f>
        <v>181</v>
      </c>
      <c r="W130" s="81">
        <f>IF(Q130=0,0,((V130/Q130)-1)*100)</f>
        <v>4.022988505747116</v>
      </c>
      <c r="Y130" s="329"/>
      <c r="Z130" s="329"/>
    </row>
    <row r="131" spans="1:28" ht="13.5" thickBot="1">
      <c r="L131" s="61" t="s">
        <v>18</v>
      </c>
      <c r="M131" s="447">
        <v>156</v>
      </c>
      <c r="N131" s="448">
        <v>32</v>
      </c>
      <c r="O131" s="213">
        <f>SUM(M131:N131)</f>
        <v>188</v>
      </c>
      <c r="P131" s="86">
        <v>0</v>
      </c>
      <c r="Q131" s="213">
        <f>O131+P131</f>
        <v>188</v>
      </c>
      <c r="R131" s="447">
        <v>156</v>
      </c>
      <c r="S131" s="448">
        <v>41</v>
      </c>
      <c r="T131" s="213">
        <f>SUM(R131:S131)</f>
        <v>197</v>
      </c>
      <c r="U131" s="86">
        <v>0</v>
      </c>
      <c r="V131" s="213">
        <f>T131+U131</f>
        <v>197</v>
      </c>
      <c r="W131" s="81">
        <f>IF(Q131=0,0,((V131/Q131)-1)*100)</f>
        <v>4.7872340425531901</v>
      </c>
      <c r="Y131" s="329"/>
      <c r="Z131" s="329"/>
    </row>
    <row r="132" spans="1:28" ht="14.25" thickTop="1" thickBot="1">
      <c r="A132" s="401"/>
      <c r="L132" s="87" t="s">
        <v>19</v>
      </c>
      <c r="M132" s="88">
        <f>+M129+M130+M131</f>
        <v>511</v>
      </c>
      <c r="N132" s="88">
        <f t="shared" ref="N132" si="233">+N129+N130+N131</f>
        <v>80</v>
      </c>
      <c r="O132" s="214">
        <f t="shared" ref="O132" si="234">+O129+O130+O131</f>
        <v>591</v>
      </c>
      <c r="P132" s="89">
        <f t="shared" ref="P132" si="235">+P129+P130+P131</f>
        <v>0</v>
      </c>
      <c r="Q132" s="214">
        <f t="shared" ref="Q132" si="236">+Q129+Q130+Q131</f>
        <v>591</v>
      </c>
      <c r="R132" s="88">
        <f t="shared" ref="R132" si="237">+R129+R130+R131</f>
        <v>461</v>
      </c>
      <c r="S132" s="88">
        <f t="shared" ref="S132" si="238">+S129+S130+S131</f>
        <v>107</v>
      </c>
      <c r="T132" s="214">
        <f t="shared" ref="T132" si="239">+T129+T130+T131</f>
        <v>568</v>
      </c>
      <c r="U132" s="89">
        <f t="shared" ref="U132" si="240">+U129+U130+U131</f>
        <v>0</v>
      </c>
      <c r="V132" s="214">
        <f t="shared" ref="V132" si="241">+V129+V130+V131</f>
        <v>568</v>
      </c>
      <c r="W132" s="90">
        <f>IF(Q132=0,0,((V132/Q132)-1)*100)</f>
        <v>-3.8917089678511041</v>
      </c>
    </row>
    <row r="133" spans="1:28" ht="14.25" thickTop="1" thickBot="1">
      <c r="A133" s="403"/>
      <c r="K133" s="403"/>
      <c r="L133" s="61" t="s">
        <v>21</v>
      </c>
      <c r="M133" s="447">
        <v>161</v>
      </c>
      <c r="N133" s="448">
        <v>34</v>
      </c>
      <c r="O133" s="213">
        <f>SUM(M133:N133)</f>
        <v>195</v>
      </c>
      <c r="P133" s="91">
        <v>0</v>
      </c>
      <c r="Q133" s="213">
        <f>O133+P133</f>
        <v>195</v>
      </c>
      <c r="R133" s="447">
        <v>143</v>
      </c>
      <c r="S133" s="448">
        <v>43</v>
      </c>
      <c r="T133" s="213">
        <f>SUM(R133:S133)</f>
        <v>186</v>
      </c>
      <c r="U133" s="91">
        <v>0</v>
      </c>
      <c r="V133" s="213">
        <f>T133+U133</f>
        <v>186</v>
      </c>
      <c r="W133" s="81">
        <f>IF(Q133=0,0,((V133/Q133)-1)*100)</f>
        <v>-4.6153846153846096</v>
      </c>
    </row>
    <row r="134" spans="1:28" ht="14.25" thickTop="1" thickBot="1">
      <c r="A134" s="401"/>
      <c r="L134" s="82" t="s">
        <v>66</v>
      </c>
      <c r="M134" s="83">
        <f>M128+M132+M133</f>
        <v>1337</v>
      </c>
      <c r="N134" s="84">
        <f t="shared" ref="N134" si="242">N128+N132+N133</f>
        <v>212</v>
      </c>
      <c r="O134" s="212">
        <f t="shared" ref="O134" si="243">O128+O132+O133</f>
        <v>1549</v>
      </c>
      <c r="P134" s="83">
        <f t="shared" ref="P134" si="244">P128+P132+P133</f>
        <v>0</v>
      </c>
      <c r="Q134" s="212">
        <f t="shared" ref="Q134" si="245">Q128+Q132+Q133</f>
        <v>1549</v>
      </c>
      <c r="R134" s="83">
        <f t="shared" ref="R134" si="246">R128+R132+R133</f>
        <v>1084</v>
      </c>
      <c r="S134" s="84">
        <f t="shared" ref="S134" si="247">S128+S132+S133</f>
        <v>253</v>
      </c>
      <c r="T134" s="212">
        <f t="shared" ref="T134" si="248">T128+T132+T133</f>
        <v>1337</v>
      </c>
      <c r="U134" s="83">
        <f t="shared" ref="U134" si="249">U128+U132+U133</f>
        <v>0</v>
      </c>
      <c r="V134" s="212">
        <f t="shared" ref="V134" si="250">V128+V132+V133</f>
        <v>1337</v>
      </c>
      <c r="W134" s="85">
        <f t="shared" ref="W134" si="251">IF(Q134=0,0,((V134/Q134)-1)*100)</f>
        <v>-13.686249193027756</v>
      </c>
      <c r="Y134" s="329"/>
      <c r="Z134" s="329"/>
    </row>
    <row r="135" spans="1:28" ht="14.25" thickTop="1" thickBot="1">
      <c r="A135" s="401"/>
      <c r="L135" s="82" t="s">
        <v>67</v>
      </c>
      <c r="M135" s="83">
        <f>+M124+M128+M132+M133</f>
        <v>2094</v>
      </c>
      <c r="N135" s="84">
        <f t="shared" ref="N135:V135" si="252">+N124+N128+N132+N133</f>
        <v>366</v>
      </c>
      <c r="O135" s="212">
        <f t="shared" si="252"/>
        <v>2460</v>
      </c>
      <c r="P135" s="83">
        <f t="shared" si="252"/>
        <v>0</v>
      </c>
      <c r="Q135" s="212">
        <f t="shared" si="252"/>
        <v>2460</v>
      </c>
      <c r="R135" s="83">
        <f t="shared" si="252"/>
        <v>1621</v>
      </c>
      <c r="S135" s="84">
        <f t="shared" si="252"/>
        <v>356</v>
      </c>
      <c r="T135" s="212">
        <f t="shared" si="252"/>
        <v>1977</v>
      </c>
      <c r="U135" s="83">
        <f t="shared" si="252"/>
        <v>0</v>
      </c>
      <c r="V135" s="212">
        <f t="shared" si="252"/>
        <v>1977</v>
      </c>
      <c r="W135" s="85">
        <f>IF(Q135=0,0,((V135/Q135)-1)*100)</f>
        <v>-19.63414634146341</v>
      </c>
      <c r="Y135" s="329"/>
      <c r="Z135" s="329"/>
    </row>
    <row r="136" spans="1:28" ht="13.5" thickTop="1">
      <c r="A136" s="403"/>
      <c r="K136" s="403"/>
      <c r="L136" s="61" t="s">
        <v>22</v>
      </c>
      <c r="M136" s="447">
        <v>150</v>
      </c>
      <c r="N136" s="448">
        <v>22</v>
      </c>
      <c r="O136" s="213">
        <f>SUM(M136:N136)</f>
        <v>172</v>
      </c>
      <c r="P136" s="445">
        <v>0</v>
      </c>
      <c r="Q136" s="213">
        <f>O136+P136</f>
        <v>172</v>
      </c>
      <c r="R136" s="447"/>
      <c r="S136" s="448"/>
      <c r="T136" s="213"/>
      <c r="U136" s="445"/>
      <c r="V136" s="213"/>
      <c r="W136" s="81"/>
    </row>
    <row r="137" spans="1:28" ht="13.5" thickBot="1">
      <c r="A137" s="403"/>
      <c r="K137" s="403"/>
      <c r="L137" s="61" t="s">
        <v>23</v>
      </c>
      <c r="M137" s="447">
        <v>148</v>
      </c>
      <c r="N137" s="448">
        <v>36</v>
      </c>
      <c r="O137" s="213">
        <f>SUM(M137:N137)</f>
        <v>184</v>
      </c>
      <c r="P137" s="445">
        <v>0</v>
      </c>
      <c r="Q137" s="213">
        <f>O137+P137</f>
        <v>184</v>
      </c>
      <c r="R137" s="447"/>
      <c r="S137" s="448"/>
      <c r="T137" s="213"/>
      <c r="U137" s="445"/>
      <c r="V137" s="213"/>
      <c r="W137" s="81"/>
    </row>
    <row r="138" spans="1:28" ht="14.25" thickTop="1" thickBot="1">
      <c r="L138" s="82" t="s">
        <v>40</v>
      </c>
      <c r="M138" s="83">
        <f t="shared" ref="M138:Q138" si="253">+M133+M136+M137</f>
        <v>459</v>
      </c>
      <c r="N138" s="84">
        <f t="shared" si="253"/>
        <v>92</v>
      </c>
      <c r="O138" s="212">
        <f t="shared" si="253"/>
        <v>551</v>
      </c>
      <c r="P138" s="83">
        <f t="shared" si="253"/>
        <v>0</v>
      </c>
      <c r="Q138" s="212">
        <f t="shared" si="253"/>
        <v>551</v>
      </c>
      <c r="R138" s="83"/>
      <c r="S138" s="84"/>
      <c r="T138" s="212"/>
      <c r="U138" s="83"/>
      <c r="V138" s="212"/>
      <c r="W138" s="85"/>
    </row>
    <row r="139" spans="1:28" ht="14.25" thickTop="1" thickBot="1">
      <c r="A139" s="401"/>
      <c r="L139" s="82" t="s">
        <v>62</v>
      </c>
      <c r="M139" s="83">
        <f t="shared" ref="M139:Q139" si="254">M128+M132+M138</f>
        <v>1635</v>
      </c>
      <c r="N139" s="84">
        <f t="shared" si="254"/>
        <v>270</v>
      </c>
      <c r="O139" s="212">
        <f t="shared" si="254"/>
        <v>1905</v>
      </c>
      <c r="P139" s="83">
        <f t="shared" si="254"/>
        <v>0</v>
      </c>
      <c r="Q139" s="212">
        <f t="shared" si="254"/>
        <v>1905</v>
      </c>
      <c r="R139" s="83"/>
      <c r="S139" s="84"/>
      <c r="T139" s="212"/>
      <c r="U139" s="83"/>
      <c r="V139" s="212"/>
      <c r="W139" s="85"/>
    </row>
    <row r="140" spans="1:28" ht="14.25" thickTop="1" thickBot="1">
      <c r="L140" s="82" t="s">
        <v>64</v>
      </c>
      <c r="M140" s="83">
        <f t="shared" ref="M140:Q140" si="255">+M124+M128+M132+M138</f>
        <v>2392</v>
      </c>
      <c r="N140" s="84">
        <f t="shared" si="255"/>
        <v>424</v>
      </c>
      <c r="O140" s="212">
        <f t="shared" si="255"/>
        <v>2816</v>
      </c>
      <c r="P140" s="83">
        <f t="shared" si="255"/>
        <v>0</v>
      </c>
      <c r="Q140" s="212">
        <f t="shared" si="255"/>
        <v>2816</v>
      </c>
      <c r="R140" s="83"/>
      <c r="S140" s="84"/>
      <c r="T140" s="212"/>
      <c r="U140" s="83"/>
      <c r="V140" s="212"/>
      <c r="W140" s="85"/>
      <c r="Y140" s="329"/>
      <c r="Z140" s="329"/>
      <c r="AB140" s="329"/>
    </row>
    <row r="141" spans="1:28" ht="14.25" thickTop="1" thickBot="1">
      <c r="L141" s="92" t="s">
        <v>60</v>
      </c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</row>
    <row r="142" spans="1:28" ht="13.5" thickTop="1">
      <c r="L142" s="510" t="s">
        <v>42</v>
      </c>
      <c r="M142" s="511"/>
      <c r="N142" s="511"/>
      <c r="O142" s="511"/>
      <c r="P142" s="511"/>
      <c r="Q142" s="511"/>
      <c r="R142" s="511"/>
      <c r="S142" s="511"/>
      <c r="T142" s="511"/>
      <c r="U142" s="511"/>
      <c r="V142" s="511"/>
      <c r="W142" s="512"/>
    </row>
    <row r="143" spans="1:28" ht="13.5" thickBot="1">
      <c r="L143" s="507" t="s">
        <v>45</v>
      </c>
      <c r="M143" s="508"/>
      <c r="N143" s="508"/>
      <c r="O143" s="508"/>
      <c r="P143" s="508"/>
      <c r="Q143" s="508"/>
      <c r="R143" s="508"/>
      <c r="S143" s="508"/>
      <c r="T143" s="508"/>
      <c r="U143" s="508"/>
      <c r="V143" s="508"/>
      <c r="W143" s="509"/>
    </row>
    <row r="144" spans="1:28" ht="14.25" thickTop="1" thickBot="1">
      <c r="L144" s="56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8" t="s">
        <v>34</v>
      </c>
    </row>
    <row r="145" spans="1:28" ht="14.25" thickTop="1" thickBot="1">
      <c r="L145" s="59"/>
      <c r="M145" s="223" t="s">
        <v>63</v>
      </c>
      <c r="N145" s="224"/>
      <c r="O145" s="225"/>
      <c r="P145" s="223"/>
      <c r="Q145" s="223"/>
      <c r="R145" s="223" t="s">
        <v>65</v>
      </c>
      <c r="S145" s="224"/>
      <c r="T145" s="225"/>
      <c r="U145" s="223"/>
      <c r="V145" s="223"/>
      <c r="W145" s="368" t="s">
        <v>2</v>
      </c>
    </row>
    <row r="146" spans="1:28" ht="13.5" thickTop="1">
      <c r="L146" s="61" t="s">
        <v>3</v>
      </c>
      <c r="M146" s="62"/>
      <c r="N146" s="63"/>
      <c r="O146" s="64"/>
      <c r="P146" s="65"/>
      <c r="Q146" s="103"/>
      <c r="R146" s="62"/>
      <c r="S146" s="63"/>
      <c r="T146" s="64"/>
      <c r="U146" s="65"/>
      <c r="V146" s="103"/>
      <c r="W146" s="369" t="s">
        <v>4</v>
      </c>
    </row>
    <row r="147" spans="1:28" ht="13.5" thickBot="1">
      <c r="L147" s="67"/>
      <c r="M147" s="477" t="s">
        <v>35</v>
      </c>
      <c r="N147" s="478" t="s">
        <v>36</v>
      </c>
      <c r="O147" s="70" t="s">
        <v>37</v>
      </c>
      <c r="P147" s="67" t="s">
        <v>32</v>
      </c>
      <c r="Q147" s="462" t="s">
        <v>7</v>
      </c>
      <c r="R147" s="477" t="s">
        <v>35</v>
      </c>
      <c r="S147" s="478" t="s">
        <v>36</v>
      </c>
      <c r="T147" s="70" t="s">
        <v>37</v>
      </c>
      <c r="U147" s="67" t="s">
        <v>32</v>
      </c>
      <c r="V147" s="462" t="s">
        <v>7</v>
      </c>
      <c r="W147" s="370"/>
    </row>
    <row r="148" spans="1:28" ht="5.25" customHeight="1" thickTop="1">
      <c r="L148" s="61"/>
      <c r="M148" s="479"/>
      <c r="N148" s="480"/>
      <c r="O148" s="75"/>
      <c r="P148" s="481"/>
      <c r="Q148" s="105"/>
      <c r="R148" s="479"/>
      <c r="S148" s="480"/>
      <c r="T148" s="75"/>
      <c r="U148" s="481"/>
      <c r="V148" s="152"/>
      <c r="W148" s="77"/>
    </row>
    <row r="149" spans="1:28">
      <c r="L149" s="61" t="s">
        <v>10</v>
      </c>
      <c r="M149" s="447">
        <f t="shared" ref="M149:N151" si="256">+M93+M121</f>
        <v>276</v>
      </c>
      <c r="N149" s="448">
        <f t="shared" si="256"/>
        <v>243</v>
      </c>
      <c r="O149" s="211">
        <f>M149+N149</f>
        <v>519</v>
      </c>
      <c r="P149" s="445">
        <f>+P93+P121</f>
        <v>0</v>
      </c>
      <c r="Q149" s="219">
        <f t="shared" ref="Q149:Q151" si="257">O149+P149</f>
        <v>519</v>
      </c>
      <c r="R149" s="447">
        <f t="shared" ref="R149:S151" si="258">+R93+R121</f>
        <v>194</v>
      </c>
      <c r="S149" s="448">
        <f t="shared" si="258"/>
        <v>234</v>
      </c>
      <c r="T149" s="211">
        <f>R149+S149</f>
        <v>428</v>
      </c>
      <c r="U149" s="445">
        <f>+U93+U121</f>
        <v>0</v>
      </c>
      <c r="V149" s="220">
        <f>T149+U149</f>
        <v>428</v>
      </c>
      <c r="W149" s="81">
        <f>IF(Q149=0,0,((V149/Q149)-1)*100)</f>
        <v>-17.53371868978806</v>
      </c>
      <c r="Z149" s="329"/>
    </row>
    <row r="150" spans="1:28">
      <c r="L150" s="61" t="s">
        <v>11</v>
      </c>
      <c r="M150" s="447">
        <f t="shared" si="256"/>
        <v>380</v>
      </c>
      <c r="N150" s="448">
        <f t="shared" si="256"/>
        <v>241</v>
      </c>
      <c r="O150" s="211">
        <f>M150+N150</f>
        <v>621</v>
      </c>
      <c r="P150" s="445">
        <f>+P94+P122</f>
        <v>0</v>
      </c>
      <c r="Q150" s="219">
        <f t="shared" si="257"/>
        <v>621</v>
      </c>
      <c r="R150" s="447">
        <f t="shared" si="258"/>
        <v>256</v>
      </c>
      <c r="S150" s="448">
        <f t="shared" si="258"/>
        <v>286</v>
      </c>
      <c r="T150" s="211">
        <f>R150+S150</f>
        <v>542</v>
      </c>
      <c r="U150" s="445">
        <f>+U94+U122</f>
        <v>0</v>
      </c>
      <c r="V150" s="220">
        <f>T150+U150</f>
        <v>542</v>
      </c>
      <c r="W150" s="81">
        <f>IF(Q150=0,0,((V150/Q150)-1)*100)</f>
        <v>-12.721417069243158</v>
      </c>
      <c r="Z150" s="329"/>
    </row>
    <row r="151" spans="1:28" ht="13.5" thickBot="1">
      <c r="L151" s="67" t="s">
        <v>12</v>
      </c>
      <c r="M151" s="447">
        <f t="shared" si="256"/>
        <v>424</v>
      </c>
      <c r="N151" s="448">
        <f t="shared" si="256"/>
        <v>322</v>
      </c>
      <c r="O151" s="211">
        <f>M151+N151</f>
        <v>746</v>
      </c>
      <c r="P151" s="445">
        <f>+P95+P123</f>
        <v>0</v>
      </c>
      <c r="Q151" s="219">
        <f t="shared" si="257"/>
        <v>746</v>
      </c>
      <c r="R151" s="447">
        <f t="shared" si="258"/>
        <v>264</v>
      </c>
      <c r="S151" s="448">
        <f t="shared" si="258"/>
        <v>228</v>
      </c>
      <c r="T151" s="211">
        <f>R151+S151</f>
        <v>492</v>
      </c>
      <c r="U151" s="445">
        <f>+U95+U123</f>
        <v>0</v>
      </c>
      <c r="V151" s="220">
        <f>T151+U151</f>
        <v>492</v>
      </c>
      <c r="W151" s="81">
        <f>IF(Q151=0,0,((V151/Q151)-1)*100)</f>
        <v>-34.048257372654156</v>
      </c>
      <c r="Z151" s="329"/>
    </row>
    <row r="152" spans="1:28" ht="14.25" thickTop="1" thickBot="1">
      <c r="L152" s="82" t="s">
        <v>38</v>
      </c>
      <c r="M152" s="83">
        <f t="shared" ref="M152:V152" si="259">+M149+M150+M151</f>
        <v>1080</v>
      </c>
      <c r="N152" s="84">
        <f t="shared" si="259"/>
        <v>806</v>
      </c>
      <c r="O152" s="212">
        <f t="shared" si="259"/>
        <v>1886</v>
      </c>
      <c r="P152" s="83">
        <f t="shared" si="259"/>
        <v>0</v>
      </c>
      <c r="Q152" s="212">
        <f t="shared" si="259"/>
        <v>1886</v>
      </c>
      <c r="R152" s="83">
        <f t="shared" si="259"/>
        <v>714</v>
      </c>
      <c r="S152" s="84">
        <f t="shared" si="259"/>
        <v>748</v>
      </c>
      <c r="T152" s="212">
        <f t="shared" si="259"/>
        <v>1462</v>
      </c>
      <c r="U152" s="83">
        <f t="shared" si="259"/>
        <v>0</v>
      </c>
      <c r="V152" s="212">
        <f t="shared" si="259"/>
        <v>1462</v>
      </c>
      <c r="W152" s="85">
        <f t="shared" ref="W152" si="260">IF(Q152=0,0,((V152/Q152)-1)*100)</f>
        <v>-22.48144220572641</v>
      </c>
      <c r="Y152" s="329"/>
      <c r="Z152" s="329"/>
    </row>
    <row r="153" spans="1:28" ht="13.5" thickTop="1">
      <c r="L153" s="61" t="s">
        <v>13</v>
      </c>
      <c r="M153" s="447">
        <f t="shared" ref="M153:N155" si="261">+M97+M125</f>
        <v>312</v>
      </c>
      <c r="N153" s="448">
        <f t="shared" si="261"/>
        <v>270</v>
      </c>
      <c r="O153" s="211">
        <f t="shared" ref="O153:O165" si="262">M153+N153</f>
        <v>582</v>
      </c>
      <c r="P153" s="445">
        <f>+P97+P125</f>
        <v>0</v>
      </c>
      <c r="Q153" s="219">
        <f t="shared" ref="Q153" si="263">O153+P153</f>
        <v>582</v>
      </c>
      <c r="R153" s="447">
        <f t="shared" ref="R153:S155" si="264">+R97+R125</f>
        <v>181</v>
      </c>
      <c r="S153" s="448">
        <f t="shared" si="264"/>
        <v>263</v>
      </c>
      <c r="T153" s="211">
        <f t="shared" ref="T153:T157" si="265">R153+S153</f>
        <v>444</v>
      </c>
      <c r="U153" s="445">
        <f>+U97+U125</f>
        <v>0</v>
      </c>
      <c r="V153" s="220">
        <f>T153+U153</f>
        <v>444</v>
      </c>
      <c r="W153" s="81">
        <f>IF(Q153=0,0,((V153/Q153)-1)*100)</f>
        <v>-23.711340206185572</v>
      </c>
      <c r="Y153" s="329"/>
      <c r="Z153" s="329"/>
    </row>
    <row r="154" spans="1:28">
      <c r="L154" s="61" t="s">
        <v>14</v>
      </c>
      <c r="M154" s="447">
        <f t="shared" si="261"/>
        <v>274</v>
      </c>
      <c r="N154" s="448">
        <f t="shared" si="261"/>
        <v>326</v>
      </c>
      <c r="O154" s="211">
        <f>M154+N154</f>
        <v>600</v>
      </c>
      <c r="P154" s="445">
        <f>+P98+P126</f>
        <v>0</v>
      </c>
      <c r="Q154" s="219">
        <f>O154+P154</f>
        <v>600</v>
      </c>
      <c r="R154" s="447">
        <f t="shared" si="264"/>
        <v>211</v>
      </c>
      <c r="S154" s="448">
        <f t="shared" si="264"/>
        <v>236</v>
      </c>
      <c r="T154" s="211">
        <f>R154+S154</f>
        <v>447</v>
      </c>
      <c r="U154" s="445">
        <f>+U98+U126</f>
        <v>0</v>
      </c>
      <c r="V154" s="220">
        <f>T154+U154</f>
        <v>447</v>
      </c>
      <c r="W154" s="81">
        <f>IF(Q154=0,0,((V154/Q154)-1)*100)</f>
        <v>-25.5</v>
      </c>
      <c r="Y154" s="329"/>
      <c r="Z154" s="329"/>
      <c r="AB154" s="329"/>
    </row>
    <row r="155" spans="1:28" ht="13.5" thickBot="1">
      <c r="L155" s="61" t="s">
        <v>15</v>
      </c>
      <c r="M155" s="447">
        <f t="shared" si="261"/>
        <v>343</v>
      </c>
      <c r="N155" s="448">
        <f t="shared" si="261"/>
        <v>293</v>
      </c>
      <c r="O155" s="211">
        <f>M155+N155</f>
        <v>636</v>
      </c>
      <c r="P155" s="445">
        <f>+P99+P127</f>
        <v>0</v>
      </c>
      <c r="Q155" s="219">
        <f>O155+P155</f>
        <v>636</v>
      </c>
      <c r="R155" s="447">
        <f t="shared" si="264"/>
        <v>235</v>
      </c>
      <c r="S155" s="448">
        <f t="shared" si="264"/>
        <v>281</v>
      </c>
      <c r="T155" s="211">
        <f>R155+S155</f>
        <v>516</v>
      </c>
      <c r="U155" s="445">
        <f>+U99+U127</f>
        <v>0</v>
      </c>
      <c r="V155" s="220">
        <f>T155+U155</f>
        <v>516</v>
      </c>
      <c r="W155" s="81">
        <f>IF(Q155=0,0,((V155/Q155)-1)*100)</f>
        <v>-18.867924528301884</v>
      </c>
      <c r="Y155" s="329"/>
      <c r="Z155" s="329"/>
    </row>
    <row r="156" spans="1:28" ht="14.25" thickTop="1" thickBot="1">
      <c r="A156" s="401"/>
      <c r="L156" s="82" t="s">
        <v>61</v>
      </c>
      <c r="M156" s="83">
        <f t="shared" ref="M156" si="266">+M153+M154+M155</f>
        <v>929</v>
      </c>
      <c r="N156" s="84">
        <f t="shared" ref="N156" si="267">+N153+N154+N155</f>
        <v>889</v>
      </c>
      <c r="O156" s="212">
        <f t="shared" ref="O156" si="268">+O153+O154+O155</f>
        <v>1818</v>
      </c>
      <c r="P156" s="83">
        <f t="shared" ref="P156" si="269">+P153+P154+P155</f>
        <v>0</v>
      </c>
      <c r="Q156" s="212">
        <f t="shared" ref="Q156" si="270">+Q153+Q154+Q155</f>
        <v>1818</v>
      </c>
      <c r="R156" s="83">
        <f t="shared" ref="R156" si="271">+R153+R154+R155</f>
        <v>627</v>
      </c>
      <c r="S156" s="84">
        <f t="shared" ref="S156" si="272">+S153+S154+S155</f>
        <v>780</v>
      </c>
      <c r="T156" s="212">
        <f t="shared" ref="T156" si="273">+T153+T154+T155</f>
        <v>1407</v>
      </c>
      <c r="U156" s="83">
        <f t="shared" ref="U156" si="274">+U153+U154+U155</f>
        <v>0</v>
      </c>
      <c r="V156" s="212">
        <f t="shared" ref="V156" si="275">+V153+V154+V155</f>
        <v>1407</v>
      </c>
      <c r="W156" s="85">
        <f t="shared" ref="W156" si="276">IF(Q156=0,0,((V156/Q156)-1)*100)</f>
        <v>-22.60726072607261</v>
      </c>
      <c r="Y156" s="329"/>
      <c r="Z156" s="329"/>
    </row>
    <row r="157" spans="1:28" ht="13.5" thickTop="1">
      <c r="L157" s="61" t="s">
        <v>16</v>
      </c>
      <c r="M157" s="447">
        <f t="shared" ref="M157:N159" si="277">+M101+M129</f>
        <v>261</v>
      </c>
      <c r="N157" s="448">
        <f t="shared" si="277"/>
        <v>237</v>
      </c>
      <c r="O157" s="211">
        <f t="shared" si="262"/>
        <v>498</v>
      </c>
      <c r="P157" s="445">
        <f>+P101+P129</f>
        <v>0</v>
      </c>
      <c r="Q157" s="219">
        <f t="shared" ref="Q157:Q165" si="278">O157+P157</f>
        <v>498</v>
      </c>
      <c r="R157" s="447">
        <f t="shared" ref="R157:S159" si="279">+R101+R129</f>
        <v>226</v>
      </c>
      <c r="S157" s="448">
        <f t="shared" si="279"/>
        <v>212</v>
      </c>
      <c r="T157" s="211">
        <f t="shared" si="265"/>
        <v>438</v>
      </c>
      <c r="U157" s="445">
        <f>+U101+U129</f>
        <v>0</v>
      </c>
      <c r="V157" s="220">
        <f>T157+U157</f>
        <v>438</v>
      </c>
      <c r="W157" s="81">
        <f t="shared" ref="W157" si="280">IF(Q157=0,0,((V157/Q157)-1)*100)</f>
        <v>-12.048192771084343</v>
      </c>
      <c r="Y157" s="329"/>
      <c r="Z157" s="329"/>
    </row>
    <row r="158" spans="1:28">
      <c r="L158" s="61" t="s">
        <v>17</v>
      </c>
      <c r="M158" s="447">
        <f t="shared" si="277"/>
        <v>215</v>
      </c>
      <c r="N158" s="448">
        <f t="shared" si="277"/>
        <v>301</v>
      </c>
      <c r="O158" s="211">
        <f>M158+N158</f>
        <v>516</v>
      </c>
      <c r="P158" s="445">
        <f>+P102+P130</f>
        <v>0</v>
      </c>
      <c r="Q158" s="219">
        <f>O158+P158</f>
        <v>516</v>
      </c>
      <c r="R158" s="447">
        <f t="shared" si="279"/>
        <v>197</v>
      </c>
      <c r="S158" s="448">
        <f t="shared" si="279"/>
        <v>232</v>
      </c>
      <c r="T158" s="211">
        <f>R158+S158</f>
        <v>429</v>
      </c>
      <c r="U158" s="445">
        <f>+U102+U130</f>
        <v>0</v>
      </c>
      <c r="V158" s="220">
        <f>T158+U158</f>
        <v>429</v>
      </c>
      <c r="W158" s="81">
        <f>IF(Q158=0,0,((V158/Q158)-1)*100)</f>
        <v>-16.860465116279066</v>
      </c>
      <c r="Y158" s="329"/>
      <c r="Z158" s="329"/>
    </row>
    <row r="159" spans="1:28" ht="13.5" thickBot="1">
      <c r="L159" s="61" t="s">
        <v>18</v>
      </c>
      <c r="M159" s="447">
        <f t="shared" si="277"/>
        <v>216</v>
      </c>
      <c r="N159" s="448">
        <f t="shared" si="277"/>
        <v>309</v>
      </c>
      <c r="O159" s="213">
        <f>M159+N159</f>
        <v>525</v>
      </c>
      <c r="P159" s="86">
        <f>+P103+P131</f>
        <v>0</v>
      </c>
      <c r="Q159" s="219">
        <f>O159+P159</f>
        <v>525</v>
      </c>
      <c r="R159" s="447">
        <f t="shared" si="279"/>
        <v>207</v>
      </c>
      <c r="S159" s="448">
        <f t="shared" si="279"/>
        <v>178</v>
      </c>
      <c r="T159" s="213">
        <f>R159+S159</f>
        <v>385</v>
      </c>
      <c r="U159" s="86">
        <f>+U103+U131</f>
        <v>0</v>
      </c>
      <c r="V159" s="220">
        <f>T159+U159</f>
        <v>385</v>
      </c>
      <c r="W159" s="81">
        <f>IF(Q159=0,0,((V159/Q159)-1)*100)</f>
        <v>-26.666666666666671</v>
      </c>
      <c r="Y159" s="329"/>
      <c r="Z159" s="329"/>
    </row>
    <row r="160" spans="1:28" ht="14.25" thickTop="1" thickBot="1">
      <c r="A160" s="401"/>
      <c r="L160" s="87" t="s">
        <v>19</v>
      </c>
      <c r="M160" s="88">
        <f>+M157+M158+M159</f>
        <v>692</v>
      </c>
      <c r="N160" s="88">
        <f t="shared" ref="N160" si="281">+N157+N158+N159</f>
        <v>847</v>
      </c>
      <c r="O160" s="214">
        <f t="shared" ref="O160" si="282">+O157+O158+O159</f>
        <v>1539</v>
      </c>
      <c r="P160" s="89">
        <f t="shared" ref="P160" si="283">+P157+P158+P159</f>
        <v>0</v>
      </c>
      <c r="Q160" s="214">
        <f t="shared" ref="Q160" si="284">+Q157+Q158+Q159</f>
        <v>1539</v>
      </c>
      <c r="R160" s="88">
        <f t="shared" ref="R160" si="285">+R157+R158+R159</f>
        <v>630</v>
      </c>
      <c r="S160" s="88">
        <f t="shared" ref="S160" si="286">+S157+S158+S159</f>
        <v>622</v>
      </c>
      <c r="T160" s="214">
        <f t="shared" ref="T160" si="287">+T157+T158+T159</f>
        <v>1252</v>
      </c>
      <c r="U160" s="89">
        <f t="shared" ref="U160" si="288">+U157+U158+U159</f>
        <v>0</v>
      </c>
      <c r="V160" s="214">
        <f t="shared" ref="V160" si="289">+V157+V158+V159</f>
        <v>1252</v>
      </c>
      <c r="W160" s="90">
        <f>IF(Q160=0,0,((V160/Q160)-1)*100)</f>
        <v>-18.648473034437952</v>
      </c>
    </row>
    <row r="161" spans="1:28" ht="14.25" thickTop="1" thickBot="1">
      <c r="A161" s="401"/>
      <c r="L161" s="61" t="s">
        <v>21</v>
      </c>
      <c r="M161" s="447">
        <f>+M105+M133</f>
        <v>200</v>
      </c>
      <c r="N161" s="448">
        <f>+N105+N133</f>
        <v>231</v>
      </c>
      <c r="O161" s="213">
        <f>M161+N161</f>
        <v>431</v>
      </c>
      <c r="P161" s="91">
        <f>+P105+P133</f>
        <v>0</v>
      </c>
      <c r="Q161" s="219">
        <f>O161+P161</f>
        <v>431</v>
      </c>
      <c r="R161" s="447">
        <f>+R105+R133</f>
        <v>170</v>
      </c>
      <c r="S161" s="448">
        <f>+S105+S133</f>
        <v>252</v>
      </c>
      <c r="T161" s="213">
        <f>R161+S161</f>
        <v>422</v>
      </c>
      <c r="U161" s="91">
        <f>+U105+U133</f>
        <v>0</v>
      </c>
      <c r="V161" s="220">
        <f>T161+U161</f>
        <v>422</v>
      </c>
      <c r="W161" s="81">
        <f>IF(Q161=0,0,((V161/Q161)-1)*100)</f>
        <v>-2.0881670533642649</v>
      </c>
    </row>
    <row r="162" spans="1:28" ht="14.25" thickTop="1" thickBot="1">
      <c r="A162" s="401"/>
      <c r="L162" s="82" t="s">
        <v>66</v>
      </c>
      <c r="M162" s="83">
        <f>M156+M160+M161</f>
        <v>1821</v>
      </c>
      <c r="N162" s="84">
        <f t="shared" ref="N162" si="290">N156+N160+N161</f>
        <v>1967</v>
      </c>
      <c r="O162" s="212">
        <f t="shared" ref="O162" si="291">O156+O160+O161</f>
        <v>3788</v>
      </c>
      <c r="P162" s="83">
        <f t="shared" ref="P162" si="292">P156+P160+P161</f>
        <v>0</v>
      </c>
      <c r="Q162" s="212">
        <f t="shared" ref="Q162" si="293">Q156+Q160+Q161</f>
        <v>3788</v>
      </c>
      <c r="R162" s="83">
        <f t="shared" ref="R162" si="294">R156+R160+R161</f>
        <v>1427</v>
      </c>
      <c r="S162" s="84">
        <f t="shared" ref="S162" si="295">S156+S160+S161</f>
        <v>1654</v>
      </c>
      <c r="T162" s="212">
        <f t="shared" ref="T162" si="296">T156+T160+T161</f>
        <v>3081</v>
      </c>
      <c r="U162" s="83">
        <f t="shared" ref="U162" si="297">U156+U160+U161</f>
        <v>0</v>
      </c>
      <c r="V162" s="212">
        <f t="shared" ref="V162" si="298">V156+V160+V161</f>
        <v>3081</v>
      </c>
      <c r="W162" s="85">
        <f t="shared" ref="W162" si="299">IF(Q162=0,0,((V162/Q162)-1)*100)</f>
        <v>-18.664202745512149</v>
      </c>
      <c r="Y162" s="329"/>
      <c r="Z162" s="329"/>
    </row>
    <row r="163" spans="1:28" ht="14.25" thickTop="1" thickBot="1">
      <c r="A163" s="401"/>
      <c r="L163" s="82" t="s">
        <v>67</v>
      </c>
      <c r="M163" s="83">
        <f>+M152+M156+M160+M161</f>
        <v>2901</v>
      </c>
      <c r="N163" s="84">
        <f t="shared" ref="N163:V163" si="300">+N152+N156+N160+N161</f>
        <v>2773</v>
      </c>
      <c r="O163" s="212">
        <f t="shared" si="300"/>
        <v>5674</v>
      </c>
      <c r="P163" s="83">
        <f t="shared" si="300"/>
        <v>0</v>
      </c>
      <c r="Q163" s="212">
        <f t="shared" si="300"/>
        <v>5674</v>
      </c>
      <c r="R163" s="83">
        <f t="shared" si="300"/>
        <v>2141</v>
      </c>
      <c r="S163" s="84">
        <f t="shared" si="300"/>
        <v>2402</v>
      </c>
      <c r="T163" s="212">
        <f t="shared" si="300"/>
        <v>4543</v>
      </c>
      <c r="U163" s="83">
        <f t="shared" si="300"/>
        <v>0</v>
      </c>
      <c r="V163" s="212">
        <f t="shared" si="300"/>
        <v>4543</v>
      </c>
      <c r="W163" s="85">
        <f>IF(Q163=0,0,((V163/Q163)-1)*100)</f>
        <v>-19.933027846316531</v>
      </c>
      <c r="Y163" s="329"/>
      <c r="Z163" s="329"/>
    </row>
    <row r="164" spans="1:28" ht="13.5" thickTop="1">
      <c r="A164" s="401"/>
      <c r="L164" s="61" t="s">
        <v>22</v>
      </c>
      <c r="M164" s="447">
        <f>+M108+M136</f>
        <v>205</v>
      </c>
      <c r="N164" s="448">
        <f>+N108+N136</f>
        <v>195</v>
      </c>
      <c r="O164" s="213">
        <f t="shared" si="262"/>
        <v>400</v>
      </c>
      <c r="P164" s="445">
        <f>+P108+P136</f>
        <v>0</v>
      </c>
      <c r="Q164" s="219">
        <f t="shared" si="278"/>
        <v>400</v>
      </c>
      <c r="R164" s="447"/>
      <c r="S164" s="448"/>
      <c r="T164" s="213"/>
      <c r="U164" s="445"/>
      <c r="V164" s="220"/>
      <c r="W164" s="81"/>
    </row>
    <row r="165" spans="1:28" ht="13.5" thickBot="1">
      <c r="A165" s="403"/>
      <c r="K165" s="403"/>
      <c r="L165" s="61" t="s">
        <v>23</v>
      </c>
      <c r="M165" s="447">
        <f>+M109+M137</f>
        <v>196</v>
      </c>
      <c r="N165" s="448">
        <f>+N109+N137</f>
        <v>258</v>
      </c>
      <c r="O165" s="213">
        <f t="shared" si="262"/>
        <v>454</v>
      </c>
      <c r="P165" s="445">
        <f>+P109+P137</f>
        <v>0</v>
      </c>
      <c r="Q165" s="219">
        <f t="shared" si="278"/>
        <v>454</v>
      </c>
      <c r="R165" s="447"/>
      <c r="S165" s="448"/>
      <c r="T165" s="213"/>
      <c r="U165" s="445"/>
      <c r="V165" s="220"/>
      <c r="W165" s="81"/>
    </row>
    <row r="166" spans="1:28" ht="14.25" thickTop="1" thickBot="1">
      <c r="A166" s="403"/>
      <c r="K166" s="403"/>
      <c r="L166" s="82" t="s">
        <v>40</v>
      </c>
      <c r="M166" s="83">
        <f t="shared" ref="M166:Q166" si="301">+M161+M164+M165</f>
        <v>601</v>
      </c>
      <c r="N166" s="84">
        <f t="shared" si="301"/>
        <v>684</v>
      </c>
      <c r="O166" s="212">
        <f t="shared" si="301"/>
        <v>1285</v>
      </c>
      <c r="P166" s="83">
        <f t="shared" si="301"/>
        <v>0</v>
      </c>
      <c r="Q166" s="212">
        <f t="shared" si="301"/>
        <v>1285</v>
      </c>
      <c r="R166" s="83"/>
      <c r="S166" s="84"/>
      <c r="T166" s="212"/>
      <c r="U166" s="83"/>
      <c r="V166" s="212"/>
      <c r="W166" s="85"/>
    </row>
    <row r="167" spans="1:28" ht="14.25" thickTop="1" thickBot="1">
      <c r="A167" s="401"/>
      <c r="L167" s="82" t="s">
        <v>62</v>
      </c>
      <c r="M167" s="83">
        <f t="shared" ref="M167:Q167" si="302">M156+M160+M166</f>
        <v>2222</v>
      </c>
      <c r="N167" s="84">
        <f t="shared" si="302"/>
        <v>2420</v>
      </c>
      <c r="O167" s="212">
        <f t="shared" si="302"/>
        <v>4642</v>
      </c>
      <c r="P167" s="83">
        <f t="shared" si="302"/>
        <v>0</v>
      </c>
      <c r="Q167" s="212">
        <f t="shared" si="302"/>
        <v>4642</v>
      </c>
      <c r="R167" s="83"/>
      <c r="S167" s="84"/>
      <c r="T167" s="212"/>
      <c r="U167" s="83"/>
      <c r="V167" s="212"/>
      <c r="W167" s="85"/>
    </row>
    <row r="168" spans="1:28" ht="14.25" thickTop="1" thickBot="1">
      <c r="L168" s="82" t="s">
        <v>64</v>
      </c>
      <c r="M168" s="83">
        <f t="shared" ref="M168:Q168" si="303">+M152+M156+M160+M166</f>
        <v>3302</v>
      </c>
      <c r="N168" s="84">
        <f t="shared" si="303"/>
        <v>3226</v>
      </c>
      <c r="O168" s="212">
        <f t="shared" si="303"/>
        <v>6528</v>
      </c>
      <c r="P168" s="83">
        <f t="shared" si="303"/>
        <v>0</v>
      </c>
      <c r="Q168" s="212">
        <f t="shared" si="303"/>
        <v>6528</v>
      </c>
      <c r="R168" s="83"/>
      <c r="S168" s="84"/>
      <c r="T168" s="212"/>
      <c r="U168" s="83"/>
      <c r="V168" s="212"/>
      <c r="W168" s="85"/>
      <c r="Y168" s="329"/>
      <c r="Z168" s="329"/>
      <c r="AB168" s="329"/>
    </row>
    <row r="169" spans="1:28" ht="14.25" thickTop="1" thickBot="1">
      <c r="L169" s="92" t="s">
        <v>60</v>
      </c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</row>
    <row r="170" spans="1:28" ht="13.5" thickTop="1">
      <c r="L170" s="531" t="s">
        <v>54</v>
      </c>
      <c r="M170" s="532"/>
      <c r="N170" s="532"/>
      <c r="O170" s="532"/>
      <c r="P170" s="532"/>
      <c r="Q170" s="532"/>
      <c r="R170" s="532"/>
      <c r="S170" s="532"/>
      <c r="T170" s="532"/>
      <c r="U170" s="532"/>
      <c r="V170" s="532"/>
      <c r="W170" s="533"/>
    </row>
    <row r="171" spans="1:28" ht="24.75" customHeight="1" thickBot="1">
      <c r="L171" s="534" t="s">
        <v>51</v>
      </c>
      <c r="M171" s="535"/>
      <c r="N171" s="535"/>
      <c r="O171" s="535"/>
      <c r="P171" s="535"/>
      <c r="Q171" s="535"/>
      <c r="R171" s="535"/>
      <c r="S171" s="535"/>
      <c r="T171" s="535"/>
      <c r="U171" s="535"/>
      <c r="V171" s="535"/>
      <c r="W171" s="536"/>
    </row>
    <row r="172" spans="1:28" ht="14.25" thickTop="1" thickBot="1">
      <c r="L172" s="248"/>
      <c r="M172" s="249"/>
      <c r="N172" s="249"/>
      <c r="O172" s="249"/>
      <c r="P172" s="249"/>
      <c r="Q172" s="249"/>
      <c r="R172" s="249"/>
      <c r="S172" s="249"/>
      <c r="T172" s="249"/>
      <c r="U172" s="249"/>
      <c r="V172" s="249"/>
      <c r="W172" s="250" t="s">
        <v>34</v>
      </c>
    </row>
    <row r="173" spans="1:28" ht="14.25" thickTop="1" thickBot="1">
      <c r="L173" s="251"/>
      <c r="M173" s="252" t="s">
        <v>63</v>
      </c>
      <c r="N173" s="253"/>
      <c r="O173" s="291"/>
      <c r="P173" s="252"/>
      <c r="Q173" s="252"/>
      <c r="R173" s="252" t="s">
        <v>65</v>
      </c>
      <c r="S173" s="253"/>
      <c r="T173" s="291"/>
      <c r="U173" s="252"/>
      <c r="V173" s="252"/>
      <c r="W173" s="365" t="s">
        <v>2</v>
      </c>
    </row>
    <row r="174" spans="1:28" ht="13.5" thickTop="1">
      <c r="L174" s="255" t="s">
        <v>3</v>
      </c>
      <c r="M174" s="256"/>
      <c r="N174" s="257"/>
      <c r="O174" s="258"/>
      <c r="P174" s="259"/>
      <c r="Q174" s="258"/>
      <c r="R174" s="256"/>
      <c r="S174" s="257"/>
      <c r="T174" s="258"/>
      <c r="U174" s="259"/>
      <c r="V174" s="258"/>
      <c r="W174" s="366" t="s">
        <v>4</v>
      </c>
    </row>
    <row r="175" spans="1:28" ht="13.5" thickBot="1">
      <c r="L175" s="261"/>
      <c r="M175" s="482" t="s">
        <v>35</v>
      </c>
      <c r="N175" s="483" t="s">
        <v>36</v>
      </c>
      <c r="O175" s="264" t="s">
        <v>37</v>
      </c>
      <c r="P175" s="261" t="s">
        <v>32</v>
      </c>
      <c r="Q175" s="264" t="s">
        <v>7</v>
      </c>
      <c r="R175" s="482" t="s">
        <v>35</v>
      </c>
      <c r="S175" s="483" t="s">
        <v>36</v>
      </c>
      <c r="T175" s="264" t="s">
        <v>37</v>
      </c>
      <c r="U175" s="261" t="s">
        <v>32</v>
      </c>
      <c r="V175" s="264" t="s">
        <v>7</v>
      </c>
      <c r="W175" s="367"/>
    </row>
    <row r="176" spans="1:28" ht="5.25" customHeight="1" thickTop="1">
      <c r="L176" s="255"/>
      <c r="M176" s="484"/>
      <c r="N176" s="485"/>
      <c r="O176" s="486"/>
      <c r="P176" s="487"/>
      <c r="Q176" s="269"/>
      <c r="R176" s="484"/>
      <c r="S176" s="485"/>
      <c r="T176" s="486"/>
      <c r="U176" s="487"/>
      <c r="V176" s="269"/>
      <c r="W176" s="271"/>
    </row>
    <row r="177" spans="1:23">
      <c r="L177" s="255" t="s">
        <v>10</v>
      </c>
      <c r="M177" s="455">
        <v>0</v>
      </c>
      <c r="N177" s="456">
        <v>0</v>
      </c>
      <c r="O177" s="457">
        <f>M177+N177</f>
        <v>0</v>
      </c>
      <c r="P177" s="456">
        <v>0</v>
      </c>
      <c r="Q177" s="457">
        <f>O177+P177</f>
        <v>0</v>
      </c>
      <c r="R177" s="455">
        <v>0</v>
      </c>
      <c r="S177" s="456">
        <v>0</v>
      </c>
      <c r="T177" s="457">
        <f>R177+S177</f>
        <v>0</v>
      </c>
      <c r="U177" s="456">
        <v>0</v>
      </c>
      <c r="V177" s="457">
        <f t="shared" ref="V177:V179" si="304">T177+U177</f>
        <v>0</v>
      </c>
      <c r="W177" s="488">
        <f>IF(Q177=0,0,((V177/Q177)-1)*100)</f>
        <v>0</v>
      </c>
    </row>
    <row r="178" spans="1:23">
      <c r="L178" s="255" t="s">
        <v>11</v>
      </c>
      <c r="M178" s="455">
        <v>1</v>
      </c>
      <c r="N178" s="456">
        <v>0</v>
      </c>
      <c r="O178" s="457">
        <f>M178+N178</f>
        <v>1</v>
      </c>
      <c r="P178" s="456">
        <v>0</v>
      </c>
      <c r="Q178" s="457">
        <f>O178+P178</f>
        <v>1</v>
      </c>
      <c r="R178" s="455">
        <v>0</v>
      </c>
      <c r="S178" s="456">
        <v>0</v>
      </c>
      <c r="T178" s="457">
        <f>R178+S178</f>
        <v>0</v>
      </c>
      <c r="U178" s="456">
        <v>0</v>
      </c>
      <c r="V178" s="457">
        <f>T178+U178</f>
        <v>0</v>
      </c>
      <c r="W178" s="488">
        <f>IF(Q178=0,0,((V178/Q178)-1)*100)</f>
        <v>-100</v>
      </c>
    </row>
    <row r="179" spans="1:23" ht="13.5" thickBot="1">
      <c r="L179" s="261" t="s">
        <v>12</v>
      </c>
      <c r="M179" s="455">
        <v>3</v>
      </c>
      <c r="N179" s="456">
        <v>0</v>
      </c>
      <c r="O179" s="310">
        <f>M179+N179</f>
        <v>3</v>
      </c>
      <c r="P179" s="456">
        <v>0</v>
      </c>
      <c r="Q179" s="457">
        <f>O179+P179</f>
        <v>3</v>
      </c>
      <c r="R179" s="455">
        <v>0</v>
      </c>
      <c r="S179" s="456">
        <v>0</v>
      </c>
      <c r="T179" s="310">
        <f>R179+S179</f>
        <v>0</v>
      </c>
      <c r="U179" s="456">
        <v>0</v>
      </c>
      <c r="V179" s="457">
        <f t="shared" si="304"/>
        <v>0</v>
      </c>
      <c r="W179" s="488">
        <f>IF(Q179=0,0,((V179/Q179)-1)*100)</f>
        <v>-100</v>
      </c>
    </row>
    <row r="180" spans="1:23" ht="14.25" thickTop="1" thickBot="1">
      <c r="L180" s="277" t="s">
        <v>57</v>
      </c>
      <c r="M180" s="278">
        <f t="shared" ref="M180:V180" si="305">+M177+M178+M179</f>
        <v>4</v>
      </c>
      <c r="N180" s="308">
        <f t="shared" si="305"/>
        <v>0</v>
      </c>
      <c r="O180" s="298">
        <f t="shared" si="305"/>
        <v>4</v>
      </c>
      <c r="P180" s="308">
        <f t="shared" si="305"/>
        <v>0</v>
      </c>
      <c r="Q180" s="298">
        <f t="shared" si="305"/>
        <v>4</v>
      </c>
      <c r="R180" s="278">
        <f t="shared" si="305"/>
        <v>0</v>
      </c>
      <c r="S180" s="308">
        <f t="shared" si="305"/>
        <v>0</v>
      </c>
      <c r="T180" s="298">
        <f t="shared" si="305"/>
        <v>0</v>
      </c>
      <c r="U180" s="308">
        <f t="shared" si="305"/>
        <v>0</v>
      </c>
      <c r="V180" s="298">
        <f t="shared" si="305"/>
        <v>0</v>
      </c>
      <c r="W180" s="489">
        <f t="shared" ref="W180" si="306">IF(Q180=0,0,((V180/Q180)-1)*100)</f>
        <v>-100</v>
      </c>
    </row>
    <row r="181" spans="1:23" ht="13.5" thickTop="1">
      <c r="L181" s="255" t="s">
        <v>13</v>
      </c>
      <c r="M181" s="455">
        <v>2</v>
      </c>
      <c r="N181" s="456">
        <v>0</v>
      </c>
      <c r="O181" s="457">
        <f>M181+N181</f>
        <v>2</v>
      </c>
      <c r="P181" s="456">
        <v>0</v>
      </c>
      <c r="Q181" s="457">
        <f>O181+P181</f>
        <v>2</v>
      </c>
      <c r="R181" s="455">
        <v>0</v>
      </c>
      <c r="S181" s="456">
        <v>0</v>
      </c>
      <c r="T181" s="457">
        <f>R181+S181</f>
        <v>0</v>
      </c>
      <c r="U181" s="456">
        <v>0</v>
      </c>
      <c r="V181" s="457">
        <f>T181+U181</f>
        <v>0</v>
      </c>
      <c r="W181" s="488">
        <f t="shared" ref="W181:W190" si="307">IF(Q181=0,0,((V181/Q181)-1)*100)</f>
        <v>-100</v>
      </c>
    </row>
    <row r="182" spans="1:23">
      <c r="L182" s="255" t="s">
        <v>14</v>
      </c>
      <c r="M182" s="455">
        <v>2</v>
      </c>
      <c r="N182" s="456">
        <v>0</v>
      </c>
      <c r="O182" s="457">
        <f>M182+N182</f>
        <v>2</v>
      </c>
      <c r="P182" s="456">
        <v>0</v>
      </c>
      <c r="Q182" s="457">
        <f>O182+P182</f>
        <v>2</v>
      </c>
      <c r="R182" s="455">
        <v>0</v>
      </c>
      <c r="S182" s="456">
        <v>0</v>
      </c>
      <c r="T182" s="457">
        <f>R182+S182</f>
        <v>0</v>
      </c>
      <c r="U182" s="456">
        <v>0</v>
      </c>
      <c r="V182" s="457">
        <f>T182+U182</f>
        <v>0</v>
      </c>
      <c r="W182" s="488">
        <f>IF(Q182=0,0,((V182/Q182)-1)*100)</f>
        <v>-100</v>
      </c>
    </row>
    <row r="183" spans="1:23" ht="13.5" thickBot="1">
      <c r="L183" s="255" t="s">
        <v>15</v>
      </c>
      <c r="M183" s="455">
        <v>1</v>
      </c>
      <c r="N183" s="456">
        <v>0</v>
      </c>
      <c r="O183" s="457">
        <f>M183+N183</f>
        <v>1</v>
      </c>
      <c r="P183" s="456">
        <v>0</v>
      </c>
      <c r="Q183" s="457">
        <f>O183+P183</f>
        <v>1</v>
      </c>
      <c r="R183" s="455">
        <v>0</v>
      </c>
      <c r="S183" s="456">
        <v>0</v>
      </c>
      <c r="T183" s="457">
        <f>R183+S183</f>
        <v>0</v>
      </c>
      <c r="U183" s="456">
        <v>0</v>
      </c>
      <c r="V183" s="457">
        <f>T183+U183</f>
        <v>0</v>
      </c>
      <c r="W183" s="488">
        <f>IF(Q183=0,0,((V183/Q183)-1)*100)</f>
        <v>-100</v>
      </c>
    </row>
    <row r="184" spans="1:23" ht="14.25" thickTop="1" thickBot="1">
      <c r="L184" s="277" t="s">
        <v>61</v>
      </c>
      <c r="M184" s="278">
        <f t="shared" ref="M184" si="308">+M181+M182+M183</f>
        <v>5</v>
      </c>
      <c r="N184" s="308">
        <f t="shared" ref="N184" si="309">+N181+N182+N183</f>
        <v>0</v>
      </c>
      <c r="O184" s="298">
        <f t="shared" ref="O184" si="310">+O181+O182+O183</f>
        <v>5</v>
      </c>
      <c r="P184" s="308">
        <f t="shared" ref="P184" si="311">+P181+P182+P183</f>
        <v>0</v>
      </c>
      <c r="Q184" s="298">
        <f t="shared" ref="Q184" si="312">+Q181+Q182+Q183</f>
        <v>5</v>
      </c>
      <c r="R184" s="278">
        <f t="shared" ref="R184" si="313">+R181+R182+R183</f>
        <v>0</v>
      </c>
      <c r="S184" s="308">
        <f t="shared" ref="S184" si="314">+S181+S182+S183</f>
        <v>0</v>
      </c>
      <c r="T184" s="298">
        <f t="shared" ref="T184" si="315">+T181+T182+T183</f>
        <v>0</v>
      </c>
      <c r="U184" s="308">
        <f t="shared" ref="U184" si="316">+U181+U182+U183</f>
        <v>0</v>
      </c>
      <c r="V184" s="298">
        <f t="shared" ref="V184" si="317">+V181+V182+V183</f>
        <v>0</v>
      </c>
      <c r="W184" s="489">
        <f t="shared" ref="W184" si="318">IF(Q184=0,0,((V184/Q184)-1)*100)</f>
        <v>-100</v>
      </c>
    </row>
    <row r="185" spans="1:23" ht="13.5" thickTop="1">
      <c r="L185" s="255" t="s">
        <v>16</v>
      </c>
      <c r="M185" s="455">
        <v>0</v>
      </c>
      <c r="N185" s="456">
        <v>0</v>
      </c>
      <c r="O185" s="457">
        <f>SUM(M185:N185)</f>
        <v>0</v>
      </c>
      <c r="P185" s="456">
        <v>0</v>
      </c>
      <c r="Q185" s="457">
        <f t="shared" ref="Q185" si="319">O185+P185</f>
        <v>0</v>
      </c>
      <c r="R185" s="455">
        <v>0</v>
      </c>
      <c r="S185" s="456">
        <v>0</v>
      </c>
      <c r="T185" s="457">
        <f>SUM(R185:S185)</f>
        <v>0</v>
      </c>
      <c r="U185" s="456">
        <v>0</v>
      </c>
      <c r="V185" s="457">
        <f t="shared" ref="V185" si="320">T185+U185</f>
        <v>0</v>
      </c>
      <c r="W185" s="488">
        <f t="shared" si="307"/>
        <v>0</v>
      </c>
    </row>
    <row r="186" spans="1:23">
      <c r="L186" s="255" t="s">
        <v>17</v>
      </c>
      <c r="M186" s="455">
        <v>0</v>
      </c>
      <c r="N186" s="456">
        <v>0</v>
      </c>
      <c r="O186" s="457">
        <f>SUM(M186:N186)</f>
        <v>0</v>
      </c>
      <c r="P186" s="456">
        <v>0</v>
      </c>
      <c r="Q186" s="457">
        <f>O186+P186</f>
        <v>0</v>
      </c>
      <c r="R186" s="455">
        <v>0</v>
      </c>
      <c r="S186" s="456">
        <v>0</v>
      </c>
      <c r="T186" s="457">
        <f>SUM(R186:S186)</f>
        <v>0</v>
      </c>
      <c r="U186" s="456">
        <v>0</v>
      </c>
      <c r="V186" s="457">
        <f>T186+U186</f>
        <v>0</v>
      </c>
      <c r="W186" s="488">
        <f>IF(Q186=0,0,((V186/Q186)-1)*100)</f>
        <v>0</v>
      </c>
    </row>
    <row r="187" spans="1:23" ht="13.5" thickBot="1">
      <c r="L187" s="255" t="s">
        <v>18</v>
      </c>
      <c r="M187" s="455">
        <v>0</v>
      </c>
      <c r="N187" s="456">
        <v>0</v>
      </c>
      <c r="O187" s="457">
        <f>SUM(M187:N187)</f>
        <v>0</v>
      </c>
      <c r="P187" s="490">
        <v>0</v>
      </c>
      <c r="Q187" s="457">
        <f>O187+P187</f>
        <v>0</v>
      </c>
      <c r="R187" s="455">
        <v>0</v>
      </c>
      <c r="S187" s="456">
        <v>0</v>
      </c>
      <c r="T187" s="457">
        <f>SUM(R187:S187)</f>
        <v>0</v>
      </c>
      <c r="U187" s="490">
        <v>0</v>
      </c>
      <c r="V187" s="457">
        <f>T187+U187</f>
        <v>0</v>
      </c>
      <c r="W187" s="488">
        <f>IF(Q187=0,0,((V187/Q187)-1)*100)</f>
        <v>0</v>
      </c>
    </row>
    <row r="188" spans="1:23" ht="14.25" thickTop="1" thickBot="1">
      <c r="L188" s="284" t="s">
        <v>19</v>
      </c>
      <c r="M188" s="285">
        <f>+M185+M186+M187</f>
        <v>0</v>
      </c>
      <c r="N188" s="309">
        <f t="shared" ref="N188:V188" si="321">+N185+N186+N187</f>
        <v>0</v>
      </c>
      <c r="O188" s="300">
        <f t="shared" si="321"/>
        <v>0</v>
      </c>
      <c r="P188" s="309">
        <f t="shared" si="321"/>
        <v>0</v>
      </c>
      <c r="Q188" s="300">
        <f t="shared" si="321"/>
        <v>0</v>
      </c>
      <c r="R188" s="285">
        <f t="shared" si="321"/>
        <v>0</v>
      </c>
      <c r="S188" s="309">
        <f t="shared" si="321"/>
        <v>0</v>
      </c>
      <c r="T188" s="300">
        <f t="shared" si="321"/>
        <v>0</v>
      </c>
      <c r="U188" s="309">
        <f t="shared" si="321"/>
        <v>0</v>
      </c>
      <c r="V188" s="300">
        <f t="shared" si="321"/>
        <v>0</v>
      </c>
      <c r="W188" s="288">
        <f>IF(Q188=0,0,((V188/Q188)-1)*100)</f>
        <v>0</v>
      </c>
    </row>
    <row r="189" spans="1:23" ht="14.25" thickTop="1" thickBot="1">
      <c r="A189" s="403"/>
      <c r="K189" s="403"/>
      <c r="L189" s="255" t="s">
        <v>21</v>
      </c>
      <c r="M189" s="455">
        <v>0</v>
      </c>
      <c r="N189" s="456">
        <v>0</v>
      </c>
      <c r="O189" s="457">
        <f>SUM(M189:N189)</f>
        <v>0</v>
      </c>
      <c r="P189" s="491">
        <v>0</v>
      </c>
      <c r="Q189" s="457">
        <f>O189+P189</f>
        <v>0</v>
      </c>
      <c r="R189" s="455">
        <v>0</v>
      </c>
      <c r="S189" s="456">
        <v>0</v>
      </c>
      <c r="T189" s="457">
        <f>SUM(R189:S189)</f>
        <v>0</v>
      </c>
      <c r="U189" s="491">
        <v>0</v>
      </c>
      <c r="V189" s="457">
        <f>T189+U189</f>
        <v>0</v>
      </c>
      <c r="W189" s="488">
        <f>IF(Q189=0,0,((V189/Q189)-1)*100)</f>
        <v>0</v>
      </c>
    </row>
    <row r="190" spans="1:23" ht="14.25" thickTop="1" thickBot="1">
      <c r="L190" s="277" t="s">
        <v>66</v>
      </c>
      <c r="M190" s="278">
        <f>M184+M188+M189</f>
        <v>5</v>
      </c>
      <c r="N190" s="308">
        <f t="shared" ref="N190:V190" si="322">N184+N188+N189</f>
        <v>0</v>
      </c>
      <c r="O190" s="298">
        <f t="shared" si="322"/>
        <v>5</v>
      </c>
      <c r="P190" s="308">
        <f t="shared" si="322"/>
        <v>0</v>
      </c>
      <c r="Q190" s="298">
        <f t="shared" si="322"/>
        <v>5</v>
      </c>
      <c r="R190" s="278">
        <f t="shared" si="322"/>
        <v>0</v>
      </c>
      <c r="S190" s="308">
        <f t="shared" si="322"/>
        <v>0</v>
      </c>
      <c r="T190" s="298">
        <f t="shared" si="322"/>
        <v>0</v>
      </c>
      <c r="U190" s="308">
        <f t="shared" si="322"/>
        <v>0</v>
      </c>
      <c r="V190" s="298">
        <f t="shared" si="322"/>
        <v>0</v>
      </c>
      <c r="W190" s="489">
        <f t="shared" si="307"/>
        <v>-100</v>
      </c>
    </row>
    <row r="191" spans="1:23" ht="14.25" thickTop="1" thickBot="1">
      <c r="L191" s="277" t="s">
        <v>67</v>
      </c>
      <c r="M191" s="278">
        <f>+M180+M184+M188+M189</f>
        <v>9</v>
      </c>
      <c r="N191" s="308">
        <f t="shared" ref="N191:V191" si="323">+N180+N184+N188+N189</f>
        <v>0</v>
      </c>
      <c r="O191" s="298">
        <f t="shared" si="323"/>
        <v>9</v>
      </c>
      <c r="P191" s="308">
        <f t="shared" si="323"/>
        <v>0</v>
      </c>
      <c r="Q191" s="298">
        <f t="shared" si="323"/>
        <v>9</v>
      </c>
      <c r="R191" s="278">
        <f t="shared" si="323"/>
        <v>0</v>
      </c>
      <c r="S191" s="308">
        <f t="shared" si="323"/>
        <v>0</v>
      </c>
      <c r="T191" s="298">
        <f t="shared" si="323"/>
        <v>0</v>
      </c>
      <c r="U191" s="308">
        <f t="shared" si="323"/>
        <v>0</v>
      </c>
      <c r="V191" s="298">
        <f t="shared" si="323"/>
        <v>0</v>
      </c>
      <c r="W191" s="489">
        <f>IF(Q191=0,0,((V191/Q191)-1)*100)</f>
        <v>-100</v>
      </c>
    </row>
    <row r="192" spans="1:23" ht="13.5" thickTop="1">
      <c r="A192" s="403"/>
      <c r="K192" s="403"/>
      <c r="L192" s="255" t="s">
        <v>22</v>
      </c>
      <c r="M192" s="455">
        <v>0</v>
      </c>
      <c r="N192" s="456">
        <v>0</v>
      </c>
      <c r="O192" s="457">
        <f>SUM(M192:N192)</f>
        <v>0</v>
      </c>
      <c r="P192" s="456">
        <v>0</v>
      </c>
      <c r="Q192" s="457">
        <f>O192+P192</f>
        <v>0</v>
      </c>
      <c r="R192" s="455"/>
      <c r="S192" s="456"/>
      <c r="T192" s="457"/>
      <c r="U192" s="456"/>
      <c r="V192" s="457"/>
      <c r="W192" s="488"/>
    </row>
    <row r="193" spans="1:23" ht="13.5" thickBot="1">
      <c r="A193" s="403"/>
      <c r="K193" s="403"/>
      <c r="L193" s="255" t="s">
        <v>23</v>
      </c>
      <c r="M193" s="455">
        <v>0</v>
      </c>
      <c r="N193" s="456">
        <v>0</v>
      </c>
      <c r="O193" s="457">
        <f>SUM(M193:N193)</f>
        <v>0</v>
      </c>
      <c r="P193" s="456">
        <v>0</v>
      </c>
      <c r="Q193" s="457">
        <f>O193+P193</f>
        <v>0</v>
      </c>
      <c r="R193" s="455"/>
      <c r="S193" s="456"/>
      <c r="T193" s="457"/>
      <c r="U193" s="456"/>
      <c r="V193" s="457"/>
      <c r="W193" s="488"/>
    </row>
    <row r="194" spans="1:23" ht="14.25" thickTop="1" thickBot="1">
      <c r="L194" s="277" t="s">
        <v>40</v>
      </c>
      <c r="M194" s="278">
        <f t="shared" ref="M194:Q194" si="324">+M189+M192+M193</f>
        <v>0</v>
      </c>
      <c r="N194" s="308">
        <f t="shared" si="324"/>
        <v>0</v>
      </c>
      <c r="O194" s="298">
        <f t="shared" si="324"/>
        <v>0</v>
      </c>
      <c r="P194" s="308">
        <f t="shared" si="324"/>
        <v>0</v>
      </c>
      <c r="Q194" s="298">
        <f t="shared" si="324"/>
        <v>0</v>
      </c>
      <c r="R194" s="278"/>
      <c r="S194" s="308"/>
      <c r="T194" s="298"/>
      <c r="U194" s="308"/>
      <c r="V194" s="298"/>
      <c r="W194" s="489"/>
    </row>
    <row r="195" spans="1:23" ht="14.25" thickTop="1" thickBot="1">
      <c r="L195" s="277" t="s">
        <v>62</v>
      </c>
      <c r="M195" s="278">
        <f t="shared" ref="M195:Q195" si="325">M184+M188+M194</f>
        <v>5</v>
      </c>
      <c r="N195" s="308">
        <f t="shared" si="325"/>
        <v>0</v>
      </c>
      <c r="O195" s="298">
        <f t="shared" si="325"/>
        <v>5</v>
      </c>
      <c r="P195" s="308">
        <f t="shared" si="325"/>
        <v>0</v>
      </c>
      <c r="Q195" s="298">
        <f t="shared" si="325"/>
        <v>5</v>
      </c>
      <c r="R195" s="278"/>
      <c r="S195" s="308"/>
      <c r="T195" s="298"/>
      <c r="U195" s="308"/>
      <c r="V195" s="298"/>
      <c r="W195" s="489"/>
    </row>
    <row r="196" spans="1:23" ht="14.25" thickTop="1" thickBot="1">
      <c r="L196" s="277" t="s">
        <v>64</v>
      </c>
      <c r="M196" s="278">
        <f t="shared" ref="M196:Q196" si="326">+M180+M184+M188+M194</f>
        <v>9</v>
      </c>
      <c r="N196" s="308">
        <f t="shared" si="326"/>
        <v>0</v>
      </c>
      <c r="O196" s="298">
        <f t="shared" si="326"/>
        <v>9</v>
      </c>
      <c r="P196" s="308">
        <f t="shared" si="326"/>
        <v>0</v>
      </c>
      <c r="Q196" s="298">
        <f t="shared" si="326"/>
        <v>9</v>
      </c>
      <c r="R196" s="278"/>
      <c r="S196" s="308"/>
      <c r="T196" s="298"/>
      <c r="U196" s="308"/>
      <c r="V196" s="298"/>
      <c r="W196" s="489"/>
    </row>
    <row r="197" spans="1:23" ht="14.25" thickTop="1" thickBot="1">
      <c r="L197" s="290" t="s">
        <v>60</v>
      </c>
      <c r="M197" s="249"/>
      <c r="N197" s="249"/>
      <c r="O197" s="249"/>
      <c r="P197" s="249"/>
      <c r="Q197" s="249"/>
      <c r="R197" s="249"/>
      <c r="S197" s="249"/>
      <c r="T197" s="249"/>
      <c r="U197" s="249"/>
      <c r="V197" s="249"/>
      <c r="W197" s="249"/>
    </row>
    <row r="198" spans="1:23" ht="13.5" thickTop="1">
      <c r="L198" s="531" t="s">
        <v>55</v>
      </c>
      <c r="M198" s="532"/>
      <c r="N198" s="532"/>
      <c r="O198" s="532"/>
      <c r="P198" s="532"/>
      <c r="Q198" s="532"/>
      <c r="R198" s="532"/>
      <c r="S198" s="532"/>
      <c r="T198" s="532"/>
      <c r="U198" s="532"/>
      <c r="V198" s="532"/>
      <c r="W198" s="533"/>
    </row>
    <row r="199" spans="1:23" ht="13.5" thickBot="1">
      <c r="L199" s="534" t="s">
        <v>52</v>
      </c>
      <c r="M199" s="535"/>
      <c r="N199" s="535"/>
      <c r="O199" s="535"/>
      <c r="P199" s="535"/>
      <c r="Q199" s="535"/>
      <c r="R199" s="535"/>
      <c r="S199" s="535"/>
      <c r="T199" s="535"/>
      <c r="U199" s="535"/>
      <c r="V199" s="535"/>
      <c r="W199" s="536"/>
    </row>
    <row r="200" spans="1:23" ht="14.25" thickTop="1" thickBot="1">
      <c r="L200" s="248"/>
      <c r="M200" s="249"/>
      <c r="N200" s="249"/>
      <c r="O200" s="249"/>
      <c r="P200" s="249"/>
      <c r="Q200" s="249"/>
      <c r="R200" s="249"/>
      <c r="S200" s="249"/>
      <c r="T200" s="249"/>
      <c r="U200" s="249"/>
      <c r="V200" s="249"/>
      <c r="W200" s="250" t="s">
        <v>34</v>
      </c>
    </row>
    <row r="201" spans="1:23" ht="14.25" thickTop="1" thickBot="1">
      <c r="L201" s="251"/>
      <c r="M201" s="252" t="s">
        <v>63</v>
      </c>
      <c r="N201" s="253"/>
      <c r="O201" s="291"/>
      <c r="P201" s="252"/>
      <c r="Q201" s="252"/>
      <c r="R201" s="252" t="s">
        <v>65</v>
      </c>
      <c r="S201" s="253"/>
      <c r="T201" s="291"/>
      <c r="U201" s="252"/>
      <c r="V201" s="252"/>
      <c r="W201" s="365" t="s">
        <v>2</v>
      </c>
    </row>
    <row r="202" spans="1:23" ht="13.5" thickTop="1">
      <c r="L202" s="255" t="s">
        <v>3</v>
      </c>
      <c r="M202" s="256"/>
      <c r="N202" s="257"/>
      <c r="O202" s="258"/>
      <c r="P202" s="259"/>
      <c r="Q202" s="258"/>
      <c r="R202" s="256"/>
      <c r="S202" s="257"/>
      <c r="T202" s="258"/>
      <c r="U202" s="259"/>
      <c r="V202" s="258"/>
      <c r="W202" s="366" t="s">
        <v>4</v>
      </c>
    </row>
    <row r="203" spans="1:23" ht="13.5" thickBot="1">
      <c r="L203" s="261"/>
      <c r="M203" s="482" t="s">
        <v>35</v>
      </c>
      <c r="N203" s="483" t="s">
        <v>36</v>
      </c>
      <c r="O203" s="264" t="s">
        <v>37</v>
      </c>
      <c r="P203" s="261" t="s">
        <v>32</v>
      </c>
      <c r="Q203" s="264" t="s">
        <v>7</v>
      </c>
      <c r="R203" s="482" t="s">
        <v>35</v>
      </c>
      <c r="S203" s="483" t="s">
        <v>36</v>
      </c>
      <c r="T203" s="264" t="s">
        <v>37</v>
      </c>
      <c r="U203" s="261" t="s">
        <v>32</v>
      </c>
      <c r="V203" s="264" t="s">
        <v>7</v>
      </c>
      <c r="W203" s="367"/>
    </row>
    <row r="204" spans="1:23" ht="6" customHeight="1" thickTop="1">
      <c r="L204" s="255"/>
      <c r="M204" s="484"/>
      <c r="N204" s="485"/>
      <c r="O204" s="269"/>
      <c r="P204" s="492"/>
      <c r="Q204" s="269"/>
      <c r="R204" s="484"/>
      <c r="S204" s="485"/>
      <c r="T204" s="269"/>
      <c r="U204" s="492"/>
      <c r="V204" s="269"/>
      <c r="W204" s="271"/>
    </row>
    <row r="205" spans="1:23">
      <c r="L205" s="255" t="s">
        <v>10</v>
      </c>
      <c r="M205" s="455">
        <v>4</v>
      </c>
      <c r="N205" s="456">
        <v>7</v>
      </c>
      <c r="O205" s="457">
        <f>M205+N205</f>
        <v>11</v>
      </c>
      <c r="P205" s="458">
        <v>0</v>
      </c>
      <c r="Q205" s="457">
        <f>O205+P205</f>
        <v>11</v>
      </c>
      <c r="R205" s="455">
        <v>0</v>
      </c>
      <c r="S205" s="456">
        <v>0</v>
      </c>
      <c r="T205" s="457">
        <f>R205+S205</f>
        <v>0</v>
      </c>
      <c r="U205" s="458">
        <v>0</v>
      </c>
      <c r="V205" s="457">
        <f t="shared" ref="V205:V207" si="327">T205+U205</f>
        <v>0</v>
      </c>
      <c r="W205" s="276">
        <f>IF(Q205=0,0,((V205/Q205)-1)*100)</f>
        <v>-100</v>
      </c>
    </row>
    <row r="206" spans="1:23">
      <c r="L206" s="255" t="s">
        <v>11</v>
      </c>
      <c r="M206" s="455">
        <v>0</v>
      </c>
      <c r="N206" s="456">
        <v>0</v>
      </c>
      <c r="O206" s="457">
        <f>M206+N206</f>
        <v>0</v>
      </c>
      <c r="P206" s="458">
        <v>0</v>
      </c>
      <c r="Q206" s="457">
        <f>O206+P206</f>
        <v>0</v>
      </c>
      <c r="R206" s="455">
        <v>0</v>
      </c>
      <c r="S206" s="456">
        <v>1</v>
      </c>
      <c r="T206" s="457">
        <f>R206+S206</f>
        <v>1</v>
      </c>
      <c r="U206" s="458">
        <v>0</v>
      </c>
      <c r="V206" s="457">
        <f>T206+U206</f>
        <v>1</v>
      </c>
      <c r="W206" s="276">
        <f>IF(Q206=0,0,((V206/Q206)-1)*100)</f>
        <v>0</v>
      </c>
    </row>
    <row r="207" spans="1:23" ht="13.5" thickBot="1">
      <c r="L207" s="261" t="s">
        <v>12</v>
      </c>
      <c r="M207" s="455">
        <v>6</v>
      </c>
      <c r="N207" s="456">
        <v>8</v>
      </c>
      <c r="O207" s="457">
        <f>M207+N207</f>
        <v>14</v>
      </c>
      <c r="P207" s="458">
        <v>0</v>
      </c>
      <c r="Q207" s="457">
        <f>O207+P207</f>
        <v>14</v>
      </c>
      <c r="R207" s="455">
        <v>0</v>
      </c>
      <c r="S207" s="456">
        <v>1</v>
      </c>
      <c r="T207" s="457">
        <f>R207+S207</f>
        <v>1</v>
      </c>
      <c r="U207" s="458">
        <v>0</v>
      </c>
      <c r="V207" s="457">
        <f t="shared" si="327"/>
        <v>1</v>
      </c>
      <c r="W207" s="276">
        <f>IF(Q207=0,0,((V207/Q207)-1)*100)</f>
        <v>-92.857142857142861</v>
      </c>
    </row>
    <row r="208" spans="1:23" ht="14.25" thickTop="1" thickBot="1">
      <c r="L208" s="277" t="s">
        <v>38</v>
      </c>
      <c r="M208" s="278">
        <f t="shared" ref="M208:V208" si="328">+M205+M206+M207</f>
        <v>10</v>
      </c>
      <c r="N208" s="308">
        <f t="shared" si="328"/>
        <v>15</v>
      </c>
      <c r="O208" s="298">
        <f t="shared" si="328"/>
        <v>25</v>
      </c>
      <c r="P208" s="308">
        <f t="shared" si="328"/>
        <v>0</v>
      </c>
      <c r="Q208" s="298">
        <f t="shared" si="328"/>
        <v>25</v>
      </c>
      <c r="R208" s="278">
        <f t="shared" si="328"/>
        <v>0</v>
      </c>
      <c r="S208" s="308">
        <f t="shared" si="328"/>
        <v>2</v>
      </c>
      <c r="T208" s="298">
        <f t="shared" si="328"/>
        <v>2</v>
      </c>
      <c r="U208" s="308">
        <f t="shared" si="328"/>
        <v>0</v>
      </c>
      <c r="V208" s="298">
        <f t="shared" si="328"/>
        <v>2</v>
      </c>
      <c r="W208" s="489">
        <f t="shared" ref="W208" si="329">IF(Q208=0,0,((V208/Q208)-1)*100)</f>
        <v>-92</v>
      </c>
    </row>
    <row r="209" spans="1:23" ht="13.5" thickTop="1">
      <c r="L209" s="255" t="s">
        <v>13</v>
      </c>
      <c r="M209" s="455">
        <v>6</v>
      </c>
      <c r="N209" s="456">
        <v>3</v>
      </c>
      <c r="O209" s="457">
        <f>M209+N209</f>
        <v>9</v>
      </c>
      <c r="P209" s="458">
        <v>0</v>
      </c>
      <c r="Q209" s="457">
        <f>O209+P209</f>
        <v>9</v>
      </c>
      <c r="R209" s="455">
        <v>0</v>
      </c>
      <c r="S209" s="456">
        <v>0</v>
      </c>
      <c r="T209" s="457">
        <f>R209+S209</f>
        <v>0</v>
      </c>
      <c r="U209" s="458">
        <v>0</v>
      </c>
      <c r="V209" s="457">
        <f>T209+U209</f>
        <v>0</v>
      </c>
      <c r="W209" s="276">
        <f t="shared" ref="W209:W213" si="330">IF(Q209=0,0,((V209/Q209)-1)*100)</f>
        <v>-100</v>
      </c>
    </row>
    <row r="210" spans="1:23">
      <c r="L210" s="255" t="s">
        <v>14</v>
      </c>
      <c r="M210" s="455">
        <v>5</v>
      </c>
      <c r="N210" s="456">
        <v>6</v>
      </c>
      <c r="O210" s="457">
        <f>M210+N210</f>
        <v>11</v>
      </c>
      <c r="P210" s="458">
        <v>0</v>
      </c>
      <c r="Q210" s="457">
        <f>O210+P210</f>
        <v>11</v>
      </c>
      <c r="R210" s="455">
        <v>0</v>
      </c>
      <c r="S210" s="456">
        <v>1</v>
      </c>
      <c r="T210" s="457">
        <f>R210+S210</f>
        <v>1</v>
      </c>
      <c r="U210" s="458">
        <v>0</v>
      </c>
      <c r="V210" s="457">
        <f>T210+U210</f>
        <v>1</v>
      </c>
      <c r="W210" s="276">
        <f>IF(Q210=0,0,((V210/Q210)-1)*100)</f>
        <v>-90.909090909090907</v>
      </c>
    </row>
    <row r="211" spans="1:23" ht="13.5" thickBot="1">
      <c r="L211" s="255" t="s">
        <v>15</v>
      </c>
      <c r="M211" s="455">
        <v>6</v>
      </c>
      <c r="N211" s="456">
        <v>6</v>
      </c>
      <c r="O211" s="457">
        <f>M211+N211</f>
        <v>12</v>
      </c>
      <c r="P211" s="458">
        <v>0</v>
      </c>
      <c r="Q211" s="457">
        <f>O211+P211</f>
        <v>12</v>
      </c>
      <c r="R211" s="455">
        <v>0</v>
      </c>
      <c r="S211" s="456">
        <v>0</v>
      </c>
      <c r="T211" s="457">
        <f>R211+S211</f>
        <v>0</v>
      </c>
      <c r="U211" s="458">
        <v>0</v>
      </c>
      <c r="V211" s="457">
        <f>T211+U211</f>
        <v>0</v>
      </c>
      <c r="W211" s="276">
        <f>IF(Q211=0,0,((V211/Q211)-1)*100)</f>
        <v>-100</v>
      </c>
    </row>
    <row r="212" spans="1:23" ht="14.25" thickTop="1" thickBot="1">
      <c r="L212" s="277" t="s">
        <v>61</v>
      </c>
      <c r="M212" s="278">
        <f t="shared" ref="M212" si="331">+M209+M210+M211</f>
        <v>17</v>
      </c>
      <c r="N212" s="308">
        <f t="shared" ref="N212" si="332">+N209+N210+N211</f>
        <v>15</v>
      </c>
      <c r="O212" s="298">
        <f t="shared" ref="O212" si="333">+O209+O210+O211</f>
        <v>32</v>
      </c>
      <c r="P212" s="308">
        <f t="shared" ref="P212" si="334">+P209+P210+P211</f>
        <v>0</v>
      </c>
      <c r="Q212" s="298">
        <f t="shared" ref="Q212" si="335">+Q209+Q210+Q211</f>
        <v>32</v>
      </c>
      <c r="R212" s="278">
        <f t="shared" ref="R212" si="336">+R209+R210+R211</f>
        <v>0</v>
      </c>
      <c r="S212" s="308">
        <f t="shared" ref="S212" si="337">+S209+S210+S211</f>
        <v>1</v>
      </c>
      <c r="T212" s="298">
        <f t="shared" ref="T212" si="338">+T209+T210+T211</f>
        <v>1</v>
      </c>
      <c r="U212" s="308">
        <f t="shared" ref="U212" si="339">+U209+U210+U211</f>
        <v>0</v>
      </c>
      <c r="V212" s="298">
        <f t="shared" ref="V212" si="340">+V209+V210+V211</f>
        <v>1</v>
      </c>
      <c r="W212" s="489">
        <f t="shared" ref="W212" si="341">IF(Q212=0,0,((V212/Q212)-1)*100)</f>
        <v>-96.875</v>
      </c>
    </row>
    <row r="213" spans="1:23" ht="13.5" thickTop="1">
      <c r="L213" s="255" t="s">
        <v>16</v>
      </c>
      <c r="M213" s="455">
        <v>1</v>
      </c>
      <c r="N213" s="456">
        <v>2</v>
      </c>
      <c r="O213" s="457">
        <f>SUM(M213:N213)</f>
        <v>3</v>
      </c>
      <c r="P213" s="458">
        <v>0</v>
      </c>
      <c r="Q213" s="457">
        <f>O213+P213</f>
        <v>3</v>
      </c>
      <c r="R213" s="455">
        <v>1</v>
      </c>
      <c r="S213" s="456">
        <v>0</v>
      </c>
      <c r="T213" s="457">
        <f>SUM(R213:S213)</f>
        <v>1</v>
      </c>
      <c r="U213" s="458">
        <v>0</v>
      </c>
      <c r="V213" s="457">
        <f>T213+U213</f>
        <v>1</v>
      </c>
      <c r="W213" s="276">
        <f t="shared" si="330"/>
        <v>-66.666666666666671</v>
      </c>
    </row>
    <row r="214" spans="1:23">
      <c r="L214" s="255" t="s">
        <v>17</v>
      </c>
      <c r="M214" s="455">
        <v>1</v>
      </c>
      <c r="N214" s="456">
        <v>2</v>
      </c>
      <c r="O214" s="457">
        <f>SUM(M214:N214)</f>
        <v>3</v>
      </c>
      <c r="P214" s="458">
        <v>0</v>
      </c>
      <c r="Q214" s="457">
        <f>O214+P214</f>
        <v>3</v>
      </c>
      <c r="R214" s="455">
        <v>1</v>
      </c>
      <c r="S214" s="456">
        <v>0</v>
      </c>
      <c r="T214" s="457">
        <f>SUM(R214:S214)</f>
        <v>1</v>
      </c>
      <c r="U214" s="458">
        <v>0</v>
      </c>
      <c r="V214" s="457">
        <f>T214+U214</f>
        <v>1</v>
      </c>
      <c r="W214" s="276">
        <f>IF(Q214=0,0,((V214/Q214)-1)*100)</f>
        <v>-66.666666666666671</v>
      </c>
    </row>
    <row r="215" spans="1:23" ht="13.5" thickBot="1">
      <c r="L215" s="255" t="s">
        <v>18</v>
      </c>
      <c r="M215" s="455">
        <v>1</v>
      </c>
      <c r="N215" s="456">
        <v>3</v>
      </c>
      <c r="O215" s="282">
        <f>SUM(M215:N215)</f>
        <v>4</v>
      </c>
      <c r="P215" s="283">
        <v>0</v>
      </c>
      <c r="Q215" s="282">
        <f>O215+P215</f>
        <v>4</v>
      </c>
      <c r="R215" s="455">
        <v>1</v>
      </c>
      <c r="S215" s="456">
        <v>0</v>
      </c>
      <c r="T215" s="282">
        <f>SUM(R215:S215)</f>
        <v>1</v>
      </c>
      <c r="U215" s="283">
        <v>0</v>
      </c>
      <c r="V215" s="282">
        <f>T215+U215</f>
        <v>1</v>
      </c>
      <c r="W215" s="276">
        <f>IF(Q215=0,0,((V215/Q215)-1)*100)</f>
        <v>-75</v>
      </c>
    </row>
    <row r="216" spans="1:23" ht="14.25" thickTop="1" thickBot="1">
      <c r="L216" s="284" t="s">
        <v>19</v>
      </c>
      <c r="M216" s="285">
        <f>+M213+M214+M215</f>
        <v>3</v>
      </c>
      <c r="N216" s="309">
        <f t="shared" ref="N216" si="342">+N213+N214+N215</f>
        <v>7</v>
      </c>
      <c r="O216" s="300">
        <f t="shared" ref="O216" si="343">+O213+O214+O215</f>
        <v>10</v>
      </c>
      <c r="P216" s="309">
        <f t="shared" ref="P216" si="344">+P213+P214+P215</f>
        <v>0</v>
      </c>
      <c r="Q216" s="300">
        <f t="shared" ref="Q216" si="345">+Q213+Q214+Q215</f>
        <v>10</v>
      </c>
      <c r="R216" s="285">
        <f t="shared" ref="R216" si="346">+R213+R214+R215</f>
        <v>3</v>
      </c>
      <c r="S216" s="309">
        <f t="shared" ref="S216" si="347">+S213+S214+S215</f>
        <v>0</v>
      </c>
      <c r="T216" s="300">
        <f t="shared" ref="T216" si="348">+T213+T214+T215</f>
        <v>3</v>
      </c>
      <c r="U216" s="309">
        <f t="shared" ref="U216" si="349">+U213+U214+U215</f>
        <v>0</v>
      </c>
      <c r="V216" s="300">
        <f t="shared" ref="V216" si="350">+V213+V214+V215</f>
        <v>3</v>
      </c>
      <c r="W216" s="288">
        <f>IF(Q216=0,0,((V216/Q216)-1)*100)</f>
        <v>-70</v>
      </c>
    </row>
    <row r="217" spans="1:23" ht="14.25" thickTop="1" thickBot="1">
      <c r="A217" s="403"/>
      <c r="K217" s="403"/>
      <c r="L217" s="255" t="s">
        <v>21</v>
      </c>
      <c r="M217" s="455">
        <v>0</v>
      </c>
      <c r="N217" s="456">
        <v>3</v>
      </c>
      <c r="O217" s="282">
        <f>SUM(M217:N217)</f>
        <v>3</v>
      </c>
      <c r="P217" s="289">
        <v>0</v>
      </c>
      <c r="Q217" s="282">
        <f>O217+P217</f>
        <v>3</v>
      </c>
      <c r="R217" s="455">
        <v>1</v>
      </c>
      <c r="S217" s="456">
        <v>0</v>
      </c>
      <c r="T217" s="282">
        <f>SUM(R217:S217)</f>
        <v>1</v>
      </c>
      <c r="U217" s="289">
        <v>0</v>
      </c>
      <c r="V217" s="282">
        <f>T217+U217</f>
        <v>1</v>
      </c>
      <c r="W217" s="276">
        <f>IF(Q217=0,0,((V217/Q217)-1)*100)</f>
        <v>-66.666666666666671</v>
      </c>
    </row>
    <row r="218" spans="1:23" ht="14.25" thickTop="1" thickBot="1">
      <c r="L218" s="277" t="s">
        <v>66</v>
      </c>
      <c r="M218" s="278">
        <f>M212+M216+M217</f>
        <v>20</v>
      </c>
      <c r="N218" s="308">
        <f t="shared" ref="N218" si="351">N212+N216+N217</f>
        <v>25</v>
      </c>
      <c r="O218" s="298">
        <f t="shared" ref="O218" si="352">O212+O216+O217</f>
        <v>45</v>
      </c>
      <c r="P218" s="308">
        <f t="shared" ref="P218" si="353">P212+P216+P217</f>
        <v>0</v>
      </c>
      <c r="Q218" s="298">
        <f t="shared" ref="Q218" si="354">Q212+Q216+Q217</f>
        <v>45</v>
      </c>
      <c r="R218" s="278">
        <f t="shared" ref="R218" si="355">R212+R216+R217</f>
        <v>4</v>
      </c>
      <c r="S218" s="308">
        <f t="shared" ref="S218" si="356">S212+S216+S217</f>
        <v>1</v>
      </c>
      <c r="T218" s="298">
        <f t="shared" ref="T218" si="357">T212+T216+T217</f>
        <v>5</v>
      </c>
      <c r="U218" s="308">
        <f t="shared" ref="U218" si="358">U212+U216+U217</f>
        <v>0</v>
      </c>
      <c r="V218" s="298">
        <f t="shared" ref="V218" si="359">V212+V216+V217</f>
        <v>5</v>
      </c>
      <c r="W218" s="489">
        <f t="shared" ref="W218" si="360">IF(Q218=0,0,((V218/Q218)-1)*100)</f>
        <v>-88.888888888888886</v>
      </c>
    </row>
    <row r="219" spans="1:23" ht="14.25" thickTop="1" thickBot="1">
      <c r="L219" s="277" t="s">
        <v>67</v>
      </c>
      <c r="M219" s="278">
        <f>+M208+M212+M216+M217</f>
        <v>30</v>
      </c>
      <c r="N219" s="308">
        <f t="shared" ref="N219:V219" si="361">+N208+N212+N216+N217</f>
        <v>40</v>
      </c>
      <c r="O219" s="298">
        <f t="shared" si="361"/>
        <v>70</v>
      </c>
      <c r="P219" s="308">
        <f t="shared" si="361"/>
        <v>0</v>
      </c>
      <c r="Q219" s="298">
        <f t="shared" si="361"/>
        <v>70</v>
      </c>
      <c r="R219" s="278">
        <f t="shared" si="361"/>
        <v>4</v>
      </c>
      <c r="S219" s="308">
        <f t="shared" si="361"/>
        <v>3</v>
      </c>
      <c r="T219" s="298">
        <f t="shared" si="361"/>
        <v>7</v>
      </c>
      <c r="U219" s="308">
        <f t="shared" si="361"/>
        <v>0</v>
      </c>
      <c r="V219" s="298">
        <f t="shared" si="361"/>
        <v>7</v>
      </c>
      <c r="W219" s="489">
        <f>IF(Q219=0,0,((V219/Q219)-1)*100)</f>
        <v>-90</v>
      </c>
    </row>
    <row r="220" spans="1:23" ht="13.5" thickTop="1">
      <c r="A220" s="403"/>
      <c r="K220" s="403"/>
      <c r="L220" s="255" t="s">
        <v>22</v>
      </c>
      <c r="M220" s="455">
        <v>2</v>
      </c>
      <c r="N220" s="456">
        <v>3</v>
      </c>
      <c r="O220" s="282">
        <f>SUM(M220:N220)</f>
        <v>5</v>
      </c>
      <c r="P220" s="458">
        <v>0</v>
      </c>
      <c r="Q220" s="282">
        <f>O220+P220</f>
        <v>5</v>
      </c>
      <c r="R220" s="455"/>
      <c r="S220" s="456"/>
      <c r="T220" s="282"/>
      <c r="U220" s="458"/>
      <c r="V220" s="282"/>
      <c r="W220" s="276"/>
    </row>
    <row r="221" spans="1:23" ht="13.5" thickBot="1">
      <c r="A221" s="403"/>
      <c r="K221" s="403"/>
      <c r="L221" s="255" t="s">
        <v>23</v>
      </c>
      <c r="M221" s="455">
        <v>0</v>
      </c>
      <c r="N221" s="456">
        <v>3</v>
      </c>
      <c r="O221" s="282">
        <f>SUM(M221:N221)</f>
        <v>3</v>
      </c>
      <c r="P221" s="458">
        <v>0</v>
      </c>
      <c r="Q221" s="282">
        <f>O221+P221</f>
        <v>3</v>
      </c>
      <c r="R221" s="455"/>
      <c r="S221" s="456"/>
      <c r="T221" s="282"/>
      <c r="U221" s="458"/>
      <c r="V221" s="282"/>
      <c r="W221" s="276"/>
    </row>
    <row r="222" spans="1:23" ht="14.25" thickTop="1" thickBot="1">
      <c r="A222" s="403"/>
      <c r="K222" s="403"/>
      <c r="L222" s="277" t="s">
        <v>40</v>
      </c>
      <c r="M222" s="278">
        <f t="shared" ref="M222:Q222" si="362">+M217+M220+M221</f>
        <v>2</v>
      </c>
      <c r="N222" s="279">
        <f t="shared" si="362"/>
        <v>9</v>
      </c>
      <c r="O222" s="280">
        <f t="shared" si="362"/>
        <v>11</v>
      </c>
      <c r="P222" s="278">
        <f t="shared" si="362"/>
        <v>0</v>
      </c>
      <c r="Q222" s="280">
        <f t="shared" si="362"/>
        <v>11</v>
      </c>
      <c r="R222" s="278"/>
      <c r="S222" s="279"/>
      <c r="T222" s="280"/>
      <c r="U222" s="278"/>
      <c r="V222" s="280"/>
      <c r="W222" s="281"/>
    </row>
    <row r="223" spans="1:23" ht="14.25" thickTop="1" thickBot="1">
      <c r="L223" s="277" t="s">
        <v>62</v>
      </c>
      <c r="M223" s="278">
        <f t="shared" ref="M223:Q223" si="363">M212+M216+M222</f>
        <v>22</v>
      </c>
      <c r="N223" s="308">
        <f t="shared" si="363"/>
        <v>31</v>
      </c>
      <c r="O223" s="298">
        <f t="shared" si="363"/>
        <v>53</v>
      </c>
      <c r="P223" s="308">
        <f t="shared" si="363"/>
        <v>0</v>
      </c>
      <c r="Q223" s="298">
        <f t="shared" si="363"/>
        <v>53</v>
      </c>
      <c r="R223" s="278"/>
      <c r="S223" s="308"/>
      <c r="T223" s="298"/>
      <c r="U223" s="308"/>
      <c r="V223" s="298"/>
      <c r="W223" s="489"/>
    </row>
    <row r="224" spans="1:23" ht="14.25" thickTop="1" thickBot="1">
      <c r="L224" s="277" t="s">
        <v>64</v>
      </c>
      <c r="M224" s="278">
        <f t="shared" ref="M224:Q224" si="364">+M208+M212+M216+M222</f>
        <v>32</v>
      </c>
      <c r="N224" s="308">
        <f t="shared" si="364"/>
        <v>46</v>
      </c>
      <c r="O224" s="298">
        <f t="shared" si="364"/>
        <v>78</v>
      </c>
      <c r="P224" s="308">
        <f t="shared" si="364"/>
        <v>0</v>
      </c>
      <c r="Q224" s="298">
        <f t="shared" si="364"/>
        <v>78</v>
      </c>
      <c r="R224" s="278"/>
      <c r="S224" s="308"/>
      <c r="T224" s="298"/>
      <c r="U224" s="308"/>
      <c r="V224" s="298"/>
      <c r="W224" s="489"/>
    </row>
    <row r="225" spans="12:23" ht="14.25" thickTop="1" thickBot="1">
      <c r="L225" s="290" t="s">
        <v>60</v>
      </c>
      <c r="M225" s="249"/>
      <c r="N225" s="249"/>
      <c r="O225" s="249"/>
      <c r="P225" s="249"/>
      <c r="Q225" s="249"/>
      <c r="R225" s="249"/>
      <c r="S225" s="249"/>
      <c r="T225" s="249"/>
      <c r="U225" s="249"/>
      <c r="V225" s="249"/>
      <c r="W225" s="249"/>
    </row>
    <row r="226" spans="12:23" ht="13.5" thickTop="1">
      <c r="L226" s="501" t="s">
        <v>56</v>
      </c>
      <c r="M226" s="502"/>
      <c r="N226" s="502"/>
      <c r="O226" s="502"/>
      <c r="P226" s="502"/>
      <c r="Q226" s="502"/>
      <c r="R226" s="502"/>
      <c r="S226" s="502"/>
      <c r="T226" s="502"/>
      <c r="U226" s="502"/>
      <c r="V226" s="502"/>
      <c r="W226" s="503"/>
    </row>
    <row r="227" spans="12:23" ht="13.5" thickBot="1">
      <c r="L227" s="504" t="s">
        <v>53</v>
      </c>
      <c r="M227" s="505"/>
      <c r="N227" s="505"/>
      <c r="O227" s="505"/>
      <c r="P227" s="505"/>
      <c r="Q227" s="505"/>
      <c r="R227" s="505"/>
      <c r="S227" s="505"/>
      <c r="T227" s="505"/>
      <c r="U227" s="505"/>
      <c r="V227" s="505"/>
      <c r="W227" s="506"/>
    </row>
    <row r="228" spans="12:23" ht="14.25" thickTop="1" thickBot="1">
      <c r="L228" s="248"/>
      <c r="M228" s="249"/>
      <c r="N228" s="249"/>
      <c r="O228" s="249"/>
      <c r="P228" s="249"/>
      <c r="Q228" s="249"/>
      <c r="R228" s="249"/>
      <c r="S228" s="249"/>
      <c r="T228" s="249"/>
      <c r="U228" s="249"/>
      <c r="V228" s="249"/>
      <c r="W228" s="250" t="s">
        <v>34</v>
      </c>
    </row>
    <row r="229" spans="12:23" ht="12.75" customHeight="1" thickTop="1" thickBot="1">
      <c r="L229" s="251"/>
      <c r="M229" s="495" t="s">
        <v>63</v>
      </c>
      <c r="N229" s="496"/>
      <c r="O229" s="496"/>
      <c r="P229" s="496"/>
      <c r="Q229" s="496"/>
      <c r="R229" s="252" t="s">
        <v>65</v>
      </c>
      <c r="S229" s="253"/>
      <c r="T229" s="291"/>
      <c r="U229" s="252"/>
      <c r="V229" s="252"/>
      <c r="W229" s="365" t="s">
        <v>2</v>
      </c>
    </row>
    <row r="230" spans="12:23" ht="13.5" thickTop="1">
      <c r="L230" s="255" t="s">
        <v>3</v>
      </c>
      <c r="M230" s="256"/>
      <c r="N230" s="257"/>
      <c r="O230" s="258"/>
      <c r="P230" s="259"/>
      <c r="Q230" s="302"/>
      <c r="R230" s="256"/>
      <c r="S230" s="257"/>
      <c r="T230" s="258"/>
      <c r="U230" s="259"/>
      <c r="V230" s="364"/>
      <c r="W230" s="366" t="s">
        <v>4</v>
      </c>
    </row>
    <row r="231" spans="12:23" ht="13.5" thickBot="1">
      <c r="L231" s="261"/>
      <c r="M231" s="482" t="s">
        <v>35</v>
      </c>
      <c r="N231" s="483" t="s">
        <v>36</v>
      </c>
      <c r="O231" s="264" t="s">
        <v>37</v>
      </c>
      <c r="P231" s="261" t="s">
        <v>32</v>
      </c>
      <c r="Q231" s="465" t="s">
        <v>7</v>
      </c>
      <c r="R231" s="482" t="s">
        <v>35</v>
      </c>
      <c r="S231" s="483" t="s">
        <v>36</v>
      </c>
      <c r="T231" s="264" t="s">
        <v>37</v>
      </c>
      <c r="U231" s="261" t="s">
        <v>32</v>
      </c>
      <c r="V231" s="464" t="s">
        <v>7</v>
      </c>
      <c r="W231" s="367"/>
    </row>
    <row r="232" spans="12:23" ht="4.5" customHeight="1" thickTop="1">
      <c r="L232" s="255"/>
      <c r="M232" s="484"/>
      <c r="N232" s="485"/>
      <c r="O232" s="269"/>
      <c r="P232" s="492"/>
      <c r="Q232" s="304"/>
      <c r="R232" s="484"/>
      <c r="S232" s="485"/>
      <c r="T232" s="269"/>
      <c r="U232" s="492"/>
      <c r="V232" s="306"/>
      <c r="W232" s="271"/>
    </row>
    <row r="233" spans="12:23">
      <c r="L233" s="255" t="s">
        <v>10</v>
      </c>
      <c r="M233" s="455">
        <f t="shared" ref="M233:N235" si="365">+M177+M205</f>
        <v>4</v>
      </c>
      <c r="N233" s="456">
        <f t="shared" si="365"/>
        <v>7</v>
      </c>
      <c r="O233" s="457">
        <f>M233+N233</f>
        <v>11</v>
      </c>
      <c r="P233" s="458">
        <f>+P177+P205</f>
        <v>0</v>
      </c>
      <c r="Q233" s="305">
        <f t="shared" ref="Q233" si="366">O233+P233</f>
        <v>11</v>
      </c>
      <c r="R233" s="455">
        <f t="shared" ref="R233:S235" si="367">+R177+R205</f>
        <v>0</v>
      </c>
      <c r="S233" s="456">
        <f t="shared" si="367"/>
        <v>0</v>
      </c>
      <c r="T233" s="457">
        <f>R233+S233</f>
        <v>0</v>
      </c>
      <c r="U233" s="458">
        <f>+U177+U205</f>
        <v>0</v>
      </c>
      <c r="V233" s="307">
        <f>T233+U233</f>
        <v>0</v>
      </c>
      <c r="W233" s="276">
        <f>IF(Q233=0,0,((V233/Q233)-1)*100)</f>
        <v>-100</v>
      </c>
    </row>
    <row r="234" spans="12:23">
      <c r="L234" s="255" t="s">
        <v>11</v>
      </c>
      <c r="M234" s="455">
        <f t="shared" si="365"/>
        <v>1</v>
      </c>
      <c r="N234" s="456">
        <f t="shared" si="365"/>
        <v>0</v>
      </c>
      <c r="O234" s="457">
        <f t="shared" ref="O234:O235" si="368">M234+N234</f>
        <v>1</v>
      </c>
      <c r="P234" s="458">
        <f>+P178+P206</f>
        <v>0</v>
      </c>
      <c r="Q234" s="305">
        <f>O234+P234</f>
        <v>1</v>
      </c>
      <c r="R234" s="455">
        <f t="shared" si="367"/>
        <v>0</v>
      </c>
      <c r="S234" s="456">
        <f t="shared" si="367"/>
        <v>1</v>
      </c>
      <c r="T234" s="457">
        <f t="shared" ref="T234:T235" si="369">R234+S234</f>
        <v>1</v>
      </c>
      <c r="U234" s="458">
        <f>+U178+U206</f>
        <v>0</v>
      </c>
      <c r="V234" s="307">
        <f>T234+U234</f>
        <v>1</v>
      </c>
      <c r="W234" s="276">
        <f>IF(Q234=0,0,((V234/Q234)-1)*100)</f>
        <v>0</v>
      </c>
    </row>
    <row r="235" spans="12:23" ht="13.5" thickBot="1">
      <c r="L235" s="261" t="s">
        <v>12</v>
      </c>
      <c r="M235" s="455">
        <f t="shared" si="365"/>
        <v>9</v>
      </c>
      <c r="N235" s="456">
        <f t="shared" si="365"/>
        <v>8</v>
      </c>
      <c r="O235" s="457">
        <f t="shared" si="368"/>
        <v>17</v>
      </c>
      <c r="P235" s="458">
        <f>+P179+P207</f>
        <v>0</v>
      </c>
      <c r="Q235" s="305">
        <f>O235+P235</f>
        <v>17</v>
      </c>
      <c r="R235" s="455">
        <f t="shared" si="367"/>
        <v>0</v>
      </c>
      <c r="S235" s="456">
        <f t="shared" si="367"/>
        <v>1</v>
      </c>
      <c r="T235" s="457">
        <f t="shared" si="369"/>
        <v>1</v>
      </c>
      <c r="U235" s="458">
        <f>+U179+U207</f>
        <v>0</v>
      </c>
      <c r="V235" s="307">
        <f>T235+U235</f>
        <v>1</v>
      </c>
      <c r="W235" s="276">
        <f>IF(Q235=0,0,((V235/Q235)-1)*100)</f>
        <v>-94.117647058823522</v>
      </c>
    </row>
    <row r="236" spans="12:23" ht="14.25" thickTop="1" thickBot="1">
      <c r="L236" s="277" t="s">
        <v>38</v>
      </c>
      <c r="M236" s="278">
        <f t="shared" ref="M236:V236" si="370">+M233+M234+M235</f>
        <v>14</v>
      </c>
      <c r="N236" s="279">
        <f t="shared" si="370"/>
        <v>15</v>
      </c>
      <c r="O236" s="280">
        <f t="shared" si="370"/>
        <v>29</v>
      </c>
      <c r="P236" s="278">
        <f t="shared" si="370"/>
        <v>0</v>
      </c>
      <c r="Q236" s="280">
        <f t="shared" si="370"/>
        <v>29</v>
      </c>
      <c r="R236" s="278">
        <f t="shared" si="370"/>
        <v>0</v>
      </c>
      <c r="S236" s="308">
        <f t="shared" si="370"/>
        <v>2</v>
      </c>
      <c r="T236" s="298">
        <f t="shared" si="370"/>
        <v>2</v>
      </c>
      <c r="U236" s="308">
        <f t="shared" si="370"/>
        <v>0</v>
      </c>
      <c r="V236" s="298">
        <f t="shared" si="370"/>
        <v>2</v>
      </c>
      <c r="W236" s="489">
        <f t="shared" ref="W236" si="371">IF(Q236=0,0,((V236/Q236)-1)*100)</f>
        <v>-93.103448275862064</v>
      </c>
    </row>
    <row r="237" spans="12:23" ht="13.5" thickTop="1">
      <c r="L237" s="255" t="s">
        <v>13</v>
      </c>
      <c r="M237" s="455">
        <f t="shared" ref="M237:N239" si="372">+M181+M209</f>
        <v>8</v>
      </c>
      <c r="N237" s="456">
        <f t="shared" si="372"/>
        <v>3</v>
      </c>
      <c r="O237" s="457">
        <f t="shared" ref="O237" si="373">M237+N237</f>
        <v>11</v>
      </c>
      <c r="P237" s="458">
        <f>+P181+P209</f>
        <v>0</v>
      </c>
      <c r="Q237" s="305">
        <f t="shared" ref="Q237" si="374">O237+P237</f>
        <v>11</v>
      </c>
      <c r="R237" s="455">
        <f t="shared" ref="R237:S239" si="375">+R181+R209</f>
        <v>0</v>
      </c>
      <c r="S237" s="456">
        <f t="shared" si="375"/>
        <v>0</v>
      </c>
      <c r="T237" s="457">
        <f t="shared" ref="T237" si="376">R237+S237</f>
        <v>0</v>
      </c>
      <c r="U237" s="458">
        <f>+U181+U209</f>
        <v>0</v>
      </c>
      <c r="V237" s="307">
        <f>T237+U237</f>
        <v>0</v>
      </c>
      <c r="W237" s="276">
        <f>IF(Q237=0,0,((V237/Q237)-1)*100)</f>
        <v>-100</v>
      </c>
    </row>
    <row r="238" spans="12:23">
      <c r="L238" s="255" t="s">
        <v>14</v>
      </c>
      <c r="M238" s="455">
        <f t="shared" si="372"/>
        <v>7</v>
      </c>
      <c r="N238" s="456">
        <f t="shared" si="372"/>
        <v>6</v>
      </c>
      <c r="O238" s="457">
        <f>M238+N238</f>
        <v>13</v>
      </c>
      <c r="P238" s="458">
        <f>+P182+P210</f>
        <v>0</v>
      </c>
      <c r="Q238" s="305">
        <f>O238+P238</f>
        <v>13</v>
      </c>
      <c r="R238" s="455">
        <f t="shared" si="375"/>
        <v>0</v>
      </c>
      <c r="S238" s="456">
        <f t="shared" si="375"/>
        <v>1</v>
      </c>
      <c r="T238" s="457">
        <f>R238+S238</f>
        <v>1</v>
      </c>
      <c r="U238" s="458">
        <f>+U182+U210</f>
        <v>0</v>
      </c>
      <c r="V238" s="307">
        <f>T238+U238</f>
        <v>1</v>
      </c>
      <c r="W238" s="276">
        <f>IF(Q238=0,0,((V238/Q238)-1)*100)</f>
        <v>-92.307692307692307</v>
      </c>
    </row>
    <row r="239" spans="12:23" ht="13.5" thickBot="1">
      <c r="L239" s="255" t="s">
        <v>15</v>
      </c>
      <c r="M239" s="455">
        <f t="shared" si="372"/>
        <v>7</v>
      </c>
      <c r="N239" s="456">
        <f t="shared" si="372"/>
        <v>6</v>
      </c>
      <c r="O239" s="457">
        <f>M239+N239</f>
        <v>13</v>
      </c>
      <c r="P239" s="458">
        <f>+P183+P211</f>
        <v>0</v>
      </c>
      <c r="Q239" s="305">
        <f>O239+P239</f>
        <v>13</v>
      </c>
      <c r="R239" s="455">
        <f t="shared" si="375"/>
        <v>0</v>
      </c>
      <c r="S239" s="456">
        <f t="shared" si="375"/>
        <v>0</v>
      </c>
      <c r="T239" s="457">
        <f>R239+S239</f>
        <v>0</v>
      </c>
      <c r="U239" s="458">
        <f>+U183+U211</f>
        <v>0</v>
      </c>
      <c r="V239" s="307">
        <f>T239+U239</f>
        <v>0</v>
      </c>
      <c r="W239" s="276">
        <f>IF(Q239=0,0,((V239/Q239)-1)*100)</f>
        <v>-100</v>
      </c>
    </row>
    <row r="240" spans="12:23" ht="14.25" thickTop="1" thickBot="1">
      <c r="L240" s="277" t="s">
        <v>61</v>
      </c>
      <c r="M240" s="278">
        <f t="shared" ref="M240" si="377">+M237+M238+M239</f>
        <v>22</v>
      </c>
      <c r="N240" s="308">
        <f t="shared" ref="N240" si="378">+N237+N238+N239</f>
        <v>15</v>
      </c>
      <c r="O240" s="298">
        <f t="shared" ref="O240" si="379">+O237+O238+O239</f>
        <v>37</v>
      </c>
      <c r="P240" s="308">
        <f t="shared" ref="P240" si="380">+P237+P238+P239</f>
        <v>0</v>
      </c>
      <c r="Q240" s="298">
        <f t="shared" ref="Q240" si="381">+Q237+Q238+Q239</f>
        <v>37</v>
      </c>
      <c r="R240" s="278">
        <f t="shared" ref="R240" si="382">+R237+R238+R239</f>
        <v>0</v>
      </c>
      <c r="S240" s="308">
        <f t="shared" ref="S240" si="383">+S237+S238+S239</f>
        <v>1</v>
      </c>
      <c r="T240" s="298">
        <f t="shared" ref="T240" si="384">+T237+T238+T239</f>
        <v>1</v>
      </c>
      <c r="U240" s="308">
        <f t="shared" ref="U240" si="385">+U237+U238+U239</f>
        <v>0</v>
      </c>
      <c r="V240" s="298">
        <f t="shared" ref="V240" si="386">+V237+V238+V239</f>
        <v>1</v>
      </c>
      <c r="W240" s="489">
        <f t="shared" ref="W240" si="387">IF(Q240=0,0,((V240/Q240)-1)*100)</f>
        <v>-97.297297297297305</v>
      </c>
    </row>
    <row r="241" spans="1:23" ht="13.5" thickTop="1">
      <c r="L241" s="255" t="s">
        <v>16</v>
      </c>
      <c r="M241" s="455">
        <f t="shared" ref="M241:N243" si="388">+M185+M213</f>
        <v>1</v>
      </c>
      <c r="N241" s="456">
        <f t="shared" si="388"/>
        <v>2</v>
      </c>
      <c r="O241" s="457">
        <f t="shared" ref="O241" si="389">M241+N241</f>
        <v>3</v>
      </c>
      <c r="P241" s="458">
        <f>+P185+P213</f>
        <v>0</v>
      </c>
      <c r="Q241" s="305">
        <f t="shared" ref="Q241" si="390">O241+P241</f>
        <v>3</v>
      </c>
      <c r="R241" s="455">
        <f t="shared" ref="R241:S243" si="391">+R185+R213</f>
        <v>1</v>
      </c>
      <c r="S241" s="456">
        <f t="shared" si="391"/>
        <v>0</v>
      </c>
      <c r="T241" s="457">
        <f t="shared" ref="T241" si="392">R241+S241</f>
        <v>1</v>
      </c>
      <c r="U241" s="458">
        <f>+U185+U213</f>
        <v>0</v>
      </c>
      <c r="V241" s="307">
        <f>T241+U241</f>
        <v>1</v>
      </c>
      <c r="W241" s="276">
        <f t="shared" ref="W241" si="393">IF(Q241=0,0,((V241/Q241)-1)*100)</f>
        <v>-66.666666666666671</v>
      </c>
    </row>
    <row r="242" spans="1:23">
      <c r="L242" s="255" t="s">
        <v>17</v>
      </c>
      <c r="M242" s="455">
        <f t="shared" si="388"/>
        <v>1</v>
      </c>
      <c r="N242" s="456">
        <f t="shared" si="388"/>
        <v>2</v>
      </c>
      <c r="O242" s="457">
        <f>M242+N242</f>
        <v>3</v>
      </c>
      <c r="P242" s="458">
        <f>+P186+P214</f>
        <v>0</v>
      </c>
      <c r="Q242" s="305">
        <f>O242+P242</f>
        <v>3</v>
      </c>
      <c r="R242" s="455">
        <f t="shared" si="391"/>
        <v>1</v>
      </c>
      <c r="S242" s="456">
        <f t="shared" si="391"/>
        <v>0</v>
      </c>
      <c r="T242" s="457">
        <f>R242+S242</f>
        <v>1</v>
      </c>
      <c r="U242" s="458">
        <f>+U186+U214</f>
        <v>0</v>
      </c>
      <c r="V242" s="307">
        <f>T242+U242</f>
        <v>1</v>
      </c>
      <c r="W242" s="276">
        <f>IF(Q242=0,0,((V242/Q242)-1)*100)</f>
        <v>-66.666666666666671</v>
      </c>
    </row>
    <row r="243" spans="1:23" ht="13.5" thickBot="1">
      <c r="L243" s="255" t="s">
        <v>18</v>
      </c>
      <c r="M243" s="455">
        <f t="shared" si="388"/>
        <v>1</v>
      </c>
      <c r="N243" s="456">
        <f t="shared" si="388"/>
        <v>3</v>
      </c>
      <c r="O243" s="282">
        <f>M243+N243</f>
        <v>4</v>
      </c>
      <c r="P243" s="283">
        <f>+P187+P215</f>
        <v>0</v>
      </c>
      <c r="Q243" s="305">
        <f>O243+P243</f>
        <v>4</v>
      </c>
      <c r="R243" s="455">
        <f t="shared" si="391"/>
        <v>1</v>
      </c>
      <c r="S243" s="456">
        <f t="shared" si="391"/>
        <v>0</v>
      </c>
      <c r="T243" s="282">
        <f>R243+S243</f>
        <v>1</v>
      </c>
      <c r="U243" s="283">
        <f>+U187+U215</f>
        <v>0</v>
      </c>
      <c r="V243" s="307">
        <f>T243+U243</f>
        <v>1</v>
      </c>
      <c r="W243" s="276">
        <f>IF(Q243=0,0,((V243/Q243)-1)*100)</f>
        <v>-75</v>
      </c>
    </row>
    <row r="244" spans="1:23" ht="14.25" thickTop="1" thickBot="1">
      <c r="L244" s="284" t="s">
        <v>19</v>
      </c>
      <c r="M244" s="285">
        <f>+M241+M242+M243</f>
        <v>3</v>
      </c>
      <c r="N244" s="309">
        <f t="shared" ref="N244" si="394">+N241+N242+N243</f>
        <v>7</v>
      </c>
      <c r="O244" s="300">
        <f t="shared" ref="O244" si="395">+O241+O242+O243</f>
        <v>10</v>
      </c>
      <c r="P244" s="309">
        <f t="shared" ref="P244" si="396">+P241+P242+P243</f>
        <v>0</v>
      </c>
      <c r="Q244" s="300">
        <f t="shared" ref="Q244" si="397">+Q241+Q242+Q243</f>
        <v>10</v>
      </c>
      <c r="R244" s="285">
        <f t="shared" ref="R244" si="398">+R241+R242+R243</f>
        <v>3</v>
      </c>
      <c r="S244" s="309">
        <f t="shared" ref="S244" si="399">+S241+S242+S243</f>
        <v>0</v>
      </c>
      <c r="T244" s="300">
        <f t="shared" ref="T244" si="400">+T241+T242+T243</f>
        <v>3</v>
      </c>
      <c r="U244" s="309">
        <f t="shared" ref="U244" si="401">+U241+U242+U243</f>
        <v>0</v>
      </c>
      <c r="V244" s="300">
        <f t="shared" ref="V244" si="402">+V241+V242+V243</f>
        <v>3</v>
      </c>
      <c r="W244" s="288">
        <f>IF(Q244=0,0,((V244/Q244)-1)*100)</f>
        <v>-70</v>
      </c>
    </row>
    <row r="245" spans="1:23" ht="14.25" thickTop="1" thickBot="1">
      <c r="A245" s="403"/>
      <c r="K245" s="403"/>
      <c r="L245" s="255" t="s">
        <v>21</v>
      </c>
      <c r="M245" s="455">
        <f>+M189+M217</f>
        <v>0</v>
      </c>
      <c r="N245" s="456">
        <f>+N189+N217</f>
        <v>3</v>
      </c>
      <c r="O245" s="282">
        <f>M245+N245</f>
        <v>3</v>
      </c>
      <c r="P245" s="289">
        <f>+P189+P217</f>
        <v>0</v>
      </c>
      <c r="Q245" s="305">
        <f>O245+P245</f>
        <v>3</v>
      </c>
      <c r="R245" s="455">
        <f>+R189+R217</f>
        <v>1</v>
      </c>
      <c r="S245" s="456">
        <f>+S189+S217</f>
        <v>0</v>
      </c>
      <c r="T245" s="282">
        <f>R245+S245</f>
        <v>1</v>
      </c>
      <c r="U245" s="289">
        <f>+U189+U217</f>
        <v>0</v>
      </c>
      <c r="V245" s="307">
        <f>T245+U245</f>
        <v>1</v>
      </c>
      <c r="W245" s="276">
        <f>IF(Q245=0,0,((V245/Q245)-1)*100)</f>
        <v>-66.666666666666671</v>
      </c>
    </row>
    <row r="246" spans="1:23" ht="14.25" thickTop="1" thickBot="1">
      <c r="L246" s="277" t="s">
        <v>66</v>
      </c>
      <c r="M246" s="278">
        <f>M240+M244+M245</f>
        <v>25</v>
      </c>
      <c r="N246" s="308">
        <f t="shared" ref="N246" si="403">N240+N244+N245</f>
        <v>25</v>
      </c>
      <c r="O246" s="298">
        <f t="shared" ref="O246" si="404">O240+O244+O245</f>
        <v>50</v>
      </c>
      <c r="P246" s="308">
        <f t="shared" ref="P246" si="405">P240+P244+P245</f>
        <v>0</v>
      </c>
      <c r="Q246" s="298">
        <f t="shared" ref="Q246" si="406">Q240+Q244+Q245</f>
        <v>50</v>
      </c>
      <c r="R246" s="278">
        <f t="shared" ref="R246" si="407">R240+R244+R245</f>
        <v>4</v>
      </c>
      <c r="S246" s="308">
        <f t="shared" ref="S246" si="408">S240+S244+S245</f>
        <v>1</v>
      </c>
      <c r="T246" s="298">
        <f t="shared" ref="T246" si="409">T240+T244+T245</f>
        <v>5</v>
      </c>
      <c r="U246" s="308">
        <f t="shared" ref="U246" si="410">U240+U244+U245</f>
        <v>0</v>
      </c>
      <c r="V246" s="298">
        <f t="shared" ref="V246" si="411">V240+V244+V245</f>
        <v>5</v>
      </c>
      <c r="W246" s="489">
        <f t="shared" ref="W246" si="412">IF(Q246=0,0,((V246/Q246)-1)*100)</f>
        <v>-90</v>
      </c>
    </row>
    <row r="247" spans="1:23" ht="14.25" thickTop="1" thickBot="1">
      <c r="L247" s="277" t="s">
        <v>67</v>
      </c>
      <c r="M247" s="278">
        <f>+M236+M240+M244+M245</f>
        <v>39</v>
      </c>
      <c r="N247" s="308">
        <f t="shared" ref="N247:V247" si="413">+N236+N240+N244+N245</f>
        <v>40</v>
      </c>
      <c r="O247" s="298">
        <f t="shared" si="413"/>
        <v>79</v>
      </c>
      <c r="P247" s="308">
        <f t="shared" si="413"/>
        <v>0</v>
      </c>
      <c r="Q247" s="298">
        <f t="shared" si="413"/>
        <v>79</v>
      </c>
      <c r="R247" s="278">
        <f t="shared" si="413"/>
        <v>4</v>
      </c>
      <c r="S247" s="308">
        <f t="shared" si="413"/>
        <v>3</v>
      </c>
      <c r="T247" s="298">
        <f t="shared" si="413"/>
        <v>7</v>
      </c>
      <c r="U247" s="308">
        <f t="shared" si="413"/>
        <v>0</v>
      </c>
      <c r="V247" s="298">
        <f t="shared" si="413"/>
        <v>7</v>
      </c>
      <c r="W247" s="489">
        <f>IF(Q247=0,0,((V247/Q247)-1)*100)</f>
        <v>-91.139240506329116</v>
      </c>
    </row>
    <row r="248" spans="1:23" ht="13.5" thickTop="1">
      <c r="A248" s="403"/>
      <c r="K248" s="403"/>
      <c r="L248" s="255" t="s">
        <v>22</v>
      </c>
      <c r="M248" s="455">
        <f>+M192+M220</f>
        <v>2</v>
      </c>
      <c r="N248" s="456">
        <f>+N192+N220</f>
        <v>3</v>
      </c>
      <c r="O248" s="282">
        <f t="shared" ref="O248:O249" si="414">M248+N248</f>
        <v>5</v>
      </c>
      <c r="P248" s="458">
        <f>+P192+P220</f>
        <v>0</v>
      </c>
      <c r="Q248" s="305">
        <f t="shared" ref="Q248:Q249" si="415">O248+P248</f>
        <v>5</v>
      </c>
      <c r="R248" s="455"/>
      <c r="S248" s="456"/>
      <c r="T248" s="282"/>
      <c r="U248" s="458"/>
      <c r="V248" s="307"/>
      <c r="W248" s="276"/>
    </row>
    <row r="249" spans="1:23" ht="13.5" thickBot="1">
      <c r="A249" s="403"/>
      <c r="K249" s="403"/>
      <c r="L249" s="255" t="s">
        <v>23</v>
      </c>
      <c r="M249" s="455">
        <f>+M193+M221</f>
        <v>0</v>
      </c>
      <c r="N249" s="456">
        <f>+N193+N221</f>
        <v>3</v>
      </c>
      <c r="O249" s="282">
        <f t="shared" si="414"/>
        <v>3</v>
      </c>
      <c r="P249" s="458">
        <f>+P193+P221</f>
        <v>0</v>
      </c>
      <c r="Q249" s="305">
        <f t="shared" si="415"/>
        <v>3</v>
      </c>
      <c r="R249" s="455"/>
      <c r="S249" s="456"/>
      <c r="T249" s="282"/>
      <c r="U249" s="458"/>
      <c r="V249" s="307"/>
      <c r="W249" s="276"/>
    </row>
    <row r="250" spans="1:23" ht="14.25" thickTop="1" thickBot="1">
      <c r="L250" s="277" t="s">
        <v>40</v>
      </c>
      <c r="M250" s="278">
        <f t="shared" ref="M250:Q250" si="416">+M245+M248+M249</f>
        <v>2</v>
      </c>
      <c r="N250" s="279">
        <f t="shared" si="416"/>
        <v>9</v>
      </c>
      <c r="O250" s="280">
        <f t="shared" si="416"/>
        <v>11</v>
      </c>
      <c r="P250" s="278">
        <f t="shared" si="416"/>
        <v>0</v>
      </c>
      <c r="Q250" s="280">
        <f t="shared" si="416"/>
        <v>11</v>
      </c>
      <c r="R250" s="278"/>
      <c r="S250" s="279"/>
      <c r="T250" s="280"/>
      <c r="U250" s="278"/>
      <c r="V250" s="280"/>
      <c r="W250" s="281"/>
    </row>
    <row r="251" spans="1:23" ht="14.25" thickTop="1" thickBot="1">
      <c r="L251" s="277" t="s">
        <v>62</v>
      </c>
      <c r="M251" s="278">
        <f t="shared" ref="M251:Q251" si="417">M240+M244+M250</f>
        <v>27</v>
      </c>
      <c r="N251" s="308">
        <f t="shared" si="417"/>
        <v>31</v>
      </c>
      <c r="O251" s="298">
        <f t="shared" si="417"/>
        <v>58</v>
      </c>
      <c r="P251" s="308">
        <f t="shared" si="417"/>
        <v>0</v>
      </c>
      <c r="Q251" s="298">
        <f t="shared" si="417"/>
        <v>58</v>
      </c>
      <c r="R251" s="278"/>
      <c r="S251" s="308"/>
      <c r="T251" s="298"/>
      <c r="U251" s="308"/>
      <c r="V251" s="298"/>
      <c r="W251" s="489"/>
    </row>
    <row r="252" spans="1:23" ht="14.25" thickTop="1" thickBot="1">
      <c r="L252" s="277" t="s">
        <v>64</v>
      </c>
      <c r="M252" s="278">
        <f t="shared" ref="M252:Q252" si="418">+M236+M240+M244+M250</f>
        <v>41</v>
      </c>
      <c r="N252" s="308">
        <f t="shared" si="418"/>
        <v>46</v>
      </c>
      <c r="O252" s="298">
        <f t="shared" si="418"/>
        <v>87</v>
      </c>
      <c r="P252" s="308">
        <f t="shared" si="418"/>
        <v>0</v>
      </c>
      <c r="Q252" s="298">
        <f t="shared" si="418"/>
        <v>87</v>
      </c>
      <c r="R252" s="278"/>
      <c r="S252" s="308"/>
      <c r="T252" s="298"/>
      <c r="U252" s="308"/>
      <c r="V252" s="298"/>
      <c r="W252" s="489"/>
    </row>
    <row r="253" spans="1:23" ht="13.5" thickTop="1">
      <c r="L253" s="290" t="s">
        <v>60</v>
      </c>
      <c r="M253" s="249"/>
      <c r="N253" s="249"/>
      <c r="O253" s="249"/>
      <c r="P253" s="249"/>
      <c r="Q253" s="249"/>
      <c r="R253" s="249"/>
      <c r="S253" s="249"/>
      <c r="T253" s="249"/>
      <c r="U253" s="249"/>
      <c r="V253" s="249"/>
      <c r="W253" s="249"/>
    </row>
  </sheetData>
  <sheetProtection password="CF53" sheet="1" objects="1" scenarios="1"/>
  <mergeCells count="37">
    <mergeCell ref="M229:Q229"/>
    <mergeCell ref="L142:W142"/>
    <mergeCell ref="L143:W143"/>
    <mergeCell ref="L226:W226"/>
    <mergeCell ref="L227:W227"/>
    <mergeCell ref="L170:W170"/>
    <mergeCell ref="L171:W171"/>
    <mergeCell ref="L198:W198"/>
    <mergeCell ref="L199:W199"/>
    <mergeCell ref="B2:I2"/>
    <mergeCell ref="L2:W2"/>
    <mergeCell ref="B3:I3"/>
    <mergeCell ref="L3:W3"/>
    <mergeCell ref="C5:E5"/>
    <mergeCell ref="F5:H5"/>
    <mergeCell ref="M5:Q5"/>
    <mergeCell ref="B30:I30"/>
    <mergeCell ref="L30:W30"/>
    <mergeCell ref="B31:I31"/>
    <mergeCell ref="L31:W31"/>
    <mergeCell ref="C33:E33"/>
    <mergeCell ref="F33:H33"/>
    <mergeCell ref="M33:Q33"/>
    <mergeCell ref="B58:I58"/>
    <mergeCell ref="L58:W58"/>
    <mergeCell ref="B59:I59"/>
    <mergeCell ref="L59:W59"/>
    <mergeCell ref="C61:E61"/>
    <mergeCell ref="F61:H61"/>
    <mergeCell ref="M61:Q61"/>
    <mergeCell ref="L87:W87"/>
    <mergeCell ref="L114:W114"/>
    <mergeCell ref="L115:W115"/>
    <mergeCell ref="R5:V5"/>
    <mergeCell ref="R33:V33"/>
    <mergeCell ref="R61:V61"/>
    <mergeCell ref="L86:W86"/>
  </mergeCells>
  <conditionalFormatting sqref="A1:A1048576 K1:K1048576">
    <cfRule type="containsText" dxfId="2" priority="2" operator="containsText" text="NOT OK">
      <formula>NOT(ISERROR(SEARCH("NOT OK",A1)))</formula>
    </cfRule>
  </conditionalFormatting>
  <printOptions horizontalCentered="1"/>
  <pageMargins left="0.55118110236220474" right="0.51181102362204722" top="0.74803149606299213" bottom="0.74803149606299213" header="0.31496062992125984" footer="0.31496062992125984"/>
  <pageSetup paperSize="9" scale="67" fitToHeight="4" orientation="portrait" r:id="rId1"/>
  <headerFooter alignWithMargins="0">
    <oddHeader>&amp;LMonthly Air Transport Statistics : Phuket International Airport</oddHeader>
  </headerFooter>
  <rowBreaks count="2" manualBreakCount="2">
    <brk id="85" min="11" max="22" man="1"/>
    <brk id="169" min="11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AB253"/>
  <sheetViews>
    <sheetView topLeftCell="C10" zoomScaleNormal="100" workbookViewId="0">
      <selection activeCell="R20" sqref="R20"/>
    </sheetView>
  </sheetViews>
  <sheetFormatPr defaultRowHeight="12.75"/>
  <cols>
    <col min="1" max="1" width="9.140625" style="4"/>
    <col min="2" max="2" width="12.42578125" style="1" customWidth="1"/>
    <col min="3" max="3" width="11.5703125" style="1" customWidth="1"/>
    <col min="4" max="4" width="11.42578125" style="1" customWidth="1"/>
    <col min="5" max="5" width="11.710937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0" width="7" style="1" customWidth="1"/>
    <col min="11" max="11" width="7" style="4"/>
    <col min="12" max="12" width="13" style="1" customWidth="1"/>
    <col min="13" max="14" width="12.28515625" style="1" customWidth="1"/>
    <col min="15" max="15" width="14.28515625" style="1" bestFit="1" customWidth="1"/>
    <col min="16" max="19" width="12.28515625" style="1" customWidth="1"/>
    <col min="20" max="20" width="14.5703125" style="1" customWidth="1"/>
    <col min="21" max="22" width="12.28515625" style="1" customWidth="1"/>
    <col min="23" max="23" width="12.28515625" style="2" bestFit="1" customWidth="1"/>
    <col min="24" max="24" width="7.7109375" style="2" bestFit="1" customWidth="1"/>
    <col min="25" max="25" width="6.140625" style="1" bestFit="1" customWidth="1"/>
    <col min="26" max="26" width="7.140625" style="1" bestFit="1" customWidth="1"/>
    <col min="27" max="27" width="7.7109375" style="3" bestFit="1" customWidth="1"/>
    <col min="28" max="28" width="7.140625" style="1" bestFit="1" customWidth="1"/>
    <col min="29" max="16384" width="9.140625" style="1"/>
  </cols>
  <sheetData>
    <row r="1" spans="1:23" ht="13.5" thickBot="1"/>
    <row r="2" spans="1:23" ht="13.5" thickTop="1">
      <c r="B2" s="513" t="s">
        <v>0</v>
      </c>
      <c r="C2" s="514"/>
      <c r="D2" s="514"/>
      <c r="E2" s="514"/>
      <c r="F2" s="514"/>
      <c r="G2" s="514"/>
      <c r="H2" s="514"/>
      <c r="I2" s="515"/>
      <c r="J2" s="4"/>
      <c r="L2" s="516" t="s">
        <v>1</v>
      </c>
      <c r="M2" s="517"/>
      <c r="N2" s="517"/>
      <c r="O2" s="517"/>
      <c r="P2" s="517"/>
      <c r="Q2" s="517"/>
      <c r="R2" s="517"/>
      <c r="S2" s="517"/>
      <c r="T2" s="517"/>
      <c r="U2" s="517"/>
      <c r="V2" s="517"/>
      <c r="W2" s="518"/>
    </row>
    <row r="3" spans="1:23" ht="13.5" thickBot="1">
      <c r="B3" s="519" t="s">
        <v>46</v>
      </c>
      <c r="C3" s="520"/>
      <c r="D3" s="520"/>
      <c r="E3" s="520"/>
      <c r="F3" s="520"/>
      <c r="G3" s="520"/>
      <c r="H3" s="520"/>
      <c r="I3" s="521"/>
      <c r="J3" s="4"/>
      <c r="L3" s="522" t="s">
        <v>48</v>
      </c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4"/>
    </row>
    <row r="4" spans="1:23" ht="14.25" thickTop="1" thickBot="1">
      <c r="B4" s="106"/>
      <c r="C4" s="107"/>
      <c r="D4" s="107"/>
      <c r="E4" s="107"/>
      <c r="F4" s="107"/>
      <c r="G4" s="107"/>
      <c r="H4" s="107"/>
      <c r="I4" s="108"/>
      <c r="J4" s="4"/>
      <c r="L4" s="52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</row>
    <row r="5" spans="1:23" ht="14.25" thickTop="1" thickBot="1">
      <c r="B5" s="109"/>
      <c r="C5" s="525" t="s">
        <v>63</v>
      </c>
      <c r="D5" s="526"/>
      <c r="E5" s="527"/>
      <c r="F5" s="525" t="s">
        <v>65</v>
      </c>
      <c r="G5" s="526"/>
      <c r="H5" s="527"/>
      <c r="I5" s="110" t="s">
        <v>2</v>
      </c>
      <c r="J5" s="4"/>
      <c r="L5" s="12"/>
      <c r="M5" s="528" t="s">
        <v>63</v>
      </c>
      <c r="N5" s="529"/>
      <c r="O5" s="529"/>
      <c r="P5" s="529"/>
      <c r="Q5" s="530"/>
      <c r="R5" s="528" t="s">
        <v>65</v>
      </c>
      <c r="S5" s="529"/>
      <c r="T5" s="529"/>
      <c r="U5" s="529"/>
      <c r="V5" s="530"/>
      <c r="W5" s="13" t="s">
        <v>2</v>
      </c>
    </row>
    <row r="6" spans="1:23" ht="13.5" thickTop="1">
      <c r="B6" s="111" t="s">
        <v>3</v>
      </c>
      <c r="C6" s="112"/>
      <c r="D6" s="113"/>
      <c r="E6" s="114"/>
      <c r="F6" s="112"/>
      <c r="G6" s="113"/>
      <c r="H6" s="114"/>
      <c r="I6" s="115" t="s">
        <v>4</v>
      </c>
      <c r="J6" s="4"/>
      <c r="L6" s="14" t="s">
        <v>3</v>
      </c>
      <c r="M6" s="20"/>
      <c r="N6" s="16"/>
      <c r="O6" s="17"/>
      <c r="P6" s="18"/>
      <c r="Q6" s="21"/>
      <c r="R6" s="20"/>
      <c r="S6" s="16"/>
      <c r="T6" s="17"/>
      <c r="U6" s="18"/>
      <c r="V6" s="21"/>
      <c r="W6" s="22" t="s">
        <v>4</v>
      </c>
    </row>
    <row r="7" spans="1:23" ht="13.5" thickBot="1">
      <c r="B7" s="116"/>
      <c r="C7" s="117" t="s">
        <v>5</v>
      </c>
      <c r="D7" s="118" t="s">
        <v>6</v>
      </c>
      <c r="E7" s="395" t="s">
        <v>7</v>
      </c>
      <c r="F7" s="117" t="s">
        <v>5</v>
      </c>
      <c r="G7" s="118" t="s">
        <v>6</v>
      </c>
      <c r="H7" s="119" t="s">
        <v>7</v>
      </c>
      <c r="I7" s="120"/>
      <c r="J7" s="4"/>
      <c r="L7" s="23"/>
      <c r="M7" s="28" t="s">
        <v>8</v>
      </c>
      <c r="N7" s="25" t="s">
        <v>9</v>
      </c>
      <c r="O7" s="26" t="s">
        <v>31</v>
      </c>
      <c r="P7" s="27" t="s">
        <v>32</v>
      </c>
      <c r="Q7" s="26" t="s">
        <v>7</v>
      </c>
      <c r="R7" s="28" t="s">
        <v>8</v>
      </c>
      <c r="S7" s="25" t="s">
        <v>9</v>
      </c>
      <c r="T7" s="26" t="s">
        <v>31</v>
      </c>
      <c r="U7" s="27" t="s">
        <v>32</v>
      </c>
      <c r="V7" s="26" t="s">
        <v>7</v>
      </c>
      <c r="W7" s="29"/>
    </row>
    <row r="8" spans="1:23" ht="6" customHeight="1" thickTop="1">
      <c r="B8" s="111"/>
      <c r="C8" s="121"/>
      <c r="D8" s="122"/>
      <c r="E8" s="172"/>
      <c r="F8" s="121"/>
      <c r="G8" s="122"/>
      <c r="H8" s="172"/>
      <c r="I8" s="124"/>
      <c r="J8" s="4"/>
      <c r="L8" s="14"/>
      <c r="M8" s="34"/>
      <c r="N8" s="31"/>
      <c r="O8" s="32"/>
      <c r="P8" s="33"/>
      <c r="Q8" s="35"/>
      <c r="R8" s="34"/>
      <c r="S8" s="31"/>
      <c r="T8" s="32"/>
      <c r="U8" s="33"/>
      <c r="V8" s="35"/>
      <c r="W8" s="36"/>
    </row>
    <row r="9" spans="1:23">
      <c r="A9" s="397" t="str">
        <f>IF(ISERROR(F9/G9)," ",IF(F9/G9&gt;0.5,IF(F9/G9&lt;1.5," ","NOT OK"),"NOT OK"))</f>
        <v xml:space="preserve"> </v>
      </c>
      <c r="B9" s="111" t="s">
        <v>10</v>
      </c>
      <c r="C9" s="125">
        <v>0</v>
      </c>
      <c r="D9" s="126">
        <v>0</v>
      </c>
      <c r="E9" s="167">
        <f>SUM(C9:D9)</f>
        <v>0</v>
      </c>
      <c r="F9" s="430">
        <v>0</v>
      </c>
      <c r="G9" s="424">
        <v>0</v>
      </c>
      <c r="H9" s="167">
        <f>SUM(F9:G9)</f>
        <v>0</v>
      </c>
      <c r="I9" s="128">
        <f>IF(E9=0,0,((H9/E9)-1)*100)</f>
        <v>0</v>
      </c>
      <c r="J9" s="4"/>
      <c r="L9" s="14" t="s">
        <v>10</v>
      </c>
      <c r="M9" s="40">
        <v>0</v>
      </c>
      <c r="N9" s="38">
        <v>0</v>
      </c>
      <c r="O9" s="193">
        <f>SUM(M9:N9)</f>
        <v>0</v>
      </c>
      <c r="P9" s="150">
        <v>0</v>
      </c>
      <c r="Q9" s="193">
        <f>O9+P9</f>
        <v>0</v>
      </c>
      <c r="R9" s="441">
        <v>0</v>
      </c>
      <c r="S9" s="439">
        <v>0</v>
      </c>
      <c r="T9" s="193">
        <f>SUM(R9:S9)</f>
        <v>0</v>
      </c>
      <c r="U9" s="437">
        <v>0</v>
      </c>
      <c r="V9" s="193">
        <f t="shared" ref="V9:V11" si="0">T9+U9</f>
        <v>0</v>
      </c>
      <c r="W9" s="41">
        <f>IF(Q9=0,0,((V9/Q9)-1)*100)</f>
        <v>0</v>
      </c>
    </row>
    <row r="10" spans="1:23">
      <c r="A10" s="397" t="str">
        <f>IF(ISERROR(F10/G10)," ",IF(F10/G10&gt;0.5,IF(F10/G10&lt;1.5," ","NOT OK"),"NOT OK"))</f>
        <v xml:space="preserve"> </v>
      </c>
      <c r="B10" s="111" t="s">
        <v>11</v>
      </c>
      <c r="C10" s="125">
        <v>0</v>
      </c>
      <c r="D10" s="126">
        <v>0</v>
      </c>
      <c r="E10" s="167">
        <f>SUM(C10:D10)</f>
        <v>0</v>
      </c>
      <c r="F10" s="430">
        <v>0</v>
      </c>
      <c r="G10" s="424">
        <v>0</v>
      </c>
      <c r="H10" s="167">
        <f>SUM(F10:G10)</f>
        <v>0</v>
      </c>
      <c r="I10" s="128">
        <f>IF(E10=0,0,((H10/E10)-1)*100)</f>
        <v>0</v>
      </c>
      <c r="J10" s="4"/>
      <c r="K10" s="7"/>
      <c r="L10" s="14" t="s">
        <v>11</v>
      </c>
      <c r="M10" s="40">
        <v>0</v>
      </c>
      <c r="N10" s="38">
        <v>0</v>
      </c>
      <c r="O10" s="193">
        <f t="shared" ref="O10:O11" si="1">SUM(M10:N10)</f>
        <v>0</v>
      </c>
      <c r="P10" s="150">
        <v>0</v>
      </c>
      <c r="Q10" s="193">
        <f>O10+P10</f>
        <v>0</v>
      </c>
      <c r="R10" s="441">
        <v>0</v>
      </c>
      <c r="S10" s="439">
        <v>0</v>
      </c>
      <c r="T10" s="193">
        <f>SUM(R10:S10)</f>
        <v>0</v>
      </c>
      <c r="U10" s="437">
        <v>0</v>
      </c>
      <c r="V10" s="193">
        <f>T10+U10</f>
        <v>0</v>
      </c>
      <c r="W10" s="41">
        <f>IF(Q10=0,0,((V10/Q10)-1)*100)</f>
        <v>0</v>
      </c>
    </row>
    <row r="11" spans="1:23" ht="13.5" thickBot="1">
      <c r="A11" s="397" t="str">
        <f>IF(ISERROR(F11/G11)," ",IF(F11/G11&gt;0.5,IF(F11/G11&lt;1.5," ","NOT OK"),"NOT OK"))</f>
        <v xml:space="preserve"> </v>
      </c>
      <c r="B11" s="116" t="s">
        <v>12</v>
      </c>
      <c r="C11" s="129">
        <v>0</v>
      </c>
      <c r="D11" s="130">
        <v>0</v>
      </c>
      <c r="E11" s="167">
        <f>SUM(C11:D11)</f>
        <v>0</v>
      </c>
      <c r="F11" s="432">
        <v>0</v>
      </c>
      <c r="G11" s="425">
        <v>0</v>
      </c>
      <c r="H11" s="167">
        <f>SUM(F11:G11)</f>
        <v>0</v>
      </c>
      <c r="I11" s="128">
        <f>IF(E11=0,0,((H11/E11)-1)*100)</f>
        <v>0</v>
      </c>
      <c r="J11" s="4"/>
      <c r="K11" s="7"/>
      <c r="L11" s="23" t="s">
        <v>12</v>
      </c>
      <c r="M11" s="40">
        <v>0</v>
      </c>
      <c r="N11" s="38">
        <v>0</v>
      </c>
      <c r="O11" s="193">
        <f t="shared" si="1"/>
        <v>0</v>
      </c>
      <c r="P11" s="150">
        <v>0</v>
      </c>
      <c r="Q11" s="247">
        <f>O11+P11</f>
        <v>0</v>
      </c>
      <c r="R11" s="441">
        <v>0</v>
      </c>
      <c r="S11" s="439">
        <v>0</v>
      </c>
      <c r="T11" s="193">
        <f t="shared" ref="T11" si="2">SUM(R11:S11)</f>
        <v>0</v>
      </c>
      <c r="U11" s="437">
        <v>0</v>
      </c>
      <c r="V11" s="247">
        <f t="shared" si="0"/>
        <v>0</v>
      </c>
      <c r="W11" s="41">
        <f>IF(Q11=0,0,((V11/Q11)-1)*100)</f>
        <v>0</v>
      </c>
    </row>
    <row r="12" spans="1:23" ht="14.25" thickTop="1" thickBot="1">
      <c r="A12" s="397" t="str">
        <f>IF(ISERROR(F12/G12)," ",IF(F12/G12&gt;0.5,IF(F12/G12&lt;1.5," ","NOT OK"),"NOT OK"))</f>
        <v xml:space="preserve"> </v>
      </c>
      <c r="B12" s="132" t="s">
        <v>57</v>
      </c>
      <c r="C12" s="133">
        <f t="shared" ref="C12:H12" si="3">+C9+C10+C11</f>
        <v>0</v>
      </c>
      <c r="D12" s="134">
        <f t="shared" si="3"/>
        <v>0</v>
      </c>
      <c r="E12" s="168">
        <f t="shared" si="3"/>
        <v>0</v>
      </c>
      <c r="F12" s="133">
        <f t="shared" si="3"/>
        <v>0</v>
      </c>
      <c r="G12" s="134">
        <f t="shared" si="3"/>
        <v>0</v>
      </c>
      <c r="H12" s="168">
        <f t="shared" si="3"/>
        <v>0</v>
      </c>
      <c r="I12" s="136">
        <f>IF(E12=0,0,((H12/E12)-1)*100)</f>
        <v>0</v>
      </c>
      <c r="J12" s="4"/>
      <c r="L12" s="42" t="s">
        <v>57</v>
      </c>
      <c r="M12" s="46">
        <f t="shared" ref="M12:V12" si="4">+M9+M10+M11</f>
        <v>0</v>
      </c>
      <c r="N12" s="44">
        <f t="shared" si="4"/>
        <v>0</v>
      </c>
      <c r="O12" s="194">
        <f t="shared" si="4"/>
        <v>0</v>
      </c>
      <c r="P12" s="44">
        <f t="shared" si="4"/>
        <v>0</v>
      </c>
      <c r="Q12" s="194">
        <f t="shared" si="4"/>
        <v>0</v>
      </c>
      <c r="R12" s="46">
        <f t="shared" si="4"/>
        <v>0</v>
      </c>
      <c r="S12" s="44">
        <f t="shared" si="4"/>
        <v>0</v>
      </c>
      <c r="T12" s="194">
        <f t="shared" si="4"/>
        <v>0</v>
      </c>
      <c r="U12" s="44">
        <f t="shared" si="4"/>
        <v>0</v>
      </c>
      <c r="V12" s="194">
        <f t="shared" si="4"/>
        <v>0</v>
      </c>
      <c r="W12" s="47">
        <f t="shared" ref="W12" si="5">IF(Q12=0,0,((V12/Q12)-1)*100)</f>
        <v>0</v>
      </c>
    </row>
    <row r="13" spans="1:23" ht="13.5" thickTop="1">
      <c r="A13" s="397" t="str">
        <f t="shared" ref="A13:A73" si="6">IF(ISERROR(F13/G13)," ",IF(F13/G13&gt;0.5,IF(F13/G13&lt;1.5," ","NOT OK"),"NOT OK"))</f>
        <v xml:space="preserve"> </v>
      </c>
      <c r="B13" s="111" t="s">
        <v>13</v>
      </c>
      <c r="C13" s="125">
        <v>0</v>
      </c>
      <c r="D13" s="126">
        <v>0</v>
      </c>
      <c r="E13" s="167">
        <f>SUM(C13:D13)</f>
        <v>0</v>
      </c>
      <c r="F13" s="125">
        <v>0</v>
      </c>
      <c r="G13" s="126">
        <v>0</v>
      </c>
      <c r="H13" s="167">
        <f>SUM(F13:G13)</f>
        <v>0</v>
      </c>
      <c r="I13" s="128">
        <f t="shared" ref="I13" si="7">IF(E13=0,0,((H13/E13)-1)*100)</f>
        <v>0</v>
      </c>
      <c r="J13" s="4"/>
      <c r="L13" s="14" t="s">
        <v>13</v>
      </c>
      <c r="M13" s="40">
        <v>0</v>
      </c>
      <c r="N13" s="38">
        <v>0</v>
      </c>
      <c r="O13" s="193">
        <f>SUM(M13:N13)</f>
        <v>0</v>
      </c>
      <c r="P13" s="150">
        <v>0</v>
      </c>
      <c r="Q13" s="193">
        <f>O13+P13</f>
        <v>0</v>
      </c>
      <c r="R13" s="40">
        <v>0</v>
      </c>
      <c r="S13" s="38">
        <v>0</v>
      </c>
      <c r="T13" s="193">
        <f>SUM(R13:S13)</f>
        <v>0</v>
      </c>
      <c r="U13" s="150">
        <v>0</v>
      </c>
      <c r="V13" s="193">
        <f>T13+U13</f>
        <v>0</v>
      </c>
      <c r="W13" s="41">
        <f t="shared" ref="W13:W22" si="8">IF(Q13=0,0,((V13/Q13)-1)*100)</f>
        <v>0</v>
      </c>
    </row>
    <row r="14" spans="1:23">
      <c r="A14" s="397" t="str">
        <f>IF(ISERROR(F14/G14)," ",IF(F14/G14&gt;0.5,IF(F14/G14&lt;1.5," ","NOT OK"),"NOT OK"))</f>
        <v xml:space="preserve"> </v>
      </c>
      <c r="B14" s="111" t="s">
        <v>14</v>
      </c>
      <c r="C14" s="125">
        <v>0</v>
      </c>
      <c r="D14" s="126">
        <v>0</v>
      </c>
      <c r="E14" s="167">
        <f>SUM(C14:D14)</f>
        <v>0</v>
      </c>
      <c r="F14" s="125">
        <v>0</v>
      </c>
      <c r="G14" s="126">
        <v>0</v>
      </c>
      <c r="H14" s="167">
        <f>SUM(F14:G14)</f>
        <v>0</v>
      </c>
      <c r="I14" s="128">
        <f>IF(E14=0,0,((H14/E14)-1)*100)</f>
        <v>0</v>
      </c>
      <c r="J14" s="4"/>
      <c r="L14" s="14" t="s">
        <v>14</v>
      </c>
      <c r="M14" s="40">
        <v>0</v>
      </c>
      <c r="N14" s="38">
        <v>0</v>
      </c>
      <c r="O14" s="193">
        <f t="shared" ref="O14" si="9">SUM(M14:N14)</f>
        <v>0</v>
      </c>
      <c r="P14" s="150">
        <v>0</v>
      </c>
      <c r="Q14" s="193">
        <f>O14+P14</f>
        <v>0</v>
      </c>
      <c r="R14" s="40">
        <v>0</v>
      </c>
      <c r="S14" s="38">
        <v>0</v>
      </c>
      <c r="T14" s="193">
        <f t="shared" ref="T14" si="10">SUM(R14:S14)</f>
        <v>0</v>
      </c>
      <c r="U14" s="150">
        <v>0</v>
      </c>
      <c r="V14" s="193">
        <f>T14+U14</f>
        <v>0</v>
      </c>
      <c r="W14" s="41">
        <f>IF(Q14=0,0,((V14/Q14)-1)*100)</f>
        <v>0</v>
      </c>
    </row>
    <row r="15" spans="1:23" ht="13.5" thickBot="1">
      <c r="A15" s="399" t="str">
        <f>IF(ISERROR(F15/G15)," ",IF(F15/G15&gt;0.5,IF(F15/G15&lt;1.5," ","NOT OK"),"NOT OK"))</f>
        <v xml:space="preserve"> </v>
      </c>
      <c r="B15" s="111" t="s">
        <v>15</v>
      </c>
      <c r="C15" s="125">
        <v>0</v>
      </c>
      <c r="D15" s="126">
        <v>0</v>
      </c>
      <c r="E15" s="167">
        <f>SUM(C15:D15)</f>
        <v>0</v>
      </c>
      <c r="F15" s="125">
        <v>0</v>
      </c>
      <c r="G15" s="126">
        <v>0</v>
      </c>
      <c r="H15" s="167">
        <f>SUM(F15:G15)</f>
        <v>0</v>
      </c>
      <c r="I15" s="128">
        <f>IF(E15=0,0,((H15/E15)-1)*100)</f>
        <v>0</v>
      </c>
      <c r="J15" s="8"/>
      <c r="L15" s="14" t="s">
        <v>15</v>
      </c>
      <c r="M15" s="40">
        <v>0</v>
      </c>
      <c r="N15" s="38">
        <v>0</v>
      </c>
      <c r="O15" s="193">
        <f>SUM(M15:N15)</f>
        <v>0</v>
      </c>
      <c r="P15" s="150">
        <v>0</v>
      </c>
      <c r="Q15" s="193">
        <f>O15+P15</f>
        <v>0</v>
      </c>
      <c r="R15" s="40">
        <v>0</v>
      </c>
      <c r="S15" s="38">
        <v>0</v>
      </c>
      <c r="T15" s="193">
        <f>SUM(R15:S15)</f>
        <v>0</v>
      </c>
      <c r="U15" s="150">
        <v>0</v>
      </c>
      <c r="V15" s="193">
        <f>T15+U15</f>
        <v>0</v>
      </c>
      <c r="W15" s="41">
        <f>IF(Q15=0,0,((V15/Q15)-1)*100)</f>
        <v>0</v>
      </c>
    </row>
    <row r="16" spans="1:23" ht="14.25" thickTop="1" thickBot="1">
      <c r="A16" s="397" t="str">
        <f>IF(ISERROR(F16/G16)," ",IF(F16/G16&gt;0.5,IF(F16/G16&lt;1.5," ","NOT OK"),"NOT OK"))</f>
        <v xml:space="preserve"> </v>
      </c>
      <c r="B16" s="132" t="s">
        <v>61</v>
      </c>
      <c r="C16" s="133">
        <f>+C13+C14+C15</f>
        <v>0</v>
      </c>
      <c r="D16" s="134">
        <f t="shared" ref="D16:H16" si="11">+D13+D14+D15</f>
        <v>0</v>
      </c>
      <c r="E16" s="168">
        <f t="shared" si="11"/>
        <v>0</v>
      </c>
      <c r="F16" s="133">
        <f t="shared" si="11"/>
        <v>0</v>
      </c>
      <c r="G16" s="134">
        <f t="shared" si="11"/>
        <v>0</v>
      </c>
      <c r="H16" s="168">
        <f t="shared" si="11"/>
        <v>0</v>
      </c>
      <c r="I16" s="136">
        <f>IF(E16=0,0,((H16/E16)-1)*100)</f>
        <v>0</v>
      </c>
      <c r="J16" s="4"/>
      <c r="L16" s="42" t="s">
        <v>61</v>
      </c>
      <c r="M16" s="46">
        <f t="shared" ref="M16:V16" si="12">+M13+M14+M15</f>
        <v>0</v>
      </c>
      <c r="N16" s="44">
        <f t="shared" si="12"/>
        <v>0</v>
      </c>
      <c r="O16" s="194">
        <f t="shared" si="12"/>
        <v>0</v>
      </c>
      <c r="P16" s="44">
        <f t="shared" si="12"/>
        <v>0</v>
      </c>
      <c r="Q16" s="194">
        <f t="shared" si="12"/>
        <v>0</v>
      </c>
      <c r="R16" s="46">
        <f t="shared" si="12"/>
        <v>0</v>
      </c>
      <c r="S16" s="44">
        <f t="shared" si="12"/>
        <v>0</v>
      </c>
      <c r="T16" s="194">
        <f t="shared" si="12"/>
        <v>0</v>
      </c>
      <c r="U16" s="44">
        <f t="shared" si="12"/>
        <v>0</v>
      </c>
      <c r="V16" s="194">
        <f t="shared" si="12"/>
        <v>0</v>
      </c>
      <c r="W16" s="47">
        <f t="shared" ref="W16" si="13">IF(Q16=0,0,((V16/Q16)-1)*100)</f>
        <v>0</v>
      </c>
    </row>
    <row r="17" spans="1:23" ht="13.5" thickTop="1">
      <c r="A17" s="397" t="str">
        <f t="shared" si="6"/>
        <v xml:space="preserve"> </v>
      </c>
      <c r="B17" s="111" t="s">
        <v>16</v>
      </c>
      <c r="C17" s="125">
        <v>0</v>
      </c>
      <c r="D17" s="126">
        <v>0</v>
      </c>
      <c r="E17" s="167">
        <f t="shared" ref="E17" si="14">SUM(C17:D17)</f>
        <v>0</v>
      </c>
      <c r="F17" s="125">
        <v>0</v>
      </c>
      <c r="G17" s="126">
        <v>0</v>
      </c>
      <c r="H17" s="167">
        <f t="shared" ref="H17" si="15">SUM(F17:G17)</f>
        <v>0</v>
      </c>
      <c r="I17" s="128">
        <f t="shared" ref="I17" si="16">IF(E17=0,0,((H17/E17)-1)*100)</f>
        <v>0</v>
      </c>
      <c r="J17" s="8"/>
      <c r="L17" s="14" t="s">
        <v>16</v>
      </c>
      <c r="M17" s="40">
        <v>0</v>
      </c>
      <c r="N17" s="38">
        <v>0</v>
      </c>
      <c r="O17" s="193">
        <f t="shared" ref="O17" si="17">SUM(M17:N17)</f>
        <v>0</v>
      </c>
      <c r="P17" s="150">
        <v>0</v>
      </c>
      <c r="Q17" s="193">
        <f>O17+P17</f>
        <v>0</v>
      </c>
      <c r="R17" s="40">
        <v>0</v>
      </c>
      <c r="S17" s="38">
        <v>0</v>
      </c>
      <c r="T17" s="193">
        <f t="shared" ref="T17" si="18">SUM(R17:S17)</f>
        <v>0</v>
      </c>
      <c r="U17" s="150">
        <v>0</v>
      </c>
      <c r="V17" s="193">
        <f>T17+U17</f>
        <v>0</v>
      </c>
      <c r="W17" s="41">
        <f t="shared" si="8"/>
        <v>0</v>
      </c>
    </row>
    <row r="18" spans="1:23">
      <c r="A18" s="397" t="str">
        <f t="shared" ref="A18:A23" si="19">IF(ISERROR(F18/G18)," ",IF(F18/G18&gt;0.5,IF(F18/G18&lt;1.5," ","NOT OK"),"NOT OK"))</f>
        <v xml:space="preserve"> </v>
      </c>
      <c r="B18" s="111" t="s">
        <v>17</v>
      </c>
      <c r="C18" s="125">
        <v>0</v>
      </c>
      <c r="D18" s="126">
        <v>0</v>
      </c>
      <c r="E18" s="167">
        <f>SUM(C18:D18)</f>
        <v>0</v>
      </c>
      <c r="F18" s="125">
        <v>0</v>
      </c>
      <c r="G18" s="126">
        <v>0</v>
      </c>
      <c r="H18" s="167">
        <f>SUM(F18:G18)</f>
        <v>0</v>
      </c>
      <c r="I18" s="128">
        <f t="shared" ref="I18:I23" si="20">IF(E18=0,0,((H18/E18)-1)*100)</f>
        <v>0</v>
      </c>
      <c r="L18" s="14" t="s">
        <v>17</v>
      </c>
      <c r="M18" s="40">
        <v>0</v>
      </c>
      <c r="N18" s="38">
        <v>0</v>
      </c>
      <c r="O18" s="193">
        <f>SUM(M18:N18)</f>
        <v>0</v>
      </c>
      <c r="P18" s="150">
        <v>0</v>
      </c>
      <c r="Q18" s="193">
        <f>O18+P18</f>
        <v>0</v>
      </c>
      <c r="R18" s="40">
        <v>0</v>
      </c>
      <c r="S18" s="38">
        <v>0</v>
      </c>
      <c r="T18" s="193">
        <f>SUM(R18:S18)</f>
        <v>0</v>
      </c>
      <c r="U18" s="150">
        <v>0</v>
      </c>
      <c r="V18" s="193">
        <f>T18+U18</f>
        <v>0</v>
      </c>
      <c r="W18" s="41">
        <f>IF(Q18=0,0,((V18/Q18)-1)*100)</f>
        <v>0</v>
      </c>
    </row>
    <row r="19" spans="1:23" ht="13.5" thickBot="1">
      <c r="A19" s="400" t="str">
        <f t="shared" si="19"/>
        <v xml:space="preserve"> </v>
      </c>
      <c r="B19" s="111" t="s">
        <v>18</v>
      </c>
      <c r="C19" s="125">
        <v>0</v>
      </c>
      <c r="D19" s="126">
        <v>0</v>
      </c>
      <c r="E19" s="167">
        <f t="shared" ref="E19" si="21">SUM(C19:D19)</f>
        <v>0</v>
      </c>
      <c r="F19" s="125">
        <v>0</v>
      </c>
      <c r="G19" s="126">
        <v>0</v>
      </c>
      <c r="H19" s="167">
        <f>SUM(F19:G19)</f>
        <v>0</v>
      </c>
      <c r="I19" s="128">
        <f t="shared" si="20"/>
        <v>0</v>
      </c>
      <c r="J19" s="9"/>
      <c r="L19" s="14" t="s">
        <v>18</v>
      </c>
      <c r="M19" s="40">
        <v>0</v>
      </c>
      <c r="N19" s="38">
        <v>0</v>
      </c>
      <c r="O19" s="193">
        <f t="shared" ref="O19" si="22">SUM(M19:N19)</f>
        <v>0</v>
      </c>
      <c r="P19" s="150">
        <v>0</v>
      </c>
      <c r="Q19" s="193">
        <f>O19+P19</f>
        <v>0</v>
      </c>
      <c r="R19" s="40">
        <v>0</v>
      </c>
      <c r="S19" s="38">
        <v>0</v>
      </c>
      <c r="T19" s="193">
        <f>SUM(R19:S19)</f>
        <v>0</v>
      </c>
      <c r="U19" s="150">
        <v>0</v>
      </c>
      <c r="V19" s="193">
        <f>T19+U19</f>
        <v>0</v>
      </c>
      <c r="W19" s="41">
        <f>IF(Q19=0,0,((V19/Q19)-1)*100)</f>
        <v>0</v>
      </c>
    </row>
    <row r="20" spans="1:23" ht="15.75" customHeight="1" thickTop="1" thickBot="1">
      <c r="A20" s="10" t="str">
        <f t="shared" si="19"/>
        <v xml:space="preserve"> </v>
      </c>
      <c r="B20" s="141" t="s">
        <v>19</v>
      </c>
      <c r="C20" s="133">
        <f>+C17+C18+C19</f>
        <v>0</v>
      </c>
      <c r="D20" s="134">
        <f t="shared" ref="D20:H20" si="23">+D17+D18+D19</f>
        <v>0</v>
      </c>
      <c r="E20" s="168">
        <f t="shared" si="23"/>
        <v>0</v>
      </c>
      <c r="F20" s="133">
        <f t="shared" si="23"/>
        <v>0</v>
      </c>
      <c r="G20" s="134">
        <f t="shared" si="23"/>
        <v>0</v>
      </c>
      <c r="H20" s="168">
        <f t="shared" si="23"/>
        <v>0</v>
      </c>
      <c r="I20" s="136">
        <f t="shared" si="20"/>
        <v>0</v>
      </c>
      <c r="J20" s="10"/>
      <c r="K20" s="11"/>
      <c r="L20" s="48" t="s">
        <v>19</v>
      </c>
      <c r="M20" s="49">
        <f>+M17+M18+M19</f>
        <v>0</v>
      </c>
      <c r="N20" s="50">
        <f t="shared" ref="N20:V20" si="24">+N17+N18+N19</f>
        <v>0</v>
      </c>
      <c r="O20" s="195">
        <f t="shared" si="24"/>
        <v>0</v>
      </c>
      <c r="P20" s="50">
        <f t="shared" si="24"/>
        <v>0</v>
      </c>
      <c r="Q20" s="195">
        <f t="shared" si="24"/>
        <v>0</v>
      </c>
      <c r="R20" s="49">
        <f t="shared" si="24"/>
        <v>0</v>
      </c>
      <c r="S20" s="50">
        <f t="shared" si="24"/>
        <v>0</v>
      </c>
      <c r="T20" s="195">
        <f t="shared" si="24"/>
        <v>0</v>
      </c>
      <c r="U20" s="50">
        <f t="shared" si="24"/>
        <v>0</v>
      </c>
      <c r="V20" s="195">
        <f t="shared" si="24"/>
        <v>0</v>
      </c>
      <c r="W20" s="51">
        <f>IF(Q20=0,0,((V20/Q20)-1)*100)</f>
        <v>0</v>
      </c>
    </row>
    <row r="21" spans="1:23" ht="14.25" thickTop="1" thickBot="1">
      <c r="A21" s="397" t="str">
        <f t="shared" si="19"/>
        <v xml:space="preserve"> </v>
      </c>
      <c r="B21" s="111" t="s">
        <v>20</v>
      </c>
      <c r="C21" s="125">
        <v>0</v>
      </c>
      <c r="D21" s="126">
        <v>0</v>
      </c>
      <c r="E21" s="176">
        <f>SUM(C21:D21)</f>
        <v>0</v>
      </c>
      <c r="F21" s="125">
        <v>0</v>
      </c>
      <c r="G21" s="126">
        <v>0</v>
      </c>
      <c r="H21" s="176">
        <f>SUM(F21:G21)</f>
        <v>0</v>
      </c>
      <c r="I21" s="128">
        <f t="shared" si="20"/>
        <v>0</v>
      </c>
      <c r="J21" s="4"/>
      <c r="L21" s="14" t="s">
        <v>21</v>
      </c>
      <c r="M21" s="40">
        <v>0</v>
      </c>
      <c r="N21" s="38">
        <v>0</v>
      </c>
      <c r="O21" s="193">
        <f>SUM(M21:N21)</f>
        <v>0</v>
      </c>
      <c r="P21" s="150">
        <v>0</v>
      </c>
      <c r="Q21" s="193">
        <f>O21+P21</f>
        <v>0</v>
      </c>
      <c r="R21" s="40">
        <v>0</v>
      </c>
      <c r="S21" s="38">
        <v>0</v>
      </c>
      <c r="T21" s="193">
        <f>SUM(R21:S21)</f>
        <v>0</v>
      </c>
      <c r="U21" s="150">
        <v>0</v>
      </c>
      <c r="V21" s="193">
        <f>T21+U21</f>
        <v>0</v>
      </c>
      <c r="W21" s="41">
        <f>IF(Q21=0,0,((V21/Q21)-1)*100)</f>
        <v>0</v>
      </c>
    </row>
    <row r="22" spans="1:23" ht="14.25" thickTop="1" thickBot="1">
      <c r="A22" s="397" t="str">
        <f t="shared" si="19"/>
        <v xml:space="preserve"> </v>
      </c>
      <c r="B22" s="132" t="s">
        <v>66</v>
      </c>
      <c r="C22" s="133">
        <f>C16+C20+C21</f>
        <v>0</v>
      </c>
      <c r="D22" s="134">
        <f t="shared" ref="D22:H22" si="25">D16+D20+D21</f>
        <v>0</v>
      </c>
      <c r="E22" s="168">
        <f t="shared" si="25"/>
        <v>0</v>
      </c>
      <c r="F22" s="133">
        <f t="shared" si="25"/>
        <v>0</v>
      </c>
      <c r="G22" s="134">
        <f t="shared" si="25"/>
        <v>0</v>
      </c>
      <c r="H22" s="168">
        <f t="shared" si="25"/>
        <v>0</v>
      </c>
      <c r="I22" s="136">
        <f t="shared" si="20"/>
        <v>0</v>
      </c>
      <c r="J22" s="4"/>
      <c r="L22" s="42" t="s">
        <v>66</v>
      </c>
      <c r="M22" s="46">
        <f>M16+M20+M21</f>
        <v>0</v>
      </c>
      <c r="N22" s="44">
        <f t="shared" ref="N22:V22" si="26">N16+N20+N21</f>
        <v>0</v>
      </c>
      <c r="O22" s="194">
        <f t="shared" si="26"/>
        <v>0</v>
      </c>
      <c r="P22" s="44">
        <f t="shared" si="26"/>
        <v>0</v>
      </c>
      <c r="Q22" s="194">
        <f t="shared" si="26"/>
        <v>0</v>
      </c>
      <c r="R22" s="46">
        <f t="shared" si="26"/>
        <v>0</v>
      </c>
      <c r="S22" s="44">
        <f t="shared" si="26"/>
        <v>0</v>
      </c>
      <c r="T22" s="194">
        <f t="shared" si="26"/>
        <v>0</v>
      </c>
      <c r="U22" s="44">
        <f t="shared" si="26"/>
        <v>0</v>
      </c>
      <c r="V22" s="194">
        <f t="shared" si="26"/>
        <v>0</v>
      </c>
      <c r="W22" s="47">
        <f t="shared" si="8"/>
        <v>0</v>
      </c>
    </row>
    <row r="23" spans="1:23" ht="14.25" thickTop="1" thickBot="1">
      <c r="A23" s="397" t="str">
        <f t="shared" si="19"/>
        <v xml:space="preserve"> </v>
      </c>
      <c r="B23" s="132" t="s">
        <v>67</v>
      </c>
      <c r="C23" s="133">
        <f>+C12+C16+C20+C21</f>
        <v>0</v>
      </c>
      <c r="D23" s="134">
        <f t="shared" ref="D23:H23" si="27">+D12+D16+D20+D21</f>
        <v>0</v>
      </c>
      <c r="E23" s="168">
        <f t="shared" si="27"/>
        <v>0</v>
      </c>
      <c r="F23" s="133">
        <f t="shared" si="27"/>
        <v>0</v>
      </c>
      <c r="G23" s="134">
        <f t="shared" si="27"/>
        <v>0</v>
      </c>
      <c r="H23" s="168">
        <f t="shared" si="27"/>
        <v>0</v>
      </c>
      <c r="I23" s="136">
        <f t="shared" si="20"/>
        <v>0</v>
      </c>
      <c r="J23" s="4"/>
      <c r="L23" s="42" t="s">
        <v>67</v>
      </c>
      <c r="M23" s="46">
        <f>+M12+M16+M20+M21</f>
        <v>0</v>
      </c>
      <c r="N23" s="44">
        <f t="shared" ref="N23:V23" si="28">+N12+N16+N20+N21</f>
        <v>0</v>
      </c>
      <c r="O23" s="194">
        <f t="shared" si="28"/>
        <v>0</v>
      </c>
      <c r="P23" s="44">
        <f t="shared" si="28"/>
        <v>0</v>
      </c>
      <c r="Q23" s="194">
        <f t="shared" si="28"/>
        <v>0</v>
      </c>
      <c r="R23" s="46">
        <f t="shared" si="28"/>
        <v>0</v>
      </c>
      <c r="S23" s="44">
        <f t="shared" si="28"/>
        <v>0</v>
      </c>
      <c r="T23" s="194">
        <f t="shared" si="28"/>
        <v>0</v>
      </c>
      <c r="U23" s="44">
        <f t="shared" si="28"/>
        <v>0</v>
      </c>
      <c r="V23" s="194">
        <f t="shared" si="28"/>
        <v>0</v>
      </c>
      <c r="W23" s="47">
        <f>IF(Q23=0,0,((V23/Q23)-1)*100)</f>
        <v>0</v>
      </c>
    </row>
    <row r="24" spans="1:23" ht="13.5" thickTop="1">
      <c r="A24" s="397" t="str">
        <f t="shared" si="6"/>
        <v xml:space="preserve"> </v>
      </c>
      <c r="B24" s="111" t="s">
        <v>22</v>
      </c>
      <c r="C24" s="125">
        <v>0</v>
      </c>
      <c r="D24" s="126">
        <v>0</v>
      </c>
      <c r="E24" s="167">
        <f t="shared" ref="E24:E25" si="29">SUM(C24:D24)</f>
        <v>0</v>
      </c>
      <c r="F24" s="125"/>
      <c r="G24" s="126"/>
      <c r="H24" s="167"/>
      <c r="I24" s="128"/>
      <c r="J24" s="4"/>
      <c r="L24" s="14" t="s">
        <v>22</v>
      </c>
      <c r="M24" s="40">
        <v>0</v>
      </c>
      <c r="N24" s="38">
        <v>0</v>
      </c>
      <c r="O24" s="193">
        <f t="shared" ref="O24:O25" si="30">SUM(M24:N24)</f>
        <v>0</v>
      </c>
      <c r="P24" s="150">
        <v>0</v>
      </c>
      <c r="Q24" s="193">
        <f>O24+P24</f>
        <v>0</v>
      </c>
      <c r="R24" s="40"/>
      <c r="S24" s="38"/>
      <c r="T24" s="193"/>
      <c r="U24" s="150"/>
      <c r="V24" s="193"/>
      <c r="W24" s="41"/>
    </row>
    <row r="25" spans="1:23" ht="13.5" thickBot="1">
      <c r="A25" s="397" t="str">
        <f t="shared" si="6"/>
        <v xml:space="preserve"> </v>
      </c>
      <c r="B25" s="111" t="s">
        <v>23</v>
      </c>
      <c r="C25" s="125">
        <v>0</v>
      </c>
      <c r="D25" s="126">
        <v>0</v>
      </c>
      <c r="E25" s="171">
        <f t="shared" si="29"/>
        <v>0</v>
      </c>
      <c r="F25" s="125"/>
      <c r="G25" s="126"/>
      <c r="H25" s="171"/>
      <c r="I25" s="147"/>
      <c r="J25" s="4"/>
      <c r="L25" s="14" t="s">
        <v>23</v>
      </c>
      <c r="M25" s="40">
        <v>0</v>
      </c>
      <c r="N25" s="38">
        <v>0</v>
      </c>
      <c r="O25" s="193">
        <f t="shared" si="30"/>
        <v>0</v>
      </c>
      <c r="P25" s="150">
        <v>0</v>
      </c>
      <c r="Q25" s="193">
        <f>O25+P25</f>
        <v>0</v>
      </c>
      <c r="R25" s="40"/>
      <c r="S25" s="38"/>
      <c r="T25" s="193"/>
      <c r="U25" s="150"/>
      <c r="V25" s="193"/>
      <c r="W25" s="41"/>
    </row>
    <row r="26" spans="1:23" ht="14.25" thickTop="1" thickBot="1">
      <c r="A26" s="397" t="str">
        <f t="shared" si="6"/>
        <v xml:space="preserve"> </v>
      </c>
      <c r="B26" s="132" t="s">
        <v>24</v>
      </c>
      <c r="C26" s="133">
        <f t="shared" ref="C26:E26" si="31">+C21+C24+C25</f>
        <v>0</v>
      </c>
      <c r="D26" s="134">
        <f t="shared" si="31"/>
        <v>0</v>
      </c>
      <c r="E26" s="168">
        <f t="shared" si="31"/>
        <v>0</v>
      </c>
      <c r="F26" s="133"/>
      <c r="G26" s="134"/>
      <c r="H26" s="168"/>
      <c r="I26" s="136"/>
      <c r="J26" s="4"/>
      <c r="L26" s="42" t="s">
        <v>24</v>
      </c>
      <c r="M26" s="46">
        <f t="shared" ref="M26:Q26" si="32">+M21+M24+M25</f>
        <v>0</v>
      </c>
      <c r="N26" s="44">
        <f t="shared" si="32"/>
        <v>0</v>
      </c>
      <c r="O26" s="194">
        <f t="shared" si="32"/>
        <v>0</v>
      </c>
      <c r="P26" s="44">
        <f t="shared" si="32"/>
        <v>0</v>
      </c>
      <c r="Q26" s="194">
        <f t="shared" si="32"/>
        <v>0</v>
      </c>
      <c r="R26" s="46"/>
      <c r="S26" s="44"/>
      <c r="T26" s="194"/>
      <c r="U26" s="44"/>
      <c r="V26" s="194"/>
      <c r="W26" s="47"/>
    </row>
    <row r="27" spans="1:23" ht="14.25" thickTop="1" thickBot="1">
      <c r="A27" s="397" t="str">
        <f t="shared" ref="A27" si="33">IF(ISERROR(F27/G27)," ",IF(F27/G27&gt;0.5,IF(F27/G27&lt;1.5," ","NOT OK"),"NOT OK"))</f>
        <v xml:space="preserve"> </v>
      </c>
      <c r="B27" s="132" t="s">
        <v>62</v>
      </c>
      <c r="C27" s="133">
        <f t="shared" ref="C27:E27" si="34">C16+C20+C26</f>
        <v>0</v>
      </c>
      <c r="D27" s="134">
        <f t="shared" si="34"/>
        <v>0</v>
      </c>
      <c r="E27" s="168">
        <f t="shared" si="34"/>
        <v>0</v>
      </c>
      <c r="F27" s="133"/>
      <c r="G27" s="134"/>
      <c r="H27" s="168"/>
      <c r="I27" s="136"/>
      <c r="J27" s="4"/>
      <c r="L27" s="42" t="s">
        <v>62</v>
      </c>
      <c r="M27" s="46">
        <f t="shared" ref="M27:Q27" si="35">M16+M20+M26</f>
        <v>0</v>
      </c>
      <c r="N27" s="44">
        <f t="shared" si="35"/>
        <v>0</v>
      </c>
      <c r="O27" s="194">
        <f t="shared" si="35"/>
        <v>0</v>
      </c>
      <c r="P27" s="44">
        <f t="shared" si="35"/>
        <v>0</v>
      </c>
      <c r="Q27" s="194">
        <f t="shared" si="35"/>
        <v>0</v>
      </c>
      <c r="R27" s="46"/>
      <c r="S27" s="44"/>
      <c r="T27" s="194"/>
      <c r="U27" s="44"/>
      <c r="V27" s="194"/>
      <c r="W27" s="47"/>
    </row>
    <row r="28" spans="1:23" ht="14.25" thickTop="1" thickBot="1">
      <c r="A28" s="398" t="str">
        <f t="shared" ref="A28" si="36">IF(ISERROR(F28/G28)," ",IF(F28/G28&gt;0.5,IF(F28/G28&lt;1.5," ","NOT OK"),"NOT OK"))</f>
        <v xml:space="preserve"> </v>
      </c>
      <c r="B28" s="132" t="s">
        <v>64</v>
      </c>
      <c r="C28" s="133">
        <f t="shared" ref="C28:E28" si="37">+C12+C16+C20+C26</f>
        <v>0</v>
      </c>
      <c r="D28" s="135">
        <f t="shared" si="37"/>
        <v>0</v>
      </c>
      <c r="E28" s="174">
        <f t="shared" si="37"/>
        <v>0</v>
      </c>
      <c r="F28" s="133"/>
      <c r="G28" s="135"/>
      <c r="H28" s="174"/>
      <c r="I28" s="137"/>
      <c r="J28" s="8"/>
      <c r="L28" s="42" t="s">
        <v>64</v>
      </c>
      <c r="M28" s="46">
        <f t="shared" ref="M28:Q28" si="38">+M12+M16+M20+M26</f>
        <v>0</v>
      </c>
      <c r="N28" s="44">
        <f t="shared" si="38"/>
        <v>0</v>
      </c>
      <c r="O28" s="194">
        <f t="shared" si="38"/>
        <v>0</v>
      </c>
      <c r="P28" s="44">
        <f t="shared" si="38"/>
        <v>0</v>
      </c>
      <c r="Q28" s="194">
        <f t="shared" si="38"/>
        <v>0</v>
      </c>
      <c r="R28" s="46"/>
      <c r="S28" s="44"/>
      <c r="T28" s="194"/>
      <c r="U28" s="44"/>
      <c r="V28" s="194"/>
      <c r="W28" s="47"/>
    </row>
    <row r="29" spans="1:23" ht="14.25" thickTop="1" thickBot="1">
      <c r="B29" s="148" t="s">
        <v>60</v>
      </c>
      <c r="C29" s="107"/>
      <c r="D29" s="107"/>
      <c r="E29" s="107"/>
      <c r="F29" s="107"/>
      <c r="G29" s="107"/>
      <c r="H29" s="107"/>
      <c r="I29" s="108"/>
      <c r="J29" s="4"/>
      <c r="L29" s="55" t="s">
        <v>60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4"/>
    </row>
    <row r="30" spans="1:23" ht="13.5" thickTop="1">
      <c r="B30" s="513" t="s">
        <v>25</v>
      </c>
      <c r="C30" s="514"/>
      <c r="D30" s="514"/>
      <c r="E30" s="514"/>
      <c r="F30" s="514"/>
      <c r="G30" s="514"/>
      <c r="H30" s="514"/>
      <c r="I30" s="515"/>
      <c r="J30" s="4"/>
      <c r="L30" s="516" t="s">
        <v>26</v>
      </c>
      <c r="M30" s="517"/>
      <c r="N30" s="517"/>
      <c r="O30" s="517"/>
      <c r="P30" s="517"/>
      <c r="Q30" s="517"/>
      <c r="R30" s="517"/>
      <c r="S30" s="517"/>
      <c r="T30" s="517"/>
      <c r="U30" s="517"/>
      <c r="V30" s="517"/>
      <c r="W30" s="518"/>
    </row>
    <row r="31" spans="1:23" ht="13.5" thickBot="1">
      <c r="B31" s="519" t="s">
        <v>47</v>
      </c>
      <c r="C31" s="520"/>
      <c r="D31" s="520"/>
      <c r="E31" s="520"/>
      <c r="F31" s="520"/>
      <c r="G31" s="520"/>
      <c r="H31" s="520"/>
      <c r="I31" s="521"/>
      <c r="J31" s="4"/>
      <c r="L31" s="522" t="s">
        <v>49</v>
      </c>
      <c r="M31" s="523"/>
      <c r="N31" s="523"/>
      <c r="O31" s="523"/>
      <c r="P31" s="523"/>
      <c r="Q31" s="523"/>
      <c r="R31" s="523"/>
      <c r="S31" s="523"/>
      <c r="T31" s="523"/>
      <c r="U31" s="523"/>
      <c r="V31" s="523"/>
      <c r="W31" s="524"/>
    </row>
    <row r="32" spans="1:23" ht="14.25" thickTop="1" thickBot="1">
      <c r="B32" s="106"/>
      <c r="C32" s="107"/>
      <c r="D32" s="107"/>
      <c r="E32" s="107"/>
      <c r="F32" s="107"/>
      <c r="G32" s="107"/>
      <c r="H32" s="107"/>
      <c r="I32" s="108"/>
      <c r="J32" s="4"/>
      <c r="L32" s="52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4"/>
    </row>
    <row r="33" spans="1:23" ht="14.25" thickTop="1" thickBot="1">
      <c r="B33" s="109"/>
      <c r="C33" s="525" t="s">
        <v>63</v>
      </c>
      <c r="D33" s="526"/>
      <c r="E33" s="527"/>
      <c r="F33" s="525" t="s">
        <v>65</v>
      </c>
      <c r="G33" s="526"/>
      <c r="H33" s="527"/>
      <c r="I33" s="110" t="s">
        <v>2</v>
      </c>
      <c r="J33" s="4"/>
      <c r="L33" s="12"/>
      <c r="M33" s="528" t="s">
        <v>63</v>
      </c>
      <c r="N33" s="529"/>
      <c r="O33" s="529"/>
      <c r="P33" s="529"/>
      <c r="Q33" s="530"/>
      <c r="R33" s="528" t="s">
        <v>65</v>
      </c>
      <c r="S33" s="529"/>
      <c r="T33" s="529"/>
      <c r="U33" s="529"/>
      <c r="V33" s="530"/>
      <c r="W33" s="13" t="s">
        <v>2</v>
      </c>
    </row>
    <row r="34" spans="1:23" ht="13.5" thickTop="1">
      <c r="B34" s="111" t="s">
        <v>3</v>
      </c>
      <c r="C34" s="112"/>
      <c r="D34" s="113"/>
      <c r="E34" s="114"/>
      <c r="F34" s="112"/>
      <c r="G34" s="113"/>
      <c r="H34" s="114"/>
      <c r="I34" s="115" t="s">
        <v>4</v>
      </c>
      <c r="J34" s="4"/>
      <c r="L34" s="14" t="s">
        <v>3</v>
      </c>
      <c r="M34" s="20"/>
      <c r="N34" s="16"/>
      <c r="O34" s="17"/>
      <c r="P34" s="18"/>
      <c r="Q34" s="21"/>
      <c r="R34" s="20"/>
      <c r="S34" s="16"/>
      <c r="T34" s="17"/>
      <c r="U34" s="18"/>
      <c r="V34" s="21"/>
      <c r="W34" s="22" t="s">
        <v>4</v>
      </c>
    </row>
    <row r="35" spans="1:23" ht="13.5" thickBot="1">
      <c r="B35" s="116"/>
      <c r="C35" s="117" t="s">
        <v>5</v>
      </c>
      <c r="D35" s="118" t="s">
        <v>6</v>
      </c>
      <c r="E35" s="395" t="s">
        <v>7</v>
      </c>
      <c r="F35" s="117" t="s">
        <v>5</v>
      </c>
      <c r="G35" s="118" t="s">
        <v>6</v>
      </c>
      <c r="H35" s="119" t="s">
        <v>7</v>
      </c>
      <c r="I35" s="120"/>
      <c r="J35" s="4"/>
      <c r="L35" s="23"/>
      <c r="M35" s="28" t="s">
        <v>8</v>
      </c>
      <c r="N35" s="25" t="s">
        <v>9</v>
      </c>
      <c r="O35" s="26" t="s">
        <v>31</v>
      </c>
      <c r="P35" s="246" t="s">
        <v>32</v>
      </c>
      <c r="Q35" s="26" t="s">
        <v>7</v>
      </c>
      <c r="R35" s="28" t="s">
        <v>8</v>
      </c>
      <c r="S35" s="25" t="s">
        <v>9</v>
      </c>
      <c r="T35" s="26" t="s">
        <v>31</v>
      </c>
      <c r="U35" s="246" t="s">
        <v>32</v>
      </c>
      <c r="V35" s="26" t="s">
        <v>7</v>
      </c>
      <c r="W35" s="29"/>
    </row>
    <row r="36" spans="1:23" ht="5.25" customHeight="1" thickTop="1">
      <c r="B36" s="111"/>
      <c r="C36" s="121"/>
      <c r="D36" s="122"/>
      <c r="E36" s="123"/>
      <c r="F36" s="121"/>
      <c r="G36" s="122"/>
      <c r="H36" s="123"/>
      <c r="I36" s="124"/>
      <c r="J36" s="4"/>
      <c r="L36" s="14"/>
      <c r="M36" s="34"/>
      <c r="N36" s="31"/>
      <c r="O36" s="32"/>
      <c r="P36" s="151"/>
      <c r="Q36" s="32"/>
      <c r="R36" s="34"/>
      <c r="S36" s="31"/>
      <c r="T36" s="32"/>
      <c r="U36" s="151"/>
      <c r="V36" s="32"/>
      <c r="W36" s="36"/>
    </row>
    <row r="37" spans="1:23">
      <c r="A37" s="4" t="str">
        <f>IF(ISERROR(F37/G37)," ",IF(F37/G37&gt;0.5,IF(F37/G37&lt;1.5," ","NOT OK"),"NOT OK"))</f>
        <v xml:space="preserve"> </v>
      </c>
      <c r="B37" s="111" t="s">
        <v>10</v>
      </c>
      <c r="C37" s="125">
        <v>304</v>
      </c>
      <c r="D37" s="127">
        <v>304</v>
      </c>
      <c r="E37" s="173">
        <f t="shared" ref="E37:E39" si="39">SUM(C37:D37)</f>
        <v>608</v>
      </c>
      <c r="F37" s="430">
        <v>365</v>
      </c>
      <c r="G37" s="431">
        <v>364</v>
      </c>
      <c r="H37" s="173">
        <f t="shared" ref="H37:H39" si="40">SUM(F37:G37)</f>
        <v>729</v>
      </c>
      <c r="I37" s="128">
        <f>IF(E37=0,0,((H37/E37)-1)*100)</f>
        <v>19.901315789473696</v>
      </c>
      <c r="J37" s="4"/>
      <c r="K37" s="7"/>
      <c r="L37" s="14" t="s">
        <v>10</v>
      </c>
      <c r="M37" s="40">
        <v>46662</v>
      </c>
      <c r="N37" s="38">
        <v>44011</v>
      </c>
      <c r="O37" s="193">
        <f>SUM(M37:N37)</f>
        <v>90673</v>
      </c>
      <c r="P37" s="150">
        <v>0</v>
      </c>
      <c r="Q37" s="193">
        <f t="shared" ref="Q37:Q39" si="41">O37+P37</f>
        <v>90673</v>
      </c>
      <c r="R37" s="441">
        <v>60229</v>
      </c>
      <c r="S37" s="439">
        <v>59289</v>
      </c>
      <c r="T37" s="193">
        <f>SUM(R37:S37)</f>
        <v>119518</v>
      </c>
      <c r="U37" s="437">
        <v>0</v>
      </c>
      <c r="V37" s="193">
        <f>T37+U37</f>
        <v>119518</v>
      </c>
      <c r="W37" s="41">
        <f>IF(Q37=0,0,((V37/Q37)-1)*100)</f>
        <v>31.81211606542189</v>
      </c>
    </row>
    <row r="38" spans="1:23">
      <c r="A38" s="4" t="str">
        <f>IF(ISERROR(F38/G38)," ",IF(F38/G38&gt;0.5,IF(F38/G38&lt;1.5," ","NOT OK"),"NOT OK"))</f>
        <v xml:space="preserve"> </v>
      </c>
      <c r="B38" s="111" t="s">
        <v>11</v>
      </c>
      <c r="C38" s="125">
        <v>293</v>
      </c>
      <c r="D38" s="127">
        <v>293</v>
      </c>
      <c r="E38" s="173">
        <f>SUM(C38:D38)</f>
        <v>586</v>
      </c>
      <c r="F38" s="430">
        <v>402</v>
      </c>
      <c r="G38" s="431">
        <v>402</v>
      </c>
      <c r="H38" s="173">
        <f>SUM(F38:G38)</f>
        <v>804</v>
      </c>
      <c r="I38" s="128">
        <f>IF(E38=0,0,((H38/E38)-1)*100)</f>
        <v>37.201365187713307</v>
      </c>
      <c r="J38" s="4"/>
      <c r="K38" s="7"/>
      <c r="L38" s="14" t="s">
        <v>11</v>
      </c>
      <c r="M38" s="40">
        <v>45286</v>
      </c>
      <c r="N38" s="38">
        <v>43647</v>
      </c>
      <c r="O38" s="193">
        <f>SUM(M38:N38)</f>
        <v>88933</v>
      </c>
      <c r="P38" s="150">
        <v>0</v>
      </c>
      <c r="Q38" s="193">
        <f>O38+P38</f>
        <v>88933</v>
      </c>
      <c r="R38" s="441">
        <v>62954</v>
      </c>
      <c r="S38" s="439">
        <v>61455</v>
      </c>
      <c r="T38" s="193">
        <f>SUM(R38:S38)</f>
        <v>124409</v>
      </c>
      <c r="U38" s="437">
        <v>0</v>
      </c>
      <c r="V38" s="193">
        <f>T38+U38</f>
        <v>124409</v>
      </c>
      <c r="W38" s="41">
        <f>IF(Q38=0,0,((V38/Q38)-1)*100)</f>
        <v>39.890704238021883</v>
      </c>
    </row>
    <row r="39" spans="1:23" ht="13.5" thickBot="1">
      <c r="A39" s="4" t="str">
        <f>IF(ISERROR(F39/G39)," ",IF(F39/G39&gt;0.5,IF(F39/G39&lt;1.5," ","NOT OK"),"NOT OK"))</f>
        <v xml:space="preserve"> </v>
      </c>
      <c r="B39" s="116" t="s">
        <v>12</v>
      </c>
      <c r="C39" s="129">
        <v>341</v>
      </c>
      <c r="D39" s="131">
        <v>341</v>
      </c>
      <c r="E39" s="173">
        <f t="shared" si="39"/>
        <v>682</v>
      </c>
      <c r="F39" s="432">
        <v>406</v>
      </c>
      <c r="G39" s="433">
        <v>406</v>
      </c>
      <c r="H39" s="173">
        <f t="shared" si="40"/>
        <v>812</v>
      </c>
      <c r="I39" s="128">
        <f>IF(E39=0,0,((H39/E39)-1)*100)</f>
        <v>19.061583577712614</v>
      </c>
      <c r="J39" s="4"/>
      <c r="K39" s="7"/>
      <c r="L39" s="23" t="s">
        <v>12</v>
      </c>
      <c r="M39" s="40">
        <v>52766</v>
      </c>
      <c r="N39" s="38">
        <v>47972</v>
      </c>
      <c r="O39" s="193">
        <f t="shared" ref="O39" si="42">SUM(M39:N39)</f>
        <v>100738</v>
      </c>
      <c r="P39" s="150">
        <v>0</v>
      </c>
      <c r="Q39" s="247">
        <f t="shared" si="41"/>
        <v>100738</v>
      </c>
      <c r="R39" s="441">
        <v>68143</v>
      </c>
      <c r="S39" s="439">
        <v>64574</v>
      </c>
      <c r="T39" s="193">
        <f t="shared" ref="T39" si="43">SUM(R39:S39)</f>
        <v>132717</v>
      </c>
      <c r="U39" s="437">
        <v>0</v>
      </c>
      <c r="V39" s="247">
        <f t="shared" ref="V39" si="44">T39+U39</f>
        <v>132717</v>
      </c>
      <c r="W39" s="41">
        <f>IF(Q39=0,0,((V39/Q39)-1)*100)</f>
        <v>31.744723937342421</v>
      </c>
    </row>
    <row r="40" spans="1:23" ht="14.25" thickTop="1" thickBot="1">
      <c r="A40" s="4" t="str">
        <f>IF(ISERROR(F40/G40)," ",IF(F40/G40&gt;0.5,IF(F40/G40&lt;1.5," ","NOT OK"),"NOT OK"))</f>
        <v xml:space="preserve"> </v>
      </c>
      <c r="B40" s="132" t="s">
        <v>57</v>
      </c>
      <c r="C40" s="133">
        <f t="shared" ref="C40:H40" si="45">+C37+C38+C39</f>
        <v>938</v>
      </c>
      <c r="D40" s="134">
        <f t="shared" si="45"/>
        <v>938</v>
      </c>
      <c r="E40" s="168">
        <f t="shared" si="45"/>
        <v>1876</v>
      </c>
      <c r="F40" s="133">
        <f t="shared" si="45"/>
        <v>1173</v>
      </c>
      <c r="G40" s="134">
        <f t="shared" si="45"/>
        <v>1172</v>
      </c>
      <c r="H40" s="168">
        <f t="shared" si="45"/>
        <v>2345</v>
      </c>
      <c r="I40" s="136">
        <f t="shared" ref="I40" si="46">IF(E40=0,0,((H40/E40)-1)*100)</f>
        <v>25</v>
      </c>
      <c r="J40" s="4"/>
      <c r="L40" s="42" t="s">
        <v>57</v>
      </c>
      <c r="M40" s="46">
        <f t="shared" ref="M40:V40" si="47">+M37+M38+M39</f>
        <v>144714</v>
      </c>
      <c r="N40" s="44">
        <f t="shared" si="47"/>
        <v>135630</v>
      </c>
      <c r="O40" s="194">
        <f t="shared" si="47"/>
        <v>280344</v>
      </c>
      <c r="P40" s="44">
        <f t="shared" si="47"/>
        <v>0</v>
      </c>
      <c r="Q40" s="194">
        <f t="shared" si="47"/>
        <v>280344</v>
      </c>
      <c r="R40" s="46">
        <f t="shared" si="47"/>
        <v>191326</v>
      </c>
      <c r="S40" s="44">
        <f t="shared" si="47"/>
        <v>185318</v>
      </c>
      <c r="T40" s="194">
        <f t="shared" si="47"/>
        <v>376644</v>
      </c>
      <c r="U40" s="44">
        <f t="shared" si="47"/>
        <v>0</v>
      </c>
      <c r="V40" s="194">
        <f t="shared" si="47"/>
        <v>376644</v>
      </c>
      <c r="W40" s="47">
        <f t="shared" ref="W40" si="48">IF(Q40=0,0,((V40/Q40)-1)*100)</f>
        <v>34.35065490968239</v>
      </c>
    </row>
    <row r="41" spans="1:23" ht="13.5" thickTop="1">
      <c r="A41" s="4" t="str">
        <f t="shared" si="6"/>
        <v xml:space="preserve"> </v>
      </c>
      <c r="B41" s="111" t="s">
        <v>13</v>
      </c>
      <c r="C41" s="125">
        <v>358</v>
      </c>
      <c r="D41" s="127">
        <v>358</v>
      </c>
      <c r="E41" s="173">
        <f t="shared" ref="E41" si="49">SUM(C41:D41)</f>
        <v>716</v>
      </c>
      <c r="F41" s="125">
        <v>405</v>
      </c>
      <c r="G41" s="127">
        <v>405</v>
      </c>
      <c r="H41" s="173">
        <f t="shared" ref="H41" si="50">SUM(F41:G41)</f>
        <v>810</v>
      </c>
      <c r="I41" s="128">
        <f t="shared" ref="I41:I45" si="51">IF(E41=0,0,((H41/E41)-1)*100)</f>
        <v>13.128491620111738</v>
      </c>
      <c r="L41" s="14" t="s">
        <v>13</v>
      </c>
      <c r="M41" s="40">
        <v>54524</v>
      </c>
      <c r="N41" s="38">
        <v>54961</v>
      </c>
      <c r="O41" s="193">
        <f t="shared" ref="O41" si="52">SUM(M41:N41)</f>
        <v>109485</v>
      </c>
      <c r="P41" s="150">
        <v>0</v>
      </c>
      <c r="Q41" s="193">
        <f>O41+P41</f>
        <v>109485</v>
      </c>
      <c r="R41" s="40">
        <v>67407</v>
      </c>
      <c r="S41" s="38">
        <v>69319</v>
      </c>
      <c r="T41" s="193">
        <f t="shared" ref="T41" si="53">SUM(R41:S41)</f>
        <v>136726</v>
      </c>
      <c r="U41" s="150">
        <v>0</v>
      </c>
      <c r="V41" s="193">
        <f>T41+U41</f>
        <v>136726</v>
      </c>
      <c r="W41" s="41">
        <f t="shared" ref="W41:W45" si="54">IF(Q41=0,0,((V41/Q41)-1)*100)</f>
        <v>24.881033931588803</v>
      </c>
    </row>
    <row r="42" spans="1:23">
      <c r="A42" s="4" t="str">
        <f>IF(ISERROR(F42/G42)," ",IF(F42/G42&gt;0.5,IF(F42/G42&lt;1.5," ","NOT OK"),"NOT OK"))</f>
        <v xml:space="preserve"> </v>
      </c>
      <c r="B42" s="111" t="s">
        <v>14</v>
      </c>
      <c r="C42" s="125">
        <v>335</v>
      </c>
      <c r="D42" s="127">
        <v>335</v>
      </c>
      <c r="E42" s="173">
        <f>SUM(C42:D42)</f>
        <v>670</v>
      </c>
      <c r="F42" s="125">
        <v>370</v>
      </c>
      <c r="G42" s="127">
        <v>370</v>
      </c>
      <c r="H42" s="173">
        <f>SUM(F42:G42)</f>
        <v>740</v>
      </c>
      <c r="I42" s="128">
        <f>IF(E42=0,0,((H42/E42)-1)*100)</f>
        <v>10.447761194029859</v>
      </c>
      <c r="J42" s="4"/>
      <c r="L42" s="14" t="s">
        <v>14</v>
      </c>
      <c r="M42" s="40">
        <v>45796</v>
      </c>
      <c r="N42" s="38">
        <v>46955</v>
      </c>
      <c r="O42" s="193">
        <f>SUM(M42:N42)</f>
        <v>92751</v>
      </c>
      <c r="P42" s="150">
        <v>0</v>
      </c>
      <c r="Q42" s="193">
        <f>O42+P42</f>
        <v>92751</v>
      </c>
      <c r="R42" s="40">
        <v>61929</v>
      </c>
      <c r="S42" s="38">
        <v>62336</v>
      </c>
      <c r="T42" s="193">
        <f>SUM(R42:S42)</f>
        <v>124265</v>
      </c>
      <c r="U42" s="150">
        <v>0</v>
      </c>
      <c r="V42" s="193">
        <f>T42+U42</f>
        <v>124265</v>
      </c>
      <c r="W42" s="41">
        <f>IF(Q42=0,0,((V42/Q42)-1)*100)</f>
        <v>33.976992161809584</v>
      </c>
    </row>
    <row r="43" spans="1:23" ht="13.5" thickBot="1">
      <c r="A43" s="4" t="str">
        <f>IF(ISERROR(F43/G43)," ",IF(F43/G43&gt;0.5,IF(F43/G43&lt;1.5," ","NOT OK"),"NOT OK"))</f>
        <v xml:space="preserve"> </v>
      </c>
      <c r="B43" s="111" t="s">
        <v>15</v>
      </c>
      <c r="C43" s="125">
        <v>308</v>
      </c>
      <c r="D43" s="127">
        <v>308</v>
      </c>
      <c r="E43" s="173">
        <f>SUM(C43:D43)</f>
        <v>616</v>
      </c>
      <c r="F43" s="125">
        <v>347</v>
      </c>
      <c r="G43" s="127">
        <v>347</v>
      </c>
      <c r="H43" s="173">
        <f>SUM(F43:G43)</f>
        <v>694</v>
      </c>
      <c r="I43" s="128">
        <f>IF(E43=0,0,((H43/E43)-1)*100)</f>
        <v>12.662337662337663</v>
      </c>
      <c r="J43" s="4"/>
      <c r="L43" s="14" t="s">
        <v>15</v>
      </c>
      <c r="M43" s="40">
        <v>45459</v>
      </c>
      <c r="N43" s="38">
        <v>46042</v>
      </c>
      <c r="O43" s="193">
        <f>SUM(M43:N43)</f>
        <v>91501</v>
      </c>
      <c r="P43" s="150">
        <v>0</v>
      </c>
      <c r="Q43" s="193">
        <f>O43+P43</f>
        <v>91501</v>
      </c>
      <c r="R43" s="40">
        <v>57297</v>
      </c>
      <c r="S43" s="38">
        <v>57841</v>
      </c>
      <c r="T43" s="193">
        <f>SUM(R43:S43)</f>
        <v>115138</v>
      </c>
      <c r="U43" s="150">
        <v>0</v>
      </c>
      <c r="V43" s="193">
        <f>T43+U43</f>
        <v>115138</v>
      </c>
      <c r="W43" s="41">
        <f>IF(Q43=0,0,((V43/Q43)-1)*100)</f>
        <v>25.832504562791669</v>
      </c>
    </row>
    <row r="44" spans="1:23" ht="14.25" thickTop="1" thickBot="1">
      <c r="A44" s="397" t="str">
        <f>IF(ISERROR(F44/G44)," ",IF(F44/G44&gt;0.5,IF(F44/G44&lt;1.5," ","NOT OK"),"NOT OK"))</f>
        <v xml:space="preserve"> </v>
      </c>
      <c r="B44" s="132" t="s">
        <v>61</v>
      </c>
      <c r="C44" s="133">
        <f>+C41+C42+C43</f>
        <v>1001</v>
      </c>
      <c r="D44" s="134">
        <f t="shared" ref="D44" si="55">+D41+D42+D43</f>
        <v>1001</v>
      </c>
      <c r="E44" s="168">
        <f t="shared" ref="E44" si="56">+E41+E42+E43</f>
        <v>2002</v>
      </c>
      <c r="F44" s="133">
        <f t="shared" ref="F44" si="57">+F41+F42+F43</f>
        <v>1122</v>
      </c>
      <c r="G44" s="134">
        <f t="shared" ref="G44" si="58">+G41+G42+G43</f>
        <v>1122</v>
      </c>
      <c r="H44" s="168">
        <f t="shared" ref="H44" si="59">+H41+H42+H43</f>
        <v>2244</v>
      </c>
      <c r="I44" s="136">
        <f>IF(E44=0,0,((H44/E44)-1)*100)</f>
        <v>12.087912087912089</v>
      </c>
      <c r="J44" s="4"/>
      <c r="L44" s="42" t="s">
        <v>61</v>
      </c>
      <c r="M44" s="46">
        <f t="shared" ref="M44" si="60">+M41+M42+M43</f>
        <v>145779</v>
      </c>
      <c r="N44" s="44">
        <f t="shared" ref="N44" si="61">+N41+N42+N43</f>
        <v>147958</v>
      </c>
      <c r="O44" s="194">
        <f t="shared" ref="O44" si="62">+O41+O42+O43</f>
        <v>293737</v>
      </c>
      <c r="P44" s="44">
        <f t="shared" ref="P44" si="63">+P41+P42+P43</f>
        <v>0</v>
      </c>
      <c r="Q44" s="194">
        <f t="shared" ref="Q44" si="64">+Q41+Q42+Q43</f>
        <v>293737</v>
      </c>
      <c r="R44" s="46">
        <f t="shared" ref="R44" si="65">+R41+R42+R43</f>
        <v>186633</v>
      </c>
      <c r="S44" s="44">
        <f t="shared" ref="S44" si="66">+S41+S42+S43</f>
        <v>189496</v>
      </c>
      <c r="T44" s="194">
        <f t="shared" ref="T44" si="67">+T41+T42+T43</f>
        <v>376129</v>
      </c>
      <c r="U44" s="44">
        <f t="shared" ref="U44" si="68">+U41+U42+U43</f>
        <v>0</v>
      </c>
      <c r="V44" s="194">
        <f t="shared" ref="V44" si="69">+V41+V42+V43</f>
        <v>376129</v>
      </c>
      <c r="W44" s="47">
        <f t="shared" ref="W44" si="70">IF(Q44=0,0,((V44/Q44)-1)*100)</f>
        <v>28.049581768725073</v>
      </c>
    </row>
    <row r="45" spans="1:23" ht="13.5" thickTop="1">
      <c r="A45" s="4" t="str">
        <f t="shared" si="6"/>
        <v xml:space="preserve"> </v>
      </c>
      <c r="B45" s="111" t="s">
        <v>16</v>
      </c>
      <c r="C45" s="138">
        <v>321</v>
      </c>
      <c r="D45" s="140">
        <v>321</v>
      </c>
      <c r="E45" s="173">
        <f t="shared" ref="E45" si="71">SUM(C45:D45)</f>
        <v>642</v>
      </c>
      <c r="F45" s="138">
        <v>401</v>
      </c>
      <c r="G45" s="140">
        <v>401</v>
      </c>
      <c r="H45" s="173">
        <f t="shared" ref="H45" si="72">SUM(F45:G45)</f>
        <v>802</v>
      </c>
      <c r="I45" s="128">
        <f t="shared" si="51"/>
        <v>24.922118380062308</v>
      </c>
      <c r="J45" s="8"/>
      <c r="L45" s="14" t="s">
        <v>16</v>
      </c>
      <c r="M45" s="40">
        <v>49818</v>
      </c>
      <c r="N45" s="38">
        <v>50185</v>
      </c>
      <c r="O45" s="193">
        <f t="shared" ref="O45" si="73">SUM(M45:N45)</f>
        <v>100003</v>
      </c>
      <c r="P45" s="150">
        <v>0</v>
      </c>
      <c r="Q45" s="313">
        <f>O45+P45</f>
        <v>100003</v>
      </c>
      <c r="R45" s="40">
        <v>64113</v>
      </c>
      <c r="S45" s="38">
        <v>65352</v>
      </c>
      <c r="T45" s="193">
        <f t="shared" ref="T45" si="74">SUM(R45:S45)</f>
        <v>129465</v>
      </c>
      <c r="U45" s="150">
        <v>0</v>
      </c>
      <c r="V45" s="313">
        <f>T45+U45</f>
        <v>129465</v>
      </c>
      <c r="W45" s="41">
        <f t="shared" si="54"/>
        <v>29.461116166515012</v>
      </c>
    </row>
    <row r="46" spans="1:23">
      <c r="A46" s="4" t="str">
        <f t="shared" ref="A46:A51" si="75">IF(ISERROR(F46/G46)," ",IF(F46/G46&gt;0.5,IF(F46/G46&lt;1.5," ","NOT OK"),"NOT OK"))</f>
        <v xml:space="preserve"> </v>
      </c>
      <c r="B46" s="111" t="s">
        <v>17</v>
      </c>
      <c r="C46" s="138">
        <v>341</v>
      </c>
      <c r="D46" s="140">
        <v>341</v>
      </c>
      <c r="E46" s="173">
        <f>SUM(C46:D46)</f>
        <v>682</v>
      </c>
      <c r="F46" s="138">
        <v>392</v>
      </c>
      <c r="G46" s="140">
        <v>392</v>
      </c>
      <c r="H46" s="173">
        <f>SUM(F46:G46)</f>
        <v>784</v>
      </c>
      <c r="I46" s="128">
        <f t="shared" ref="I46:I51" si="76">IF(E46=0,0,((H46/E46)-1)*100)</f>
        <v>14.956011730205287</v>
      </c>
      <c r="J46" s="4"/>
      <c r="L46" s="14" t="s">
        <v>17</v>
      </c>
      <c r="M46" s="40">
        <v>49761</v>
      </c>
      <c r="N46" s="38">
        <v>49653</v>
      </c>
      <c r="O46" s="193">
        <f>SUM(M46:N46)</f>
        <v>99414</v>
      </c>
      <c r="P46" s="150">
        <v>0</v>
      </c>
      <c r="Q46" s="193">
        <f>O46+P46</f>
        <v>99414</v>
      </c>
      <c r="R46" s="40">
        <v>61236</v>
      </c>
      <c r="S46" s="38">
        <v>62055</v>
      </c>
      <c r="T46" s="193">
        <f>SUM(R46:S46)</f>
        <v>123291</v>
      </c>
      <c r="U46" s="150">
        <v>0</v>
      </c>
      <c r="V46" s="193">
        <f>T46+U46</f>
        <v>123291</v>
      </c>
      <c r="W46" s="41">
        <f>IF(Q46=0,0,((V46/Q46)-1)*100)</f>
        <v>24.01774397972116</v>
      </c>
    </row>
    <row r="47" spans="1:23" ht="13.5" thickBot="1">
      <c r="A47" s="4" t="str">
        <f t="shared" si="75"/>
        <v xml:space="preserve"> </v>
      </c>
      <c r="B47" s="111" t="s">
        <v>18</v>
      </c>
      <c r="C47" s="138">
        <v>301</v>
      </c>
      <c r="D47" s="140">
        <v>301</v>
      </c>
      <c r="E47" s="173">
        <f t="shared" ref="E47" si="77">SUM(C47:D47)</f>
        <v>602</v>
      </c>
      <c r="F47" s="138">
        <v>330</v>
      </c>
      <c r="G47" s="140">
        <v>330</v>
      </c>
      <c r="H47" s="173">
        <f>SUM(F47:G47)</f>
        <v>660</v>
      </c>
      <c r="I47" s="128">
        <f t="shared" si="76"/>
        <v>9.6345514950166198</v>
      </c>
      <c r="J47" s="4"/>
      <c r="L47" s="14" t="s">
        <v>18</v>
      </c>
      <c r="M47" s="40">
        <v>45564</v>
      </c>
      <c r="N47" s="38">
        <v>46650</v>
      </c>
      <c r="O47" s="193">
        <f t="shared" ref="O47" si="78">SUM(M47:N47)</f>
        <v>92214</v>
      </c>
      <c r="P47" s="150">
        <v>0</v>
      </c>
      <c r="Q47" s="193">
        <f>O47+P47</f>
        <v>92214</v>
      </c>
      <c r="R47" s="40">
        <v>51660</v>
      </c>
      <c r="S47" s="38">
        <v>51542</v>
      </c>
      <c r="T47" s="193">
        <f>SUM(R47:S47)</f>
        <v>103202</v>
      </c>
      <c r="U47" s="150">
        <v>0</v>
      </c>
      <c r="V47" s="193">
        <f>T47+U47</f>
        <v>103202</v>
      </c>
      <c r="W47" s="41">
        <f>IF(Q47=0,0,((V47/Q47)-1)*100)</f>
        <v>11.915761164248373</v>
      </c>
    </row>
    <row r="48" spans="1:23" ht="15.75" customHeight="1" thickTop="1" thickBot="1">
      <c r="A48" s="10" t="str">
        <f t="shared" si="75"/>
        <v xml:space="preserve"> </v>
      </c>
      <c r="B48" s="141" t="s">
        <v>19</v>
      </c>
      <c r="C48" s="133">
        <f>+C45+C46+C47</f>
        <v>963</v>
      </c>
      <c r="D48" s="134">
        <f t="shared" ref="D48" si="79">+D45+D46+D47</f>
        <v>963</v>
      </c>
      <c r="E48" s="168">
        <f t="shared" ref="E48" si="80">+E45+E46+E47</f>
        <v>1926</v>
      </c>
      <c r="F48" s="133">
        <f t="shared" ref="F48" si="81">+F45+F46+F47</f>
        <v>1123</v>
      </c>
      <c r="G48" s="134">
        <f t="shared" ref="G48" si="82">+G45+G46+G47</f>
        <v>1123</v>
      </c>
      <c r="H48" s="168">
        <f t="shared" ref="H48" si="83">+H45+H46+H47</f>
        <v>2246</v>
      </c>
      <c r="I48" s="136">
        <f t="shared" si="76"/>
        <v>16.614745586708214</v>
      </c>
      <c r="J48" s="10"/>
      <c r="K48" s="11"/>
      <c r="L48" s="48" t="s">
        <v>19</v>
      </c>
      <c r="M48" s="49">
        <f>+M45+M46+M47</f>
        <v>145143</v>
      </c>
      <c r="N48" s="50">
        <f t="shared" ref="N48" si="84">+N45+N46+N47</f>
        <v>146488</v>
      </c>
      <c r="O48" s="195">
        <f t="shared" ref="O48" si="85">+O45+O46+O47</f>
        <v>291631</v>
      </c>
      <c r="P48" s="50">
        <f t="shared" ref="P48" si="86">+P45+P46+P47</f>
        <v>0</v>
      </c>
      <c r="Q48" s="195">
        <f t="shared" ref="Q48" si="87">+Q45+Q46+Q47</f>
        <v>291631</v>
      </c>
      <c r="R48" s="49">
        <f t="shared" ref="R48" si="88">+R45+R46+R47</f>
        <v>177009</v>
      </c>
      <c r="S48" s="50">
        <f t="shared" ref="S48" si="89">+S45+S46+S47</f>
        <v>178949</v>
      </c>
      <c r="T48" s="195">
        <f t="shared" ref="T48" si="90">+T45+T46+T47</f>
        <v>355958</v>
      </c>
      <c r="U48" s="50">
        <f t="shared" ref="U48" si="91">+U45+U46+U47</f>
        <v>0</v>
      </c>
      <c r="V48" s="195">
        <f t="shared" ref="V48" si="92">+V45+V46+V47</f>
        <v>355958</v>
      </c>
      <c r="W48" s="51">
        <f>IF(Q48=0,0,((V48/Q48)-1)*100)</f>
        <v>22.057668766352002</v>
      </c>
    </row>
    <row r="49" spans="1:23" ht="14.25" thickTop="1" thickBot="1">
      <c r="A49" s="4" t="str">
        <f t="shared" si="75"/>
        <v xml:space="preserve"> </v>
      </c>
      <c r="B49" s="111" t="s">
        <v>20</v>
      </c>
      <c r="C49" s="125">
        <v>310</v>
      </c>
      <c r="D49" s="127">
        <v>310</v>
      </c>
      <c r="E49" s="176">
        <f>SUM(C49:D49)</f>
        <v>620</v>
      </c>
      <c r="F49" s="125">
        <v>357</v>
      </c>
      <c r="G49" s="127">
        <v>357</v>
      </c>
      <c r="H49" s="176">
        <f>SUM(F49:G49)</f>
        <v>714</v>
      </c>
      <c r="I49" s="128">
        <f t="shared" si="76"/>
        <v>15.161290322580644</v>
      </c>
      <c r="J49" s="4"/>
      <c r="L49" s="14" t="s">
        <v>21</v>
      </c>
      <c r="M49" s="40">
        <v>51050</v>
      </c>
      <c r="N49" s="38">
        <v>49448</v>
      </c>
      <c r="O49" s="193">
        <f>SUM(M49:N49)</f>
        <v>100498</v>
      </c>
      <c r="P49" s="150">
        <v>0</v>
      </c>
      <c r="Q49" s="193">
        <f>O49+P49</f>
        <v>100498</v>
      </c>
      <c r="R49" s="40">
        <v>58431</v>
      </c>
      <c r="S49" s="38">
        <v>58824</v>
      </c>
      <c r="T49" s="193">
        <f>SUM(R49:S49)</f>
        <v>117255</v>
      </c>
      <c r="U49" s="150">
        <v>0</v>
      </c>
      <c r="V49" s="193">
        <f>T49+U49</f>
        <v>117255</v>
      </c>
      <c r="W49" s="41">
        <f>IF(Q49=0,0,((V49/Q49)-1)*100)</f>
        <v>16.673963660968383</v>
      </c>
    </row>
    <row r="50" spans="1:23" ht="14.25" thickTop="1" thickBot="1">
      <c r="A50" s="397" t="str">
        <f t="shared" si="75"/>
        <v xml:space="preserve"> </v>
      </c>
      <c r="B50" s="132" t="s">
        <v>66</v>
      </c>
      <c r="C50" s="133">
        <f>C44+C48+C49</f>
        <v>2274</v>
      </c>
      <c r="D50" s="134">
        <f t="shared" ref="D50" si="93">D44+D48+D49</f>
        <v>2274</v>
      </c>
      <c r="E50" s="168">
        <f t="shared" ref="E50" si="94">E44+E48+E49</f>
        <v>4548</v>
      </c>
      <c r="F50" s="133">
        <f t="shared" ref="F50" si="95">F44+F48+F49</f>
        <v>2602</v>
      </c>
      <c r="G50" s="134">
        <f t="shared" ref="G50" si="96">G44+G48+G49</f>
        <v>2602</v>
      </c>
      <c r="H50" s="168">
        <f t="shared" ref="H50" si="97">H44+H48+H49</f>
        <v>5204</v>
      </c>
      <c r="I50" s="136">
        <f t="shared" si="76"/>
        <v>14.423922603342131</v>
      </c>
      <c r="J50" s="4"/>
      <c r="L50" s="42" t="s">
        <v>66</v>
      </c>
      <c r="M50" s="46">
        <f>M44+M48+M49</f>
        <v>341972</v>
      </c>
      <c r="N50" s="44">
        <f t="shared" ref="N50" si="98">N44+N48+N49</f>
        <v>343894</v>
      </c>
      <c r="O50" s="194">
        <f t="shared" ref="O50" si="99">O44+O48+O49</f>
        <v>685866</v>
      </c>
      <c r="P50" s="44">
        <f t="shared" ref="P50" si="100">P44+P48+P49</f>
        <v>0</v>
      </c>
      <c r="Q50" s="194">
        <f t="shared" ref="Q50" si="101">Q44+Q48+Q49</f>
        <v>685866</v>
      </c>
      <c r="R50" s="46">
        <f t="shared" ref="R50" si="102">R44+R48+R49</f>
        <v>422073</v>
      </c>
      <c r="S50" s="44">
        <f t="shared" ref="S50" si="103">S44+S48+S49</f>
        <v>427269</v>
      </c>
      <c r="T50" s="194">
        <f t="shared" ref="T50" si="104">T44+T48+T49</f>
        <v>849342</v>
      </c>
      <c r="U50" s="44">
        <f t="shared" ref="U50" si="105">U44+U48+U49</f>
        <v>0</v>
      </c>
      <c r="V50" s="194">
        <f t="shared" ref="V50" si="106">V44+V48+V49</f>
        <v>849342</v>
      </c>
      <c r="W50" s="47">
        <f t="shared" ref="W50" si="107">IF(Q50=0,0,((V50/Q50)-1)*100)</f>
        <v>23.834976511446836</v>
      </c>
    </row>
    <row r="51" spans="1:23" ht="14.25" thickTop="1" thickBot="1">
      <c r="A51" s="397" t="str">
        <f t="shared" si="75"/>
        <v xml:space="preserve"> </v>
      </c>
      <c r="B51" s="132" t="s">
        <v>67</v>
      </c>
      <c r="C51" s="133">
        <f>+C40+C44+C48+C49</f>
        <v>3212</v>
      </c>
      <c r="D51" s="134">
        <f t="shared" ref="D51:H51" si="108">+D40+D44+D48+D49</f>
        <v>3212</v>
      </c>
      <c r="E51" s="168">
        <f t="shared" si="108"/>
        <v>6424</v>
      </c>
      <c r="F51" s="133">
        <f t="shared" si="108"/>
        <v>3775</v>
      </c>
      <c r="G51" s="134">
        <f t="shared" si="108"/>
        <v>3774</v>
      </c>
      <c r="H51" s="168">
        <f t="shared" si="108"/>
        <v>7549</v>
      </c>
      <c r="I51" s="136">
        <f t="shared" si="76"/>
        <v>17.512453300124541</v>
      </c>
      <c r="J51" s="4"/>
      <c r="L51" s="42" t="s">
        <v>67</v>
      </c>
      <c r="M51" s="46">
        <f>+M40+M44+M48+M49</f>
        <v>486686</v>
      </c>
      <c r="N51" s="44">
        <f t="shared" ref="N51:V51" si="109">+N40+N44+N48+N49</f>
        <v>479524</v>
      </c>
      <c r="O51" s="194">
        <f t="shared" si="109"/>
        <v>966210</v>
      </c>
      <c r="P51" s="44">
        <f t="shared" si="109"/>
        <v>0</v>
      </c>
      <c r="Q51" s="194">
        <f t="shared" si="109"/>
        <v>966210</v>
      </c>
      <c r="R51" s="46">
        <f t="shared" si="109"/>
        <v>613399</v>
      </c>
      <c r="S51" s="44">
        <f t="shared" si="109"/>
        <v>612587</v>
      </c>
      <c r="T51" s="194">
        <f t="shared" si="109"/>
        <v>1225986</v>
      </c>
      <c r="U51" s="44">
        <f t="shared" si="109"/>
        <v>0</v>
      </c>
      <c r="V51" s="194">
        <f t="shared" si="109"/>
        <v>1225986</v>
      </c>
      <c r="W51" s="47">
        <f>IF(Q51=0,0,((V51/Q51)-1)*100)</f>
        <v>26.8860806656938</v>
      </c>
    </row>
    <row r="52" spans="1:23" ht="13.5" thickTop="1">
      <c r="A52" s="4" t="str">
        <f t="shared" si="6"/>
        <v xml:space="preserve"> </v>
      </c>
      <c r="B52" s="111" t="s">
        <v>22</v>
      </c>
      <c r="C52" s="125">
        <v>311</v>
      </c>
      <c r="D52" s="127">
        <v>311</v>
      </c>
      <c r="E52" s="167">
        <f t="shared" ref="E52:E53" si="110">SUM(C52:D52)</f>
        <v>622</v>
      </c>
      <c r="F52" s="125"/>
      <c r="G52" s="127"/>
      <c r="H52" s="167"/>
      <c r="I52" s="128"/>
      <c r="J52" s="4"/>
      <c r="L52" s="14" t="s">
        <v>22</v>
      </c>
      <c r="M52" s="40">
        <v>50465</v>
      </c>
      <c r="N52" s="38">
        <v>50101</v>
      </c>
      <c r="O52" s="193">
        <f t="shared" ref="O52:O53" si="111">SUM(M52:N52)</f>
        <v>100566</v>
      </c>
      <c r="P52" s="150">
        <v>0</v>
      </c>
      <c r="Q52" s="193">
        <f>O52+P52</f>
        <v>100566</v>
      </c>
      <c r="R52" s="40"/>
      <c r="S52" s="38"/>
      <c r="T52" s="193"/>
      <c r="U52" s="150"/>
      <c r="V52" s="193"/>
      <c r="W52" s="41"/>
    </row>
    <row r="53" spans="1:23" ht="13.5" thickBot="1">
      <c r="A53" s="4" t="str">
        <f t="shared" si="6"/>
        <v xml:space="preserve"> </v>
      </c>
      <c r="B53" s="111" t="s">
        <v>23</v>
      </c>
      <c r="C53" s="125">
        <v>300</v>
      </c>
      <c r="D53" s="146">
        <v>300</v>
      </c>
      <c r="E53" s="171">
        <f t="shared" si="110"/>
        <v>600</v>
      </c>
      <c r="F53" s="125"/>
      <c r="G53" s="146"/>
      <c r="H53" s="171"/>
      <c r="I53" s="147"/>
      <c r="J53" s="4"/>
      <c r="L53" s="14" t="s">
        <v>23</v>
      </c>
      <c r="M53" s="40">
        <v>47147</v>
      </c>
      <c r="N53" s="38">
        <v>46771</v>
      </c>
      <c r="O53" s="193">
        <f t="shared" si="111"/>
        <v>93918</v>
      </c>
      <c r="P53" s="150">
        <v>0</v>
      </c>
      <c r="Q53" s="193">
        <f>O53+P53</f>
        <v>93918</v>
      </c>
      <c r="R53" s="40"/>
      <c r="S53" s="38"/>
      <c r="T53" s="193"/>
      <c r="U53" s="150"/>
      <c r="V53" s="193"/>
      <c r="W53" s="41"/>
    </row>
    <row r="54" spans="1:23" ht="14.25" thickTop="1" thickBot="1">
      <c r="A54" s="4" t="str">
        <f t="shared" si="6"/>
        <v xml:space="preserve"> </v>
      </c>
      <c r="B54" s="132" t="s">
        <v>24</v>
      </c>
      <c r="C54" s="133">
        <f t="shared" ref="C54:E54" si="112">+C49+C52+C53</f>
        <v>921</v>
      </c>
      <c r="D54" s="135">
        <f t="shared" si="112"/>
        <v>921</v>
      </c>
      <c r="E54" s="177">
        <f t="shared" si="112"/>
        <v>1842</v>
      </c>
      <c r="F54" s="133"/>
      <c r="G54" s="135"/>
      <c r="H54" s="177"/>
      <c r="I54" s="136"/>
      <c r="J54" s="4"/>
      <c r="L54" s="42" t="s">
        <v>24</v>
      </c>
      <c r="M54" s="46">
        <f t="shared" ref="M54:Q54" si="113">+M49+M52+M53</f>
        <v>148662</v>
      </c>
      <c r="N54" s="44">
        <f t="shared" si="113"/>
        <v>146320</v>
      </c>
      <c r="O54" s="194">
        <f t="shared" si="113"/>
        <v>294982</v>
      </c>
      <c r="P54" s="44">
        <f t="shared" si="113"/>
        <v>0</v>
      </c>
      <c r="Q54" s="194">
        <f t="shared" si="113"/>
        <v>294982</v>
      </c>
      <c r="R54" s="46"/>
      <c r="S54" s="44"/>
      <c r="T54" s="194"/>
      <c r="U54" s="44"/>
      <c r="V54" s="194"/>
      <c r="W54" s="47"/>
    </row>
    <row r="55" spans="1:23" ht="14.25" thickTop="1" thickBot="1">
      <c r="A55" s="397" t="str">
        <f t="shared" si="6"/>
        <v xml:space="preserve"> </v>
      </c>
      <c r="B55" s="132" t="s">
        <v>62</v>
      </c>
      <c r="C55" s="133">
        <f t="shared" ref="C55:E55" si="114">C44+C48+C54</f>
        <v>2885</v>
      </c>
      <c r="D55" s="134">
        <f t="shared" si="114"/>
        <v>2885</v>
      </c>
      <c r="E55" s="168">
        <f t="shared" si="114"/>
        <v>5770</v>
      </c>
      <c r="F55" s="133"/>
      <c r="G55" s="134"/>
      <c r="H55" s="168"/>
      <c r="I55" s="136"/>
      <c r="J55" s="4"/>
      <c r="L55" s="42" t="s">
        <v>62</v>
      </c>
      <c r="M55" s="46">
        <f t="shared" ref="M55:Q55" si="115">M44+M48+M54</f>
        <v>439584</v>
      </c>
      <c r="N55" s="44">
        <f t="shared" si="115"/>
        <v>440766</v>
      </c>
      <c r="O55" s="194">
        <f t="shared" si="115"/>
        <v>880350</v>
      </c>
      <c r="P55" s="44">
        <f t="shared" si="115"/>
        <v>0</v>
      </c>
      <c r="Q55" s="194">
        <f t="shared" si="115"/>
        <v>880350</v>
      </c>
      <c r="R55" s="46"/>
      <c r="S55" s="44"/>
      <c r="T55" s="194"/>
      <c r="U55" s="44"/>
      <c r="V55" s="194"/>
      <c r="W55" s="47"/>
    </row>
    <row r="56" spans="1:23" ht="14.25" thickTop="1" thickBot="1">
      <c r="A56" s="4" t="str">
        <f t="shared" ref="A56" si="116">IF(ISERROR(F56/G56)," ",IF(F56/G56&gt;0.5,IF(F56/G56&lt;1.5," ","NOT OK"),"NOT OK"))</f>
        <v xml:space="preserve"> </v>
      </c>
      <c r="B56" s="132" t="s">
        <v>64</v>
      </c>
      <c r="C56" s="133">
        <f t="shared" ref="C56:E56" si="117">+C40+C44+C48+C54</f>
        <v>3823</v>
      </c>
      <c r="D56" s="135">
        <f t="shared" si="117"/>
        <v>3823</v>
      </c>
      <c r="E56" s="174">
        <f t="shared" si="117"/>
        <v>7646</v>
      </c>
      <c r="F56" s="133"/>
      <c r="G56" s="135"/>
      <c r="H56" s="174"/>
      <c r="I56" s="137"/>
      <c r="J56" s="8"/>
      <c r="L56" s="42" t="s">
        <v>64</v>
      </c>
      <c r="M56" s="46">
        <f t="shared" ref="M56:Q56" si="118">+M40+M44+M48+M54</f>
        <v>584298</v>
      </c>
      <c r="N56" s="44">
        <f t="shared" si="118"/>
        <v>576396</v>
      </c>
      <c r="O56" s="194">
        <f t="shared" si="118"/>
        <v>1160694</v>
      </c>
      <c r="P56" s="44">
        <f t="shared" si="118"/>
        <v>0</v>
      </c>
      <c r="Q56" s="194">
        <f t="shared" si="118"/>
        <v>1160694</v>
      </c>
      <c r="R56" s="46"/>
      <c r="S56" s="44"/>
      <c r="T56" s="194"/>
      <c r="U56" s="44"/>
      <c r="V56" s="194"/>
      <c r="W56" s="47"/>
    </row>
    <row r="57" spans="1:23" ht="14.25" thickTop="1" thickBot="1">
      <c r="B57" s="148" t="s">
        <v>60</v>
      </c>
      <c r="C57" s="107"/>
      <c r="D57" s="107"/>
      <c r="E57" s="107"/>
      <c r="F57" s="107"/>
      <c r="G57" s="107"/>
      <c r="H57" s="107"/>
      <c r="I57" s="108"/>
      <c r="J57" s="4"/>
      <c r="L57" s="55" t="s">
        <v>60</v>
      </c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4"/>
    </row>
    <row r="58" spans="1:23" ht="13.5" thickTop="1">
      <c r="B58" s="513" t="s">
        <v>27</v>
      </c>
      <c r="C58" s="514"/>
      <c r="D58" s="514"/>
      <c r="E58" s="514"/>
      <c r="F58" s="514"/>
      <c r="G58" s="514"/>
      <c r="H58" s="514"/>
      <c r="I58" s="515"/>
      <c r="J58" s="4"/>
      <c r="L58" s="516" t="s">
        <v>28</v>
      </c>
      <c r="M58" s="517"/>
      <c r="N58" s="517"/>
      <c r="O58" s="517"/>
      <c r="P58" s="517"/>
      <c r="Q58" s="517"/>
      <c r="R58" s="517"/>
      <c r="S58" s="517"/>
      <c r="T58" s="517"/>
      <c r="U58" s="517"/>
      <c r="V58" s="517"/>
      <c r="W58" s="518"/>
    </row>
    <row r="59" spans="1:23" ht="13.5" thickBot="1">
      <c r="B59" s="519" t="s">
        <v>30</v>
      </c>
      <c r="C59" s="520"/>
      <c r="D59" s="520"/>
      <c r="E59" s="520"/>
      <c r="F59" s="520"/>
      <c r="G59" s="520"/>
      <c r="H59" s="520"/>
      <c r="I59" s="521"/>
      <c r="J59" s="4"/>
      <c r="L59" s="522" t="s">
        <v>50</v>
      </c>
      <c r="M59" s="523"/>
      <c r="N59" s="523"/>
      <c r="O59" s="523"/>
      <c r="P59" s="523"/>
      <c r="Q59" s="523"/>
      <c r="R59" s="523"/>
      <c r="S59" s="523"/>
      <c r="T59" s="523"/>
      <c r="U59" s="523"/>
      <c r="V59" s="523"/>
      <c r="W59" s="524"/>
    </row>
    <row r="60" spans="1:23" ht="14.25" thickTop="1" thickBot="1">
      <c r="B60" s="106"/>
      <c r="C60" s="107"/>
      <c r="D60" s="107"/>
      <c r="E60" s="107"/>
      <c r="F60" s="107"/>
      <c r="G60" s="107"/>
      <c r="H60" s="107"/>
      <c r="I60" s="108"/>
      <c r="J60" s="4"/>
      <c r="L60" s="52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4"/>
    </row>
    <row r="61" spans="1:23" ht="14.25" thickTop="1" thickBot="1">
      <c r="B61" s="109"/>
      <c r="C61" s="537" t="s">
        <v>63</v>
      </c>
      <c r="D61" s="538"/>
      <c r="E61" s="539"/>
      <c r="F61" s="525" t="s">
        <v>65</v>
      </c>
      <c r="G61" s="526"/>
      <c r="H61" s="527"/>
      <c r="I61" s="110" t="s">
        <v>2</v>
      </c>
      <c r="J61" s="4"/>
      <c r="L61" s="12"/>
      <c r="M61" s="528" t="s">
        <v>63</v>
      </c>
      <c r="N61" s="529"/>
      <c r="O61" s="529"/>
      <c r="P61" s="529"/>
      <c r="Q61" s="530"/>
      <c r="R61" s="528" t="s">
        <v>65</v>
      </c>
      <c r="S61" s="529"/>
      <c r="T61" s="529"/>
      <c r="U61" s="529"/>
      <c r="V61" s="530"/>
      <c r="W61" s="13" t="s">
        <v>2</v>
      </c>
    </row>
    <row r="62" spans="1:23" ht="13.5" thickTop="1">
      <c r="B62" s="111" t="s">
        <v>3</v>
      </c>
      <c r="C62" s="112"/>
      <c r="D62" s="113"/>
      <c r="E62" s="114"/>
      <c r="F62" s="112"/>
      <c r="G62" s="113"/>
      <c r="H62" s="114"/>
      <c r="I62" s="115" t="s">
        <v>4</v>
      </c>
      <c r="J62" s="4"/>
      <c r="L62" s="14" t="s">
        <v>3</v>
      </c>
      <c r="M62" s="15"/>
      <c r="N62" s="16"/>
      <c r="O62" s="17"/>
      <c r="P62" s="18"/>
      <c r="Q62" s="19"/>
      <c r="R62" s="20"/>
      <c r="S62" s="16"/>
      <c r="T62" s="17"/>
      <c r="U62" s="18"/>
      <c r="V62" s="21"/>
      <c r="W62" s="22" t="s">
        <v>4</v>
      </c>
    </row>
    <row r="63" spans="1:23" ht="13.5" thickBot="1">
      <c r="B63" s="116" t="s">
        <v>29</v>
      </c>
      <c r="C63" s="117" t="s">
        <v>5</v>
      </c>
      <c r="D63" s="118" t="s">
        <v>6</v>
      </c>
      <c r="E63" s="119" t="s">
        <v>7</v>
      </c>
      <c r="F63" s="117" t="s">
        <v>5</v>
      </c>
      <c r="G63" s="118" t="s">
        <v>6</v>
      </c>
      <c r="H63" s="119" t="s">
        <v>7</v>
      </c>
      <c r="I63" s="120"/>
      <c r="J63" s="4"/>
      <c r="L63" s="23"/>
      <c r="M63" s="24" t="s">
        <v>8</v>
      </c>
      <c r="N63" s="25" t="s">
        <v>9</v>
      </c>
      <c r="O63" s="26" t="s">
        <v>31</v>
      </c>
      <c r="P63" s="27" t="s">
        <v>32</v>
      </c>
      <c r="Q63" s="26" t="s">
        <v>7</v>
      </c>
      <c r="R63" s="28" t="s">
        <v>8</v>
      </c>
      <c r="S63" s="25" t="s">
        <v>9</v>
      </c>
      <c r="T63" s="26" t="s">
        <v>31</v>
      </c>
      <c r="U63" s="27" t="s">
        <v>32</v>
      </c>
      <c r="V63" s="26" t="s">
        <v>7</v>
      </c>
      <c r="W63" s="29"/>
    </row>
    <row r="64" spans="1:23" ht="5.25" customHeight="1" thickTop="1">
      <c r="B64" s="111"/>
      <c r="C64" s="121"/>
      <c r="D64" s="122"/>
      <c r="E64" s="123"/>
      <c r="F64" s="121"/>
      <c r="G64" s="122"/>
      <c r="H64" s="123"/>
      <c r="I64" s="124"/>
      <c r="J64" s="4"/>
      <c r="L64" s="14"/>
      <c r="M64" s="30"/>
      <c r="N64" s="31"/>
      <c r="O64" s="32"/>
      <c r="P64" s="33"/>
      <c r="Q64" s="32"/>
      <c r="R64" s="34"/>
      <c r="S64" s="31"/>
      <c r="T64" s="32"/>
      <c r="U64" s="33"/>
      <c r="V64" s="35"/>
      <c r="W64" s="36"/>
    </row>
    <row r="65" spans="1:23">
      <c r="A65" s="4" t="str">
        <f>IF(ISERROR(F65/G65)," ",IF(F65/G65&gt;0.5,IF(F65/G65&lt;1.5," ","NOT OK"),"NOT OK"))</f>
        <v xml:space="preserve"> </v>
      </c>
      <c r="B65" s="111" t="s">
        <v>10</v>
      </c>
      <c r="C65" s="125">
        <f t="shared" ref="C65:H67" si="119">+C9+C37</f>
        <v>304</v>
      </c>
      <c r="D65" s="127">
        <f t="shared" si="119"/>
        <v>304</v>
      </c>
      <c r="E65" s="173">
        <f t="shared" si="119"/>
        <v>608</v>
      </c>
      <c r="F65" s="125">
        <f t="shared" si="119"/>
        <v>365</v>
      </c>
      <c r="G65" s="127">
        <f t="shared" si="119"/>
        <v>364</v>
      </c>
      <c r="H65" s="173">
        <f t="shared" si="119"/>
        <v>729</v>
      </c>
      <c r="I65" s="128">
        <f>IF(E65=0,0,((H65/E65)-1)*100)</f>
        <v>19.901315789473696</v>
      </c>
      <c r="J65" s="4"/>
      <c r="K65" s="7"/>
      <c r="L65" s="14" t="s">
        <v>10</v>
      </c>
      <c r="M65" s="37">
        <f t="shared" ref="M65:N67" si="120">+M9+M37</f>
        <v>46662</v>
      </c>
      <c r="N65" s="38">
        <f t="shared" si="120"/>
        <v>44011</v>
      </c>
      <c r="O65" s="193">
        <f>SUM(M65:N65)</f>
        <v>90673</v>
      </c>
      <c r="P65" s="39">
        <f t="shared" ref="P65:S67" si="121">+P9+P37</f>
        <v>0</v>
      </c>
      <c r="Q65" s="193">
        <f t="shared" si="121"/>
        <v>90673</v>
      </c>
      <c r="R65" s="40">
        <f t="shared" si="121"/>
        <v>60229</v>
      </c>
      <c r="S65" s="38">
        <f t="shared" si="121"/>
        <v>59289</v>
      </c>
      <c r="T65" s="193">
        <f>SUM(R65:S65)</f>
        <v>119518</v>
      </c>
      <c r="U65" s="39">
        <f>U9+U37</f>
        <v>0</v>
      </c>
      <c r="V65" s="196">
        <f>+T65+U65</f>
        <v>119518</v>
      </c>
      <c r="W65" s="41">
        <f>IF(Q65=0,0,((V65/Q65)-1)*100)</f>
        <v>31.81211606542189</v>
      </c>
    </row>
    <row r="66" spans="1:23">
      <c r="A66" s="4" t="str">
        <f>IF(ISERROR(F66/G66)," ",IF(F66/G66&gt;0.5,IF(F66/G66&lt;1.5," ","NOT OK"),"NOT OK"))</f>
        <v xml:space="preserve"> </v>
      </c>
      <c r="B66" s="111" t="s">
        <v>11</v>
      </c>
      <c r="C66" s="125">
        <f t="shared" si="119"/>
        <v>293</v>
      </c>
      <c r="D66" s="127">
        <f t="shared" si="119"/>
        <v>293</v>
      </c>
      <c r="E66" s="173">
        <f t="shared" si="119"/>
        <v>586</v>
      </c>
      <c r="F66" s="125">
        <f t="shared" si="119"/>
        <v>402</v>
      </c>
      <c r="G66" s="127">
        <f t="shared" si="119"/>
        <v>402</v>
      </c>
      <c r="H66" s="173">
        <f t="shared" si="119"/>
        <v>804</v>
      </c>
      <c r="I66" s="128">
        <f>IF(E66=0,0,((H66/E66)-1)*100)</f>
        <v>37.201365187713307</v>
      </c>
      <c r="J66" s="4"/>
      <c r="K66" s="7"/>
      <c r="L66" s="14" t="s">
        <v>11</v>
      </c>
      <c r="M66" s="37">
        <f t="shared" si="120"/>
        <v>45286</v>
      </c>
      <c r="N66" s="38">
        <f t="shared" si="120"/>
        <v>43647</v>
      </c>
      <c r="O66" s="193">
        <f t="shared" ref="O66:O67" si="122">SUM(M66:N66)</f>
        <v>88933</v>
      </c>
      <c r="P66" s="39">
        <f t="shared" si="121"/>
        <v>0</v>
      </c>
      <c r="Q66" s="193">
        <f t="shared" si="121"/>
        <v>88933</v>
      </c>
      <c r="R66" s="40">
        <f t="shared" si="121"/>
        <v>62954</v>
      </c>
      <c r="S66" s="38">
        <f t="shared" si="121"/>
        <v>61455</v>
      </c>
      <c r="T66" s="193">
        <f t="shared" ref="T66:T67" si="123">SUM(R66:S66)</f>
        <v>124409</v>
      </c>
      <c r="U66" s="39">
        <f>U10+U38</f>
        <v>0</v>
      </c>
      <c r="V66" s="196">
        <f>+T66+U66</f>
        <v>124409</v>
      </c>
      <c r="W66" s="41">
        <f>IF(Q66=0,0,((V66/Q66)-1)*100)</f>
        <v>39.890704238021883</v>
      </c>
    </row>
    <row r="67" spans="1:23" ht="13.5" thickBot="1">
      <c r="A67" s="4" t="str">
        <f>IF(ISERROR(F67/G67)," ",IF(F67/G67&gt;0.5,IF(F67/G67&lt;1.5," ","NOT OK"),"NOT OK"))</f>
        <v xml:space="preserve"> </v>
      </c>
      <c r="B67" s="116" t="s">
        <v>12</v>
      </c>
      <c r="C67" s="129">
        <f t="shared" si="119"/>
        <v>341</v>
      </c>
      <c r="D67" s="131">
        <f t="shared" si="119"/>
        <v>341</v>
      </c>
      <c r="E67" s="173">
        <f t="shared" si="119"/>
        <v>682</v>
      </c>
      <c r="F67" s="129">
        <f t="shared" si="119"/>
        <v>406</v>
      </c>
      <c r="G67" s="131">
        <f t="shared" si="119"/>
        <v>406</v>
      </c>
      <c r="H67" s="173">
        <f t="shared" si="119"/>
        <v>812</v>
      </c>
      <c r="I67" s="128">
        <f>IF(E67=0,0,((H67/E67)-1)*100)</f>
        <v>19.061583577712614</v>
      </c>
      <c r="J67" s="4"/>
      <c r="K67" s="7"/>
      <c r="L67" s="23" t="s">
        <v>12</v>
      </c>
      <c r="M67" s="37">
        <f t="shared" si="120"/>
        <v>52766</v>
      </c>
      <c r="N67" s="38">
        <f t="shared" si="120"/>
        <v>47972</v>
      </c>
      <c r="O67" s="193">
        <f t="shared" si="122"/>
        <v>100738</v>
      </c>
      <c r="P67" s="39">
        <f t="shared" si="121"/>
        <v>0</v>
      </c>
      <c r="Q67" s="193">
        <f t="shared" si="121"/>
        <v>100738</v>
      </c>
      <c r="R67" s="40">
        <f t="shared" si="121"/>
        <v>68143</v>
      </c>
      <c r="S67" s="38">
        <f t="shared" si="121"/>
        <v>64574</v>
      </c>
      <c r="T67" s="193">
        <f t="shared" si="123"/>
        <v>132717</v>
      </c>
      <c r="U67" s="39">
        <f>U11+U39</f>
        <v>0</v>
      </c>
      <c r="V67" s="196">
        <f>+T67+U67</f>
        <v>132717</v>
      </c>
      <c r="W67" s="41">
        <f>IF(Q67=0,0,((V67/Q67)-1)*100)</f>
        <v>31.744723937342421</v>
      </c>
    </row>
    <row r="68" spans="1:23" ht="14.25" thickTop="1" thickBot="1">
      <c r="A68" s="4" t="str">
        <f>IF(ISERROR(F68/G68)," ",IF(F68/G68&gt;0.5,IF(F68/G68&lt;1.5," ","NOT OK"),"NOT OK"))</f>
        <v xml:space="preserve"> </v>
      </c>
      <c r="B68" s="132" t="s">
        <v>57</v>
      </c>
      <c r="C68" s="133">
        <f t="shared" ref="C68:H68" si="124">+C65+C66+C67</f>
        <v>938</v>
      </c>
      <c r="D68" s="134">
        <f t="shared" si="124"/>
        <v>938</v>
      </c>
      <c r="E68" s="168">
        <f t="shared" si="124"/>
        <v>1876</v>
      </c>
      <c r="F68" s="133">
        <f t="shared" si="124"/>
        <v>1173</v>
      </c>
      <c r="G68" s="134">
        <f t="shared" si="124"/>
        <v>1172</v>
      </c>
      <c r="H68" s="168">
        <f t="shared" si="124"/>
        <v>2345</v>
      </c>
      <c r="I68" s="136">
        <f t="shared" ref="I68" si="125">IF(E68=0,0,((H68/E68)-1)*100)</f>
        <v>25</v>
      </c>
      <c r="J68" s="4"/>
      <c r="L68" s="42" t="s">
        <v>57</v>
      </c>
      <c r="M68" s="43">
        <f t="shared" ref="M68:V68" si="126">+M65+M66+M67</f>
        <v>144714</v>
      </c>
      <c r="N68" s="44">
        <f t="shared" si="126"/>
        <v>135630</v>
      </c>
      <c r="O68" s="194">
        <f t="shared" si="126"/>
        <v>280344</v>
      </c>
      <c r="P68" s="45">
        <f t="shared" si="126"/>
        <v>0</v>
      </c>
      <c r="Q68" s="194">
        <f t="shared" si="126"/>
        <v>280344</v>
      </c>
      <c r="R68" s="46">
        <f t="shared" si="126"/>
        <v>191326</v>
      </c>
      <c r="S68" s="44">
        <f t="shared" si="126"/>
        <v>185318</v>
      </c>
      <c r="T68" s="194">
        <f t="shared" si="126"/>
        <v>376644</v>
      </c>
      <c r="U68" s="44">
        <f t="shared" si="126"/>
        <v>0</v>
      </c>
      <c r="V68" s="194">
        <f t="shared" si="126"/>
        <v>376644</v>
      </c>
      <c r="W68" s="47">
        <f t="shared" ref="W68" si="127">IF(Q68=0,0,((V68/Q68)-1)*100)</f>
        <v>34.35065490968239</v>
      </c>
    </row>
    <row r="69" spans="1:23" ht="13.5" thickTop="1">
      <c r="A69" s="4" t="str">
        <f t="shared" si="6"/>
        <v xml:space="preserve"> </v>
      </c>
      <c r="B69" s="111" t="s">
        <v>13</v>
      </c>
      <c r="C69" s="125">
        <f t="shared" ref="C69:H71" si="128">+C13+C41</f>
        <v>358</v>
      </c>
      <c r="D69" s="127">
        <f t="shared" si="128"/>
        <v>358</v>
      </c>
      <c r="E69" s="173">
        <f t="shared" si="128"/>
        <v>716</v>
      </c>
      <c r="F69" s="125">
        <f t="shared" si="128"/>
        <v>405</v>
      </c>
      <c r="G69" s="127">
        <f t="shared" si="128"/>
        <v>405</v>
      </c>
      <c r="H69" s="173">
        <f t="shared" si="128"/>
        <v>810</v>
      </c>
      <c r="I69" s="128">
        <f t="shared" ref="I69:I73" si="129">IF(E69=0,0,((H69/E69)-1)*100)</f>
        <v>13.128491620111738</v>
      </c>
      <c r="J69" s="4"/>
      <c r="L69" s="14" t="s">
        <v>13</v>
      </c>
      <c r="M69" s="37">
        <f t="shared" ref="M69:N71" si="130">+M13+M41</f>
        <v>54524</v>
      </c>
      <c r="N69" s="38">
        <f t="shared" si="130"/>
        <v>54961</v>
      </c>
      <c r="O69" s="193">
        <f t="shared" ref="O69" si="131">SUM(M69:N69)</f>
        <v>109485</v>
      </c>
      <c r="P69" s="39">
        <f t="shared" ref="P69:S71" si="132">+P13+P41</f>
        <v>0</v>
      </c>
      <c r="Q69" s="193">
        <f t="shared" si="132"/>
        <v>109485</v>
      </c>
      <c r="R69" s="40">
        <f t="shared" si="132"/>
        <v>67407</v>
      </c>
      <c r="S69" s="38">
        <f t="shared" si="132"/>
        <v>69319</v>
      </c>
      <c r="T69" s="193">
        <f t="shared" ref="T69" si="133">SUM(R69:S69)</f>
        <v>136726</v>
      </c>
      <c r="U69" s="39">
        <f>U13+U41</f>
        <v>0</v>
      </c>
      <c r="V69" s="196">
        <f>+T69+U69</f>
        <v>136726</v>
      </c>
      <c r="W69" s="41">
        <f t="shared" ref="W69:W73" si="134">IF(Q69=0,0,((V69/Q69)-1)*100)</f>
        <v>24.881033931588803</v>
      </c>
    </row>
    <row r="70" spans="1:23">
      <c r="A70" s="4" t="str">
        <f>IF(ISERROR(F70/G70)," ",IF(F70/G70&gt;0.5,IF(F70/G70&lt;1.5," ","NOT OK"),"NOT OK"))</f>
        <v xml:space="preserve"> </v>
      </c>
      <c r="B70" s="111" t="s">
        <v>14</v>
      </c>
      <c r="C70" s="125">
        <f t="shared" si="128"/>
        <v>335</v>
      </c>
      <c r="D70" s="127">
        <f t="shared" si="128"/>
        <v>335</v>
      </c>
      <c r="E70" s="173">
        <f t="shared" si="128"/>
        <v>670</v>
      </c>
      <c r="F70" s="125">
        <f t="shared" si="128"/>
        <v>370</v>
      </c>
      <c r="G70" s="127">
        <f t="shared" si="128"/>
        <v>370</v>
      </c>
      <c r="H70" s="173">
        <f t="shared" si="128"/>
        <v>740</v>
      </c>
      <c r="I70" s="128">
        <f>IF(E70=0,0,((H70/E70)-1)*100)</f>
        <v>10.447761194029859</v>
      </c>
      <c r="J70" s="4"/>
      <c r="L70" s="14" t="s">
        <v>14</v>
      </c>
      <c r="M70" s="37">
        <f t="shared" si="130"/>
        <v>45796</v>
      </c>
      <c r="N70" s="38">
        <f t="shared" si="130"/>
        <v>46955</v>
      </c>
      <c r="O70" s="193">
        <f>SUM(M70:N70)</f>
        <v>92751</v>
      </c>
      <c r="P70" s="39">
        <f t="shared" si="132"/>
        <v>0</v>
      </c>
      <c r="Q70" s="193">
        <f t="shared" si="132"/>
        <v>92751</v>
      </c>
      <c r="R70" s="40">
        <f t="shared" si="132"/>
        <v>61929</v>
      </c>
      <c r="S70" s="38">
        <f t="shared" si="132"/>
        <v>62336</v>
      </c>
      <c r="T70" s="193">
        <f>SUM(R70:S70)</f>
        <v>124265</v>
      </c>
      <c r="U70" s="39">
        <f>U14+U42</f>
        <v>0</v>
      </c>
      <c r="V70" s="196">
        <f>+T70+U70</f>
        <v>124265</v>
      </c>
      <c r="W70" s="41">
        <f>IF(Q70=0,0,((V70/Q70)-1)*100)</f>
        <v>33.976992161809584</v>
      </c>
    </row>
    <row r="71" spans="1:23" ht="13.5" thickBot="1">
      <c r="A71" s="4" t="str">
        <f>IF(ISERROR(F71/G71)," ",IF(F71/G71&gt;0.5,IF(F71/G71&lt;1.5," ","NOT OK"),"NOT OK"))</f>
        <v xml:space="preserve"> </v>
      </c>
      <c r="B71" s="111" t="s">
        <v>15</v>
      </c>
      <c r="C71" s="125">
        <f t="shared" si="128"/>
        <v>308</v>
      </c>
      <c r="D71" s="127">
        <f t="shared" si="128"/>
        <v>308</v>
      </c>
      <c r="E71" s="173">
        <f t="shared" si="128"/>
        <v>616</v>
      </c>
      <c r="F71" s="125">
        <f t="shared" si="128"/>
        <v>347</v>
      </c>
      <c r="G71" s="127">
        <f t="shared" si="128"/>
        <v>347</v>
      </c>
      <c r="H71" s="173">
        <f t="shared" si="128"/>
        <v>694</v>
      </c>
      <c r="I71" s="128">
        <f>IF(E71=0,0,((H71/E71)-1)*100)</f>
        <v>12.662337662337663</v>
      </c>
      <c r="J71" s="4"/>
      <c r="L71" s="14" t="s">
        <v>15</v>
      </c>
      <c r="M71" s="37">
        <f t="shared" si="130"/>
        <v>45459</v>
      </c>
      <c r="N71" s="38">
        <f t="shared" si="130"/>
        <v>46042</v>
      </c>
      <c r="O71" s="193">
        <f>SUM(M71:N71)</f>
        <v>91501</v>
      </c>
      <c r="P71" s="39">
        <f t="shared" si="132"/>
        <v>0</v>
      </c>
      <c r="Q71" s="193">
        <f t="shared" si="132"/>
        <v>91501</v>
      </c>
      <c r="R71" s="40">
        <f t="shared" si="132"/>
        <v>57297</v>
      </c>
      <c r="S71" s="38">
        <f t="shared" si="132"/>
        <v>57841</v>
      </c>
      <c r="T71" s="193">
        <f>SUM(R71:S71)</f>
        <v>115138</v>
      </c>
      <c r="U71" s="39">
        <f>U15+U43</f>
        <v>0</v>
      </c>
      <c r="V71" s="196">
        <f>+T71+U71</f>
        <v>115138</v>
      </c>
      <c r="W71" s="41">
        <f>IF(Q71=0,0,((V71/Q71)-1)*100)</f>
        <v>25.832504562791669</v>
      </c>
    </row>
    <row r="72" spans="1:23" ht="14.25" thickTop="1" thickBot="1">
      <c r="A72" s="397" t="str">
        <f>IF(ISERROR(F72/G72)," ",IF(F72/G72&gt;0.5,IF(F72/G72&lt;1.5," ","NOT OK"),"NOT OK"))</f>
        <v xml:space="preserve"> </v>
      </c>
      <c r="B72" s="132" t="s">
        <v>61</v>
      </c>
      <c r="C72" s="133">
        <f>+C69+C70+C71</f>
        <v>1001</v>
      </c>
      <c r="D72" s="134">
        <f t="shared" ref="D72" si="135">+D69+D70+D71</f>
        <v>1001</v>
      </c>
      <c r="E72" s="168">
        <f t="shared" ref="E72" si="136">+E69+E70+E71</f>
        <v>2002</v>
      </c>
      <c r="F72" s="133">
        <f t="shared" ref="F72" si="137">+F69+F70+F71</f>
        <v>1122</v>
      </c>
      <c r="G72" s="134">
        <f t="shared" ref="G72" si="138">+G69+G70+G71</f>
        <v>1122</v>
      </c>
      <c r="H72" s="168">
        <f t="shared" ref="H72" si="139">+H69+H70+H71</f>
        <v>2244</v>
      </c>
      <c r="I72" s="136">
        <f>IF(E72=0,0,((H72/E72)-1)*100)</f>
        <v>12.087912087912089</v>
      </c>
      <c r="J72" s="4"/>
      <c r="L72" s="42" t="s">
        <v>61</v>
      </c>
      <c r="M72" s="46">
        <f t="shared" ref="M72" si="140">+M69+M70+M71</f>
        <v>145779</v>
      </c>
      <c r="N72" s="44">
        <f t="shared" ref="N72" si="141">+N69+N70+N71</f>
        <v>147958</v>
      </c>
      <c r="O72" s="194">
        <f t="shared" ref="O72" si="142">+O69+O70+O71</f>
        <v>293737</v>
      </c>
      <c r="P72" s="44">
        <f t="shared" ref="P72" si="143">+P69+P70+P71</f>
        <v>0</v>
      </c>
      <c r="Q72" s="194">
        <f t="shared" ref="Q72" si="144">+Q69+Q70+Q71</f>
        <v>293737</v>
      </c>
      <c r="R72" s="46">
        <f t="shared" ref="R72" si="145">+R69+R70+R71</f>
        <v>186633</v>
      </c>
      <c r="S72" s="44">
        <f t="shared" ref="S72" si="146">+S69+S70+S71</f>
        <v>189496</v>
      </c>
      <c r="T72" s="194">
        <f t="shared" ref="T72" si="147">+T69+T70+T71</f>
        <v>376129</v>
      </c>
      <c r="U72" s="44">
        <f t="shared" ref="U72" si="148">+U69+U70+U71</f>
        <v>0</v>
      </c>
      <c r="V72" s="194">
        <f t="shared" ref="V72" si="149">+V69+V70+V71</f>
        <v>376129</v>
      </c>
      <c r="W72" s="47">
        <f t="shared" ref="W72" si="150">IF(Q72=0,0,((V72/Q72)-1)*100)</f>
        <v>28.049581768725073</v>
      </c>
    </row>
    <row r="73" spans="1:23" ht="13.5" thickTop="1">
      <c r="A73" s="4" t="str">
        <f t="shared" si="6"/>
        <v xml:space="preserve"> </v>
      </c>
      <c r="B73" s="111" t="s">
        <v>16</v>
      </c>
      <c r="C73" s="138">
        <f t="shared" ref="C73:H75" si="151">+C17+C45</f>
        <v>321</v>
      </c>
      <c r="D73" s="140">
        <f t="shared" si="151"/>
        <v>321</v>
      </c>
      <c r="E73" s="173">
        <f t="shared" si="151"/>
        <v>642</v>
      </c>
      <c r="F73" s="138">
        <f t="shared" si="151"/>
        <v>401</v>
      </c>
      <c r="G73" s="140">
        <f t="shared" si="151"/>
        <v>401</v>
      </c>
      <c r="H73" s="173">
        <f t="shared" si="151"/>
        <v>802</v>
      </c>
      <c r="I73" s="128">
        <f t="shared" si="129"/>
        <v>24.922118380062308</v>
      </c>
      <c r="J73" s="8"/>
      <c r="L73" s="14" t="s">
        <v>16</v>
      </c>
      <c r="M73" s="37">
        <f t="shared" ref="M73:N75" si="152">+M17+M45</f>
        <v>49818</v>
      </c>
      <c r="N73" s="38">
        <f t="shared" si="152"/>
        <v>50185</v>
      </c>
      <c r="O73" s="193">
        <f t="shared" ref="O73" si="153">SUM(M73:N73)</f>
        <v>100003</v>
      </c>
      <c r="P73" s="39">
        <f t="shared" ref="P73:S75" si="154">+P17+P45</f>
        <v>0</v>
      </c>
      <c r="Q73" s="193">
        <f t="shared" si="154"/>
        <v>100003</v>
      </c>
      <c r="R73" s="40">
        <f t="shared" si="154"/>
        <v>64113</v>
      </c>
      <c r="S73" s="38">
        <f t="shared" si="154"/>
        <v>65352</v>
      </c>
      <c r="T73" s="193">
        <f t="shared" ref="T73" si="155">SUM(R73:S73)</f>
        <v>129465</v>
      </c>
      <c r="U73" s="39">
        <f>U17+U45</f>
        <v>0</v>
      </c>
      <c r="V73" s="196">
        <f>+T73+U73</f>
        <v>129465</v>
      </c>
      <c r="W73" s="41">
        <f t="shared" si="134"/>
        <v>29.461116166515012</v>
      </c>
    </row>
    <row r="74" spans="1:23">
      <c r="A74" s="4" t="str">
        <f t="shared" ref="A74:A79" si="156">IF(ISERROR(F74/G74)," ",IF(F74/G74&gt;0.5,IF(F74/G74&lt;1.5," ","NOT OK"),"NOT OK"))</f>
        <v xml:space="preserve"> </v>
      </c>
      <c r="B74" s="111" t="s">
        <v>17</v>
      </c>
      <c r="C74" s="138">
        <f t="shared" si="151"/>
        <v>341</v>
      </c>
      <c r="D74" s="140">
        <f t="shared" si="151"/>
        <v>341</v>
      </c>
      <c r="E74" s="173">
        <f t="shared" si="151"/>
        <v>682</v>
      </c>
      <c r="F74" s="138">
        <f t="shared" si="151"/>
        <v>392</v>
      </c>
      <c r="G74" s="140">
        <f t="shared" si="151"/>
        <v>392</v>
      </c>
      <c r="H74" s="173">
        <f t="shared" si="151"/>
        <v>784</v>
      </c>
      <c r="I74" s="128">
        <f t="shared" ref="I74:I79" si="157">IF(E74=0,0,((H74/E74)-1)*100)</f>
        <v>14.956011730205287</v>
      </c>
      <c r="J74" s="4"/>
      <c r="L74" s="14" t="s">
        <v>17</v>
      </c>
      <c r="M74" s="37">
        <f t="shared" si="152"/>
        <v>49761</v>
      </c>
      <c r="N74" s="38">
        <f t="shared" si="152"/>
        <v>49653</v>
      </c>
      <c r="O74" s="193">
        <f>SUM(M74:N74)</f>
        <v>99414</v>
      </c>
      <c r="P74" s="39">
        <f t="shared" si="154"/>
        <v>0</v>
      </c>
      <c r="Q74" s="193">
        <f t="shared" si="154"/>
        <v>99414</v>
      </c>
      <c r="R74" s="40">
        <f t="shared" si="154"/>
        <v>61236</v>
      </c>
      <c r="S74" s="38">
        <f t="shared" si="154"/>
        <v>62055</v>
      </c>
      <c r="T74" s="193">
        <f>SUM(R74:S74)</f>
        <v>123291</v>
      </c>
      <c r="U74" s="150">
        <f>U18+U46</f>
        <v>0</v>
      </c>
      <c r="V74" s="193">
        <f>+T74+U74</f>
        <v>123291</v>
      </c>
      <c r="W74" s="41">
        <f>IF(Q74=0,0,((V74/Q74)-1)*100)</f>
        <v>24.01774397972116</v>
      </c>
    </row>
    <row r="75" spans="1:23" ht="13.5" thickBot="1">
      <c r="A75" s="4" t="str">
        <f t="shared" si="156"/>
        <v xml:space="preserve"> </v>
      </c>
      <c r="B75" s="111" t="s">
        <v>18</v>
      </c>
      <c r="C75" s="138">
        <f t="shared" si="151"/>
        <v>301</v>
      </c>
      <c r="D75" s="140">
        <f t="shared" si="151"/>
        <v>301</v>
      </c>
      <c r="E75" s="173">
        <f t="shared" si="151"/>
        <v>602</v>
      </c>
      <c r="F75" s="138">
        <f t="shared" si="151"/>
        <v>330</v>
      </c>
      <c r="G75" s="140">
        <f t="shared" si="151"/>
        <v>330</v>
      </c>
      <c r="H75" s="173">
        <f t="shared" si="151"/>
        <v>660</v>
      </c>
      <c r="I75" s="128">
        <f t="shared" si="157"/>
        <v>9.6345514950166198</v>
      </c>
      <c r="J75" s="4"/>
      <c r="L75" s="14" t="s">
        <v>18</v>
      </c>
      <c r="M75" s="37">
        <f t="shared" si="152"/>
        <v>45564</v>
      </c>
      <c r="N75" s="38">
        <f t="shared" si="152"/>
        <v>46650</v>
      </c>
      <c r="O75" s="193">
        <f>SUM(M75:N75)</f>
        <v>92214</v>
      </c>
      <c r="P75" s="39">
        <f t="shared" si="154"/>
        <v>0</v>
      </c>
      <c r="Q75" s="193">
        <f t="shared" si="154"/>
        <v>92214</v>
      </c>
      <c r="R75" s="40">
        <f t="shared" si="154"/>
        <v>51660</v>
      </c>
      <c r="S75" s="38">
        <f t="shared" si="154"/>
        <v>51542</v>
      </c>
      <c r="T75" s="193">
        <f>SUM(R75:S75)</f>
        <v>103202</v>
      </c>
      <c r="U75" s="150">
        <f>U19+U47</f>
        <v>0</v>
      </c>
      <c r="V75" s="193">
        <f>+T75+U75</f>
        <v>103202</v>
      </c>
      <c r="W75" s="41">
        <f>IF(Q75=0,0,((V75/Q75)-1)*100)</f>
        <v>11.915761164248373</v>
      </c>
    </row>
    <row r="76" spans="1:23" ht="15.75" customHeight="1" thickTop="1" thickBot="1">
      <c r="A76" s="10" t="str">
        <f t="shared" si="156"/>
        <v xml:space="preserve"> </v>
      </c>
      <c r="B76" s="141" t="s">
        <v>19</v>
      </c>
      <c r="C76" s="133">
        <f>+C73+C74+C75</f>
        <v>963</v>
      </c>
      <c r="D76" s="134">
        <f t="shared" ref="D76" si="158">+D73+D74+D75</f>
        <v>963</v>
      </c>
      <c r="E76" s="168">
        <f t="shared" ref="E76" si="159">+E73+E74+E75</f>
        <v>1926</v>
      </c>
      <c r="F76" s="133">
        <f t="shared" ref="F76" si="160">+F73+F74+F75</f>
        <v>1123</v>
      </c>
      <c r="G76" s="134">
        <f t="shared" ref="G76" si="161">+G73+G74+G75</f>
        <v>1123</v>
      </c>
      <c r="H76" s="168">
        <f t="shared" ref="H76" si="162">+H73+H74+H75</f>
        <v>2246</v>
      </c>
      <c r="I76" s="136">
        <f t="shared" si="157"/>
        <v>16.614745586708214</v>
      </c>
      <c r="J76" s="10"/>
      <c r="K76" s="11"/>
      <c r="L76" s="48" t="s">
        <v>19</v>
      </c>
      <c r="M76" s="49">
        <f>+M73+M74+M75</f>
        <v>145143</v>
      </c>
      <c r="N76" s="50">
        <f t="shared" ref="N76" si="163">+N73+N74+N75</f>
        <v>146488</v>
      </c>
      <c r="O76" s="195">
        <f t="shared" ref="O76" si="164">+O73+O74+O75</f>
        <v>291631</v>
      </c>
      <c r="P76" s="50">
        <f t="shared" ref="P76" si="165">+P73+P74+P75</f>
        <v>0</v>
      </c>
      <c r="Q76" s="195">
        <f t="shared" ref="Q76" si="166">+Q73+Q74+Q75</f>
        <v>291631</v>
      </c>
      <c r="R76" s="49">
        <f t="shared" ref="R76" si="167">+R73+R74+R75</f>
        <v>177009</v>
      </c>
      <c r="S76" s="50">
        <f t="shared" ref="S76" si="168">+S73+S74+S75</f>
        <v>178949</v>
      </c>
      <c r="T76" s="195">
        <f t="shared" ref="T76" si="169">+T73+T74+T75</f>
        <v>355958</v>
      </c>
      <c r="U76" s="50">
        <f t="shared" ref="U76" si="170">+U73+U74+U75</f>
        <v>0</v>
      </c>
      <c r="V76" s="195">
        <f t="shared" ref="V76" si="171">+V73+V74+V75</f>
        <v>355958</v>
      </c>
      <c r="W76" s="51">
        <f>IF(Q76=0,0,((V76/Q76)-1)*100)</f>
        <v>22.057668766352002</v>
      </c>
    </row>
    <row r="77" spans="1:23" ht="14.25" thickTop="1" thickBot="1">
      <c r="A77" s="4" t="str">
        <f t="shared" si="156"/>
        <v xml:space="preserve"> </v>
      </c>
      <c r="B77" s="111" t="s">
        <v>21</v>
      </c>
      <c r="C77" s="125">
        <f t="shared" ref="C77:H77" si="172">+C21+C49</f>
        <v>310</v>
      </c>
      <c r="D77" s="127">
        <f t="shared" si="172"/>
        <v>310</v>
      </c>
      <c r="E77" s="190">
        <f t="shared" si="172"/>
        <v>620</v>
      </c>
      <c r="F77" s="125">
        <f t="shared" si="172"/>
        <v>357</v>
      </c>
      <c r="G77" s="127">
        <f t="shared" si="172"/>
        <v>357</v>
      </c>
      <c r="H77" s="176">
        <f t="shared" si="172"/>
        <v>714</v>
      </c>
      <c r="I77" s="128">
        <f t="shared" si="157"/>
        <v>15.161290322580644</v>
      </c>
      <c r="J77" s="4"/>
      <c r="L77" s="14" t="s">
        <v>21</v>
      </c>
      <c r="M77" s="37">
        <f>+M21+M49</f>
        <v>51050</v>
      </c>
      <c r="N77" s="38">
        <f>+N21+N49</f>
        <v>49448</v>
      </c>
      <c r="O77" s="193">
        <f>SUM(M77:N77)</f>
        <v>100498</v>
      </c>
      <c r="P77" s="39">
        <f>+P21+P49</f>
        <v>0</v>
      </c>
      <c r="Q77" s="193">
        <f>+Q21+Q49</f>
        <v>100498</v>
      </c>
      <c r="R77" s="40">
        <f>+R21+R49</f>
        <v>58431</v>
      </c>
      <c r="S77" s="38">
        <f>+S21+S49</f>
        <v>58824</v>
      </c>
      <c r="T77" s="193">
        <f>SUM(R77:S77)</f>
        <v>117255</v>
      </c>
      <c r="U77" s="150">
        <f>U21+U49</f>
        <v>0</v>
      </c>
      <c r="V77" s="193">
        <f>+T77+U77</f>
        <v>117255</v>
      </c>
      <c r="W77" s="41">
        <f>IF(Q77=0,0,((V77/Q77)-1)*100)</f>
        <v>16.673963660968383</v>
      </c>
    </row>
    <row r="78" spans="1:23" ht="14.25" thickTop="1" thickBot="1">
      <c r="A78" s="397" t="str">
        <f t="shared" si="156"/>
        <v xml:space="preserve"> </v>
      </c>
      <c r="B78" s="132" t="s">
        <v>66</v>
      </c>
      <c r="C78" s="133">
        <f>C72+C76+C77</f>
        <v>2274</v>
      </c>
      <c r="D78" s="134">
        <f t="shared" ref="D78" si="173">D72+D76+D77</f>
        <v>2274</v>
      </c>
      <c r="E78" s="168">
        <f t="shared" ref="E78" si="174">E72+E76+E77</f>
        <v>4548</v>
      </c>
      <c r="F78" s="133">
        <f t="shared" ref="F78" si="175">F72+F76+F77</f>
        <v>2602</v>
      </c>
      <c r="G78" s="134">
        <f t="shared" ref="G78" si="176">G72+G76+G77</f>
        <v>2602</v>
      </c>
      <c r="H78" s="168">
        <f t="shared" ref="H78" si="177">H72+H76+H77</f>
        <v>5204</v>
      </c>
      <c r="I78" s="136">
        <f t="shared" si="157"/>
        <v>14.423922603342131</v>
      </c>
      <c r="J78" s="4"/>
      <c r="L78" s="42" t="s">
        <v>66</v>
      </c>
      <c r="M78" s="46">
        <f>M72+M76+M77</f>
        <v>341972</v>
      </c>
      <c r="N78" s="44">
        <f t="shared" ref="N78" si="178">N72+N76+N77</f>
        <v>343894</v>
      </c>
      <c r="O78" s="194">
        <f t="shared" ref="O78" si="179">O72+O76+O77</f>
        <v>685866</v>
      </c>
      <c r="P78" s="44">
        <f t="shared" ref="P78" si="180">P72+P76+P77</f>
        <v>0</v>
      </c>
      <c r="Q78" s="194">
        <f t="shared" ref="Q78" si="181">Q72+Q76+Q77</f>
        <v>685866</v>
      </c>
      <c r="R78" s="46">
        <f t="shared" ref="R78" si="182">R72+R76+R77</f>
        <v>422073</v>
      </c>
      <c r="S78" s="44">
        <f t="shared" ref="S78" si="183">S72+S76+S77</f>
        <v>427269</v>
      </c>
      <c r="T78" s="194">
        <f t="shared" ref="T78" si="184">T72+T76+T77</f>
        <v>849342</v>
      </c>
      <c r="U78" s="44">
        <f t="shared" ref="U78" si="185">U72+U76+U77</f>
        <v>0</v>
      </c>
      <c r="V78" s="194">
        <f t="shared" ref="V78" si="186">V72+V76+V77</f>
        <v>849342</v>
      </c>
      <c r="W78" s="47">
        <f t="shared" ref="W78" si="187">IF(Q78=0,0,((V78/Q78)-1)*100)</f>
        <v>23.834976511446836</v>
      </c>
    </row>
    <row r="79" spans="1:23" ht="14.25" thickTop="1" thickBot="1">
      <c r="A79" s="397" t="str">
        <f t="shared" si="156"/>
        <v xml:space="preserve"> </v>
      </c>
      <c r="B79" s="132" t="s">
        <v>67</v>
      </c>
      <c r="C79" s="133">
        <f>+C68+C72+C76+C77</f>
        <v>3212</v>
      </c>
      <c r="D79" s="134">
        <f t="shared" ref="D79:H79" si="188">+D68+D72+D76+D77</f>
        <v>3212</v>
      </c>
      <c r="E79" s="168">
        <f t="shared" si="188"/>
        <v>6424</v>
      </c>
      <c r="F79" s="133">
        <f t="shared" si="188"/>
        <v>3775</v>
      </c>
      <c r="G79" s="134">
        <f t="shared" si="188"/>
        <v>3774</v>
      </c>
      <c r="H79" s="168">
        <f t="shared" si="188"/>
        <v>7549</v>
      </c>
      <c r="I79" s="136">
        <f t="shared" si="157"/>
        <v>17.512453300124541</v>
      </c>
      <c r="J79" s="4"/>
      <c r="L79" s="42" t="s">
        <v>67</v>
      </c>
      <c r="M79" s="46">
        <f>+M68+M72+M76+M77</f>
        <v>486686</v>
      </c>
      <c r="N79" s="44">
        <f t="shared" ref="N79:V79" si="189">+N68+N72+N76+N77</f>
        <v>479524</v>
      </c>
      <c r="O79" s="194">
        <f t="shared" si="189"/>
        <v>966210</v>
      </c>
      <c r="P79" s="44">
        <f t="shared" si="189"/>
        <v>0</v>
      </c>
      <c r="Q79" s="194">
        <f t="shared" si="189"/>
        <v>966210</v>
      </c>
      <c r="R79" s="46">
        <f t="shared" si="189"/>
        <v>613399</v>
      </c>
      <c r="S79" s="44">
        <f t="shared" si="189"/>
        <v>612587</v>
      </c>
      <c r="T79" s="194">
        <f t="shared" si="189"/>
        <v>1225986</v>
      </c>
      <c r="U79" s="44">
        <f t="shared" si="189"/>
        <v>0</v>
      </c>
      <c r="V79" s="194">
        <f t="shared" si="189"/>
        <v>1225986</v>
      </c>
      <c r="W79" s="47">
        <f>IF(Q79=0,0,((V79/Q79)-1)*100)</f>
        <v>26.8860806656938</v>
      </c>
    </row>
    <row r="80" spans="1:23" ht="13.5" thickTop="1">
      <c r="A80" s="4" t="str">
        <f t="shared" ref="A80:A83" si="190">IF(ISERROR(F80/G80)," ",IF(F80/G80&gt;0.5,IF(F80/G80&lt;1.5," ","NOT OK"),"NOT OK"))</f>
        <v xml:space="preserve"> </v>
      </c>
      <c r="B80" s="111" t="s">
        <v>22</v>
      </c>
      <c r="C80" s="125">
        <f t="shared" ref="C80:E81" si="191">+C24+C52</f>
        <v>311</v>
      </c>
      <c r="D80" s="127">
        <f t="shared" si="191"/>
        <v>311</v>
      </c>
      <c r="E80" s="167">
        <f t="shared" si="191"/>
        <v>622</v>
      </c>
      <c r="F80" s="125"/>
      <c r="G80" s="127"/>
      <c r="H80" s="167"/>
      <c r="I80" s="128"/>
      <c r="J80" s="4"/>
      <c r="L80" s="14" t="s">
        <v>22</v>
      </c>
      <c r="M80" s="37">
        <f>+M24+M52</f>
        <v>50465</v>
      </c>
      <c r="N80" s="38">
        <f>+N24+N52</f>
        <v>50101</v>
      </c>
      <c r="O80" s="193">
        <f t="shared" ref="O80:O81" si="192">SUM(M80:N80)</f>
        <v>100566</v>
      </c>
      <c r="P80" s="39">
        <f t="shared" ref="P80:Q81" si="193">+P24+P52</f>
        <v>0</v>
      </c>
      <c r="Q80" s="193">
        <f t="shared" si="193"/>
        <v>100566</v>
      </c>
      <c r="R80" s="40"/>
      <c r="S80" s="38"/>
      <c r="T80" s="193"/>
      <c r="U80" s="150"/>
      <c r="V80" s="193"/>
      <c r="W80" s="41"/>
    </row>
    <row r="81" spans="1:26" ht="13.5" thickBot="1">
      <c r="A81" s="4" t="str">
        <f t="shared" si="190"/>
        <v xml:space="preserve"> </v>
      </c>
      <c r="B81" s="111" t="s">
        <v>23</v>
      </c>
      <c r="C81" s="125">
        <f t="shared" si="191"/>
        <v>300</v>
      </c>
      <c r="D81" s="146">
        <f t="shared" si="191"/>
        <v>300</v>
      </c>
      <c r="E81" s="171">
        <f t="shared" si="191"/>
        <v>600</v>
      </c>
      <c r="F81" s="125"/>
      <c r="G81" s="146"/>
      <c r="H81" s="171"/>
      <c r="I81" s="147"/>
      <c r="J81" s="4"/>
      <c r="L81" s="14" t="s">
        <v>23</v>
      </c>
      <c r="M81" s="37">
        <f>+M25+M53</f>
        <v>47147</v>
      </c>
      <c r="N81" s="38">
        <f>+N25+N53</f>
        <v>46771</v>
      </c>
      <c r="O81" s="193">
        <f t="shared" si="192"/>
        <v>93918</v>
      </c>
      <c r="P81" s="39">
        <f t="shared" si="193"/>
        <v>0</v>
      </c>
      <c r="Q81" s="193">
        <f t="shared" si="193"/>
        <v>93918</v>
      </c>
      <c r="R81" s="40"/>
      <c r="S81" s="38"/>
      <c r="T81" s="193"/>
      <c r="U81" s="39"/>
      <c r="V81" s="196"/>
      <c r="W81" s="41"/>
    </row>
    <row r="82" spans="1:26" ht="14.25" thickTop="1" thickBot="1">
      <c r="A82" s="4" t="str">
        <f t="shared" si="190"/>
        <v xml:space="preserve"> </v>
      </c>
      <c r="B82" s="132" t="s">
        <v>24</v>
      </c>
      <c r="C82" s="133">
        <f t="shared" ref="C82:E82" si="194">+C77+C80+C81</f>
        <v>921</v>
      </c>
      <c r="D82" s="135">
        <f t="shared" si="194"/>
        <v>921</v>
      </c>
      <c r="E82" s="177">
        <f t="shared" si="194"/>
        <v>1842</v>
      </c>
      <c r="F82" s="133"/>
      <c r="G82" s="135"/>
      <c r="H82" s="177"/>
      <c r="I82" s="136"/>
      <c r="J82" s="4"/>
      <c r="L82" s="42" t="s">
        <v>24</v>
      </c>
      <c r="M82" s="43">
        <f t="shared" ref="M82:Q82" si="195">+M77+M80+M81</f>
        <v>148662</v>
      </c>
      <c r="N82" s="44">
        <f t="shared" si="195"/>
        <v>146320</v>
      </c>
      <c r="O82" s="194">
        <f t="shared" si="195"/>
        <v>294982</v>
      </c>
      <c r="P82" s="45">
        <f t="shared" si="195"/>
        <v>0</v>
      </c>
      <c r="Q82" s="194">
        <f t="shared" si="195"/>
        <v>294982</v>
      </c>
      <c r="R82" s="46"/>
      <c r="S82" s="44"/>
      <c r="T82" s="194"/>
      <c r="U82" s="45"/>
      <c r="V82" s="197"/>
      <c r="W82" s="47"/>
    </row>
    <row r="83" spans="1:26" ht="14.25" thickTop="1" thickBot="1">
      <c r="A83" s="397" t="str">
        <f t="shared" si="190"/>
        <v xml:space="preserve"> </v>
      </c>
      <c r="B83" s="132" t="s">
        <v>62</v>
      </c>
      <c r="C83" s="133">
        <f t="shared" ref="C83:E83" si="196">C72+C76+C82</f>
        <v>2885</v>
      </c>
      <c r="D83" s="134">
        <f t="shared" si="196"/>
        <v>2885</v>
      </c>
      <c r="E83" s="168">
        <f t="shared" si="196"/>
        <v>5770</v>
      </c>
      <c r="F83" s="133"/>
      <c r="G83" s="134"/>
      <c r="H83" s="168"/>
      <c r="I83" s="136"/>
      <c r="J83" s="4"/>
      <c r="L83" s="42" t="s">
        <v>62</v>
      </c>
      <c r="M83" s="46">
        <f t="shared" ref="M83:Q83" si="197">M72+M76+M82</f>
        <v>439584</v>
      </c>
      <c r="N83" s="44">
        <f t="shared" si="197"/>
        <v>440766</v>
      </c>
      <c r="O83" s="194">
        <f t="shared" si="197"/>
        <v>880350</v>
      </c>
      <c r="P83" s="44">
        <f t="shared" si="197"/>
        <v>0</v>
      </c>
      <c r="Q83" s="194">
        <f t="shared" si="197"/>
        <v>880350</v>
      </c>
      <c r="R83" s="46"/>
      <c r="S83" s="44"/>
      <c r="T83" s="194"/>
      <c r="U83" s="44"/>
      <c r="V83" s="194"/>
      <c r="W83" s="47"/>
    </row>
    <row r="84" spans="1:26" ht="14.25" thickTop="1" thickBot="1">
      <c r="A84" s="4" t="str">
        <f t="shared" ref="A84" si="198">IF(ISERROR(F84/G84)," ",IF(F84/G84&gt;0.5,IF(F84/G84&lt;1.5," ","NOT OK"),"NOT OK"))</f>
        <v xml:space="preserve"> </v>
      </c>
      <c r="B84" s="132" t="s">
        <v>64</v>
      </c>
      <c r="C84" s="133">
        <f t="shared" ref="C84:E84" si="199">+C68+C72+C76+C82</f>
        <v>3823</v>
      </c>
      <c r="D84" s="135">
        <f t="shared" si="199"/>
        <v>3823</v>
      </c>
      <c r="E84" s="174">
        <f t="shared" si="199"/>
        <v>7646</v>
      </c>
      <c r="F84" s="133"/>
      <c r="G84" s="135"/>
      <c r="H84" s="174"/>
      <c r="I84" s="137"/>
      <c r="J84" s="8"/>
      <c r="L84" s="42" t="s">
        <v>64</v>
      </c>
      <c r="M84" s="46">
        <f t="shared" ref="M84:Q84" si="200">+M68+M72+M76+M82</f>
        <v>584298</v>
      </c>
      <c r="N84" s="44">
        <f t="shared" si="200"/>
        <v>576396</v>
      </c>
      <c r="O84" s="194">
        <f t="shared" si="200"/>
        <v>1160694</v>
      </c>
      <c r="P84" s="44">
        <f t="shared" si="200"/>
        <v>0</v>
      </c>
      <c r="Q84" s="194">
        <f t="shared" si="200"/>
        <v>1160694</v>
      </c>
      <c r="R84" s="46"/>
      <c r="S84" s="44"/>
      <c r="T84" s="194"/>
      <c r="U84" s="44"/>
      <c r="V84" s="194"/>
      <c r="W84" s="47"/>
    </row>
    <row r="85" spans="1:26" ht="14.25" thickTop="1" thickBot="1">
      <c r="B85" s="148" t="s">
        <v>60</v>
      </c>
      <c r="C85" s="107"/>
      <c r="D85" s="107"/>
      <c r="E85" s="107"/>
      <c r="F85" s="107"/>
      <c r="G85" s="107"/>
      <c r="H85" s="107"/>
      <c r="I85" s="108"/>
      <c r="J85" s="4"/>
      <c r="L85" s="55" t="s">
        <v>60</v>
      </c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4"/>
    </row>
    <row r="86" spans="1:26" ht="13.5" thickTop="1">
      <c r="L86" s="510" t="s">
        <v>33</v>
      </c>
      <c r="M86" s="511"/>
      <c r="N86" s="511"/>
      <c r="O86" s="511"/>
      <c r="P86" s="511"/>
      <c r="Q86" s="511"/>
      <c r="R86" s="511"/>
      <c r="S86" s="511"/>
      <c r="T86" s="511"/>
      <c r="U86" s="511"/>
      <c r="V86" s="511"/>
      <c r="W86" s="512"/>
    </row>
    <row r="87" spans="1:26" ht="13.5" thickBot="1">
      <c r="L87" s="507" t="s">
        <v>43</v>
      </c>
      <c r="M87" s="508"/>
      <c r="N87" s="508"/>
      <c r="O87" s="508"/>
      <c r="P87" s="508"/>
      <c r="Q87" s="508"/>
      <c r="R87" s="508"/>
      <c r="S87" s="508"/>
      <c r="T87" s="508"/>
      <c r="U87" s="508"/>
      <c r="V87" s="508"/>
      <c r="W87" s="509"/>
    </row>
    <row r="88" spans="1:26" ht="14.25" thickTop="1" thickBot="1">
      <c r="L88" s="56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8" t="s">
        <v>34</v>
      </c>
    </row>
    <row r="89" spans="1:26" ht="13.5" customHeight="1" thickTop="1" thickBot="1">
      <c r="L89" s="59"/>
      <c r="M89" s="223" t="s">
        <v>63</v>
      </c>
      <c r="N89" s="224"/>
      <c r="O89" s="225"/>
      <c r="P89" s="223"/>
      <c r="Q89" s="223"/>
      <c r="R89" s="223" t="s">
        <v>65</v>
      </c>
      <c r="S89" s="224"/>
      <c r="T89" s="225"/>
      <c r="U89" s="223"/>
      <c r="V89" s="223"/>
      <c r="W89" s="368" t="s">
        <v>2</v>
      </c>
    </row>
    <row r="90" spans="1:26" ht="13.5" thickTop="1">
      <c r="L90" s="61" t="s">
        <v>3</v>
      </c>
      <c r="M90" s="62"/>
      <c r="N90" s="63"/>
      <c r="O90" s="64"/>
      <c r="P90" s="65"/>
      <c r="Q90" s="64"/>
      <c r="R90" s="62"/>
      <c r="S90" s="63"/>
      <c r="T90" s="64"/>
      <c r="U90" s="65"/>
      <c r="V90" s="64"/>
      <c r="W90" s="369" t="s">
        <v>4</v>
      </c>
    </row>
    <row r="91" spans="1:26" ht="13.5" thickBot="1">
      <c r="L91" s="67"/>
      <c r="M91" s="68" t="s">
        <v>35</v>
      </c>
      <c r="N91" s="69" t="s">
        <v>36</v>
      </c>
      <c r="O91" s="70" t="s">
        <v>37</v>
      </c>
      <c r="P91" s="71" t="s">
        <v>32</v>
      </c>
      <c r="Q91" s="70" t="s">
        <v>7</v>
      </c>
      <c r="R91" s="68" t="s">
        <v>35</v>
      </c>
      <c r="S91" s="69" t="s">
        <v>36</v>
      </c>
      <c r="T91" s="70" t="s">
        <v>37</v>
      </c>
      <c r="U91" s="71" t="s">
        <v>32</v>
      </c>
      <c r="V91" s="70" t="s">
        <v>7</v>
      </c>
      <c r="W91" s="367"/>
    </row>
    <row r="92" spans="1:26" ht="6" customHeight="1" thickTop="1">
      <c r="L92" s="61"/>
      <c r="M92" s="73"/>
      <c r="N92" s="74"/>
      <c r="O92" s="75"/>
      <c r="P92" s="76"/>
      <c r="Q92" s="75"/>
      <c r="R92" s="73"/>
      <c r="S92" s="74"/>
      <c r="T92" s="75"/>
      <c r="U92" s="76"/>
      <c r="V92" s="75"/>
      <c r="W92" s="77"/>
    </row>
    <row r="93" spans="1:26">
      <c r="A93" s="401"/>
      <c r="L93" s="61" t="s">
        <v>10</v>
      </c>
      <c r="M93" s="78">
        <v>0</v>
      </c>
      <c r="N93" s="79">
        <v>0</v>
      </c>
      <c r="O93" s="207">
        <f>M93+N93</f>
        <v>0</v>
      </c>
      <c r="P93" s="80">
        <v>0</v>
      </c>
      <c r="Q93" s="207">
        <f>O93+P93</f>
        <v>0</v>
      </c>
      <c r="R93" s="447">
        <v>0</v>
      </c>
      <c r="S93" s="448">
        <v>0</v>
      </c>
      <c r="T93" s="207">
        <f>R93+S93</f>
        <v>0</v>
      </c>
      <c r="U93" s="445">
        <v>0</v>
      </c>
      <c r="V93" s="207">
        <f t="shared" ref="V93:V95" si="201">T93+U93</f>
        <v>0</v>
      </c>
      <c r="W93" s="81">
        <f>IF(Q93=0,0,((V93/Q93)-1)*100)</f>
        <v>0</v>
      </c>
      <c r="Y93" s="329"/>
      <c r="Z93" s="329"/>
    </row>
    <row r="94" spans="1:26">
      <c r="A94" s="401"/>
      <c r="L94" s="61" t="s">
        <v>11</v>
      </c>
      <c r="M94" s="78">
        <v>0</v>
      </c>
      <c r="N94" s="79">
        <v>0</v>
      </c>
      <c r="O94" s="207">
        <f>M94+N94</f>
        <v>0</v>
      </c>
      <c r="P94" s="80">
        <v>0</v>
      </c>
      <c r="Q94" s="207">
        <f>O94+P94</f>
        <v>0</v>
      </c>
      <c r="R94" s="447">
        <v>0</v>
      </c>
      <c r="S94" s="448">
        <v>0</v>
      </c>
      <c r="T94" s="207">
        <f>R94+S94</f>
        <v>0</v>
      </c>
      <c r="U94" s="445">
        <v>0</v>
      </c>
      <c r="V94" s="207">
        <f>T94+U94</f>
        <v>0</v>
      </c>
      <c r="W94" s="81">
        <f>IF(Q94=0,0,((V94/Q94)-1)*100)</f>
        <v>0</v>
      </c>
    </row>
    <row r="95" spans="1:26" ht="13.5" thickBot="1">
      <c r="A95" s="401"/>
      <c r="L95" s="67" t="s">
        <v>12</v>
      </c>
      <c r="M95" s="78">
        <v>0</v>
      </c>
      <c r="N95" s="79">
        <v>0</v>
      </c>
      <c r="O95" s="207">
        <f>M95+N95</f>
        <v>0</v>
      </c>
      <c r="P95" s="80">
        <v>0</v>
      </c>
      <c r="Q95" s="207">
        <f>O95+P95</f>
        <v>0</v>
      </c>
      <c r="R95" s="447">
        <v>0</v>
      </c>
      <c r="S95" s="448">
        <v>0</v>
      </c>
      <c r="T95" s="207">
        <f>R95+S95</f>
        <v>0</v>
      </c>
      <c r="U95" s="445">
        <v>0</v>
      </c>
      <c r="V95" s="207">
        <f t="shared" si="201"/>
        <v>0</v>
      </c>
      <c r="W95" s="81">
        <f>IF(Q95=0,0,((V95/Q95)-1)*100)</f>
        <v>0</v>
      </c>
    </row>
    <row r="96" spans="1:26" ht="14.25" thickTop="1" thickBot="1">
      <c r="A96" s="401"/>
      <c r="L96" s="82" t="s">
        <v>57</v>
      </c>
      <c r="M96" s="83">
        <f t="shared" ref="M96:V96" si="202">+M93+M94+M95</f>
        <v>0</v>
      </c>
      <c r="N96" s="84">
        <f t="shared" si="202"/>
        <v>0</v>
      </c>
      <c r="O96" s="208">
        <f t="shared" si="202"/>
        <v>0</v>
      </c>
      <c r="P96" s="83">
        <f t="shared" si="202"/>
        <v>0</v>
      </c>
      <c r="Q96" s="208">
        <f t="shared" si="202"/>
        <v>0</v>
      </c>
      <c r="R96" s="83">
        <f t="shared" si="202"/>
        <v>0</v>
      </c>
      <c r="S96" s="84">
        <f t="shared" si="202"/>
        <v>0</v>
      </c>
      <c r="T96" s="208">
        <f t="shared" si="202"/>
        <v>0</v>
      </c>
      <c r="U96" s="83">
        <f t="shared" si="202"/>
        <v>0</v>
      </c>
      <c r="V96" s="208">
        <f t="shared" si="202"/>
        <v>0</v>
      </c>
      <c r="W96" s="85">
        <f t="shared" ref="W96" si="203">IF(Q96=0,0,((V96/Q96)-1)*100)</f>
        <v>0</v>
      </c>
      <c r="Y96" s="329"/>
      <c r="Z96" s="329"/>
    </row>
    <row r="97" spans="1:28" ht="13.5" thickTop="1">
      <c r="A97" s="401"/>
      <c r="L97" s="61" t="s">
        <v>13</v>
      </c>
      <c r="M97" s="78">
        <v>0</v>
      </c>
      <c r="N97" s="79">
        <v>0</v>
      </c>
      <c r="O97" s="207">
        <f>M97+N97</f>
        <v>0</v>
      </c>
      <c r="P97" s="80">
        <v>0</v>
      </c>
      <c r="Q97" s="207">
        <f>O97+P97</f>
        <v>0</v>
      </c>
      <c r="R97" s="78">
        <v>0</v>
      </c>
      <c r="S97" s="79">
        <v>0</v>
      </c>
      <c r="T97" s="207">
        <f>R97+S97</f>
        <v>0</v>
      </c>
      <c r="U97" s="80">
        <v>0</v>
      </c>
      <c r="V97" s="207">
        <f>T97+U97</f>
        <v>0</v>
      </c>
      <c r="W97" s="81">
        <f t="shared" ref="W97:W106" si="204">IF(Q97=0,0,((V97/Q97)-1)*100)</f>
        <v>0</v>
      </c>
      <c r="Y97" s="329"/>
      <c r="Z97" s="329"/>
    </row>
    <row r="98" spans="1:28">
      <c r="A98" s="401"/>
      <c r="L98" s="61" t="s">
        <v>14</v>
      </c>
      <c r="M98" s="78">
        <v>0</v>
      </c>
      <c r="N98" s="79">
        <v>0</v>
      </c>
      <c r="O98" s="207">
        <f>M98+N98</f>
        <v>0</v>
      </c>
      <c r="P98" s="80">
        <v>0</v>
      </c>
      <c r="Q98" s="207">
        <f>O98+P98</f>
        <v>0</v>
      </c>
      <c r="R98" s="78">
        <v>0</v>
      </c>
      <c r="S98" s="79">
        <v>0</v>
      </c>
      <c r="T98" s="207">
        <f>R98+S98</f>
        <v>0</v>
      </c>
      <c r="U98" s="80">
        <v>0</v>
      </c>
      <c r="V98" s="207">
        <f>T98+U98</f>
        <v>0</v>
      </c>
      <c r="W98" s="81">
        <f>IF(Q98=0,0,((V98/Q98)-1)*100)</f>
        <v>0</v>
      </c>
      <c r="Y98" s="329"/>
      <c r="Z98" s="329"/>
    </row>
    <row r="99" spans="1:28" ht="13.5" thickBot="1">
      <c r="A99" s="401"/>
      <c r="L99" s="61" t="s">
        <v>15</v>
      </c>
      <c r="M99" s="78">
        <v>0</v>
      </c>
      <c r="N99" s="79">
        <v>0</v>
      </c>
      <c r="O99" s="207">
        <f>M99+N99</f>
        <v>0</v>
      </c>
      <c r="P99" s="80">
        <v>0</v>
      </c>
      <c r="Q99" s="207">
        <f>O99+P99</f>
        <v>0</v>
      </c>
      <c r="R99" s="78">
        <v>0</v>
      </c>
      <c r="S99" s="79">
        <v>0</v>
      </c>
      <c r="T99" s="207">
        <f>R99+S99</f>
        <v>0</v>
      </c>
      <c r="U99" s="80">
        <v>0</v>
      </c>
      <c r="V99" s="207">
        <f>T99+U99</f>
        <v>0</v>
      </c>
      <c r="W99" s="81">
        <f>IF(Q99=0,0,((V99/Q99)-1)*100)</f>
        <v>0</v>
      </c>
    </row>
    <row r="100" spans="1:28" ht="14.25" thickTop="1" thickBot="1">
      <c r="A100" s="401"/>
      <c r="L100" s="82" t="s">
        <v>61</v>
      </c>
      <c r="M100" s="83">
        <f t="shared" ref="M100" si="205">+M97+M98+M99</f>
        <v>0</v>
      </c>
      <c r="N100" s="84">
        <f t="shared" ref="N100" si="206">+N97+N98+N99</f>
        <v>0</v>
      </c>
      <c r="O100" s="208">
        <f t="shared" ref="O100" si="207">+O97+O98+O99</f>
        <v>0</v>
      </c>
      <c r="P100" s="83">
        <f t="shared" ref="P100" si="208">+P97+P98+P99</f>
        <v>0</v>
      </c>
      <c r="Q100" s="208">
        <f t="shared" ref="Q100" si="209">+Q97+Q98+Q99</f>
        <v>0</v>
      </c>
      <c r="R100" s="83">
        <f t="shared" ref="R100" si="210">+R97+R98+R99</f>
        <v>0</v>
      </c>
      <c r="S100" s="84">
        <f t="shared" ref="S100" si="211">+S97+S98+S99</f>
        <v>0</v>
      </c>
      <c r="T100" s="208">
        <f t="shared" ref="T100" si="212">+T97+T98+T99</f>
        <v>0</v>
      </c>
      <c r="U100" s="83">
        <f t="shared" ref="U100" si="213">+U97+U98+U99</f>
        <v>0</v>
      </c>
      <c r="V100" s="208">
        <f t="shared" ref="V100" si="214">+V97+V98+V99</f>
        <v>0</v>
      </c>
      <c r="W100" s="85">
        <f t="shared" ref="W100" si="215">IF(Q100=0,0,((V100/Q100)-1)*100)</f>
        <v>0</v>
      </c>
      <c r="Y100" s="329"/>
      <c r="Z100" s="329"/>
    </row>
    <row r="101" spans="1:28" ht="13.5" thickTop="1">
      <c r="A101" s="401"/>
      <c r="L101" s="61" t="s">
        <v>16</v>
      </c>
      <c r="M101" s="78">
        <v>0</v>
      </c>
      <c r="N101" s="79">
        <v>0</v>
      </c>
      <c r="O101" s="207">
        <f>SUM(M101:N101)</f>
        <v>0</v>
      </c>
      <c r="P101" s="80">
        <v>0</v>
      </c>
      <c r="Q101" s="207">
        <f>O101+P101</f>
        <v>0</v>
      </c>
      <c r="R101" s="78">
        <v>0</v>
      </c>
      <c r="S101" s="79">
        <v>0</v>
      </c>
      <c r="T101" s="207">
        <f>SUM(R101:S101)</f>
        <v>0</v>
      </c>
      <c r="U101" s="80">
        <v>0</v>
      </c>
      <c r="V101" s="207">
        <f>T101+U101</f>
        <v>0</v>
      </c>
      <c r="W101" s="81">
        <f t="shared" si="204"/>
        <v>0</v>
      </c>
      <c r="Y101" s="329"/>
      <c r="Z101" s="329"/>
    </row>
    <row r="102" spans="1:28">
      <c r="A102" s="401"/>
      <c r="L102" s="61" t="s">
        <v>17</v>
      </c>
      <c r="M102" s="78">
        <v>0</v>
      </c>
      <c r="N102" s="79">
        <v>0</v>
      </c>
      <c r="O102" s="207">
        <f>SUM(M102:N102)</f>
        <v>0</v>
      </c>
      <c r="P102" s="80">
        <v>0</v>
      </c>
      <c r="Q102" s="207">
        <f>O102+P102</f>
        <v>0</v>
      </c>
      <c r="R102" s="78">
        <v>0</v>
      </c>
      <c r="S102" s="79">
        <v>0</v>
      </c>
      <c r="T102" s="207">
        <f>SUM(R102:S102)</f>
        <v>0</v>
      </c>
      <c r="U102" s="80">
        <v>0</v>
      </c>
      <c r="V102" s="207">
        <f>T102+U102</f>
        <v>0</v>
      </c>
      <c r="W102" s="81">
        <f>IF(Q102=0,0,((V102/Q102)-1)*100)</f>
        <v>0</v>
      </c>
      <c r="Y102" s="329"/>
      <c r="Z102" s="329"/>
    </row>
    <row r="103" spans="1:28" ht="13.5" thickBot="1">
      <c r="A103" s="401"/>
      <c r="L103" s="61" t="s">
        <v>18</v>
      </c>
      <c r="M103" s="78">
        <v>0</v>
      </c>
      <c r="N103" s="79">
        <v>0</v>
      </c>
      <c r="O103" s="209">
        <f>SUM(M103:N103)</f>
        <v>0</v>
      </c>
      <c r="P103" s="86">
        <v>0</v>
      </c>
      <c r="Q103" s="209">
        <f>O103+P103</f>
        <v>0</v>
      </c>
      <c r="R103" s="78">
        <v>0</v>
      </c>
      <c r="S103" s="79">
        <v>0</v>
      </c>
      <c r="T103" s="209">
        <f>SUM(R103:S103)</f>
        <v>0</v>
      </c>
      <c r="U103" s="86">
        <v>0</v>
      </c>
      <c r="V103" s="209">
        <f>T103+U103</f>
        <v>0</v>
      </c>
      <c r="W103" s="81">
        <f>IF(Q103=0,0,((V103/Q103)-1)*100)</f>
        <v>0</v>
      </c>
      <c r="Y103" s="329"/>
      <c r="Z103" s="329"/>
    </row>
    <row r="104" spans="1:28" ht="14.25" thickTop="1" thickBot="1">
      <c r="A104" s="401"/>
      <c r="L104" s="87" t="s">
        <v>19</v>
      </c>
      <c r="M104" s="88">
        <f>+M101+M102+M103</f>
        <v>0</v>
      </c>
      <c r="N104" s="88">
        <f t="shared" ref="N104:V104" si="216">+N101+N102+N103</f>
        <v>0</v>
      </c>
      <c r="O104" s="210">
        <f t="shared" si="216"/>
        <v>0</v>
      </c>
      <c r="P104" s="89">
        <f t="shared" si="216"/>
        <v>0</v>
      </c>
      <c r="Q104" s="210">
        <f t="shared" si="216"/>
        <v>0</v>
      </c>
      <c r="R104" s="88">
        <f t="shared" si="216"/>
        <v>0</v>
      </c>
      <c r="S104" s="88">
        <f t="shared" si="216"/>
        <v>0</v>
      </c>
      <c r="T104" s="210">
        <f t="shared" si="216"/>
        <v>0</v>
      </c>
      <c r="U104" s="89">
        <f t="shared" si="216"/>
        <v>0</v>
      </c>
      <c r="V104" s="210">
        <f t="shared" si="216"/>
        <v>0</v>
      </c>
      <c r="W104" s="90">
        <f>IF(Q104=0,0,((V104/Q104)-1)*100)</f>
        <v>0</v>
      </c>
    </row>
    <row r="105" spans="1:28" ht="14.25" thickTop="1" thickBot="1">
      <c r="A105" s="401"/>
      <c r="L105" s="61" t="s">
        <v>21</v>
      </c>
      <c r="M105" s="78">
        <v>0</v>
      </c>
      <c r="N105" s="79">
        <v>0</v>
      </c>
      <c r="O105" s="209">
        <f>SUM(M105:N105)</f>
        <v>0</v>
      </c>
      <c r="P105" s="91">
        <v>0</v>
      </c>
      <c r="Q105" s="209">
        <f>O105+P105</f>
        <v>0</v>
      </c>
      <c r="R105" s="78">
        <v>0</v>
      </c>
      <c r="S105" s="79">
        <v>0</v>
      </c>
      <c r="T105" s="209">
        <f>SUM(R105:S105)</f>
        <v>0</v>
      </c>
      <c r="U105" s="91">
        <v>0</v>
      </c>
      <c r="V105" s="209">
        <f>T105+U105</f>
        <v>0</v>
      </c>
      <c r="W105" s="81">
        <f>IF(Q105=0,0,((V105/Q105)-1)*100)</f>
        <v>0</v>
      </c>
    </row>
    <row r="106" spans="1:28" ht="14.25" thickTop="1" thickBot="1">
      <c r="A106" s="401"/>
      <c r="L106" s="82" t="s">
        <v>66</v>
      </c>
      <c r="M106" s="83">
        <f>M100+M104+M105</f>
        <v>0</v>
      </c>
      <c r="N106" s="84">
        <f t="shared" ref="N106:V106" si="217">N100+N104+N105</f>
        <v>0</v>
      </c>
      <c r="O106" s="208">
        <f t="shared" si="217"/>
        <v>0</v>
      </c>
      <c r="P106" s="83">
        <f t="shared" si="217"/>
        <v>0</v>
      </c>
      <c r="Q106" s="208">
        <f t="shared" si="217"/>
        <v>0</v>
      </c>
      <c r="R106" s="83">
        <f t="shared" si="217"/>
        <v>0</v>
      </c>
      <c r="S106" s="84">
        <f t="shared" si="217"/>
        <v>0</v>
      </c>
      <c r="T106" s="208">
        <f t="shared" si="217"/>
        <v>0</v>
      </c>
      <c r="U106" s="83">
        <f t="shared" si="217"/>
        <v>0</v>
      </c>
      <c r="V106" s="208">
        <f t="shared" si="217"/>
        <v>0</v>
      </c>
      <c r="W106" s="85">
        <f t="shared" si="204"/>
        <v>0</v>
      </c>
      <c r="Y106" s="329"/>
      <c r="Z106" s="329"/>
    </row>
    <row r="107" spans="1:28" ht="14.25" thickTop="1" thickBot="1">
      <c r="A107" s="401"/>
      <c r="L107" s="82" t="s">
        <v>67</v>
      </c>
      <c r="M107" s="83">
        <f>+M96+M100+M104+M105</f>
        <v>0</v>
      </c>
      <c r="N107" s="84">
        <f t="shared" ref="N107:V107" si="218">+N96+N100+N104+N105</f>
        <v>0</v>
      </c>
      <c r="O107" s="208">
        <f t="shared" si="218"/>
        <v>0</v>
      </c>
      <c r="P107" s="83">
        <f t="shared" si="218"/>
        <v>0</v>
      </c>
      <c r="Q107" s="208">
        <f t="shared" si="218"/>
        <v>0</v>
      </c>
      <c r="R107" s="83">
        <f t="shared" si="218"/>
        <v>0</v>
      </c>
      <c r="S107" s="84">
        <f t="shared" si="218"/>
        <v>0</v>
      </c>
      <c r="T107" s="208">
        <f t="shared" si="218"/>
        <v>0</v>
      </c>
      <c r="U107" s="83">
        <f t="shared" si="218"/>
        <v>0</v>
      </c>
      <c r="V107" s="208">
        <f t="shared" si="218"/>
        <v>0</v>
      </c>
      <c r="W107" s="85">
        <f>IF(Q107=0,0,((V107/Q107)-1)*100)</f>
        <v>0</v>
      </c>
      <c r="Y107" s="329"/>
      <c r="Z107" s="329"/>
    </row>
    <row r="108" spans="1:28" ht="13.5" thickTop="1">
      <c r="A108" s="401"/>
      <c r="L108" s="61" t="s">
        <v>22</v>
      </c>
      <c r="M108" s="78">
        <v>0</v>
      </c>
      <c r="N108" s="79">
        <v>0</v>
      </c>
      <c r="O108" s="209">
        <f>SUM(M108:N108)</f>
        <v>0</v>
      </c>
      <c r="P108" s="80">
        <v>0</v>
      </c>
      <c r="Q108" s="209">
        <f>O108+P108</f>
        <v>0</v>
      </c>
      <c r="R108" s="78"/>
      <c r="S108" s="79"/>
      <c r="T108" s="209"/>
      <c r="U108" s="80"/>
      <c r="V108" s="209"/>
      <c r="W108" s="81"/>
    </row>
    <row r="109" spans="1:28" ht="13.5" thickBot="1">
      <c r="A109" s="402"/>
      <c r="L109" s="61" t="s">
        <v>23</v>
      </c>
      <c r="M109" s="78">
        <v>0</v>
      </c>
      <c r="N109" s="79">
        <v>0</v>
      </c>
      <c r="O109" s="209">
        <f>SUM(M109:N109)</f>
        <v>0</v>
      </c>
      <c r="P109" s="80">
        <v>0</v>
      </c>
      <c r="Q109" s="209">
        <f>O109+P109</f>
        <v>0</v>
      </c>
      <c r="R109" s="78"/>
      <c r="S109" s="79"/>
      <c r="T109" s="209"/>
      <c r="U109" s="80"/>
      <c r="V109" s="209"/>
      <c r="W109" s="81"/>
    </row>
    <row r="110" spans="1:28" ht="14.25" thickTop="1" thickBot="1">
      <c r="A110" s="401"/>
      <c r="L110" s="82" t="s">
        <v>24</v>
      </c>
      <c r="M110" s="83">
        <f t="shared" ref="M110:Q110" si="219">+M105+M108+M109</f>
        <v>0</v>
      </c>
      <c r="N110" s="84">
        <f t="shared" si="219"/>
        <v>0</v>
      </c>
      <c r="O110" s="208">
        <f t="shared" si="219"/>
        <v>0</v>
      </c>
      <c r="P110" s="83">
        <f t="shared" si="219"/>
        <v>0</v>
      </c>
      <c r="Q110" s="208">
        <f t="shared" si="219"/>
        <v>0</v>
      </c>
      <c r="R110" s="83"/>
      <c r="S110" s="84"/>
      <c r="T110" s="208"/>
      <c r="U110" s="83"/>
      <c r="V110" s="208"/>
      <c r="W110" s="85"/>
    </row>
    <row r="111" spans="1:28" ht="14.25" thickTop="1" thickBot="1">
      <c r="A111" s="401"/>
      <c r="L111" s="82" t="s">
        <v>62</v>
      </c>
      <c r="M111" s="83">
        <f t="shared" ref="M111:Q111" si="220">M100+M104+M110</f>
        <v>0</v>
      </c>
      <c r="N111" s="84">
        <f t="shared" si="220"/>
        <v>0</v>
      </c>
      <c r="O111" s="208">
        <f t="shared" si="220"/>
        <v>0</v>
      </c>
      <c r="P111" s="83">
        <f t="shared" si="220"/>
        <v>0</v>
      </c>
      <c r="Q111" s="208">
        <f t="shared" si="220"/>
        <v>0</v>
      </c>
      <c r="R111" s="83"/>
      <c r="S111" s="84"/>
      <c r="T111" s="208"/>
      <c r="U111" s="83"/>
      <c r="V111" s="208"/>
      <c r="W111" s="85"/>
    </row>
    <row r="112" spans="1:28" ht="14.25" thickTop="1" thickBot="1">
      <c r="A112" s="401"/>
      <c r="L112" s="82" t="s">
        <v>64</v>
      </c>
      <c r="M112" s="83">
        <f t="shared" ref="M112:Q112" si="221">+M96+M100+M104+M110</f>
        <v>0</v>
      </c>
      <c r="N112" s="84">
        <f t="shared" si="221"/>
        <v>0</v>
      </c>
      <c r="O112" s="208">
        <f t="shared" si="221"/>
        <v>0</v>
      </c>
      <c r="P112" s="83">
        <f t="shared" si="221"/>
        <v>0</v>
      </c>
      <c r="Q112" s="208">
        <f t="shared" si="221"/>
        <v>0</v>
      </c>
      <c r="R112" s="83"/>
      <c r="S112" s="84"/>
      <c r="T112" s="208"/>
      <c r="U112" s="83"/>
      <c r="V112" s="208"/>
      <c r="W112" s="85"/>
      <c r="Y112" s="329"/>
      <c r="Z112" s="329"/>
      <c r="AB112" s="329"/>
    </row>
    <row r="113" spans="1:26" ht="14.25" thickTop="1" thickBot="1">
      <c r="A113" s="401"/>
      <c r="L113" s="92" t="s">
        <v>60</v>
      </c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</row>
    <row r="114" spans="1:26" ht="13.5" thickTop="1">
      <c r="L114" s="510" t="s">
        <v>41</v>
      </c>
      <c r="M114" s="511"/>
      <c r="N114" s="511"/>
      <c r="O114" s="511"/>
      <c r="P114" s="511"/>
      <c r="Q114" s="511"/>
      <c r="R114" s="511"/>
      <c r="S114" s="511"/>
      <c r="T114" s="511"/>
      <c r="U114" s="511"/>
      <c r="V114" s="511"/>
      <c r="W114" s="512"/>
    </row>
    <row r="115" spans="1:26" ht="13.5" thickBot="1">
      <c r="L115" s="507" t="s">
        <v>44</v>
      </c>
      <c r="M115" s="508"/>
      <c r="N115" s="508"/>
      <c r="O115" s="508"/>
      <c r="P115" s="508"/>
      <c r="Q115" s="508"/>
      <c r="R115" s="508"/>
      <c r="S115" s="508"/>
      <c r="T115" s="508"/>
      <c r="U115" s="508"/>
      <c r="V115" s="508"/>
      <c r="W115" s="509"/>
    </row>
    <row r="116" spans="1:26" ht="14.25" thickTop="1" thickBot="1">
      <c r="L116" s="56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8" t="s">
        <v>34</v>
      </c>
    </row>
    <row r="117" spans="1:26" ht="13.5" customHeight="1" thickTop="1" thickBot="1">
      <c r="L117" s="59"/>
      <c r="M117" s="223" t="s">
        <v>63</v>
      </c>
      <c r="N117" s="224"/>
      <c r="O117" s="225"/>
      <c r="P117" s="223"/>
      <c r="Q117" s="223"/>
      <c r="R117" s="223" t="s">
        <v>65</v>
      </c>
      <c r="S117" s="224"/>
      <c r="T117" s="225"/>
      <c r="U117" s="223"/>
      <c r="V117" s="223"/>
      <c r="W117" s="368" t="s">
        <v>2</v>
      </c>
    </row>
    <row r="118" spans="1:26" ht="13.5" thickTop="1">
      <c r="L118" s="61" t="s">
        <v>3</v>
      </c>
      <c r="M118" s="62"/>
      <c r="N118" s="63"/>
      <c r="O118" s="64"/>
      <c r="P118" s="65"/>
      <c r="Q118" s="64"/>
      <c r="R118" s="62"/>
      <c r="S118" s="63"/>
      <c r="T118" s="64"/>
      <c r="U118" s="65"/>
      <c r="V118" s="64"/>
      <c r="W118" s="369" t="s">
        <v>4</v>
      </c>
    </row>
    <row r="119" spans="1:26" ht="13.5" thickBot="1">
      <c r="L119" s="67"/>
      <c r="M119" s="68" t="s">
        <v>35</v>
      </c>
      <c r="N119" s="69" t="s">
        <v>36</v>
      </c>
      <c r="O119" s="70" t="s">
        <v>37</v>
      </c>
      <c r="P119" s="71" t="s">
        <v>32</v>
      </c>
      <c r="Q119" s="70" t="s">
        <v>7</v>
      </c>
      <c r="R119" s="68" t="s">
        <v>35</v>
      </c>
      <c r="S119" s="69" t="s">
        <v>36</v>
      </c>
      <c r="T119" s="70" t="s">
        <v>37</v>
      </c>
      <c r="U119" s="71" t="s">
        <v>32</v>
      </c>
      <c r="V119" s="70" t="s">
        <v>7</v>
      </c>
      <c r="W119" s="370"/>
    </row>
    <row r="120" spans="1:26" ht="6" customHeight="1" thickTop="1">
      <c r="L120" s="61"/>
      <c r="M120" s="73"/>
      <c r="N120" s="74"/>
      <c r="O120" s="75"/>
      <c r="P120" s="76"/>
      <c r="Q120" s="75"/>
      <c r="R120" s="73"/>
      <c r="S120" s="74"/>
      <c r="T120" s="75"/>
      <c r="U120" s="76"/>
      <c r="V120" s="75"/>
      <c r="W120" s="77"/>
    </row>
    <row r="121" spans="1:26">
      <c r="L121" s="61" t="s">
        <v>10</v>
      </c>
      <c r="M121" s="78">
        <v>4</v>
      </c>
      <c r="N121" s="79">
        <v>4</v>
      </c>
      <c r="O121" s="207">
        <f>M121+N121</f>
        <v>8</v>
      </c>
      <c r="P121" s="80">
        <v>0</v>
      </c>
      <c r="Q121" s="207">
        <f>O121+P121</f>
        <v>8</v>
      </c>
      <c r="R121" s="447">
        <v>17</v>
      </c>
      <c r="S121" s="448">
        <v>88</v>
      </c>
      <c r="T121" s="207">
        <f>R121+S121</f>
        <v>105</v>
      </c>
      <c r="U121" s="445">
        <v>0</v>
      </c>
      <c r="V121" s="207">
        <f>T121+U121</f>
        <v>105</v>
      </c>
      <c r="W121" s="81">
        <f>IF(Q121=0,0,((V121/Q121)-1)*100)</f>
        <v>1212.5</v>
      </c>
    </row>
    <row r="122" spans="1:26">
      <c r="L122" s="61" t="s">
        <v>11</v>
      </c>
      <c r="M122" s="78">
        <v>6</v>
      </c>
      <c r="N122" s="79">
        <v>4</v>
      </c>
      <c r="O122" s="207">
        <f>M122+N122</f>
        <v>10</v>
      </c>
      <c r="P122" s="80">
        <v>0</v>
      </c>
      <c r="Q122" s="207">
        <f>O122+P122</f>
        <v>10</v>
      </c>
      <c r="R122" s="447">
        <v>15</v>
      </c>
      <c r="S122" s="448">
        <v>58</v>
      </c>
      <c r="T122" s="207">
        <f>R122+S122</f>
        <v>73</v>
      </c>
      <c r="U122" s="445">
        <v>0</v>
      </c>
      <c r="V122" s="207">
        <f>T122+U122</f>
        <v>73</v>
      </c>
      <c r="W122" s="81">
        <f>IF(Q122=0,0,((V122/Q122)-1)*100)</f>
        <v>630</v>
      </c>
    </row>
    <row r="123" spans="1:26" ht="13.5" thickBot="1">
      <c r="L123" s="67" t="s">
        <v>12</v>
      </c>
      <c r="M123" s="78">
        <v>7</v>
      </c>
      <c r="N123" s="79">
        <v>10</v>
      </c>
      <c r="O123" s="207">
        <f>M123+N123</f>
        <v>17</v>
      </c>
      <c r="P123" s="80">
        <v>0</v>
      </c>
      <c r="Q123" s="207">
        <f>O123+P123</f>
        <v>17</v>
      </c>
      <c r="R123" s="447">
        <v>24</v>
      </c>
      <c r="S123" s="448">
        <v>92</v>
      </c>
      <c r="T123" s="207">
        <f>R123+S123</f>
        <v>116</v>
      </c>
      <c r="U123" s="445">
        <v>0</v>
      </c>
      <c r="V123" s="207">
        <f t="shared" ref="V123" si="222">T123+U123</f>
        <v>116</v>
      </c>
      <c r="W123" s="81">
        <f>IF(Q123=0,0,((V123/Q123)-1)*100)</f>
        <v>582.35294117647061</v>
      </c>
    </row>
    <row r="124" spans="1:26" ht="14.25" thickTop="1" thickBot="1">
      <c r="L124" s="82" t="s">
        <v>57</v>
      </c>
      <c r="M124" s="83">
        <f t="shared" ref="M124:V124" si="223">+M121+M122+M123</f>
        <v>17</v>
      </c>
      <c r="N124" s="84">
        <f t="shared" si="223"/>
        <v>18</v>
      </c>
      <c r="O124" s="208">
        <f t="shared" si="223"/>
        <v>35</v>
      </c>
      <c r="P124" s="83">
        <f t="shared" si="223"/>
        <v>0</v>
      </c>
      <c r="Q124" s="208">
        <f t="shared" si="223"/>
        <v>35</v>
      </c>
      <c r="R124" s="83">
        <f t="shared" si="223"/>
        <v>56</v>
      </c>
      <c r="S124" s="84">
        <f t="shared" si="223"/>
        <v>238</v>
      </c>
      <c r="T124" s="208">
        <f t="shared" si="223"/>
        <v>294</v>
      </c>
      <c r="U124" s="83">
        <f t="shared" si="223"/>
        <v>0</v>
      </c>
      <c r="V124" s="208">
        <f t="shared" si="223"/>
        <v>294</v>
      </c>
      <c r="W124" s="85">
        <f t="shared" ref="W124" si="224">IF(Q124=0,0,((V124/Q124)-1)*100)</f>
        <v>740</v>
      </c>
      <c r="Y124" s="329"/>
      <c r="Z124" s="329"/>
    </row>
    <row r="125" spans="1:26" ht="13.5" thickTop="1">
      <c r="L125" s="61" t="s">
        <v>13</v>
      </c>
      <c r="M125" s="78">
        <v>6</v>
      </c>
      <c r="N125" s="79">
        <v>9</v>
      </c>
      <c r="O125" s="207">
        <f>M125+N125</f>
        <v>15</v>
      </c>
      <c r="P125" s="80">
        <v>0</v>
      </c>
      <c r="Q125" s="207">
        <f>O125+P125</f>
        <v>15</v>
      </c>
      <c r="R125" s="78">
        <v>17</v>
      </c>
      <c r="S125" s="79">
        <v>71</v>
      </c>
      <c r="T125" s="207">
        <f>R125+S125</f>
        <v>88</v>
      </c>
      <c r="U125" s="80">
        <v>0</v>
      </c>
      <c r="V125" s="207">
        <f>T125+U125</f>
        <v>88</v>
      </c>
      <c r="W125" s="81">
        <f t="shared" ref="W125:W129" si="225">IF(Q125=0,0,((V125/Q125)-1)*100)</f>
        <v>486.66666666666663</v>
      </c>
      <c r="Y125" s="329"/>
      <c r="Z125" s="329"/>
    </row>
    <row r="126" spans="1:26">
      <c r="L126" s="61" t="s">
        <v>14</v>
      </c>
      <c r="M126" s="78">
        <v>12</v>
      </c>
      <c r="N126" s="79">
        <v>6</v>
      </c>
      <c r="O126" s="207">
        <f>M126+N126</f>
        <v>18</v>
      </c>
      <c r="P126" s="80">
        <v>0</v>
      </c>
      <c r="Q126" s="207">
        <f>O126+P126</f>
        <v>18</v>
      </c>
      <c r="R126" s="78">
        <v>24</v>
      </c>
      <c r="S126" s="79">
        <v>80</v>
      </c>
      <c r="T126" s="207">
        <f>R126+S126</f>
        <v>104</v>
      </c>
      <c r="U126" s="80">
        <v>0</v>
      </c>
      <c r="V126" s="207">
        <f>T126+U126</f>
        <v>104</v>
      </c>
      <c r="W126" s="81">
        <f>IF(Q126=0,0,((V126/Q126)-1)*100)</f>
        <v>477.77777777777777</v>
      </c>
      <c r="Y126" s="329"/>
      <c r="Z126" s="329"/>
    </row>
    <row r="127" spans="1:26" ht="13.5" thickBot="1">
      <c r="L127" s="61" t="s">
        <v>15</v>
      </c>
      <c r="M127" s="78">
        <v>8</v>
      </c>
      <c r="N127" s="79">
        <v>5</v>
      </c>
      <c r="O127" s="207">
        <f>M127+N127</f>
        <v>13</v>
      </c>
      <c r="P127" s="80">
        <v>0</v>
      </c>
      <c r="Q127" s="207">
        <f>O127+P127</f>
        <v>13</v>
      </c>
      <c r="R127" s="78">
        <v>10</v>
      </c>
      <c r="S127" s="79">
        <v>79</v>
      </c>
      <c r="T127" s="207">
        <f>R127+S127</f>
        <v>89</v>
      </c>
      <c r="U127" s="80">
        <v>0</v>
      </c>
      <c r="V127" s="207">
        <f>T127+U127</f>
        <v>89</v>
      </c>
      <c r="W127" s="81">
        <f>IF(Q127=0,0,((V127/Q127)-1)*100)</f>
        <v>584.61538461538453</v>
      </c>
      <c r="Y127" s="329"/>
      <c r="Z127" s="329"/>
    </row>
    <row r="128" spans="1:26" ht="14.25" thickTop="1" thickBot="1">
      <c r="A128" s="401"/>
      <c r="L128" s="82" t="s">
        <v>61</v>
      </c>
      <c r="M128" s="83">
        <f t="shared" ref="M128" si="226">+M125+M126+M127</f>
        <v>26</v>
      </c>
      <c r="N128" s="84">
        <f t="shared" ref="N128" si="227">+N125+N126+N127</f>
        <v>20</v>
      </c>
      <c r="O128" s="208">
        <f t="shared" ref="O128" si="228">+O125+O126+O127</f>
        <v>46</v>
      </c>
      <c r="P128" s="83">
        <f t="shared" ref="P128" si="229">+P125+P126+P127</f>
        <v>0</v>
      </c>
      <c r="Q128" s="208">
        <f t="shared" ref="Q128" si="230">+Q125+Q126+Q127</f>
        <v>46</v>
      </c>
      <c r="R128" s="83">
        <f t="shared" ref="R128" si="231">+R125+R126+R127</f>
        <v>51</v>
      </c>
      <c r="S128" s="84">
        <f t="shared" ref="S128" si="232">+S125+S126+S127</f>
        <v>230</v>
      </c>
      <c r="T128" s="208">
        <f t="shared" ref="T128" si="233">+T125+T126+T127</f>
        <v>281</v>
      </c>
      <c r="U128" s="83">
        <f t="shared" ref="U128" si="234">+U125+U126+U127</f>
        <v>0</v>
      </c>
      <c r="V128" s="208">
        <f t="shared" ref="V128" si="235">+V125+V126+V127</f>
        <v>281</v>
      </c>
      <c r="W128" s="85">
        <f t="shared" ref="W128" si="236">IF(Q128=0,0,((V128/Q128)-1)*100)</f>
        <v>510.86956521739131</v>
      </c>
      <c r="Y128" s="329"/>
      <c r="Z128" s="329"/>
    </row>
    <row r="129" spans="1:28" ht="13.5" thickTop="1">
      <c r="L129" s="61" t="s">
        <v>16</v>
      </c>
      <c r="M129" s="78">
        <v>13</v>
      </c>
      <c r="N129" s="79">
        <v>6</v>
      </c>
      <c r="O129" s="207">
        <f>SUM(M129:N129)</f>
        <v>19</v>
      </c>
      <c r="P129" s="80">
        <v>0</v>
      </c>
      <c r="Q129" s="207">
        <f>O129+P129</f>
        <v>19</v>
      </c>
      <c r="R129" s="78">
        <v>27</v>
      </c>
      <c r="S129" s="79">
        <v>104</v>
      </c>
      <c r="T129" s="207">
        <f>SUM(R129:S129)</f>
        <v>131</v>
      </c>
      <c r="U129" s="80">
        <v>0</v>
      </c>
      <c r="V129" s="207">
        <f>T129+U129</f>
        <v>131</v>
      </c>
      <c r="W129" s="81">
        <f t="shared" si="225"/>
        <v>589.47368421052624</v>
      </c>
      <c r="Y129" s="329"/>
      <c r="Z129" s="329"/>
    </row>
    <row r="130" spans="1:28">
      <c r="L130" s="61" t="s">
        <v>17</v>
      </c>
      <c r="M130" s="78">
        <v>10</v>
      </c>
      <c r="N130" s="79">
        <v>5</v>
      </c>
      <c r="O130" s="207">
        <f>SUM(M130:N130)</f>
        <v>15</v>
      </c>
      <c r="P130" s="80">
        <v>0</v>
      </c>
      <c r="Q130" s="207">
        <f>O130+P130</f>
        <v>15</v>
      </c>
      <c r="R130" s="78">
        <v>24</v>
      </c>
      <c r="S130" s="79">
        <v>95</v>
      </c>
      <c r="T130" s="207">
        <f>SUM(R130:S130)</f>
        <v>119</v>
      </c>
      <c r="U130" s="80">
        <v>0</v>
      </c>
      <c r="V130" s="207">
        <f>T130+U130</f>
        <v>119</v>
      </c>
      <c r="W130" s="81">
        <f>IF(Q130=0,0,((V130/Q130)-1)*100)</f>
        <v>693.33333333333337</v>
      </c>
      <c r="Y130" s="329"/>
      <c r="Z130" s="329"/>
    </row>
    <row r="131" spans="1:28" ht="13.5" thickBot="1">
      <c r="L131" s="61" t="s">
        <v>18</v>
      </c>
      <c r="M131" s="78">
        <v>10</v>
      </c>
      <c r="N131" s="79">
        <v>6</v>
      </c>
      <c r="O131" s="209">
        <f>SUM(M131:N131)</f>
        <v>16</v>
      </c>
      <c r="P131" s="86">
        <v>0</v>
      </c>
      <c r="Q131" s="209">
        <f>O131+P131</f>
        <v>16</v>
      </c>
      <c r="R131" s="78">
        <v>19</v>
      </c>
      <c r="S131" s="79">
        <v>75</v>
      </c>
      <c r="T131" s="209">
        <f>SUM(R131:S131)</f>
        <v>94</v>
      </c>
      <c r="U131" s="86">
        <v>0</v>
      </c>
      <c r="V131" s="209">
        <f>T131+U131</f>
        <v>94</v>
      </c>
      <c r="W131" s="81">
        <f>IF(Q131=0,0,((V131/Q131)-1)*100)</f>
        <v>487.5</v>
      </c>
      <c r="Y131" s="329"/>
      <c r="Z131" s="329"/>
    </row>
    <row r="132" spans="1:28" ht="14.25" thickTop="1" thickBot="1">
      <c r="A132" s="401"/>
      <c r="L132" s="87" t="s">
        <v>19</v>
      </c>
      <c r="M132" s="88">
        <f>+M129+M130+M131</f>
        <v>33</v>
      </c>
      <c r="N132" s="88">
        <f t="shared" ref="N132" si="237">+N129+N130+N131</f>
        <v>17</v>
      </c>
      <c r="O132" s="210">
        <f t="shared" ref="O132" si="238">+O129+O130+O131</f>
        <v>50</v>
      </c>
      <c r="P132" s="89">
        <f t="shared" ref="P132" si="239">+P129+P130+P131</f>
        <v>0</v>
      </c>
      <c r="Q132" s="210">
        <f t="shared" ref="Q132" si="240">+Q129+Q130+Q131</f>
        <v>50</v>
      </c>
      <c r="R132" s="88">
        <f t="shared" ref="R132" si="241">+R129+R130+R131</f>
        <v>70</v>
      </c>
      <c r="S132" s="88">
        <f t="shared" ref="S132" si="242">+S129+S130+S131</f>
        <v>274</v>
      </c>
      <c r="T132" s="210">
        <f t="shared" ref="T132" si="243">+T129+T130+T131</f>
        <v>344</v>
      </c>
      <c r="U132" s="89">
        <f t="shared" ref="U132" si="244">+U129+U130+U131</f>
        <v>0</v>
      </c>
      <c r="V132" s="210">
        <f t="shared" ref="V132" si="245">+V129+V130+V131</f>
        <v>344</v>
      </c>
      <c r="W132" s="90">
        <f>IF(Q132=0,0,((V132/Q132)-1)*100)</f>
        <v>588</v>
      </c>
    </row>
    <row r="133" spans="1:28" ht="14.25" thickTop="1" thickBot="1">
      <c r="A133" s="403"/>
      <c r="K133" s="403"/>
      <c r="L133" s="61" t="s">
        <v>21</v>
      </c>
      <c r="M133" s="78">
        <v>15</v>
      </c>
      <c r="N133" s="79">
        <v>7</v>
      </c>
      <c r="O133" s="209">
        <f>SUM(M133:N133)</f>
        <v>22</v>
      </c>
      <c r="P133" s="91">
        <v>0</v>
      </c>
      <c r="Q133" s="209">
        <f>O133+P133</f>
        <v>22</v>
      </c>
      <c r="R133" s="78">
        <v>22</v>
      </c>
      <c r="S133" s="79">
        <v>115</v>
      </c>
      <c r="T133" s="209">
        <f>SUM(R133:S133)</f>
        <v>137</v>
      </c>
      <c r="U133" s="91">
        <v>0</v>
      </c>
      <c r="V133" s="209">
        <f>T133+U133</f>
        <v>137</v>
      </c>
      <c r="W133" s="81">
        <f>IF(Q133=0,0,((V133/Q133)-1)*100)</f>
        <v>522.72727272727275</v>
      </c>
    </row>
    <row r="134" spans="1:28" ht="14.25" thickTop="1" thickBot="1">
      <c r="A134" s="401"/>
      <c r="L134" s="82" t="s">
        <v>66</v>
      </c>
      <c r="M134" s="83">
        <f>M128+M132+M133</f>
        <v>74</v>
      </c>
      <c r="N134" s="84">
        <f t="shared" ref="N134" si="246">N128+N132+N133</f>
        <v>44</v>
      </c>
      <c r="O134" s="208">
        <f t="shared" ref="O134" si="247">O128+O132+O133</f>
        <v>118</v>
      </c>
      <c r="P134" s="83">
        <f t="shared" ref="P134" si="248">P128+P132+P133</f>
        <v>0</v>
      </c>
      <c r="Q134" s="208">
        <f t="shared" ref="Q134" si="249">Q128+Q132+Q133</f>
        <v>118</v>
      </c>
      <c r="R134" s="83">
        <f t="shared" ref="R134" si="250">R128+R132+R133</f>
        <v>143</v>
      </c>
      <c r="S134" s="84">
        <f t="shared" ref="S134" si="251">S128+S132+S133</f>
        <v>619</v>
      </c>
      <c r="T134" s="208">
        <f t="shared" ref="T134" si="252">T128+T132+T133</f>
        <v>762</v>
      </c>
      <c r="U134" s="83">
        <f t="shared" ref="U134" si="253">U128+U132+U133</f>
        <v>0</v>
      </c>
      <c r="V134" s="208">
        <f t="shared" ref="V134" si="254">V128+V132+V133</f>
        <v>762</v>
      </c>
      <c r="W134" s="85">
        <f t="shared" ref="W134" si="255">IF(Q134=0,0,((V134/Q134)-1)*100)</f>
        <v>545.7627118644067</v>
      </c>
      <c r="Y134" s="329"/>
      <c r="Z134" s="329"/>
    </row>
    <row r="135" spans="1:28" ht="14.25" thickTop="1" thickBot="1">
      <c r="A135" s="401"/>
      <c r="L135" s="82" t="s">
        <v>67</v>
      </c>
      <c r="M135" s="83">
        <f>+M124+M128+M132+M133</f>
        <v>91</v>
      </c>
      <c r="N135" s="84">
        <f t="shared" ref="N135:V135" si="256">+N124+N128+N132+N133</f>
        <v>62</v>
      </c>
      <c r="O135" s="208">
        <f t="shared" si="256"/>
        <v>153</v>
      </c>
      <c r="P135" s="83">
        <f t="shared" si="256"/>
        <v>0</v>
      </c>
      <c r="Q135" s="208">
        <f t="shared" si="256"/>
        <v>153</v>
      </c>
      <c r="R135" s="83">
        <f t="shared" si="256"/>
        <v>199</v>
      </c>
      <c r="S135" s="84">
        <f t="shared" si="256"/>
        <v>857</v>
      </c>
      <c r="T135" s="208">
        <f t="shared" si="256"/>
        <v>1056</v>
      </c>
      <c r="U135" s="83">
        <f t="shared" si="256"/>
        <v>0</v>
      </c>
      <c r="V135" s="208">
        <f t="shared" si="256"/>
        <v>1056</v>
      </c>
      <c r="W135" s="85">
        <f>IF(Q135=0,0,((V135/Q135)-1)*100)</f>
        <v>590.1960784313726</v>
      </c>
      <c r="Y135" s="329"/>
      <c r="Z135" s="329"/>
    </row>
    <row r="136" spans="1:28" ht="13.5" thickTop="1">
      <c r="A136" s="403"/>
      <c r="K136" s="403"/>
      <c r="L136" s="61" t="s">
        <v>22</v>
      </c>
      <c r="M136" s="78">
        <v>15</v>
      </c>
      <c r="N136" s="79">
        <v>20</v>
      </c>
      <c r="O136" s="209">
        <f>SUM(M136:N136)</f>
        <v>35</v>
      </c>
      <c r="P136" s="80">
        <v>0</v>
      </c>
      <c r="Q136" s="209">
        <f>O136+P136</f>
        <v>35</v>
      </c>
      <c r="R136" s="78"/>
      <c r="S136" s="79"/>
      <c r="T136" s="209"/>
      <c r="U136" s="80"/>
      <c r="V136" s="209"/>
      <c r="W136" s="81"/>
    </row>
    <row r="137" spans="1:28" ht="13.5" thickBot="1">
      <c r="A137" s="403"/>
      <c r="K137" s="403"/>
      <c r="L137" s="61" t="s">
        <v>23</v>
      </c>
      <c r="M137" s="78">
        <v>14</v>
      </c>
      <c r="N137" s="79">
        <v>36</v>
      </c>
      <c r="O137" s="209">
        <f>SUM(M137:N137)</f>
        <v>50</v>
      </c>
      <c r="P137" s="80">
        <v>0</v>
      </c>
      <c r="Q137" s="209">
        <f>O137+P137</f>
        <v>50</v>
      </c>
      <c r="R137" s="78"/>
      <c r="S137" s="79"/>
      <c r="T137" s="209"/>
      <c r="U137" s="80"/>
      <c r="V137" s="209"/>
      <c r="W137" s="81"/>
    </row>
    <row r="138" spans="1:28" ht="14.25" thickTop="1" thickBot="1">
      <c r="L138" s="82" t="s">
        <v>24</v>
      </c>
      <c r="M138" s="83">
        <f t="shared" ref="M138:Q138" si="257">+M133+M136+M137</f>
        <v>44</v>
      </c>
      <c r="N138" s="84">
        <f t="shared" si="257"/>
        <v>63</v>
      </c>
      <c r="O138" s="208">
        <f t="shared" si="257"/>
        <v>107</v>
      </c>
      <c r="P138" s="83">
        <f t="shared" si="257"/>
        <v>0</v>
      </c>
      <c r="Q138" s="208">
        <f t="shared" si="257"/>
        <v>107</v>
      </c>
      <c r="R138" s="83"/>
      <c r="S138" s="84"/>
      <c r="T138" s="208"/>
      <c r="U138" s="83"/>
      <c r="V138" s="208"/>
      <c r="W138" s="85"/>
    </row>
    <row r="139" spans="1:28" ht="14.25" thickTop="1" thickBot="1">
      <c r="A139" s="401"/>
      <c r="L139" s="82" t="s">
        <v>62</v>
      </c>
      <c r="M139" s="83">
        <f t="shared" ref="M139:Q139" si="258">M128+M132+M138</f>
        <v>103</v>
      </c>
      <c r="N139" s="84">
        <f t="shared" si="258"/>
        <v>100</v>
      </c>
      <c r="O139" s="208">
        <f t="shared" si="258"/>
        <v>203</v>
      </c>
      <c r="P139" s="83">
        <f t="shared" si="258"/>
        <v>0</v>
      </c>
      <c r="Q139" s="208">
        <f t="shared" si="258"/>
        <v>203</v>
      </c>
      <c r="R139" s="83"/>
      <c r="S139" s="84"/>
      <c r="T139" s="208"/>
      <c r="U139" s="83"/>
      <c r="V139" s="208"/>
      <c r="W139" s="85"/>
    </row>
    <row r="140" spans="1:28" ht="14.25" thickTop="1" thickBot="1">
      <c r="L140" s="82" t="s">
        <v>64</v>
      </c>
      <c r="M140" s="83">
        <f t="shared" ref="M140:Q140" si="259">+M124+M128+M132+M138</f>
        <v>120</v>
      </c>
      <c r="N140" s="84">
        <f t="shared" si="259"/>
        <v>118</v>
      </c>
      <c r="O140" s="208">
        <f t="shared" si="259"/>
        <v>238</v>
      </c>
      <c r="P140" s="83">
        <f t="shared" si="259"/>
        <v>0</v>
      </c>
      <c r="Q140" s="208">
        <f t="shared" si="259"/>
        <v>238</v>
      </c>
      <c r="R140" s="83"/>
      <c r="S140" s="84"/>
      <c r="T140" s="208"/>
      <c r="U140" s="83"/>
      <c r="V140" s="208"/>
      <c r="W140" s="85"/>
      <c r="Y140" s="329"/>
      <c r="Z140" s="329"/>
      <c r="AB140" s="329"/>
    </row>
    <row r="141" spans="1:28" ht="14.25" thickTop="1" thickBot="1">
      <c r="L141" s="92" t="s">
        <v>60</v>
      </c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</row>
    <row r="142" spans="1:28" ht="13.5" thickTop="1">
      <c r="L142" s="510" t="s">
        <v>42</v>
      </c>
      <c r="M142" s="511"/>
      <c r="N142" s="511"/>
      <c r="O142" s="511"/>
      <c r="P142" s="511"/>
      <c r="Q142" s="511"/>
      <c r="R142" s="511"/>
      <c r="S142" s="511"/>
      <c r="T142" s="511"/>
      <c r="U142" s="511"/>
      <c r="V142" s="511"/>
      <c r="W142" s="512"/>
    </row>
    <row r="143" spans="1:28" ht="13.5" thickBot="1">
      <c r="L143" s="507" t="s">
        <v>45</v>
      </c>
      <c r="M143" s="508"/>
      <c r="N143" s="508"/>
      <c r="O143" s="508"/>
      <c r="P143" s="508"/>
      <c r="Q143" s="508"/>
      <c r="R143" s="508"/>
      <c r="S143" s="508"/>
      <c r="T143" s="508"/>
      <c r="U143" s="508"/>
      <c r="V143" s="508"/>
      <c r="W143" s="509"/>
    </row>
    <row r="144" spans="1:28" ht="14.25" thickTop="1" thickBot="1">
      <c r="L144" s="56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8" t="s">
        <v>34</v>
      </c>
    </row>
    <row r="145" spans="1:28" ht="14.25" thickTop="1" thickBot="1">
      <c r="L145" s="59"/>
      <c r="M145" s="223" t="s">
        <v>63</v>
      </c>
      <c r="N145" s="224"/>
      <c r="O145" s="225"/>
      <c r="P145" s="223"/>
      <c r="Q145" s="223"/>
      <c r="R145" s="223" t="s">
        <v>65</v>
      </c>
      <c r="S145" s="224"/>
      <c r="T145" s="225"/>
      <c r="U145" s="223"/>
      <c r="V145" s="223"/>
      <c r="W145" s="368" t="s">
        <v>2</v>
      </c>
    </row>
    <row r="146" spans="1:28" ht="13.5" thickTop="1">
      <c r="L146" s="61" t="s">
        <v>3</v>
      </c>
      <c r="M146" s="62"/>
      <c r="N146" s="63"/>
      <c r="O146" s="64"/>
      <c r="P146" s="65"/>
      <c r="Q146" s="103"/>
      <c r="R146" s="62"/>
      <c r="S146" s="63"/>
      <c r="T146" s="64"/>
      <c r="U146" s="65"/>
      <c r="V146" s="103"/>
      <c r="W146" s="369" t="s">
        <v>4</v>
      </c>
    </row>
    <row r="147" spans="1:28" ht="13.5" thickBot="1">
      <c r="L147" s="67"/>
      <c r="M147" s="68" t="s">
        <v>35</v>
      </c>
      <c r="N147" s="69" t="s">
        <v>36</v>
      </c>
      <c r="O147" s="70" t="s">
        <v>37</v>
      </c>
      <c r="P147" s="71" t="s">
        <v>32</v>
      </c>
      <c r="Q147" s="104" t="s">
        <v>7</v>
      </c>
      <c r="R147" s="68" t="s">
        <v>35</v>
      </c>
      <c r="S147" s="69" t="s">
        <v>36</v>
      </c>
      <c r="T147" s="70" t="s">
        <v>37</v>
      </c>
      <c r="U147" s="71" t="s">
        <v>32</v>
      </c>
      <c r="V147" s="104" t="s">
        <v>7</v>
      </c>
      <c r="W147" s="370"/>
    </row>
    <row r="148" spans="1:28" ht="5.25" customHeight="1" thickTop="1">
      <c r="L148" s="61"/>
      <c r="M148" s="73"/>
      <c r="N148" s="74"/>
      <c r="O148" s="75"/>
      <c r="P148" s="76"/>
      <c r="Q148" s="105"/>
      <c r="R148" s="73"/>
      <c r="S148" s="74"/>
      <c r="T148" s="75"/>
      <c r="U148" s="76"/>
      <c r="V148" s="152"/>
      <c r="W148" s="77"/>
    </row>
    <row r="149" spans="1:28">
      <c r="L149" s="61" t="s">
        <v>10</v>
      </c>
      <c r="M149" s="78">
        <f t="shared" ref="M149:N151" si="260">+M93+M121</f>
        <v>4</v>
      </c>
      <c r="N149" s="79">
        <f t="shared" si="260"/>
        <v>4</v>
      </c>
      <c r="O149" s="207">
        <f>M149+N149</f>
        <v>8</v>
      </c>
      <c r="P149" s="80">
        <f>+P93+P121</f>
        <v>0</v>
      </c>
      <c r="Q149" s="217">
        <f t="shared" ref="Q149:Q151" si="261">O149+P149</f>
        <v>8</v>
      </c>
      <c r="R149" s="78">
        <f t="shared" ref="R149:S151" si="262">+R93+R121</f>
        <v>17</v>
      </c>
      <c r="S149" s="79">
        <f t="shared" si="262"/>
        <v>88</v>
      </c>
      <c r="T149" s="207">
        <f>R149+S149</f>
        <v>105</v>
      </c>
      <c r="U149" s="80">
        <f>+U93+U121</f>
        <v>0</v>
      </c>
      <c r="V149" s="218">
        <f>T149+U149</f>
        <v>105</v>
      </c>
      <c r="W149" s="81">
        <f>IF(Q149=0,0,((V149/Q149)-1)*100)</f>
        <v>1212.5</v>
      </c>
      <c r="Z149" s="329"/>
    </row>
    <row r="150" spans="1:28">
      <c r="L150" s="61" t="s">
        <v>11</v>
      </c>
      <c r="M150" s="78">
        <f t="shared" si="260"/>
        <v>6</v>
      </c>
      <c r="N150" s="79">
        <f t="shared" si="260"/>
        <v>4</v>
      </c>
      <c r="O150" s="207">
        <f>M150+N150</f>
        <v>10</v>
      </c>
      <c r="P150" s="80">
        <f>+P94+P122</f>
        <v>0</v>
      </c>
      <c r="Q150" s="217">
        <f t="shared" si="261"/>
        <v>10</v>
      </c>
      <c r="R150" s="78">
        <f t="shared" si="262"/>
        <v>15</v>
      </c>
      <c r="S150" s="79">
        <f t="shared" si="262"/>
        <v>58</v>
      </c>
      <c r="T150" s="207">
        <f>R150+S150</f>
        <v>73</v>
      </c>
      <c r="U150" s="80">
        <f>+U94+U122</f>
        <v>0</v>
      </c>
      <c r="V150" s="218">
        <f>T150+U150</f>
        <v>73</v>
      </c>
      <c r="W150" s="81">
        <f>IF(Q150=0,0,((V150/Q150)-1)*100)</f>
        <v>630</v>
      </c>
      <c r="Z150" s="329"/>
    </row>
    <row r="151" spans="1:28" ht="13.5" thickBot="1">
      <c r="L151" s="67" t="s">
        <v>12</v>
      </c>
      <c r="M151" s="78">
        <f t="shared" si="260"/>
        <v>7</v>
      </c>
      <c r="N151" s="79">
        <f t="shared" si="260"/>
        <v>10</v>
      </c>
      <c r="O151" s="207">
        <f>M151+N151</f>
        <v>17</v>
      </c>
      <c r="P151" s="80">
        <f>+P95+P123</f>
        <v>0</v>
      </c>
      <c r="Q151" s="217">
        <f t="shared" si="261"/>
        <v>17</v>
      </c>
      <c r="R151" s="78">
        <f t="shared" si="262"/>
        <v>24</v>
      </c>
      <c r="S151" s="79">
        <f t="shared" si="262"/>
        <v>92</v>
      </c>
      <c r="T151" s="207">
        <f>R151+S151</f>
        <v>116</v>
      </c>
      <c r="U151" s="80">
        <f>+U95+U123</f>
        <v>0</v>
      </c>
      <c r="V151" s="218">
        <f>T151+U151</f>
        <v>116</v>
      </c>
      <c r="W151" s="81">
        <f>IF(Q151=0,0,((V151/Q151)-1)*100)</f>
        <v>582.35294117647061</v>
      </c>
      <c r="Z151" s="329"/>
    </row>
    <row r="152" spans="1:28" ht="14.25" thickTop="1" thickBot="1">
      <c r="L152" s="82" t="s">
        <v>57</v>
      </c>
      <c r="M152" s="83">
        <f t="shared" ref="M152:V152" si="263">+M149+M150+M151</f>
        <v>17</v>
      </c>
      <c r="N152" s="84">
        <f t="shared" si="263"/>
        <v>18</v>
      </c>
      <c r="O152" s="208">
        <f t="shared" si="263"/>
        <v>35</v>
      </c>
      <c r="P152" s="83">
        <f t="shared" si="263"/>
        <v>0</v>
      </c>
      <c r="Q152" s="208">
        <f t="shared" si="263"/>
        <v>35</v>
      </c>
      <c r="R152" s="83">
        <f t="shared" si="263"/>
        <v>56</v>
      </c>
      <c r="S152" s="84">
        <f t="shared" si="263"/>
        <v>238</v>
      </c>
      <c r="T152" s="208">
        <f t="shared" si="263"/>
        <v>294</v>
      </c>
      <c r="U152" s="83">
        <f t="shared" si="263"/>
        <v>0</v>
      </c>
      <c r="V152" s="208">
        <f t="shared" si="263"/>
        <v>294</v>
      </c>
      <c r="W152" s="85">
        <f t="shared" ref="W152" si="264">IF(Q152=0,0,((V152/Q152)-1)*100)</f>
        <v>740</v>
      </c>
      <c r="Y152" s="329"/>
      <c r="Z152" s="329"/>
    </row>
    <row r="153" spans="1:28" ht="13.5" thickTop="1">
      <c r="L153" s="61" t="s">
        <v>13</v>
      </c>
      <c r="M153" s="78">
        <f t="shared" ref="M153:N155" si="265">+M97+M125</f>
        <v>6</v>
      </c>
      <c r="N153" s="79">
        <f t="shared" si="265"/>
        <v>9</v>
      </c>
      <c r="O153" s="207">
        <f t="shared" ref="O153:O165" si="266">M153+N153</f>
        <v>15</v>
      </c>
      <c r="P153" s="80">
        <f>+P97+P125</f>
        <v>0</v>
      </c>
      <c r="Q153" s="217">
        <f t="shared" ref="Q153" si="267">O153+P153</f>
        <v>15</v>
      </c>
      <c r="R153" s="78">
        <f t="shared" ref="R153:S155" si="268">+R97+R125</f>
        <v>17</v>
      </c>
      <c r="S153" s="79">
        <f t="shared" si="268"/>
        <v>71</v>
      </c>
      <c r="T153" s="207">
        <f t="shared" ref="T153:T157" si="269">R153+S153</f>
        <v>88</v>
      </c>
      <c r="U153" s="80">
        <f>+U97+U125</f>
        <v>0</v>
      </c>
      <c r="V153" s="218">
        <f>T153+U153</f>
        <v>88</v>
      </c>
      <c r="W153" s="81">
        <f>IF(Q153=0,0,((V153/Q153)-1)*100)</f>
        <v>486.66666666666663</v>
      </c>
      <c r="Y153" s="329"/>
      <c r="Z153" s="329"/>
    </row>
    <row r="154" spans="1:28">
      <c r="L154" s="61" t="s">
        <v>14</v>
      </c>
      <c r="M154" s="78">
        <f t="shared" si="265"/>
        <v>12</v>
      </c>
      <c r="N154" s="79">
        <f t="shared" si="265"/>
        <v>6</v>
      </c>
      <c r="O154" s="207">
        <f>M154+N154</f>
        <v>18</v>
      </c>
      <c r="P154" s="80">
        <f>+P98+P126</f>
        <v>0</v>
      </c>
      <c r="Q154" s="217">
        <f>O154+P154</f>
        <v>18</v>
      </c>
      <c r="R154" s="78">
        <f t="shared" si="268"/>
        <v>24</v>
      </c>
      <c r="S154" s="79">
        <f t="shared" si="268"/>
        <v>80</v>
      </c>
      <c r="T154" s="207">
        <f>R154+S154</f>
        <v>104</v>
      </c>
      <c r="U154" s="80">
        <f>+U98+U126</f>
        <v>0</v>
      </c>
      <c r="V154" s="218">
        <f>T154+U154</f>
        <v>104</v>
      </c>
      <c r="W154" s="81">
        <f>IF(Q154=0,0,((V154/Q154)-1)*100)</f>
        <v>477.77777777777777</v>
      </c>
      <c r="Y154" s="329"/>
      <c r="Z154" s="329"/>
      <c r="AB154" s="329"/>
    </row>
    <row r="155" spans="1:28" ht="13.5" thickBot="1">
      <c r="L155" s="61" t="s">
        <v>15</v>
      </c>
      <c r="M155" s="78">
        <f t="shared" si="265"/>
        <v>8</v>
      </c>
      <c r="N155" s="79">
        <f t="shared" si="265"/>
        <v>5</v>
      </c>
      <c r="O155" s="207">
        <f>M155+N155</f>
        <v>13</v>
      </c>
      <c r="P155" s="80">
        <f>+P99+P127</f>
        <v>0</v>
      </c>
      <c r="Q155" s="217">
        <f>O155+P155</f>
        <v>13</v>
      </c>
      <c r="R155" s="78">
        <f t="shared" si="268"/>
        <v>10</v>
      </c>
      <c r="S155" s="79">
        <f t="shared" si="268"/>
        <v>79</v>
      </c>
      <c r="T155" s="207">
        <f>R155+S155</f>
        <v>89</v>
      </c>
      <c r="U155" s="80">
        <f>+U99+U127</f>
        <v>0</v>
      </c>
      <c r="V155" s="218">
        <f>T155+U155</f>
        <v>89</v>
      </c>
      <c r="W155" s="81">
        <f>IF(Q155=0,0,((V155/Q155)-1)*100)</f>
        <v>584.61538461538453</v>
      </c>
      <c r="Y155" s="329"/>
      <c r="Z155" s="329"/>
    </row>
    <row r="156" spans="1:28" ht="14.25" thickTop="1" thickBot="1">
      <c r="A156" s="401"/>
      <c r="L156" s="82" t="s">
        <v>61</v>
      </c>
      <c r="M156" s="83">
        <f t="shared" ref="M156" si="270">+M153+M154+M155</f>
        <v>26</v>
      </c>
      <c r="N156" s="84">
        <f t="shared" ref="N156" si="271">+N153+N154+N155</f>
        <v>20</v>
      </c>
      <c r="O156" s="208">
        <f t="shared" ref="O156" si="272">+O153+O154+O155</f>
        <v>46</v>
      </c>
      <c r="P156" s="83">
        <f t="shared" ref="P156" si="273">+P153+P154+P155</f>
        <v>0</v>
      </c>
      <c r="Q156" s="208">
        <f t="shared" ref="Q156" si="274">+Q153+Q154+Q155</f>
        <v>46</v>
      </c>
      <c r="R156" s="83">
        <f t="shared" ref="R156" si="275">+R153+R154+R155</f>
        <v>51</v>
      </c>
      <c r="S156" s="84">
        <f t="shared" ref="S156" si="276">+S153+S154+S155</f>
        <v>230</v>
      </c>
      <c r="T156" s="208">
        <f t="shared" ref="T156" si="277">+T153+T154+T155</f>
        <v>281</v>
      </c>
      <c r="U156" s="83">
        <f t="shared" ref="U156" si="278">+U153+U154+U155</f>
        <v>0</v>
      </c>
      <c r="V156" s="208">
        <f t="shared" ref="V156" si="279">+V153+V154+V155</f>
        <v>281</v>
      </c>
      <c r="W156" s="85">
        <f t="shared" ref="W156" si="280">IF(Q156=0,0,((V156/Q156)-1)*100)</f>
        <v>510.86956521739131</v>
      </c>
      <c r="Y156" s="329"/>
      <c r="Z156" s="329"/>
    </row>
    <row r="157" spans="1:28" ht="13.5" thickTop="1">
      <c r="L157" s="61" t="s">
        <v>16</v>
      </c>
      <c r="M157" s="78">
        <f t="shared" ref="M157:N159" si="281">+M101+M129</f>
        <v>13</v>
      </c>
      <c r="N157" s="79">
        <f t="shared" si="281"/>
        <v>6</v>
      </c>
      <c r="O157" s="207">
        <f t="shared" si="266"/>
        <v>19</v>
      </c>
      <c r="P157" s="80">
        <f>+P101+P129</f>
        <v>0</v>
      </c>
      <c r="Q157" s="217">
        <f t="shared" ref="Q157:Q165" si="282">O157+P157</f>
        <v>19</v>
      </c>
      <c r="R157" s="78">
        <f t="shared" ref="R157:S159" si="283">+R101+R129</f>
        <v>27</v>
      </c>
      <c r="S157" s="79">
        <f t="shared" si="283"/>
        <v>104</v>
      </c>
      <c r="T157" s="207">
        <f t="shared" si="269"/>
        <v>131</v>
      </c>
      <c r="U157" s="80">
        <f>+U101+U129</f>
        <v>0</v>
      </c>
      <c r="V157" s="218">
        <f>T157+U157</f>
        <v>131</v>
      </c>
      <c r="W157" s="81">
        <f t="shared" ref="W157" si="284">IF(Q157=0,0,((V157/Q157)-1)*100)</f>
        <v>589.47368421052624</v>
      </c>
      <c r="Y157" s="329"/>
      <c r="Z157" s="329"/>
    </row>
    <row r="158" spans="1:28">
      <c r="L158" s="61" t="s">
        <v>17</v>
      </c>
      <c r="M158" s="78">
        <f t="shared" si="281"/>
        <v>10</v>
      </c>
      <c r="N158" s="79">
        <f t="shared" si="281"/>
        <v>5</v>
      </c>
      <c r="O158" s="207">
        <f>M158+N158</f>
        <v>15</v>
      </c>
      <c r="P158" s="80">
        <f>+P102+P130</f>
        <v>0</v>
      </c>
      <c r="Q158" s="217">
        <f>O158+P158</f>
        <v>15</v>
      </c>
      <c r="R158" s="78">
        <f t="shared" si="283"/>
        <v>24</v>
      </c>
      <c r="S158" s="79">
        <f t="shared" si="283"/>
        <v>95</v>
      </c>
      <c r="T158" s="207">
        <f>R158+S158</f>
        <v>119</v>
      </c>
      <c r="U158" s="80">
        <f>+U102+U130</f>
        <v>0</v>
      </c>
      <c r="V158" s="218">
        <f>T158+U158</f>
        <v>119</v>
      </c>
      <c r="W158" s="81">
        <f>IF(Q158=0,0,((V158/Q158)-1)*100)</f>
        <v>693.33333333333337</v>
      </c>
      <c r="Y158" s="329"/>
      <c r="Z158" s="329"/>
    </row>
    <row r="159" spans="1:28" ht="13.5" thickBot="1">
      <c r="L159" s="61" t="s">
        <v>18</v>
      </c>
      <c r="M159" s="78">
        <f t="shared" si="281"/>
        <v>10</v>
      </c>
      <c r="N159" s="79">
        <f t="shared" si="281"/>
        <v>6</v>
      </c>
      <c r="O159" s="209">
        <f>M159+N159</f>
        <v>16</v>
      </c>
      <c r="P159" s="86">
        <f>+P103+P131</f>
        <v>0</v>
      </c>
      <c r="Q159" s="217">
        <f>O159+P159</f>
        <v>16</v>
      </c>
      <c r="R159" s="78">
        <f t="shared" si="283"/>
        <v>19</v>
      </c>
      <c r="S159" s="79">
        <f t="shared" si="283"/>
        <v>75</v>
      </c>
      <c r="T159" s="209">
        <f>R159+S159</f>
        <v>94</v>
      </c>
      <c r="U159" s="86">
        <f>+U103+U131</f>
        <v>0</v>
      </c>
      <c r="V159" s="218">
        <f>T159+U159</f>
        <v>94</v>
      </c>
      <c r="W159" s="81">
        <f>IF(Q159=0,0,((V159/Q159)-1)*100)</f>
        <v>487.5</v>
      </c>
      <c r="Y159" s="329"/>
      <c r="Z159" s="329"/>
    </row>
    <row r="160" spans="1:28" ht="14.25" thickTop="1" thickBot="1">
      <c r="A160" s="401"/>
      <c r="L160" s="87" t="s">
        <v>19</v>
      </c>
      <c r="M160" s="88">
        <f>+M157+M158+M159</f>
        <v>33</v>
      </c>
      <c r="N160" s="88">
        <f t="shared" ref="N160" si="285">+N157+N158+N159</f>
        <v>17</v>
      </c>
      <c r="O160" s="210">
        <f t="shared" ref="O160" si="286">+O157+O158+O159</f>
        <v>50</v>
      </c>
      <c r="P160" s="89">
        <f t="shared" ref="P160" si="287">+P157+P158+P159</f>
        <v>0</v>
      </c>
      <c r="Q160" s="210">
        <f t="shared" ref="Q160" si="288">+Q157+Q158+Q159</f>
        <v>50</v>
      </c>
      <c r="R160" s="88">
        <f t="shared" ref="R160" si="289">+R157+R158+R159</f>
        <v>70</v>
      </c>
      <c r="S160" s="88">
        <f t="shared" ref="S160" si="290">+S157+S158+S159</f>
        <v>274</v>
      </c>
      <c r="T160" s="210">
        <f t="shared" ref="T160" si="291">+T157+T158+T159</f>
        <v>344</v>
      </c>
      <c r="U160" s="89">
        <f t="shared" ref="U160" si="292">+U157+U158+U159</f>
        <v>0</v>
      </c>
      <c r="V160" s="210">
        <f t="shared" ref="V160" si="293">+V157+V158+V159</f>
        <v>344</v>
      </c>
      <c r="W160" s="90">
        <f>IF(Q160=0,0,((V160/Q160)-1)*100)</f>
        <v>588</v>
      </c>
    </row>
    <row r="161" spans="1:28" ht="14.25" thickTop="1" thickBot="1">
      <c r="A161" s="401"/>
      <c r="L161" s="61" t="s">
        <v>21</v>
      </c>
      <c r="M161" s="78">
        <f>+M105+M133</f>
        <v>15</v>
      </c>
      <c r="N161" s="79">
        <f>+N105+N133</f>
        <v>7</v>
      </c>
      <c r="O161" s="209">
        <f>M161+N161</f>
        <v>22</v>
      </c>
      <c r="P161" s="91">
        <f>+P105+P133</f>
        <v>0</v>
      </c>
      <c r="Q161" s="217">
        <f>O161+P161</f>
        <v>22</v>
      </c>
      <c r="R161" s="78">
        <f>+R105+R133</f>
        <v>22</v>
      </c>
      <c r="S161" s="79">
        <f>+S105+S133</f>
        <v>115</v>
      </c>
      <c r="T161" s="209">
        <f>R161+S161</f>
        <v>137</v>
      </c>
      <c r="U161" s="91">
        <f>+U105+U133</f>
        <v>0</v>
      </c>
      <c r="V161" s="218">
        <f>T161+U161</f>
        <v>137</v>
      </c>
      <c r="W161" s="81">
        <f>IF(Q161=0,0,((V161/Q161)-1)*100)</f>
        <v>522.72727272727275</v>
      </c>
    </row>
    <row r="162" spans="1:28" ht="14.25" thickTop="1" thickBot="1">
      <c r="A162" s="401"/>
      <c r="L162" s="82" t="s">
        <v>66</v>
      </c>
      <c r="M162" s="83">
        <f>M156+M160+M161</f>
        <v>74</v>
      </c>
      <c r="N162" s="84">
        <f t="shared" ref="N162" si="294">N156+N160+N161</f>
        <v>44</v>
      </c>
      <c r="O162" s="208">
        <f t="shared" ref="O162" si="295">O156+O160+O161</f>
        <v>118</v>
      </c>
      <c r="P162" s="83">
        <f t="shared" ref="P162" si="296">P156+P160+P161</f>
        <v>0</v>
      </c>
      <c r="Q162" s="208">
        <f t="shared" ref="Q162" si="297">Q156+Q160+Q161</f>
        <v>118</v>
      </c>
      <c r="R162" s="83">
        <f t="shared" ref="R162" si="298">R156+R160+R161</f>
        <v>143</v>
      </c>
      <c r="S162" s="84">
        <f t="shared" ref="S162" si="299">S156+S160+S161</f>
        <v>619</v>
      </c>
      <c r="T162" s="208">
        <f t="shared" ref="T162" si="300">T156+T160+T161</f>
        <v>762</v>
      </c>
      <c r="U162" s="83">
        <f t="shared" ref="U162" si="301">U156+U160+U161</f>
        <v>0</v>
      </c>
      <c r="V162" s="208">
        <f t="shared" ref="V162" si="302">V156+V160+V161</f>
        <v>762</v>
      </c>
      <c r="W162" s="85">
        <f t="shared" ref="W162" si="303">IF(Q162=0,0,((V162/Q162)-1)*100)</f>
        <v>545.7627118644067</v>
      </c>
      <c r="Y162" s="329"/>
      <c r="Z162" s="329"/>
    </row>
    <row r="163" spans="1:28" ht="14.25" thickTop="1" thickBot="1">
      <c r="A163" s="401"/>
      <c r="L163" s="82" t="s">
        <v>67</v>
      </c>
      <c r="M163" s="83">
        <f>+M152+M156+M160+M161</f>
        <v>91</v>
      </c>
      <c r="N163" s="84">
        <f t="shared" ref="N163:V163" si="304">+N152+N156+N160+N161</f>
        <v>62</v>
      </c>
      <c r="O163" s="208">
        <f t="shared" si="304"/>
        <v>153</v>
      </c>
      <c r="P163" s="83">
        <f t="shared" si="304"/>
        <v>0</v>
      </c>
      <c r="Q163" s="208">
        <f t="shared" si="304"/>
        <v>153</v>
      </c>
      <c r="R163" s="83">
        <f t="shared" si="304"/>
        <v>199</v>
      </c>
      <c r="S163" s="84">
        <f t="shared" si="304"/>
        <v>857</v>
      </c>
      <c r="T163" s="208">
        <f t="shared" si="304"/>
        <v>1056</v>
      </c>
      <c r="U163" s="83">
        <f t="shared" si="304"/>
        <v>0</v>
      </c>
      <c r="V163" s="208">
        <f t="shared" si="304"/>
        <v>1056</v>
      </c>
      <c r="W163" s="85">
        <f>IF(Q163=0,0,((V163/Q163)-1)*100)</f>
        <v>590.1960784313726</v>
      </c>
      <c r="Y163" s="329"/>
      <c r="Z163" s="329"/>
    </row>
    <row r="164" spans="1:28" ht="13.5" thickTop="1">
      <c r="A164" s="401"/>
      <c r="L164" s="61" t="s">
        <v>22</v>
      </c>
      <c r="M164" s="78">
        <f>+M108+M136</f>
        <v>15</v>
      </c>
      <c r="N164" s="79">
        <f>+N108+N136</f>
        <v>20</v>
      </c>
      <c r="O164" s="209">
        <f t="shared" si="266"/>
        <v>35</v>
      </c>
      <c r="P164" s="80">
        <f>+P108+P136</f>
        <v>0</v>
      </c>
      <c r="Q164" s="217">
        <f t="shared" si="282"/>
        <v>35</v>
      </c>
      <c r="R164" s="78"/>
      <c r="S164" s="79"/>
      <c r="T164" s="209"/>
      <c r="U164" s="80"/>
      <c r="V164" s="218"/>
      <c r="W164" s="81"/>
    </row>
    <row r="165" spans="1:28" ht="13.5" thickBot="1">
      <c r="A165" s="403"/>
      <c r="K165" s="403"/>
      <c r="L165" s="61" t="s">
        <v>23</v>
      </c>
      <c r="M165" s="78">
        <f>+M109+M137</f>
        <v>14</v>
      </c>
      <c r="N165" s="79">
        <f>+N109+N137</f>
        <v>36</v>
      </c>
      <c r="O165" s="209">
        <f t="shared" si="266"/>
        <v>50</v>
      </c>
      <c r="P165" s="80">
        <f>+P109+P137</f>
        <v>0</v>
      </c>
      <c r="Q165" s="217">
        <f t="shared" si="282"/>
        <v>50</v>
      </c>
      <c r="R165" s="78"/>
      <c r="S165" s="79"/>
      <c r="T165" s="209"/>
      <c r="U165" s="80"/>
      <c r="V165" s="218"/>
      <c r="W165" s="81"/>
    </row>
    <row r="166" spans="1:28" ht="14.25" thickTop="1" thickBot="1">
      <c r="A166" s="403"/>
      <c r="K166" s="403"/>
      <c r="L166" s="82" t="s">
        <v>40</v>
      </c>
      <c r="M166" s="83">
        <f t="shared" ref="M166:Q166" si="305">+M161+M164+M165</f>
        <v>44</v>
      </c>
      <c r="N166" s="84">
        <f t="shared" si="305"/>
        <v>63</v>
      </c>
      <c r="O166" s="208">
        <f t="shared" si="305"/>
        <v>107</v>
      </c>
      <c r="P166" s="83">
        <f t="shared" si="305"/>
        <v>0</v>
      </c>
      <c r="Q166" s="208">
        <f t="shared" si="305"/>
        <v>107</v>
      </c>
      <c r="R166" s="83"/>
      <c r="S166" s="84"/>
      <c r="T166" s="208"/>
      <c r="U166" s="83"/>
      <c r="V166" s="208"/>
      <c r="W166" s="85"/>
    </row>
    <row r="167" spans="1:28" ht="14.25" thickTop="1" thickBot="1">
      <c r="A167" s="401"/>
      <c r="L167" s="82" t="s">
        <v>62</v>
      </c>
      <c r="M167" s="83">
        <f t="shared" ref="M167:Q167" si="306">M156+M160+M166</f>
        <v>103</v>
      </c>
      <c r="N167" s="84">
        <f t="shared" si="306"/>
        <v>100</v>
      </c>
      <c r="O167" s="208">
        <f t="shared" si="306"/>
        <v>203</v>
      </c>
      <c r="P167" s="83">
        <f t="shared" si="306"/>
        <v>0</v>
      </c>
      <c r="Q167" s="208">
        <f t="shared" si="306"/>
        <v>203</v>
      </c>
      <c r="R167" s="83"/>
      <c r="S167" s="84"/>
      <c r="T167" s="208"/>
      <c r="U167" s="83"/>
      <c r="V167" s="208"/>
      <c r="W167" s="85"/>
    </row>
    <row r="168" spans="1:28" ht="14.25" thickTop="1" thickBot="1">
      <c r="L168" s="82" t="s">
        <v>64</v>
      </c>
      <c r="M168" s="83">
        <f t="shared" ref="M168:Q168" si="307">+M152+M156+M160+M166</f>
        <v>120</v>
      </c>
      <c r="N168" s="84">
        <f t="shared" si="307"/>
        <v>118</v>
      </c>
      <c r="O168" s="208">
        <f t="shared" si="307"/>
        <v>238</v>
      </c>
      <c r="P168" s="83">
        <f t="shared" si="307"/>
        <v>0</v>
      </c>
      <c r="Q168" s="208">
        <f t="shared" si="307"/>
        <v>238</v>
      </c>
      <c r="R168" s="83"/>
      <c r="S168" s="84"/>
      <c r="T168" s="208"/>
      <c r="U168" s="83"/>
      <c r="V168" s="208"/>
      <c r="W168" s="85"/>
      <c r="Y168" s="329"/>
      <c r="Z168" s="329"/>
      <c r="AB168" s="329"/>
    </row>
    <row r="169" spans="1:28" ht="14.25" thickTop="1" thickBot="1">
      <c r="L169" s="92" t="s">
        <v>60</v>
      </c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</row>
    <row r="170" spans="1:28" ht="13.5" thickTop="1">
      <c r="L170" s="531" t="s">
        <v>54</v>
      </c>
      <c r="M170" s="532"/>
      <c r="N170" s="532"/>
      <c r="O170" s="532"/>
      <c r="P170" s="532"/>
      <c r="Q170" s="532"/>
      <c r="R170" s="532"/>
      <c r="S170" s="532"/>
      <c r="T170" s="532"/>
      <c r="U170" s="532"/>
      <c r="V170" s="532"/>
      <c r="W170" s="533"/>
    </row>
    <row r="171" spans="1:28" ht="13.5" customHeight="1" thickBot="1">
      <c r="L171" s="534" t="s">
        <v>51</v>
      </c>
      <c r="M171" s="535"/>
      <c r="N171" s="535"/>
      <c r="O171" s="535"/>
      <c r="P171" s="535"/>
      <c r="Q171" s="535"/>
      <c r="R171" s="535"/>
      <c r="S171" s="535"/>
      <c r="T171" s="535"/>
      <c r="U171" s="535"/>
      <c r="V171" s="535"/>
      <c r="W171" s="536"/>
    </row>
    <row r="172" spans="1:28" ht="14.25" thickTop="1" thickBot="1">
      <c r="L172" s="248"/>
      <c r="M172" s="249"/>
      <c r="N172" s="249"/>
      <c r="O172" s="249"/>
      <c r="P172" s="249"/>
      <c r="Q172" s="249"/>
      <c r="R172" s="249"/>
      <c r="S172" s="249"/>
      <c r="T172" s="249"/>
      <c r="U172" s="249"/>
      <c r="V172" s="249"/>
      <c r="W172" s="250" t="s">
        <v>34</v>
      </c>
    </row>
    <row r="173" spans="1:28" ht="14.25" thickTop="1" thickBot="1">
      <c r="L173" s="251"/>
      <c r="M173" s="252" t="s">
        <v>63</v>
      </c>
      <c r="N173" s="253"/>
      <c r="O173" s="291"/>
      <c r="P173" s="252"/>
      <c r="Q173" s="252"/>
      <c r="R173" s="252" t="s">
        <v>65</v>
      </c>
      <c r="S173" s="253"/>
      <c r="T173" s="291"/>
      <c r="U173" s="252"/>
      <c r="V173" s="252"/>
      <c r="W173" s="365" t="s">
        <v>2</v>
      </c>
    </row>
    <row r="174" spans="1:28" ht="13.5" thickTop="1">
      <c r="L174" s="255" t="s">
        <v>3</v>
      </c>
      <c r="M174" s="256"/>
      <c r="N174" s="257"/>
      <c r="O174" s="258"/>
      <c r="P174" s="259"/>
      <c r="Q174" s="258"/>
      <c r="R174" s="256"/>
      <c r="S174" s="257"/>
      <c r="T174" s="258"/>
      <c r="U174" s="259"/>
      <c r="V174" s="258"/>
      <c r="W174" s="366" t="s">
        <v>4</v>
      </c>
    </row>
    <row r="175" spans="1:28" ht="13.5" thickBot="1">
      <c r="L175" s="261"/>
      <c r="M175" s="262" t="s">
        <v>35</v>
      </c>
      <c r="N175" s="263" t="s">
        <v>36</v>
      </c>
      <c r="O175" s="264" t="s">
        <v>37</v>
      </c>
      <c r="P175" s="265" t="s">
        <v>32</v>
      </c>
      <c r="Q175" s="264" t="s">
        <v>7</v>
      </c>
      <c r="R175" s="262" t="s">
        <v>35</v>
      </c>
      <c r="S175" s="263" t="s">
        <v>36</v>
      </c>
      <c r="T175" s="264" t="s">
        <v>37</v>
      </c>
      <c r="U175" s="265" t="s">
        <v>32</v>
      </c>
      <c r="V175" s="264" t="s">
        <v>7</v>
      </c>
      <c r="W175" s="367"/>
    </row>
    <row r="176" spans="1:28" ht="5.25" customHeight="1" thickTop="1">
      <c r="L176" s="255"/>
      <c r="M176" s="267"/>
      <c r="N176" s="268"/>
      <c r="O176" s="269"/>
      <c r="P176" s="270"/>
      <c r="Q176" s="269"/>
      <c r="R176" s="267"/>
      <c r="S176" s="268"/>
      <c r="T176" s="269"/>
      <c r="U176" s="270"/>
      <c r="V176" s="269"/>
      <c r="W176" s="271"/>
    </row>
    <row r="177" spans="1:23">
      <c r="L177" s="255" t="s">
        <v>10</v>
      </c>
      <c r="M177" s="272">
        <v>0</v>
      </c>
      <c r="N177" s="273">
        <v>0</v>
      </c>
      <c r="O177" s="274">
        <f>M177+N177</f>
        <v>0</v>
      </c>
      <c r="P177" s="275">
        <v>0</v>
      </c>
      <c r="Q177" s="274">
        <f>O177+P177</f>
        <v>0</v>
      </c>
      <c r="R177" s="455">
        <v>0</v>
      </c>
      <c r="S177" s="456">
        <v>0</v>
      </c>
      <c r="T177" s="457">
        <f>R177+S177</f>
        <v>0</v>
      </c>
      <c r="U177" s="458">
        <v>0</v>
      </c>
      <c r="V177" s="274">
        <f t="shared" ref="V177:V179" si="308">T177+U177</f>
        <v>0</v>
      </c>
      <c r="W177" s="276">
        <f>IF(Q177=0,0,((V177/Q177)-1)*100)</f>
        <v>0</v>
      </c>
    </row>
    <row r="178" spans="1:23">
      <c r="L178" s="255" t="s">
        <v>11</v>
      </c>
      <c r="M178" s="272">
        <v>0</v>
      </c>
      <c r="N178" s="273">
        <v>0</v>
      </c>
      <c r="O178" s="274">
        <f>M178+N178</f>
        <v>0</v>
      </c>
      <c r="P178" s="275">
        <v>0</v>
      </c>
      <c r="Q178" s="274">
        <f>O178+P178</f>
        <v>0</v>
      </c>
      <c r="R178" s="455">
        <v>0</v>
      </c>
      <c r="S178" s="456">
        <v>0</v>
      </c>
      <c r="T178" s="457">
        <f>R178+S178</f>
        <v>0</v>
      </c>
      <c r="U178" s="458">
        <v>0</v>
      </c>
      <c r="V178" s="274">
        <f>T178+U178</f>
        <v>0</v>
      </c>
      <c r="W178" s="276">
        <f>IF(Q178=0,0,((V178/Q178)-1)*100)</f>
        <v>0</v>
      </c>
    </row>
    <row r="179" spans="1:23" ht="13.5" thickBot="1">
      <c r="L179" s="261" t="s">
        <v>12</v>
      </c>
      <c r="M179" s="272">
        <v>0</v>
      </c>
      <c r="N179" s="273">
        <v>0</v>
      </c>
      <c r="O179" s="274">
        <f>M179+N179</f>
        <v>0</v>
      </c>
      <c r="P179" s="275">
        <v>0</v>
      </c>
      <c r="Q179" s="274">
        <f>O179+P179</f>
        <v>0</v>
      </c>
      <c r="R179" s="455">
        <v>0</v>
      </c>
      <c r="S179" s="456">
        <v>0</v>
      </c>
      <c r="T179" s="457">
        <f>R179+S179</f>
        <v>0</v>
      </c>
      <c r="U179" s="458">
        <v>0</v>
      </c>
      <c r="V179" s="274">
        <f t="shared" si="308"/>
        <v>0</v>
      </c>
      <c r="W179" s="276">
        <f>IF(Q179=0,0,((V179/Q179)-1)*100)</f>
        <v>0</v>
      </c>
    </row>
    <row r="180" spans="1:23" ht="14.25" thickTop="1" thickBot="1">
      <c r="L180" s="277" t="s">
        <v>57</v>
      </c>
      <c r="M180" s="278">
        <f t="shared" ref="M180:V180" si="309">+M177+M178+M179</f>
        <v>0</v>
      </c>
      <c r="N180" s="279">
        <f t="shared" si="309"/>
        <v>0</v>
      </c>
      <c r="O180" s="280">
        <f t="shared" si="309"/>
        <v>0</v>
      </c>
      <c r="P180" s="278">
        <f t="shared" si="309"/>
        <v>0</v>
      </c>
      <c r="Q180" s="280">
        <f t="shared" si="309"/>
        <v>0</v>
      </c>
      <c r="R180" s="278">
        <f t="shared" si="309"/>
        <v>0</v>
      </c>
      <c r="S180" s="279">
        <f t="shared" si="309"/>
        <v>0</v>
      </c>
      <c r="T180" s="280">
        <f t="shared" si="309"/>
        <v>0</v>
      </c>
      <c r="U180" s="278">
        <f t="shared" si="309"/>
        <v>0</v>
      </c>
      <c r="V180" s="280">
        <f t="shared" si="309"/>
        <v>0</v>
      </c>
      <c r="W180" s="281">
        <f t="shared" ref="W180" si="310">IF(Q180=0,0,((V180/Q180)-1)*100)</f>
        <v>0</v>
      </c>
    </row>
    <row r="181" spans="1:23" ht="13.5" thickTop="1">
      <c r="L181" s="255" t="s">
        <v>13</v>
      </c>
      <c r="M181" s="272">
        <v>0</v>
      </c>
      <c r="N181" s="273">
        <v>0</v>
      </c>
      <c r="O181" s="274">
        <f>M181+N181</f>
        <v>0</v>
      </c>
      <c r="P181" s="275">
        <v>0</v>
      </c>
      <c r="Q181" s="274">
        <f>O181+P181</f>
        <v>0</v>
      </c>
      <c r="R181" s="272">
        <v>0</v>
      </c>
      <c r="S181" s="273">
        <v>0</v>
      </c>
      <c r="T181" s="274">
        <f>R181+S181</f>
        <v>0</v>
      </c>
      <c r="U181" s="275">
        <v>0</v>
      </c>
      <c r="V181" s="274">
        <f>T181+U181</f>
        <v>0</v>
      </c>
      <c r="W181" s="276">
        <f t="shared" ref="W181:W190" si="311">IF(Q181=0,0,((V181/Q181)-1)*100)</f>
        <v>0</v>
      </c>
    </row>
    <row r="182" spans="1:23">
      <c r="L182" s="255" t="s">
        <v>14</v>
      </c>
      <c r="M182" s="272">
        <v>0</v>
      </c>
      <c r="N182" s="273">
        <v>0</v>
      </c>
      <c r="O182" s="274">
        <f>M182+N182</f>
        <v>0</v>
      </c>
      <c r="P182" s="275">
        <v>0</v>
      </c>
      <c r="Q182" s="274">
        <f>O182+P182</f>
        <v>0</v>
      </c>
      <c r="R182" s="272">
        <v>0</v>
      </c>
      <c r="S182" s="273">
        <v>0</v>
      </c>
      <c r="T182" s="274">
        <f>R182+S182</f>
        <v>0</v>
      </c>
      <c r="U182" s="275">
        <v>0</v>
      </c>
      <c r="V182" s="274">
        <f>T182+U182</f>
        <v>0</v>
      </c>
      <c r="W182" s="276">
        <f>IF(Q182=0,0,((V182/Q182)-1)*100)</f>
        <v>0</v>
      </c>
    </row>
    <row r="183" spans="1:23" ht="13.5" thickBot="1">
      <c r="L183" s="255" t="s">
        <v>15</v>
      </c>
      <c r="M183" s="272">
        <v>0</v>
      </c>
      <c r="N183" s="273">
        <v>0</v>
      </c>
      <c r="O183" s="274">
        <f>M183+N183</f>
        <v>0</v>
      </c>
      <c r="P183" s="275">
        <v>0</v>
      </c>
      <c r="Q183" s="274">
        <f>O183+P183</f>
        <v>0</v>
      </c>
      <c r="R183" s="272">
        <v>0</v>
      </c>
      <c r="S183" s="273">
        <v>0</v>
      </c>
      <c r="T183" s="274">
        <f>R183+S183</f>
        <v>0</v>
      </c>
      <c r="U183" s="275">
        <v>0</v>
      </c>
      <c r="V183" s="274">
        <f>T183+U183</f>
        <v>0</v>
      </c>
      <c r="W183" s="276">
        <f>IF(Q183=0,0,((V183/Q183)-1)*100)</f>
        <v>0</v>
      </c>
    </row>
    <row r="184" spans="1:23" ht="14.25" thickTop="1" thickBot="1">
      <c r="L184" s="277" t="s">
        <v>61</v>
      </c>
      <c r="M184" s="278">
        <f t="shared" ref="M184" si="312">+M181+M182+M183</f>
        <v>0</v>
      </c>
      <c r="N184" s="279">
        <f t="shared" ref="N184" si="313">+N181+N182+N183</f>
        <v>0</v>
      </c>
      <c r="O184" s="280">
        <f t="shared" ref="O184" si="314">+O181+O182+O183</f>
        <v>0</v>
      </c>
      <c r="P184" s="278">
        <f t="shared" ref="P184" si="315">+P181+P182+P183</f>
        <v>0</v>
      </c>
      <c r="Q184" s="280">
        <f t="shared" ref="Q184" si="316">+Q181+Q182+Q183</f>
        <v>0</v>
      </c>
      <c r="R184" s="278">
        <f t="shared" ref="R184" si="317">+R181+R182+R183</f>
        <v>0</v>
      </c>
      <c r="S184" s="279">
        <f t="shared" ref="S184" si="318">+S181+S182+S183</f>
        <v>0</v>
      </c>
      <c r="T184" s="280">
        <f t="shared" ref="T184" si="319">+T181+T182+T183</f>
        <v>0</v>
      </c>
      <c r="U184" s="278">
        <f t="shared" ref="U184" si="320">+U181+U182+U183</f>
        <v>0</v>
      </c>
      <c r="V184" s="280">
        <f t="shared" ref="V184" si="321">+V181+V182+V183</f>
        <v>0</v>
      </c>
      <c r="W184" s="281">
        <f t="shared" ref="W184" si="322">IF(Q184=0,0,((V184/Q184)-1)*100)</f>
        <v>0</v>
      </c>
    </row>
    <row r="185" spans="1:23" ht="13.5" thickTop="1">
      <c r="L185" s="255" t="s">
        <v>16</v>
      </c>
      <c r="M185" s="272">
        <v>0</v>
      </c>
      <c r="N185" s="273">
        <v>0</v>
      </c>
      <c r="O185" s="274">
        <f>SUM(M185:N185)</f>
        <v>0</v>
      </c>
      <c r="P185" s="275">
        <v>0</v>
      </c>
      <c r="Q185" s="274">
        <f t="shared" ref="Q185" si="323">O185+P185</f>
        <v>0</v>
      </c>
      <c r="R185" s="272">
        <v>0</v>
      </c>
      <c r="S185" s="273">
        <v>0</v>
      </c>
      <c r="T185" s="274">
        <f>SUM(R185:S185)</f>
        <v>0</v>
      </c>
      <c r="U185" s="275">
        <v>0</v>
      </c>
      <c r="V185" s="274">
        <f t="shared" ref="V185" si="324">T185+U185</f>
        <v>0</v>
      </c>
      <c r="W185" s="276">
        <f t="shared" si="311"/>
        <v>0</v>
      </c>
    </row>
    <row r="186" spans="1:23">
      <c r="L186" s="255" t="s">
        <v>17</v>
      </c>
      <c r="M186" s="272">
        <v>0</v>
      </c>
      <c r="N186" s="273">
        <v>0</v>
      </c>
      <c r="O186" s="274">
        <f>SUM(M186:N186)</f>
        <v>0</v>
      </c>
      <c r="P186" s="275">
        <v>0</v>
      </c>
      <c r="Q186" s="274">
        <f>O186+P186</f>
        <v>0</v>
      </c>
      <c r="R186" s="272">
        <v>0</v>
      </c>
      <c r="S186" s="273">
        <v>0</v>
      </c>
      <c r="T186" s="274">
        <f>SUM(R186:S186)</f>
        <v>0</v>
      </c>
      <c r="U186" s="275">
        <v>0</v>
      </c>
      <c r="V186" s="274">
        <f>T186+U186</f>
        <v>0</v>
      </c>
      <c r="W186" s="276">
        <f>IF(Q186=0,0,((V186/Q186)-1)*100)</f>
        <v>0</v>
      </c>
    </row>
    <row r="187" spans="1:23" ht="13.5" thickBot="1">
      <c r="L187" s="255" t="s">
        <v>18</v>
      </c>
      <c r="M187" s="272">
        <v>0</v>
      </c>
      <c r="N187" s="273">
        <v>0</v>
      </c>
      <c r="O187" s="282">
        <f>SUM(M187:N187)</f>
        <v>0</v>
      </c>
      <c r="P187" s="283">
        <v>0</v>
      </c>
      <c r="Q187" s="282">
        <f>O187+P187</f>
        <v>0</v>
      </c>
      <c r="R187" s="272">
        <v>0</v>
      </c>
      <c r="S187" s="273">
        <v>0</v>
      </c>
      <c r="T187" s="282">
        <f>SUM(R187:S187)</f>
        <v>0</v>
      </c>
      <c r="U187" s="283">
        <v>0</v>
      </c>
      <c r="V187" s="282">
        <f>T187+U187</f>
        <v>0</v>
      </c>
      <c r="W187" s="276">
        <f>IF(Q187=0,0,((V187/Q187)-1)*100)</f>
        <v>0</v>
      </c>
    </row>
    <row r="188" spans="1:23" ht="14.25" thickTop="1" thickBot="1">
      <c r="L188" s="284" t="s">
        <v>19</v>
      </c>
      <c r="M188" s="285">
        <f>+M185+M186+M187</f>
        <v>0</v>
      </c>
      <c r="N188" s="285">
        <f t="shared" ref="N188:V188" si="325">+N185+N186+N187</f>
        <v>0</v>
      </c>
      <c r="O188" s="286">
        <f t="shared" si="325"/>
        <v>0</v>
      </c>
      <c r="P188" s="287">
        <f t="shared" si="325"/>
        <v>0</v>
      </c>
      <c r="Q188" s="286">
        <f t="shared" si="325"/>
        <v>0</v>
      </c>
      <c r="R188" s="285">
        <f t="shared" si="325"/>
        <v>0</v>
      </c>
      <c r="S188" s="285">
        <f t="shared" si="325"/>
        <v>0</v>
      </c>
      <c r="T188" s="286">
        <f t="shared" si="325"/>
        <v>0</v>
      </c>
      <c r="U188" s="287">
        <f t="shared" si="325"/>
        <v>0</v>
      </c>
      <c r="V188" s="286">
        <f t="shared" si="325"/>
        <v>0</v>
      </c>
      <c r="W188" s="288">
        <f>IF(Q188=0,0,((V188/Q188)-1)*100)</f>
        <v>0</v>
      </c>
    </row>
    <row r="189" spans="1:23" ht="14.25" thickTop="1" thickBot="1">
      <c r="A189" s="403"/>
      <c r="K189" s="403"/>
      <c r="L189" s="255" t="s">
        <v>21</v>
      </c>
      <c r="M189" s="272">
        <v>0</v>
      </c>
      <c r="N189" s="273">
        <v>0</v>
      </c>
      <c r="O189" s="282">
        <f>SUM(M189:N189)</f>
        <v>0</v>
      </c>
      <c r="P189" s="289">
        <v>0</v>
      </c>
      <c r="Q189" s="282">
        <f>O189+P189</f>
        <v>0</v>
      </c>
      <c r="R189" s="272">
        <v>0</v>
      </c>
      <c r="S189" s="273">
        <v>0</v>
      </c>
      <c r="T189" s="282">
        <f>SUM(R189:S189)</f>
        <v>0</v>
      </c>
      <c r="U189" s="289">
        <v>0</v>
      </c>
      <c r="V189" s="282">
        <f>T189+U189</f>
        <v>0</v>
      </c>
      <c r="W189" s="276">
        <f>IF(Q189=0,0,((V189/Q189)-1)*100)</f>
        <v>0</v>
      </c>
    </row>
    <row r="190" spans="1:23" ht="14.25" thickTop="1" thickBot="1">
      <c r="L190" s="277" t="s">
        <v>66</v>
      </c>
      <c r="M190" s="278">
        <f>M184+M188+M189</f>
        <v>0</v>
      </c>
      <c r="N190" s="279">
        <f t="shared" ref="N190:V190" si="326">N184+N188+N189</f>
        <v>0</v>
      </c>
      <c r="O190" s="280">
        <f t="shared" si="326"/>
        <v>0</v>
      </c>
      <c r="P190" s="278">
        <f t="shared" si="326"/>
        <v>0</v>
      </c>
      <c r="Q190" s="280">
        <f t="shared" si="326"/>
        <v>0</v>
      </c>
      <c r="R190" s="278">
        <f t="shared" si="326"/>
        <v>0</v>
      </c>
      <c r="S190" s="279">
        <f t="shared" si="326"/>
        <v>0</v>
      </c>
      <c r="T190" s="280">
        <f t="shared" si="326"/>
        <v>0</v>
      </c>
      <c r="U190" s="278">
        <f t="shared" si="326"/>
        <v>0</v>
      </c>
      <c r="V190" s="280">
        <f t="shared" si="326"/>
        <v>0</v>
      </c>
      <c r="W190" s="281">
        <f t="shared" si="311"/>
        <v>0</v>
      </c>
    </row>
    <row r="191" spans="1:23" ht="14.25" thickTop="1" thickBot="1">
      <c r="L191" s="277" t="s">
        <v>67</v>
      </c>
      <c r="M191" s="278">
        <f>+M180+M184+M188+M189</f>
        <v>0</v>
      </c>
      <c r="N191" s="279">
        <f t="shared" ref="N191:V191" si="327">+N180+N184+N188+N189</f>
        <v>0</v>
      </c>
      <c r="O191" s="280">
        <f t="shared" si="327"/>
        <v>0</v>
      </c>
      <c r="P191" s="278">
        <f t="shared" si="327"/>
        <v>0</v>
      </c>
      <c r="Q191" s="280">
        <f t="shared" si="327"/>
        <v>0</v>
      </c>
      <c r="R191" s="278">
        <f t="shared" si="327"/>
        <v>0</v>
      </c>
      <c r="S191" s="279">
        <f t="shared" si="327"/>
        <v>0</v>
      </c>
      <c r="T191" s="280">
        <f t="shared" si="327"/>
        <v>0</v>
      </c>
      <c r="U191" s="278">
        <f t="shared" si="327"/>
        <v>0</v>
      </c>
      <c r="V191" s="280">
        <f t="shared" si="327"/>
        <v>0</v>
      </c>
      <c r="W191" s="281">
        <f>IF(Q191=0,0,((V191/Q191)-1)*100)</f>
        <v>0</v>
      </c>
    </row>
    <row r="192" spans="1:23" ht="13.5" thickTop="1">
      <c r="A192" s="403"/>
      <c r="K192" s="403"/>
      <c r="L192" s="255" t="s">
        <v>22</v>
      </c>
      <c r="M192" s="272">
        <v>0</v>
      </c>
      <c r="N192" s="273">
        <v>0</v>
      </c>
      <c r="O192" s="282">
        <f>SUM(M192:N192)</f>
        <v>0</v>
      </c>
      <c r="P192" s="275">
        <v>0</v>
      </c>
      <c r="Q192" s="282">
        <f>O192+P192</f>
        <v>0</v>
      </c>
      <c r="R192" s="272"/>
      <c r="S192" s="273"/>
      <c r="T192" s="282"/>
      <c r="U192" s="275"/>
      <c r="V192" s="282"/>
      <c r="W192" s="276"/>
    </row>
    <row r="193" spans="1:23" ht="13.5" thickBot="1">
      <c r="A193" s="403"/>
      <c r="K193" s="403"/>
      <c r="L193" s="255" t="s">
        <v>23</v>
      </c>
      <c r="M193" s="272">
        <v>0</v>
      </c>
      <c r="N193" s="273">
        <v>0</v>
      </c>
      <c r="O193" s="282">
        <f>SUM(M193:N193)</f>
        <v>0</v>
      </c>
      <c r="P193" s="275">
        <v>0</v>
      </c>
      <c r="Q193" s="282">
        <f>O193+P193</f>
        <v>0</v>
      </c>
      <c r="R193" s="272"/>
      <c r="S193" s="273"/>
      <c r="T193" s="282"/>
      <c r="U193" s="275"/>
      <c r="V193" s="282"/>
      <c r="W193" s="276"/>
    </row>
    <row r="194" spans="1:23" ht="14.25" thickTop="1" thickBot="1">
      <c r="L194" s="277" t="s">
        <v>40</v>
      </c>
      <c r="M194" s="278">
        <f t="shared" ref="M194:Q194" si="328">+M189+M192+M193</f>
        <v>0</v>
      </c>
      <c r="N194" s="279">
        <f t="shared" si="328"/>
        <v>0</v>
      </c>
      <c r="O194" s="280">
        <f t="shared" si="328"/>
        <v>0</v>
      </c>
      <c r="P194" s="278">
        <f t="shared" si="328"/>
        <v>0</v>
      </c>
      <c r="Q194" s="280">
        <f t="shared" si="328"/>
        <v>0</v>
      </c>
      <c r="R194" s="278"/>
      <c r="S194" s="279"/>
      <c r="T194" s="280"/>
      <c r="U194" s="278"/>
      <c r="V194" s="280"/>
      <c r="W194" s="281"/>
    </row>
    <row r="195" spans="1:23" ht="14.25" thickTop="1" thickBot="1">
      <c r="L195" s="277" t="s">
        <v>62</v>
      </c>
      <c r="M195" s="278">
        <f t="shared" ref="M195:Q195" si="329">M184+M188+M194</f>
        <v>0</v>
      </c>
      <c r="N195" s="279">
        <f t="shared" si="329"/>
        <v>0</v>
      </c>
      <c r="O195" s="280">
        <f t="shared" si="329"/>
        <v>0</v>
      </c>
      <c r="P195" s="278">
        <f t="shared" si="329"/>
        <v>0</v>
      </c>
      <c r="Q195" s="280">
        <f t="shared" si="329"/>
        <v>0</v>
      </c>
      <c r="R195" s="278"/>
      <c r="S195" s="279"/>
      <c r="T195" s="280"/>
      <c r="U195" s="278"/>
      <c r="V195" s="280"/>
      <c r="W195" s="281"/>
    </row>
    <row r="196" spans="1:23" ht="14.25" thickTop="1" thickBot="1">
      <c r="L196" s="277" t="s">
        <v>64</v>
      </c>
      <c r="M196" s="278">
        <f t="shared" ref="M196:Q196" si="330">+M180+M184+M188+M194</f>
        <v>0</v>
      </c>
      <c r="N196" s="279">
        <f t="shared" si="330"/>
        <v>0</v>
      </c>
      <c r="O196" s="280">
        <f t="shared" si="330"/>
        <v>0</v>
      </c>
      <c r="P196" s="278">
        <f t="shared" si="330"/>
        <v>0</v>
      </c>
      <c r="Q196" s="280">
        <f t="shared" si="330"/>
        <v>0</v>
      </c>
      <c r="R196" s="278"/>
      <c r="S196" s="279"/>
      <c r="T196" s="280"/>
      <c r="U196" s="278"/>
      <c r="V196" s="280"/>
      <c r="W196" s="281"/>
    </row>
    <row r="197" spans="1:23" ht="14.25" thickTop="1" thickBot="1">
      <c r="L197" s="290" t="s">
        <v>60</v>
      </c>
      <c r="M197" s="249"/>
      <c r="N197" s="249"/>
      <c r="O197" s="249"/>
      <c r="P197" s="249"/>
      <c r="Q197" s="249"/>
      <c r="R197" s="249"/>
      <c r="S197" s="249"/>
      <c r="T197" s="249"/>
      <c r="U197" s="249"/>
      <c r="V197" s="249"/>
      <c r="W197" s="249"/>
    </row>
    <row r="198" spans="1:23" ht="13.5" thickTop="1">
      <c r="L198" s="531" t="s">
        <v>55</v>
      </c>
      <c r="M198" s="532"/>
      <c r="N198" s="532"/>
      <c r="O198" s="532"/>
      <c r="P198" s="532"/>
      <c r="Q198" s="532"/>
      <c r="R198" s="532"/>
      <c r="S198" s="532"/>
      <c r="T198" s="532"/>
      <c r="U198" s="532"/>
      <c r="V198" s="532"/>
      <c r="W198" s="533"/>
    </row>
    <row r="199" spans="1:23" ht="13.5" thickBot="1">
      <c r="L199" s="534" t="s">
        <v>52</v>
      </c>
      <c r="M199" s="535"/>
      <c r="N199" s="535"/>
      <c r="O199" s="535"/>
      <c r="P199" s="535"/>
      <c r="Q199" s="535"/>
      <c r="R199" s="535"/>
      <c r="S199" s="535"/>
      <c r="T199" s="535"/>
      <c r="U199" s="535"/>
      <c r="V199" s="535"/>
      <c r="W199" s="536"/>
    </row>
    <row r="200" spans="1:23" ht="14.25" thickTop="1" thickBot="1">
      <c r="L200" s="248"/>
      <c r="M200" s="249"/>
      <c r="N200" s="249"/>
      <c r="O200" s="249"/>
      <c r="P200" s="249"/>
      <c r="Q200" s="249"/>
      <c r="R200" s="249"/>
      <c r="S200" s="249"/>
      <c r="T200" s="249"/>
      <c r="U200" s="249"/>
      <c r="V200" s="249"/>
      <c r="W200" s="250" t="s">
        <v>34</v>
      </c>
    </row>
    <row r="201" spans="1:23" ht="14.25" thickTop="1" thickBot="1">
      <c r="L201" s="251"/>
      <c r="M201" s="252" t="s">
        <v>63</v>
      </c>
      <c r="N201" s="253"/>
      <c r="O201" s="291"/>
      <c r="P201" s="252"/>
      <c r="Q201" s="252"/>
      <c r="R201" s="252" t="s">
        <v>65</v>
      </c>
      <c r="S201" s="253"/>
      <c r="T201" s="291"/>
      <c r="U201" s="252"/>
      <c r="V201" s="252"/>
      <c r="W201" s="365" t="s">
        <v>2</v>
      </c>
    </row>
    <row r="202" spans="1:23" ht="13.5" thickTop="1">
      <c r="L202" s="255" t="s">
        <v>3</v>
      </c>
      <c r="M202" s="256"/>
      <c r="N202" s="257"/>
      <c r="O202" s="258"/>
      <c r="P202" s="259"/>
      <c r="Q202" s="258"/>
      <c r="R202" s="256"/>
      <c r="S202" s="257"/>
      <c r="T202" s="258"/>
      <c r="U202" s="259"/>
      <c r="V202" s="258"/>
      <c r="W202" s="366" t="s">
        <v>4</v>
      </c>
    </row>
    <row r="203" spans="1:23" ht="13.5" thickBot="1">
      <c r="L203" s="261"/>
      <c r="M203" s="262" t="s">
        <v>35</v>
      </c>
      <c r="N203" s="263" t="s">
        <v>36</v>
      </c>
      <c r="O203" s="264" t="s">
        <v>37</v>
      </c>
      <c r="P203" s="265" t="s">
        <v>32</v>
      </c>
      <c r="Q203" s="264" t="s">
        <v>7</v>
      </c>
      <c r="R203" s="262" t="s">
        <v>35</v>
      </c>
      <c r="S203" s="263" t="s">
        <v>36</v>
      </c>
      <c r="T203" s="264" t="s">
        <v>37</v>
      </c>
      <c r="U203" s="265" t="s">
        <v>32</v>
      </c>
      <c r="V203" s="264" t="s">
        <v>7</v>
      </c>
      <c r="W203" s="367"/>
    </row>
    <row r="204" spans="1:23" ht="6" customHeight="1" thickTop="1">
      <c r="L204" s="255"/>
      <c r="M204" s="322"/>
      <c r="N204" s="268"/>
      <c r="O204" s="269"/>
      <c r="P204" s="270"/>
      <c r="Q204" s="269"/>
      <c r="R204" s="322"/>
      <c r="S204" s="268"/>
      <c r="T204" s="269"/>
      <c r="U204" s="270"/>
      <c r="V204" s="269"/>
      <c r="W204" s="271"/>
    </row>
    <row r="205" spans="1:23">
      <c r="L205" s="255" t="s">
        <v>10</v>
      </c>
      <c r="M205" s="323">
        <v>0</v>
      </c>
      <c r="N205" s="273">
        <v>0</v>
      </c>
      <c r="O205" s="274">
        <f>M205+N205</f>
        <v>0</v>
      </c>
      <c r="P205" s="275">
        <v>0</v>
      </c>
      <c r="Q205" s="274">
        <f>O205+P205</f>
        <v>0</v>
      </c>
      <c r="R205" s="323">
        <v>41</v>
      </c>
      <c r="S205" s="456">
        <v>49</v>
      </c>
      <c r="T205" s="457">
        <f>R205+S205</f>
        <v>90</v>
      </c>
      <c r="U205" s="458">
        <v>0</v>
      </c>
      <c r="V205" s="274">
        <f t="shared" ref="V205:V207" si="331">T205+U205</f>
        <v>90</v>
      </c>
      <c r="W205" s="276">
        <f>IF(Q205=0,0,((V205/Q205)-1)*100)</f>
        <v>0</v>
      </c>
    </row>
    <row r="206" spans="1:23">
      <c r="L206" s="255" t="s">
        <v>11</v>
      </c>
      <c r="M206" s="323">
        <v>0</v>
      </c>
      <c r="N206" s="273">
        <v>0</v>
      </c>
      <c r="O206" s="274">
        <f>M206+N206</f>
        <v>0</v>
      </c>
      <c r="P206" s="275">
        <v>0</v>
      </c>
      <c r="Q206" s="274">
        <f>O206+P206</f>
        <v>0</v>
      </c>
      <c r="R206" s="323">
        <v>38</v>
      </c>
      <c r="S206" s="456">
        <v>57</v>
      </c>
      <c r="T206" s="457">
        <f>R206+S206</f>
        <v>95</v>
      </c>
      <c r="U206" s="458">
        <v>0</v>
      </c>
      <c r="V206" s="274">
        <f>T206+U206</f>
        <v>95</v>
      </c>
      <c r="W206" s="276">
        <f>IF(Q206=0,0,((V206/Q206)-1)*100)</f>
        <v>0</v>
      </c>
    </row>
    <row r="207" spans="1:23" ht="13.5" thickBot="1">
      <c r="L207" s="261" t="s">
        <v>12</v>
      </c>
      <c r="M207" s="323">
        <v>19</v>
      </c>
      <c r="N207" s="273">
        <v>35</v>
      </c>
      <c r="O207" s="274">
        <f>M207+N207</f>
        <v>54</v>
      </c>
      <c r="P207" s="275">
        <v>0</v>
      </c>
      <c r="Q207" s="274">
        <f>O207+P207</f>
        <v>54</v>
      </c>
      <c r="R207" s="323">
        <v>35</v>
      </c>
      <c r="S207" s="456">
        <v>46</v>
      </c>
      <c r="T207" s="457">
        <f>R207+S207</f>
        <v>81</v>
      </c>
      <c r="U207" s="458">
        <v>0</v>
      </c>
      <c r="V207" s="274">
        <f t="shared" si="331"/>
        <v>81</v>
      </c>
      <c r="W207" s="276">
        <f>IF(Q207=0,0,((V207/Q207)-1)*100)</f>
        <v>50</v>
      </c>
    </row>
    <row r="208" spans="1:23" ht="14.25" thickTop="1" thickBot="1">
      <c r="L208" s="277" t="s">
        <v>57</v>
      </c>
      <c r="M208" s="278">
        <f t="shared" ref="M208:V208" si="332">+M205+M206+M207</f>
        <v>19</v>
      </c>
      <c r="N208" s="279">
        <f t="shared" si="332"/>
        <v>35</v>
      </c>
      <c r="O208" s="280">
        <f t="shared" si="332"/>
        <v>54</v>
      </c>
      <c r="P208" s="278">
        <f t="shared" si="332"/>
        <v>0</v>
      </c>
      <c r="Q208" s="298">
        <f t="shared" si="332"/>
        <v>54</v>
      </c>
      <c r="R208" s="279">
        <f t="shared" si="332"/>
        <v>114</v>
      </c>
      <c r="S208" s="279">
        <f t="shared" si="332"/>
        <v>152</v>
      </c>
      <c r="T208" s="280">
        <f t="shared" si="332"/>
        <v>266</v>
      </c>
      <c r="U208" s="278">
        <f t="shared" si="332"/>
        <v>0</v>
      </c>
      <c r="V208" s="280">
        <f t="shared" si="332"/>
        <v>266</v>
      </c>
      <c r="W208" s="281">
        <f t="shared" ref="W208" si="333">IF(Q208=0,0,((V208/Q208)-1)*100)</f>
        <v>392.59259259259255</v>
      </c>
    </row>
    <row r="209" spans="1:23" ht="13.5" thickTop="1">
      <c r="L209" s="255" t="s">
        <v>13</v>
      </c>
      <c r="M209" s="323">
        <v>29</v>
      </c>
      <c r="N209" s="273">
        <v>33</v>
      </c>
      <c r="O209" s="274">
        <f>M209+N209</f>
        <v>62</v>
      </c>
      <c r="P209" s="275">
        <v>0</v>
      </c>
      <c r="Q209" s="274">
        <f>O209+P209</f>
        <v>62</v>
      </c>
      <c r="R209" s="323">
        <v>36</v>
      </c>
      <c r="S209" s="273">
        <v>30</v>
      </c>
      <c r="T209" s="274">
        <f>R209+S209</f>
        <v>66</v>
      </c>
      <c r="U209" s="275">
        <v>0</v>
      </c>
      <c r="V209" s="274">
        <f>T209+U209</f>
        <v>66</v>
      </c>
      <c r="W209" s="276">
        <f t="shared" ref="W209:W213" si="334">IF(Q209=0,0,((V209/Q209)-1)*100)</f>
        <v>6.4516129032258007</v>
      </c>
    </row>
    <row r="210" spans="1:23">
      <c r="L210" s="255" t="s">
        <v>14</v>
      </c>
      <c r="M210" s="323">
        <v>25</v>
      </c>
      <c r="N210" s="273">
        <v>25</v>
      </c>
      <c r="O210" s="274">
        <f>M210+N210</f>
        <v>50</v>
      </c>
      <c r="P210" s="275">
        <v>0</v>
      </c>
      <c r="Q210" s="274">
        <f>O210+P210</f>
        <v>50</v>
      </c>
      <c r="R210" s="323">
        <v>30</v>
      </c>
      <c r="S210" s="273">
        <v>29</v>
      </c>
      <c r="T210" s="274">
        <f>R210+S210</f>
        <v>59</v>
      </c>
      <c r="U210" s="275">
        <v>0</v>
      </c>
      <c r="V210" s="274">
        <f>T210+U210</f>
        <v>59</v>
      </c>
      <c r="W210" s="276">
        <f>IF(Q210=0,0,((V210/Q210)-1)*100)</f>
        <v>17.999999999999993</v>
      </c>
    </row>
    <row r="211" spans="1:23" ht="13.5" thickBot="1">
      <c r="L211" s="255" t="s">
        <v>15</v>
      </c>
      <c r="M211" s="323">
        <v>22</v>
      </c>
      <c r="N211" s="273">
        <v>30</v>
      </c>
      <c r="O211" s="274">
        <f>M211+N211</f>
        <v>52</v>
      </c>
      <c r="P211" s="275">
        <v>0</v>
      </c>
      <c r="Q211" s="274">
        <f>O211+P211</f>
        <v>52</v>
      </c>
      <c r="R211" s="323">
        <v>39</v>
      </c>
      <c r="S211" s="273">
        <v>34</v>
      </c>
      <c r="T211" s="274">
        <f>R211+S211</f>
        <v>73</v>
      </c>
      <c r="U211" s="275">
        <v>0</v>
      </c>
      <c r="V211" s="274">
        <f>T211+U211</f>
        <v>73</v>
      </c>
      <c r="W211" s="276">
        <f>IF(Q211=0,0,((V211/Q211)-1)*100)</f>
        <v>40.384615384615373</v>
      </c>
    </row>
    <row r="212" spans="1:23" ht="14.25" thickTop="1" thickBot="1">
      <c r="L212" s="277" t="s">
        <v>61</v>
      </c>
      <c r="M212" s="278">
        <f t="shared" ref="M212" si="335">+M209+M210+M211</f>
        <v>76</v>
      </c>
      <c r="N212" s="279">
        <f t="shared" ref="N212" si="336">+N209+N210+N211</f>
        <v>88</v>
      </c>
      <c r="O212" s="280">
        <f t="shared" ref="O212" si="337">+O209+O210+O211</f>
        <v>164</v>
      </c>
      <c r="P212" s="278">
        <f t="shared" ref="P212" si="338">+P209+P210+P211</f>
        <v>0</v>
      </c>
      <c r="Q212" s="280">
        <f t="shared" ref="Q212" si="339">+Q209+Q210+Q211</f>
        <v>164</v>
      </c>
      <c r="R212" s="278">
        <f t="shared" ref="R212" si="340">+R209+R210+R211</f>
        <v>105</v>
      </c>
      <c r="S212" s="279">
        <f t="shared" ref="S212" si="341">+S209+S210+S211</f>
        <v>93</v>
      </c>
      <c r="T212" s="280">
        <f t="shared" ref="T212" si="342">+T209+T210+T211</f>
        <v>198</v>
      </c>
      <c r="U212" s="278">
        <f t="shared" ref="U212" si="343">+U209+U210+U211</f>
        <v>0</v>
      </c>
      <c r="V212" s="280">
        <f t="shared" ref="V212" si="344">+V209+V210+V211</f>
        <v>198</v>
      </c>
      <c r="W212" s="281">
        <f t="shared" ref="W212" si="345">IF(Q212=0,0,((V212/Q212)-1)*100)</f>
        <v>20.731707317073166</v>
      </c>
    </row>
    <row r="213" spans="1:23" ht="13.5" thickTop="1">
      <c r="L213" s="255" t="s">
        <v>16</v>
      </c>
      <c r="M213" s="323">
        <v>15</v>
      </c>
      <c r="N213" s="273">
        <v>20</v>
      </c>
      <c r="O213" s="274">
        <f>SUM(M213:N213)</f>
        <v>35</v>
      </c>
      <c r="P213" s="275">
        <v>0</v>
      </c>
      <c r="Q213" s="274">
        <f>O213+P213</f>
        <v>35</v>
      </c>
      <c r="R213" s="323">
        <v>27</v>
      </c>
      <c r="S213" s="273">
        <v>23</v>
      </c>
      <c r="T213" s="274">
        <f>SUM(R213:S213)</f>
        <v>50</v>
      </c>
      <c r="U213" s="275">
        <v>0</v>
      </c>
      <c r="V213" s="274">
        <f>T213+U213</f>
        <v>50</v>
      </c>
      <c r="W213" s="276">
        <f t="shared" si="334"/>
        <v>42.857142857142861</v>
      </c>
    </row>
    <row r="214" spans="1:23">
      <c r="L214" s="255" t="s">
        <v>17</v>
      </c>
      <c r="M214" s="323">
        <v>23</v>
      </c>
      <c r="N214" s="273">
        <v>27</v>
      </c>
      <c r="O214" s="274">
        <f>SUM(M214:N214)</f>
        <v>50</v>
      </c>
      <c r="P214" s="275">
        <v>0</v>
      </c>
      <c r="Q214" s="274">
        <f>O214+P214</f>
        <v>50</v>
      </c>
      <c r="R214" s="323">
        <v>24</v>
      </c>
      <c r="S214" s="273">
        <v>26</v>
      </c>
      <c r="T214" s="274">
        <f>SUM(R214:S214)</f>
        <v>50</v>
      </c>
      <c r="U214" s="275">
        <v>0</v>
      </c>
      <c r="V214" s="274">
        <f>T214+U214</f>
        <v>50</v>
      </c>
      <c r="W214" s="276">
        <f>IF(Q214=0,0,((V214/Q214)-1)*100)</f>
        <v>0</v>
      </c>
    </row>
    <row r="215" spans="1:23" ht="13.5" thickBot="1">
      <c r="L215" s="255" t="s">
        <v>18</v>
      </c>
      <c r="M215" s="323">
        <v>27</v>
      </c>
      <c r="N215" s="273">
        <v>31</v>
      </c>
      <c r="O215" s="282">
        <f>SUM(M215:N215)</f>
        <v>58</v>
      </c>
      <c r="P215" s="283">
        <v>0</v>
      </c>
      <c r="Q215" s="274">
        <f>O215+P215</f>
        <v>58</v>
      </c>
      <c r="R215" s="323">
        <v>28</v>
      </c>
      <c r="S215" s="273">
        <v>32</v>
      </c>
      <c r="T215" s="282">
        <f>SUM(R215:S215)</f>
        <v>60</v>
      </c>
      <c r="U215" s="283">
        <v>0</v>
      </c>
      <c r="V215" s="282">
        <f>T215+U215</f>
        <v>60</v>
      </c>
      <c r="W215" s="276">
        <f>IF(Q215=0,0,((V215/Q215)-1)*100)</f>
        <v>3.4482758620689724</v>
      </c>
    </row>
    <row r="216" spans="1:23" ht="14.25" thickTop="1" thickBot="1">
      <c r="L216" s="284" t="s">
        <v>19</v>
      </c>
      <c r="M216" s="285">
        <f>+M213+M214+M215</f>
        <v>65</v>
      </c>
      <c r="N216" s="285">
        <f t="shared" ref="N216" si="346">+N213+N214+N215</f>
        <v>78</v>
      </c>
      <c r="O216" s="286">
        <f t="shared" ref="O216" si="347">+O213+O214+O215</f>
        <v>143</v>
      </c>
      <c r="P216" s="287">
        <f t="shared" ref="P216" si="348">+P213+P214+P215</f>
        <v>0</v>
      </c>
      <c r="Q216" s="286">
        <f t="shared" ref="Q216" si="349">+Q213+Q214+Q215</f>
        <v>143</v>
      </c>
      <c r="R216" s="285">
        <f t="shared" ref="R216" si="350">+R213+R214+R215</f>
        <v>79</v>
      </c>
      <c r="S216" s="285">
        <f t="shared" ref="S216" si="351">+S213+S214+S215</f>
        <v>81</v>
      </c>
      <c r="T216" s="286">
        <f t="shared" ref="T216" si="352">+T213+T214+T215</f>
        <v>160</v>
      </c>
      <c r="U216" s="287">
        <f t="shared" ref="U216" si="353">+U213+U214+U215</f>
        <v>0</v>
      </c>
      <c r="V216" s="286">
        <f t="shared" ref="V216" si="354">+V213+V214+V215</f>
        <v>160</v>
      </c>
      <c r="W216" s="288">
        <f>IF(Q216=0,0,((V216/Q216)-1)*100)</f>
        <v>11.888111888111897</v>
      </c>
    </row>
    <row r="217" spans="1:23" ht="14.25" thickTop="1" thickBot="1">
      <c r="A217" s="403"/>
      <c r="K217" s="403"/>
      <c r="L217" s="255" t="s">
        <v>21</v>
      </c>
      <c r="M217" s="323">
        <v>33</v>
      </c>
      <c r="N217" s="273">
        <v>26</v>
      </c>
      <c r="O217" s="282">
        <f>SUM(M217:N217)</f>
        <v>59</v>
      </c>
      <c r="P217" s="289">
        <v>0</v>
      </c>
      <c r="Q217" s="274">
        <f>O217+P217</f>
        <v>59</v>
      </c>
      <c r="R217" s="323">
        <v>30</v>
      </c>
      <c r="S217" s="273">
        <v>28</v>
      </c>
      <c r="T217" s="282">
        <f>SUM(R217:S217)</f>
        <v>58</v>
      </c>
      <c r="U217" s="289">
        <v>0</v>
      </c>
      <c r="V217" s="282">
        <f>T217+U217</f>
        <v>58</v>
      </c>
      <c r="W217" s="276">
        <f>IF(Q217=0,0,((V217/Q217)-1)*100)</f>
        <v>-1.6949152542372836</v>
      </c>
    </row>
    <row r="218" spans="1:23" ht="14.25" thickTop="1" thickBot="1">
      <c r="L218" s="277" t="s">
        <v>66</v>
      </c>
      <c r="M218" s="278">
        <f>M212+M216+M217</f>
        <v>174</v>
      </c>
      <c r="N218" s="279">
        <f t="shared" ref="N218" si="355">N212+N216+N217</f>
        <v>192</v>
      </c>
      <c r="O218" s="280">
        <f t="shared" ref="O218" si="356">O212+O216+O217</f>
        <v>366</v>
      </c>
      <c r="P218" s="278">
        <f t="shared" ref="P218" si="357">P212+P216+P217</f>
        <v>0</v>
      </c>
      <c r="Q218" s="280">
        <f t="shared" ref="Q218" si="358">Q212+Q216+Q217</f>
        <v>366</v>
      </c>
      <c r="R218" s="278">
        <f t="shared" ref="R218" si="359">R212+R216+R217</f>
        <v>214</v>
      </c>
      <c r="S218" s="279">
        <f t="shared" ref="S218" si="360">S212+S216+S217</f>
        <v>202</v>
      </c>
      <c r="T218" s="280">
        <f t="shared" ref="T218" si="361">T212+T216+T217</f>
        <v>416</v>
      </c>
      <c r="U218" s="278">
        <f t="shared" ref="U218" si="362">U212+U216+U217</f>
        <v>0</v>
      </c>
      <c r="V218" s="280">
        <f t="shared" ref="V218" si="363">V212+V216+V217</f>
        <v>416</v>
      </c>
      <c r="W218" s="281">
        <f t="shared" ref="W218" si="364">IF(Q218=0,0,((V218/Q218)-1)*100)</f>
        <v>13.661202185792343</v>
      </c>
    </row>
    <row r="219" spans="1:23" ht="14.25" thickTop="1" thickBot="1">
      <c r="L219" s="277" t="s">
        <v>67</v>
      </c>
      <c r="M219" s="278">
        <f>+M208+M212+M216+M217</f>
        <v>193</v>
      </c>
      <c r="N219" s="279">
        <f t="shared" ref="N219:V219" si="365">+N208+N212+N216+N217</f>
        <v>227</v>
      </c>
      <c r="O219" s="280">
        <f t="shared" si="365"/>
        <v>420</v>
      </c>
      <c r="P219" s="278">
        <f t="shared" si="365"/>
        <v>0</v>
      </c>
      <c r="Q219" s="280">
        <f t="shared" si="365"/>
        <v>420</v>
      </c>
      <c r="R219" s="278">
        <f t="shared" si="365"/>
        <v>328</v>
      </c>
      <c r="S219" s="279">
        <f t="shared" si="365"/>
        <v>354</v>
      </c>
      <c r="T219" s="280">
        <f t="shared" si="365"/>
        <v>682</v>
      </c>
      <c r="U219" s="278">
        <f t="shared" si="365"/>
        <v>0</v>
      </c>
      <c r="V219" s="280">
        <f t="shared" si="365"/>
        <v>682</v>
      </c>
      <c r="W219" s="281">
        <f>IF(Q219=0,0,((V219/Q219)-1)*100)</f>
        <v>62.38095238095238</v>
      </c>
    </row>
    <row r="220" spans="1:23" ht="13.5" thickTop="1">
      <c r="A220" s="403"/>
      <c r="K220" s="403"/>
      <c r="L220" s="255" t="s">
        <v>22</v>
      </c>
      <c r="M220" s="323">
        <v>37</v>
      </c>
      <c r="N220" s="273">
        <v>32</v>
      </c>
      <c r="O220" s="282">
        <f>SUM(M220:N220)</f>
        <v>69</v>
      </c>
      <c r="P220" s="275">
        <v>0</v>
      </c>
      <c r="Q220" s="274">
        <f>O220+P220</f>
        <v>69</v>
      </c>
      <c r="R220" s="323"/>
      <c r="S220" s="273"/>
      <c r="T220" s="282"/>
      <c r="U220" s="275"/>
      <c r="V220" s="282"/>
      <c r="W220" s="276"/>
    </row>
    <row r="221" spans="1:23" ht="13.5" thickBot="1">
      <c r="A221" s="403"/>
      <c r="K221" s="403"/>
      <c r="L221" s="255" t="s">
        <v>23</v>
      </c>
      <c r="M221" s="323">
        <v>45</v>
      </c>
      <c r="N221" s="273">
        <v>36</v>
      </c>
      <c r="O221" s="282">
        <f>SUM(M221:N221)</f>
        <v>81</v>
      </c>
      <c r="P221" s="275">
        <v>0</v>
      </c>
      <c r="Q221" s="274">
        <f>O221+P221</f>
        <v>81</v>
      </c>
      <c r="R221" s="323"/>
      <c r="S221" s="273"/>
      <c r="T221" s="282"/>
      <c r="U221" s="275"/>
      <c r="V221" s="282"/>
      <c r="W221" s="276"/>
    </row>
    <row r="222" spans="1:23" ht="14.25" thickTop="1" thickBot="1">
      <c r="A222" s="403"/>
      <c r="K222" s="403"/>
      <c r="L222" s="277" t="s">
        <v>40</v>
      </c>
      <c r="M222" s="279">
        <f t="shared" ref="M222:Q222" si="366">+M217+M220+M221</f>
        <v>115</v>
      </c>
      <c r="N222" s="279">
        <f t="shared" si="366"/>
        <v>94</v>
      </c>
      <c r="O222" s="280">
        <f t="shared" si="366"/>
        <v>209</v>
      </c>
      <c r="P222" s="278">
        <f t="shared" si="366"/>
        <v>0</v>
      </c>
      <c r="Q222" s="298">
        <f t="shared" si="366"/>
        <v>209</v>
      </c>
      <c r="R222" s="279"/>
      <c r="S222" s="279"/>
      <c r="T222" s="280"/>
      <c r="U222" s="278"/>
      <c r="V222" s="280"/>
      <c r="W222" s="281"/>
    </row>
    <row r="223" spans="1:23" ht="14.25" thickTop="1" thickBot="1">
      <c r="L223" s="277" t="s">
        <v>62</v>
      </c>
      <c r="M223" s="278">
        <f t="shared" ref="M223:Q223" si="367">M212+M216+M222</f>
        <v>256</v>
      </c>
      <c r="N223" s="279">
        <f t="shared" si="367"/>
        <v>260</v>
      </c>
      <c r="O223" s="280">
        <f t="shared" si="367"/>
        <v>516</v>
      </c>
      <c r="P223" s="278">
        <f t="shared" si="367"/>
        <v>0</v>
      </c>
      <c r="Q223" s="280">
        <f t="shared" si="367"/>
        <v>516</v>
      </c>
      <c r="R223" s="278"/>
      <c r="S223" s="279"/>
      <c r="T223" s="280"/>
      <c r="U223" s="278"/>
      <c r="V223" s="280"/>
      <c r="W223" s="281"/>
    </row>
    <row r="224" spans="1:23" ht="14.25" thickTop="1" thickBot="1">
      <c r="L224" s="277" t="s">
        <v>64</v>
      </c>
      <c r="M224" s="278">
        <f t="shared" ref="M224:Q224" si="368">+M208+M212+M216+M222</f>
        <v>275</v>
      </c>
      <c r="N224" s="279">
        <f t="shared" si="368"/>
        <v>295</v>
      </c>
      <c r="O224" s="280">
        <f t="shared" si="368"/>
        <v>570</v>
      </c>
      <c r="P224" s="278">
        <f t="shared" si="368"/>
        <v>0</v>
      </c>
      <c r="Q224" s="280">
        <f t="shared" si="368"/>
        <v>570</v>
      </c>
      <c r="R224" s="278"/>
      <c r="S224" s="279"/>
      <c r="T224" s="280"/>
      <c r="U224" s="278"/>
      <c r="V224" s="280"/>
      <c r="W224" s="281"/>
    </row>
    <row r="225" spans="12:23" ht="14.25" thickTop="1" thickBot="1">
      <c r="L225" s="290" t="s">
        <v>60</v>
      </c>
      <c r="M225" s="249"/>
      <c r="N225" s="249"/>
      <c r="O225" s="249"/>
      <c r="P225" s="249"/>
      <c r="Q225" s="249"/>
      <c r="R225" s="249"/>
      <c r="S225" s="249"/>
      <c r="T225" s="249"/>
      <c r="U225" s="249"/>
      <c r="V225" s="249"/>
      <c r="W225" s="249"/>
    </row>
    <row r="226" spans="12:23" ht="13.5" thickTop="1">
      <c r="L226" s="501" t="s">
        <v>56</v>
      </c>
      <c r="M226" s="502"/>
      <c r="N226" s="502"/>
      <c r="O226" s="502"/>
      <c r="P226" s="502"/>
      <c r="Q226" s="502"/>
      <c r="R226" s="502"/>
      <c r="S226" s="502"/>
      <c r="T226" s="502"/>
      <c r="U226" s="502"/>
      <c r="V226" s="502"/>
      <c r="W226" s="503"/>
    </row>
    <row r="227" spans="12:23" ht="13.5" thickBot="1">
      <c r="L227" s="504" t="s">
        <v>53</v>
      </c>
      <c r="M227" s="505"/>
      <c r="N227" s="505"/>
      <c r="O227" s="505"/>
      <c r="P227" s="505"/>
      <c r="Q227" s="505"/>
      <c r="R227" s="505"/>
      <c r="S227" s="505"/>
      <c r="T227" s="505"/>
      <c r="U227" s="505"/>
      <c r="V227" s="505"/>
      <c r="W227" s="506"/>
    </row>
    <row r="228" spans="12:23" ht="14.25" thickTop="1" thickBot="1">
      <c r="L228" s="248"/>
      <c r="M228" s="249"/>
      <c r="N228" s="249"/>
      <c r="O228" s="249"/>
      <c r="P228" s="249"/>
      <c r="Q228" s="249"/>
      <c r="R228" s="249"/>
      <c r="S228" s="249"/>
      <c r="T228" s="249"/>
      <c r="U228" s="249"/>
      <c r="V228" s="249"/>
      <c r="W228" s="250" t="s">
        <v>34</v>
      </c>
    </row>
    <row r="229" spans="12:23" ht="12.75" customHeight="1" thickTop="1" thickBot="1">
      <c r="L229" s="251"/>
      <c r="M229" s="495" t="s">
        <v>63</v>
      </c>
      <c r="N229" s="496"/>
      <c r="O229" s="496"/>
      <c r="P229" s="496"/>
      <c r="Q229" s="496"/>
      <c r="R229" s="252" t="s">
        <v>65</v>
      </c>
      <c r="S229" s="253"/>
      <c r="T229" s="291"/>
      <c r="U229" s="252"/>
      <c r="V229" s="252"/>
      <c r="W229" s="365" t="s">
        <v>2</v>
      </c>
    </row>
    <row r="230" spans="12:23" ht="13.5" thickTop="1">
      <c r="L230" s="255" t="s">
        <v>3</v>
      </c>
      <c r="M230" s="256"/>
      <c r="N230" s="257"/>
      <c r="O230" s="258"/>
      <c r="P230" s="259"/>
      <c r="Q230" s="302"/>
      <c r="R230" s="256"/>
      <c r="S230" s="257"/>
      <c r="T230" s="258"/>
      <c r="U230" s="259"/>
      <c r="V230" s="364"/>
      <c r="W230" s="366" t="s">
        <v>4</v>
      </c>
    </row>
    <row r="231" spans="12:23" ht="13.5" thickBot="1">
      <c r="L231" s="261"/>
      <c r="M231" s="262" t="s">
        <v>35</v>
      </c>
      <c r="N231" s="263" t="s">
        <v>36</v>
      </c>
      <c r="O231" s="264" t="s">
        <v>37</v>
      </c>
      <c r="P231" s="265" t="s">
        <v>32</v>
      </c>
      <c r="Q231" s="303" t="s">
        <v>7</v>
      </c>
      <c r="R231" s="262" t="s">
        <v>35</v>
      </c>
      <c r="S231" s="263" t="s">
        <v>36</v>
      </c>
      <c r="T231" s="264" t="s">
        <v>37</v>
      </c>
      <c r="U231" s="265" t="s">
        <v>32</v>
      </c>
      <c r="V231" s="360" t="s">
        <v>7</v>
      </c>
      <c r="W231" s="367"/>
    </row>
    <row r="232" spans="12:23" ht="4.5" customHeight="1" thickTop="1">
      <c r="L232" s="255"/>
      <c r="M232" s="267"/>
      <c r="N232" s="268"/>
      <c r="O232" s="269"/>
      <c r="P232" s="270"/>
      <c r="Q232" s="304"/>
      <c r="R232" s="267"/>
      <c r="S232" s="268"/>
      <c r="T232" s="269"/>
      <c r="U232" s="270"/>
      <c r="V232" s="306"/>
      <c r="W232" s="271"/>
    </row>
    <row r="233" spans="12:23">
      <c r="L233" s="255" t="s">
        <v>10</v>
      </c>
      <c r="M233" s="272">
        <f t="shared" ref="M233:N235" si="369">+M177+M205</f>
        <v>0</v>
      </c>
      <c r="N233" s="273">
        <f t="shared" si="369"/>
        <v>0</v>
      </c>
      <c r="O233" s="274">
        <f>M233+N233</f>
        <v>0</v>
      </c>
      <c r="P233" s="275">
        <f>+P177+P205</f>
        <v>0</v>
      </c>
      <c r="Q233" s="305">
        <f t="shared" ref="Q233" si="370">O233+P233</f>
        <v>0</v>
      </c>
      <c r="R233" s="272">
        <f t="shared" ref="R233:S235" si="371">+R177+R205</f>
        <v>41</v>
      </c>
      <c r="S233" s="273">
        <f t="shared" si="371"/>
        <v>49</v>
      </c>
      <c r="T233" s="274">
        <f>R233+S233</f>
        <v>90</v>
      </c>
      <c r="U233" s="275">
        <f>+U177+U205</f>
        <v>0</v>
      </c>
      <c r="V233" s="307">
        <f>T233+U233</f>
        <v>90</v>
      </c>
      <c r="W233" s="276">
        <f>IF(Q233=0,0,((V233/Q233)-1)*100)</f>
        <v>0</v>
      </c>
    </row>
    <row r="234" spans="12:23">
      <c r="L234" s="255" t="s">
        <v>11</v>
      </c>
      <c r="M234" s="272">
        <f t="shared" si="369"/>
        <v>0</v>
      </c>
      <c r="N234" s="273">
        <f t="shared" si="369"/>
        <v>0</v>
      </c>
      <c r="O234" s="274">
        <f t="shared" ref="O234:O235" si="372">M234+N234</f>
        <v>0</v>
      </c>
      <c r="P234" s="275">
        <f>+P178+P206</f>
        <v>0</v>
      </c>
      <c r="Q234" s="305">
        <f>O234+P234</f>
        <v>0</v>
      </c>
      <c r="R234" s="272">
        <f t="shared" si="371"/>
        <v>38</v>
      </c>
      <c r="S234" s="273">
        <f t="shared" si="371"/>
        <v>57</v>
      </c>
      <c r="T234" s="274">
        <f t="shared" ref="T234:T235" si="373">R234+S234</f>
        <v>95</v>
      </c>
      <c r="U234" s="275">
        <f>+U178+U206</f>
        <v>0</v>
      </c>
      <c r="V234" s="307">
        <f>T234+U234</f>
        <v>95</v>
      </c>
      <c r="W234" s="276">
        <f>IF(Q234=0,0,((V234/Q234)-1)*100)</f>
        <v>0</v>
      </c>
    </row>
    <row r="235" spans="12:23" ht="13.5" thickBot="1">
      <c r="L235" s="261" t="s">
        <v>12</v>
      </c>
      <c r="M235" s="272">
        <f t="shared" si="369"/>
        <v>19</v>
      </c>
      <c r="N235" s="273">
        <f t="shared" si="369"/>
        <v>35</v>
      </c>
      <c r="O235" s="274">
        <f t="shared" si="372"/>
        <v>54</v>
      </c>
      <c r="P235" s="275">
        <f>+P179+P207</f>
        <v>0</v>
      </c>
      <c r="Q235" s="305">
        <f>O235+P235</f>
        <v>54</v>
      </c>
      <c r="R235" s="272">
        <f t="shared" si="371"/>
        <v>35</v>
      </c>
      <c r="S235" s="273">
        <f t="shared" si="371"/>
        <v>46</v>
      </c>
      <c r="T235" s="274">
        <f t="shared" si="373"/>
        <v>81</v>
      </c>
      <c r="U235" s="275">
        <f>+U179+U207</f>
        <v>0</v>
      </c>
      <c r="V235" s="307">
        <f>T235+U235</f>
        <v>81</v>
      </c>
      <c r="W235" s="276">
        <f>IF(Q235=0,0,((V235/Q235)-1)*100)</f>
        <v>50</v>
      </c>
    </row>
    <row r="236" spans="12:23" ht="14.25" thickTop="1" thickBot="1">
      <c r="L236" s="277" t="s">
        <v>57</v>
      </c>
      <c r="M236" s="278">
        <f t="shared" ref="M236:V236" si="374">+M233+M234+M235</f>
        <v>19</v>
      </c>
      <c r="N236" s="279">
        <f t="shared" si="374"/>
        <v>35</v>
      </c>
      <c r="O236" s="280">
        <f t="shared" si="374"/>
        <v>54</v>
      </c>
      <c r="P236" s="278">
        <f t="shared" si="374"/>
        <v>0</v>
      </c>
      <c r="Q236" s="280">
        <f t="shared" si="374"/>
        <v>54</v>
      </c>
      <c r="R236" s="278">
        <f t="shared" si="374"/>
        <v>114</v>
      </c>
      <c r="S236" s="279">
        <f t="shared" si="374"/>
        <v>152</v>
      </c>
      <c r="T236" s="280">
        <f t="shared" si="374"/>
        <v>266</v>
      </c>
      <c r="U236" s="278">
        <f t="shared" si="374"/>
        <v>0</v>
      </c>
      <c r="V236" s="280">
        <f t="shared" si="374"/>
        <v>266</v>
      </c>
      <c r="W236" s="281">
        <f t="shared" ref="W236" si="375">IF(Q236=0,0,((V236/Q236)-1)*100)</f>
        <v>392.59259259259255</v>
      </c>
    </row>
    <row r="237" spans="12:23" ht="13.5" thickTop="1">
      <c r="L237" s="255" t="s">
        <v>13</v>
      </c>
      <c r="M237" s="272">
        <f t="shared" ref="M237:N239" si="376">+M181+M209</f>
        <v>29</v>
      </c>
      <c r="N237" s="273">
        <f t="shared" si="376"/>
        <v>33</v>
      </c>
      <c r="O237" s="274">
        <f t="shared" ref="O237" si="377">M237+N237</f>
        <v>62</v>
      </c>
      <c r="P237" s="275">
        <f>+P181+P209</f>
        <v>0</v>
      </c>
      <c r="Q237" s="305">
        <f t="shared" ref="Q237" si="378">O237+P237</f>
        <v>62</v>
      </c>
      <c r="R237" s="272">
        <f t="shared" ref="R237:S239" si="379">+R181+R209</f>
        <v>36</v>
      </c>
      <c r="S237" s="273">
        <f t="shared" si="379"/>
        <v>30</v>
      </c>
      <c r="T237" s="274">
        <f t="shared" ref="T237" si="380">R237+S237</f>
        <v>66</v>
      </c>
      <c r="U237" s="275">
        <f>+U181+U209</f>
        <v>0</v>
      </c>
      <c r="V237" s="307">
        <f>T237+U237</f>
        <v>66</v>
      </c>
      <c r="W237" s="276">
        <f>IF(Q237=0,0,((V237/Q237)-1)*100)</f>
        <v>6.4516129032258007</v>
      </c>
    </row>
    <row r="238" spans="12:23">
      <c r="L238" s="255" t="s">
        <v>14</v>
      </c>
      <c r="M238" s="272">
        <f t="shared" si="376"/>
        <v>25</v>
      </c>
      <c r="N238" s="273">
        <f t="shared" si="376"/>
        <v>25</v>
      </c>
      <c r="O238" s="274">
        <f>M238+N238</f>
        <v>50</v>
      </c>
      <c r="P238" s="275">
        <f>+P182+P210</f>
        <v>0</v>
      </c>
      <c r="Q238" s="305">
        <f>O238+P238</f>
        <v>50</v>
      </c>
      <c r="R238" s="272">
        <f t="shared" si="379"/>
        <v>30</v>
      </c>
      <c r="S238" s="273">
        <f t="shared" si="379"/>
        <v>29</v>
      </c>
      <c r="T238" s="274">
        <f>R238+S238</f>
        <v>59</v>
      </c>
      <c r="U238" s="275">
        <f>+U182+U210</f>
        <v>0</v>
      </c>
      <c r="V238" s="307">
        <f>T238+U238</f>
        <v>59</v>
      </c>
      <c r="W238" s="276">
        <f>IF(Q238=0,0,((V238/Q238)-1)*100)</f>
        <v>17.999999999999993</v>
      </c>
    </row>
    <row r="239" spans="12:23" ht="13.5" thickBot="1">
      <c r="L239" s="255" t="s">
        <v>15</v>
      </c>
      <c r="M239" s="272">
        <f t="shared" si="376"/>
        <v>22</v>
      </c>
      <c r="N239" s="273">
        <f t="shared" si="376"/>
        <v>30</v>
      </c>
      <c r="O239" s="274">
        <f>M239+N239</f>
        <v>52</v>
      </c>
      <c r="P239" s="275">
        <f>+P183+P211</f>
        <v>0</v>
      </c>
      <c r="Q239" s="305">
        <f>O239+P239</f>
        <v>52</v>
      </c>
      <c r="R239" s="272">
        <f t="shared" si="379"/>
        <v>39</v>
      </c>
      <c r="S239" s="273">
        <f t="shared" si="379"/>
        <v>34</v>
      </c>
      <c r="T239" s="274">
        <f>R239+S239</f>
        <v>73</v>
      </c>
      <c r="U239" s="275">
        <f>+U183+U211</f>
        <v>0</v>
      </c>
      <c r="V239" s="307">
        <f>T239+U239</f>
        <v>73</v>
      </c>
      <c r="W239" s="276">
        <f>IF(Q239=0,0,((V239/Q239)-1)*100)</f>
        <v>40.384615384615373</v>
      </c>
    </row>
    <row r="240" spans="12:23" ht="14.25" thickTop="1" thickBot="1">
      <c r="L240" s="277" t="s">
        <v>61</v>
      </c>
      <c r="M240" s="278">
        <f t="shared" ref="M240" si="381">+M237+M238+M239</f>
        <v>76</v>
      </c>
      <c r="N240" s="279">
        <f t="shared" ref="N240" si="382">+N237+N238+N239</f>
        <v>88</v>
      </c>
      <c r="O240" s="280">
        <f t="shared" ref="O240" si="383">+O237+O238+O239</f>
        <v>164</v>
      </c>
      <c r="P240" s="278">
        <f t="shared" ref="P240" si="384">+P237+P238+P239</f>
        <v>0</v>
      </c>
      <c r="Q240" s="280">
        <f t="shared" ref="Q240" si="385">+Q237+Q238+Q239</f>
        <v>164</v>
      </c>
      <c r="R240" s="278">
        <f t="shared" ref="R240" si="386">+R237+R238+R239</f>
        <v>105</v>
      </c>
      <c r="S240" s="279">
        <f t="shared" ref="S240" si="387">+S237+S238+S239</f>
        <v>93</v>
      </c>
      <c r="T240" s="280">
        <f t="shared" ref="T240" si="388">+T237+T238+T239</f>
        <v>198</v>
      </c>
      <c r="U240" s="278">
        <f t="shared" ref="U240" si="389">+U237+U238+U239</f>
        <v>0</v>
      </c>
      <c r="V240" s="280">
        <f t="shared" ref="V240" si="390">+V237+V238+V239</f>
        <v>198</v>
      </c>
      <c r="W240" s="281">
        <f t="shared" ref="W240" si="391">IF(Q240=0,0,((V240/Q240)-1)*100)</f>
        <v>20.731707317073166</v>
      </c>
    </row>
    <row r="241" spans="1:23" ht="13.5" thickTop="1">
      <c r="L241" s="255" t="s">
        <v>16</v>
      </c>
      <c r="M241" s="272">
        <f t="shared" ref="M241:N243" si="392">+M185+M213</f>
        <v>15</v>
      </c>
      <c r="N241" s="273">
        <f t="shared" si="392"/>
        <v>20</v>
      </c>
      <c r="O241" s="274">
        <f t="shared" ref="O241" si="393">M241+N241</f>
        <v>35</v>
      </c>
      <c r="P241" s="275">
        <f>+P185+P213</f>
        <v>0</v>
      </c>
      <c r="Q241" s="305">
        <f t="shared" ref="Q241" si="394">O241+P241</f>
        <v>35</v>
      </c>
      <c r="R241" s="272">
        <f t="shared" ref="R241:S243" si="395">+R185+R213</f>
        <v>27</v>
      </c>
      <c r="S241" s="273">
        <f t="shared" si="395"/>
        <v>23</v>
      </c>
      <c r="T241" s="274">
        <f t="shared" ref="T241" si="396">R241+S241</f>
        <v>50</v>
      </c>
      <c r="U241" s="275">
        <f>+U185+U213</f>
        <v>0</v>
      </c>
      <c r="V241" s="307">
        <f>T241+U241</f>
        <v>50</v>
      </c>
      <c r="W241" s="276">
        <f t="shared" ref="W241" si="397">IF(Q241=0,0,((V241/Q241)-1)*100)</f>
        <v>42.857142857142861</v>
      </c>
    </row>
    <row r="242" spans="1:23">
      <c r="L242" s="255" t="s">
        <v>17</v>
      </c>
      <c r="M242" s="272">
        <f t="shared" si="392"/>
        <v>23</v>
      </c>
      <c r="N242" s="273">
        <f t="shared" si="392"/>
        <v>27</v>
      </c>
      <c r="O242" s="274">
        <f>M242+N242</f>
        <v>50</v>
      </c>
      <c r="P242" s="275">
        <f>+P186+P214</f>
        <v>0</v>
      </c>
      <c r="Q242" s="305">
        <f>O242+P242</f>
        <v>50</v>
      </c>
      <c r="R242" s="272">
        <f t="shared" si="395"/>
        <v>24</v>
      </c>
      <c r="S242" s="273">
        <f t="shared" si="395"/>
        <v>26</v>
      </c>
      <c r="T242" s="274">
        <f>R242+S242</f>
        <v>50</v>
      </c>
      <c r="U242" s="275">
        <f>+U186+U214</f>
        <v>0</v>
      </c>
      <c r="V242" s="307">
        <f>T242+U242</f>
        <v>50</v>
      </c>
      <c r="W242" s="276">
        <f>IF(Q242=0,0,((V242/Q242)-1)*100)</f>
        <v>0</v>
      </c>
    </row>
    <row r="243" spans="1:23" ht="13.5" thickBot="1">
      <c r="L243" s="255" t="s">
        <v>18</v>
      </c>
      <c r="M243" s="272">
        <f t="shared" si="392"/>
        <v>27</v>
      </c>
      <c r="N243" s="273">
        <f t="shared" si="392"/>
        <v>31</v>
      </c>
      <c r="O243" s="282">
        <f>M243+N243</f>
        <v>58</v>
      </c>
      <c r="P243" s="283">
        <f>+P187+P215</f>
        <v>0</v>
      </c>
      <c r="Q243" s="305">
        <f>O243+P243</f>
        <v>58</v>
      </c>
      <c r="R243" s="272">
        <f t="shared" si="395"/>
        <v>28</v>
      </c>
      <c r="S243" s="273">
        <f t="shared" si="395"/>
        <v>32</v>
      </c>
      <c r="T243" s="282">
        <f>R243+S243</f>
        <v>60</v>
      </c>
      <c r="U243" s="283">
        <f>+U187+U215</f>
        <v>0</v>
      </c>
      <c r="V243" s="307">
        <f>T243+U243</f>
        <v>60</v>
      </c>
      <c r="W243" s="276">
        <f>IF(Q243=0,0,((V243/Q243)-1)*100)</f>
        <v>3.4482758620689724</v>
      </c>
    </row>
    <row r="244" spans="1:23" ht="14.25" thickTop="1" thickBot="1">
      <c r="L244" s="284" t="s">
        <v>19</v>
      </c>
      <c r="M244" s="285">
        <f>+M241+M242+M243</f>
        <v>65</v>
      </c>
      <c r="N244" s="285">
        <f t="shared" ref="N244" si="398">+N241+N242+N243</f>
        <v>78</v>
      </c>
      <c r="O244" s="286">
        <f t="shared" ref="O244" si="399">+O241+O242+O243</f>
        <v>143</v>
      </c>
      <c r="P244" s="287">
        <f t="shared" ref="P244" si="400">+P241+P242+P243</f>
        <v>0</v>
      </c>
      <c r="Q244" s="286">
        <f t="shared" ref="Q244" si="401">+Q241+Q242+Q243</f>
        <v>143</v>
      </c>
      <c r="R244" s="285">
        <f t="shared" ref="R244" si="402">+R241+R242+R243</f>
        <v>79</v>
      </c>
      <c r="S244" s="285">
        <f t="shared" ref="S244" si="403">+S241+S242+S243</f>
        <v>81</v>
      </c>
      <c r="T244" s="286">
        <f t="shared" ref="T244" si="404">+T241+T242+T243</f>
        <v>160</v>
      </c>
      <c r="U244" s="287">
        <f t="shared" ref="U244" si="405">+U241+U242+U243</f>
        <v>0</v>
      </c>
      <c r="V244" s="286">
        <f t="shared" ref="V244" si="406">+V241+V242+V243</f>
        <v>160</v>
      </c>
      <c r="W244" s="288">
        <f>IF(Q244=0,0,((V244/Q244)-1)*100)</f>
        <v>11.888111888111897</v>
      </c>
    </row>
    <row r="245" spans="1:23" ht="14.25" thickTop="1" thickBot="1">
      <c r="A245" s="403"/>
      <c r="K245" s="403"/>
      <c r="L245" s="255" t="s">
        <v>21</v>
      </c>
      <c r="M245" s="272">
        <f>+M189+M217</f>
        <v>33</v>
      </c>
      <c r="N245" s="273">
        <f>+N189+N217</f>
        <v>26</v>
      </c>
      <c r="O245" s="282">
        <f>M245+N245</f>
        <v>59</v>
      </c>
      <c r="P245" s="289">
        <f>+P189+P217</f>
        <v>0</v>
      </c>
      <c r="Q245" s="305">
        <f>O245+P245</f>
        <v>59</v>
      </c>
      <c r="R245" s="272">
        <f>+R189+R217</f>
        <v>30</v>
      </c>
      <c r="S245" s="273">
        <f>+S189+S217</f>
        <v>28</v>
      </c>
      <c r="T245" s="282">
        <f>R245+S245</f>
        <v>58</v>
      </c>
      <c r="U245" s="289">
        <f>+U189+U217</f>
        <v>0</v>
      </c>
      <c r="V245" s="307">
        <f>T245+U245</f>
        <v>58</v>
      </c>
      <c r="W245" s="276">
        <f>IF(Q245=0,0,((V245/Q245)-1)*100)</f>
        <v>-1.6949152542372836</v>
      </c>
    </row>
    <row r="246" spans="1:23" ht="14.25" thickTop="1" thickBot="1">
      <c r="L246" s="277" t="s">
        <v>66</v>
      </c>
      <c r="M246" s="278">
        <f>M240+M244+M245</f>
        <v>174</v>
      </c>
      <c r="N246" s="279">
        <f t="shared" ref="N246" si="407">N240+N244+N245</f>
        <v>192</v>
      </c>
      <c r="O246" s="280">
        <f t="shared" ref="O246" si="408">O240+O244+O245</f>
        <v>366</v>
      </c>
      <c r="P246" s="278">
        <f t="shared" ref="P246" si="409">P240+P244+P245</f>
        <v>0</v>
      </c>
      <c r="Q246" s="280">
        <f t="shared" ref="Q246" si="410">Q240+Q244+Q245</f>
        <v>366</v>
      </c>
      <c r="R246" s="278">
        <f t="shared" ref="R246" si="411">R240+R244+R245</f>
        <v>214</v>
      </c>
      <c r="S246" s="279">
        <f t="shared" ref="S246" si="412">S240+S244+S245</f>
        <v>202</v>
      </c>
      <c r="T246" s="280">
        <f t="shared" ref="T246" si="413">T240+T244+T245</f>
        <v>416</v>
      </c>
      <c r="U246" s="278">
        <f t="shared" ref="U246" si="414">U240+U244+U245</f>
        <v>0</v>
      </c>
      <c r="V246" s="280">
        <f t="shared" ref="V246" si="415">V240+V244+V245</f>
        <v>416</v>
      </c>
      <c r="W246" s="281">
        <f t="shared" ref="W246" si="416">IF(Q246=0,0,((V246/Q246)-1)*100)</f>
        <v>13.661202185792343</v>
      </c>
    </row>
    <row r="247" spans="1:23" ht="14.25" thickTop="1" thickBot="1">
      <c r="L247" s="277" t="s">
        <v>67</v>
      </c>
      <c r="M247" s="278">
        <f>+M236+M240+M244+M245</f>
        <v>193</v>
      </c>
      <c r="N247" s="279">
        <f t="shared" ref="N247:V247" si="417">+N236+N240+N244+N245</f>
        <v>227</v>
      </c>
      <c r="O247" s="280">
        <f t="shared" si="417"/>
        <v>420</v>
      </c>
      <c r="P247" s="278">
        <f t="shared" si="417"/>
        <v>0</v>
      </c>
      <c r="Q247" s="280">
        <f t="shared" si="417"/>
        <v>420</v>
      </c>
      <c r="R247" s="278">
        <f t="shared" si="417"/>
        <v>328</v>
      </c>
      <c r="S247" s="279">
        <f t="shared" si="417"/>
        <v>354</v>
      </c>
      <c r="T247" s="280">
        <f t="shared" si="417"/>
        <v>682</v>
      </c>
      <c r="U247" s="278">
        <f t="shared" si="417"/>
        <v>0</v>
      </c>
      <c r="V247" s="280">
        <f t="shared" si="417"/>
        <v>682</v>
      </c>
      <c r="W247" s="281">
        <f>IF(Q247=0,0,((V247/Q247)-1)*100)</f>
        <v>62.38095238095238</v>
      </c>
    </row>
    <row r="248" spans="1:23" ht="13.5" thickTop="1">
      <c r="A248" s="403"/>
      <c r="K248" s="403"/>
      <c r="L248" s="255" t="s">
        <v>22</v>
      </c>
      <c r="M248" s="272">
        <f>+M192+M220</f>
        <v>37</v>
      </c>
      <c r="N248" s="273">
        <f>+N192+N220</f>
        <v>32</v>
      </c>
      <c r="O248" s="282">
        <f t="shared" ref="O248:O249" si="418">M248+N248</f>
        <v>69</v>
      </c>
      <c r="P248" s="275">
        <f>+P192+P220</f>
        <v>0</v>
      </c>
      <c r="Q248" s="305">
        <f t="shared" ref="Q248:Q249" si="419">O248+P248</f>
        <v>69</v>
      </c>
      <c r="R248" s="272"/>
      <c r="S248" s="273"/>
      <c r="T248" s="282"/>
      <c r="U248" s="275"/>
      <c r="V248" s="307"/>
      <c r="W248" s="276"/>
    </row>
    <row r="249" spans="1:23" ht="13.5" thickBot="1">
      <c r="A249" s="403"/>
      <c r="K249" s="403"/>
      <c r="L249" s="255" t="s">
        <v>23</v>
      </c>
      <c r="M249" s="272">
        <f>+M193+M221</f>
        <v>45</v>
      </c>
      <c r="N249" s="273">
        <f>+N193+N221</f>
        <v>36</v>
      </c>
      <c r="O249" s="282">
        <f t="shared" si="418"/>
        <v>81</v>
      </c>
      <c r="P249" s="275">
        <f>+P193+P221</f>
        <v>0</v>
      </c>
      <c r="Q249" s="305">
        <f t="shared" si="419"/>
        <v>81</v>
      </c>
      <c r="R249" s="272"/>
      <c r="S249" s="273"/>
      <c r="T249" s="282"/>
      <c r="U249" s="275"/>
      <c r="V249" s="307"/>
      <c r="W249" s="276"/>
    </row>
    <row r="250" spans="1:23" ht="14.25" thickTop="1" thickBot="1">
      <c r="L250" s="277" t="s">
        <v>40</v>
      </c>
      <c r="M250" s="278">
        <f t="shared" ref="M250:Q250" si="420">+M245+M248+M249</f>
        <v>115</v>
      </c>
      <c r="N250" s="279">
        <f t="shared" si="420"/>
        <v>94</v>
      </c>
      <c r="O250" s="280">
        <f t="shared" si="420"/>
        <v>209</v>
      </c>
      <c r="P250" s="278">
        <f t="shared" si="420"/>
        <v>0</v>
      </c>
      <c r="Q250" s="280">
        <f t="shared" si="420"/>
        <v>209</v>
      </c>
      <c r="R250" s="278"/>
      <c r="S250" s="279"/>
      <c r="T250" s="280"/>
      <c r="U250" s="278"/>
      <c r="V250" s="280"/>
      <c r="W250" s="281"/>
    </row>
    <row r="251" spans="1:23" ht="14.25" thickTop="1" thickBot="1">
      <c r="L251" s="277" t="s">
        <v>62</v>
      </c>
      <c r="M251" s="278">
        <f t="shared" ref="M251:Q251" si="421">M240+M244+M250</f>
        <v>256</v>
      </c>
      <c r="N251" s="279">
        <f t="shared" si="421"/>
        <v>260</v>
      </c>
      <c r="O251" s="280">
        <f t="shared" si="421"/>
        <v>516</v>
      </c>
      <c r="P251" s="278">
        <f t="shared" si="421"/>
        <v>0</v>
      </c>
      <c r="Q251" s="280">
        <f t="shared" si="421"/>
        <v>516</v>
      </c>
      <c r="R251" s="278"/>
      <c r="S251" s="279"/>
      <c r="T251" s="280"/>
      <c r="U251" s="278"/>
      <c r="V251" s="280"/>
      <c r="W251" s="281"/>
    </row>
    <row r="252" spans="1:23" ht="14.25" thickTop="1" thickBot="1">
      <c r="L252" s="277" t="s">
        <v>64</v>
      </c>
      <c r="M252" s="278">
        <f t="shared" ref="M252:Q252" si="422">+M236+M240+M244+M250</f>
        <v>275</v>
      </c>
      <c r="N252" s="279">
        <f t="shared" si="422"/>
        <v>295</v>
      </c>
      <c r="O252" s="280">
        <f t="shared" si="422"/>
        <v>570</v>
      </c>
      <c r="P252" s="278">
        <f t="shared" si="422"/>
        <v>0</v>
      </c>
      <c r="Q252" s="280">
        <f t="shared" si="422"/>
        <v>570</v>
      </c>
      <c r="R252" s="278"/>
      <c r="S252" s="279"/>
      <c r="T252" s="280"/>
      <c r="U252" s="278"/>
      <c r="V252" s="280"/>
      <c r="W252" s="281"/>
    </row>
    <row r="253" spans="1:23" ht="13.5" thickTop="1">
      <c r="L253" s="290" t="s">
        <v>60</v>
      </c>
      <c r="M253" s="249"/>
      <c r="N253" s="249"/>
      <c r="O253" s="249"/>
      <c r="P253" s="249"/>
      <c r="Q253" s="249"/>
      <c r="R253" s="249"/>
      <c r="S253" s="249"/>
      <c r="T253" s="249"/>
      <c r="U253" s="249"/>
      <c r="V253" s="249"/>
      <c r="W253" s="249"/>
    </row>
  </sheetData>
  <sheetProtection password="CF53" sheet="1" objects="1" scenarios="1"/>
  <mergeCells count="37">
    <mergeCell ref="M229:Q229"/>
    <mergeCell ref="B2:I2"/>
    <mergeCell ref="B3:I3"/>
    <mergeCell ref="C5:E5"/>
    <mergeCell ref="F5:H5"/>
    <mergeCell ref="L2:W2"/>
    <mergeCell ref="L3:W3"/>
    <mergeCell ref="M5:Q5"/>
    <mergeCell ref="R5:V5"/>
    <mergeCell ref="B30:I30"/>
    <mergeCell ref="B31:I31"/>
    <mergeCell ref="C33:E33"/>
    <mergeCell ref="F33:H33"/>
    <mergeCell ref="L30:W30"/>
    <mergeCell ref="L31:W31"/>
    <mergeCell ref="M33:Q33"/>
    <mergeCell ref="R33:V33"/>
    <mergeCell ref="B58:I58"/>
    <mergeCell ref="B59:I59"/>
    <mergeCell ref="C61:E61"/>
    <mergeCell ref="F61:H61"/>
    <mergeCell ref="L58:W58"/>
    <mergeCell ref="L59:W59"/>
    <mergeCell ref="M61:Q61"/>
    <mergeCell ref="R61:V61"/>
    <mergeCell ref="L86:W86"/>
    <mergeCell ref="L87:W87"/>
    <mergeCell ref="L114:W114"/>
    <mergeCell ref="L115:W115"/>
    <mergeCell ref="L142:W142"/>
    <mergeCell ref="L143:W143"/>
    <mergeCell ref="L226:W226"/>
    <mergeCell ref="L227:W227"/>
    <mergeCell ref="L170:W170"/>
    <mergeCell ref="L171:W171"/>
    <mergeCell ref="L198:W198"/>
    <mergeCell ref="L199:W199"/>
  </mergeCells>
  <conditionalFormatting sqref="A1:A1048576 K1:K1048576">
    <cfRule type="containsText" dxfId="1" priority="2" operator="containsText" text="NOT OK">
      <formula>NOT(ISERROR(SEARCH("NOT OK",A1)))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 : Mae Fah Luang Chiang Rai International Airport</oddHeader>
  </headerFooter>
  <rowBreaks count="2" manualBreakCount="2">
    <brk id="85" min="11" max="22" man="1"/>
    <brk id="169" min="11" max="2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AB253"/>
  <sheetViews>
    <sheetView tabSelected="1" topLeftCell="D82" zoomScaleNormal="100" workbookViewId="0">
      <selection activeCell="J99" sqref="J99"/>
    </sheetView>
  </sheetViews>
  <sheetFormatPr defaultColWidth="7" defaultRowHeight="12.75"/>
  <cols>
    <col min="1" max="1" width="7" style="4"/>
    <col min="2" max="2" width="12.42578125" style="1" customWidth="1"/>
    <col min="3" max="3" width="11.5703125" style="1" customWidth="1"/>
    <col min="4" max="4" width="11.42578125" style="1" customWidth="1"/>
    <col min="5" max="5" width="11.14062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28515625" style="2" bestFit="1" customWidth="1"/>
    <col min="10" max="10" width="7" style="1" customWidth="1"/>
    <col min="11" max="11" width="7" style="4"/>
    <col min="12" max="12" width="13" style="1" customWidth="1"/>
    <col min="13" max="14" width="13.140625" style="1" customWidth="1"/>
    <col min="15" max="15" width="14.28515625" style="1" customWidth="1"/>
    <col min="16" max="19" width="13.140625" style="1" customWidth="1"/>
    <col min="20" max="20" width="14.28515625" style="1" bestFit="1" customWidth="1"/>
    <col min="21" max="22" width="13.140625" style="1" customWidth="1"/>
    <col min="23" max="23" width="12.28515625" style="2" bestFit="1" customWidth="1"/>
    <col min="24" max="24" width="6.85546875" style="2" bestFit="1" customWidth="1"/>
    <col min="25" max="26" width="9" style="1" bestFit="1" customWidth="1"/>
    <col min="27" max="27" width="7" style="3"/>
    <col min="28" max="16384" width="7" style="1"/>
  </cols>
  <sheetData>
    <row r="1" spans="1:23" ht="13.5" thickBot="1"/>
    <row r="2" spans="1:23" ht="13.5" thickTop="1">
      <c r="B2" s="513" t="s">
        <v>0</v>
      </c>
      <c r="C2" s="514"/>
      <c r="D2" s="514"/>
      <c r="E2" s="514"/>
      <c r="F2" s="514"/>
      <c r="G2" s="514"/>
      <c r="H2" s="514"/>
      <c r="I2" s="515"/>
      <c r="J2" s="4"/>
      <c r="L2" s="516" t="s">
        <v>1</v>
      </c>
      <c r="M2" s="517"/>
      <c r="N2" s="517"/>
      <c r="O2" s="517"/>
      <c r="P2" s="517"/>
      <c r="Q2" s="517"/>
      <c r="R2" s="517"/>
      <c r="S2" s="517"/>
      <c r="T2" s="517"/>
      <c r="U2" s="517"/>
      <c r="V2" s="517"/>
      <c r="W2" s="518"/>
    </row>
    <row r="3" spans="1:23" ht="13.5" thickBot="1">
      <c r="B3" s="519" t="s">
        <v>46</v>
      </c>
      <c r="C3" s="520"/>
      <c r="D3" s="520"/>
      <c r="E3" s="520"/>
      <c r="F3" s="520"/>
      <c r="G3" s="520"/>
      <c r="H3" s="520"/>
      <c r="I3" s="521"/>
      <c r="J3" s="4"/>
      <c r="L3" s="522" t="s">
        <v>48</v>
      </c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4"/>
    </row>
    <row r="4" spans="1:23" ht="14.25" thickTop="1" thickBot="1">
      <c r="B4" s="106"/>
      <c r="C4" s="107"/>
      <c r="D4" s="107"/>
      <c r="E4" s="107"/>
      <c r="F4" s="107"/>
      <c r="G4" s="107"/>
      <c r="H4" s="107"/>
      <c r="I4" s="108"/>
      <c r="J4" s="4"/>
      <c r="L4" s="52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</row>
    <row r="5" spans="1:23" ht="14.25" thickTop="1" thickBot="1">
      <c r="B5" s="109"/>
      <c r="C5" s="525" t="s">
        <v>63</v>
      </c>
      <c r="D5" s="526"/>
      <c r="E5" s="527"/>
      <c r="F5" s="525" t="s">
        <v>65</v>
      </c>
      <c r="G5" s="526"/>
      <c r="H5" s="527"/>
      <c r="I5" s="110" t="s">
        <v>2</v>
      </c>
      <c r="J5" s="4"/>
      <c r="L5" s="12"/>
      <c r="M5" s="528" t="s">
        <v>63</v>
      </c>
      <c r="N5" s="529"/>
      <c r="O5" s="529"/>
      <c r="P5" s="529"/>
      <c r="Q5" s="530"/>
      <c r="R5" s="528" t="s">
        <v>65</v>
      </c>
      <c r="S5" s="529"/>
      <c r="T5" s="529"/>
      <c r="U5" s="529"/>
      <c r="V5" s="530"/>
      <c r="W5" s="13" t="s">
        <v>2</v>
      </c>
    </row>
    <row r="6" spans="1:23" ht="13.5" thickTop="1">
      <c r="B6" s="111" t="s">
        <v>3</v>
      </c>
      <c r="C6" s="112"/>
      <c r="D6" s="113"/>
      <c r="E6" s="114"/>
      <c r="F6" s="112"/>
      <c r="G6" s="113"/>
      <c r="H6" s="114"/>
      <c r="I6" s="115" t="s">
        <v>4</v>
      </c>
      <c r="J6" s="4"/>
      <c r="L6" s="14" t="s">
        <v>3</v>
      </c>
      <c r="M6" s="20"/>
      <c r="N6" s="16"/>
      <c r="O6" s="17"/>
      <c r="P6" s="18"/>
      <c r="Q6" s="21"/>
      <c r="R6" s="20"/>
      <c r="S6" s="16"/>
      <c r="T6" s="17"/>
      <c r="U6" s="18"/>
      <c r="V6" s="21"/>
      <c r="W6" s="22" t="s">
        <v>4</v>
      </c>
    </row>
    <row r="7" spans="1:23" ht="13.5" thickBot="1">
      <c r="B7" s="116"/>
      <c r="C7" s="117" t="s">
        <v>5</v>
      </c>
      <c r="D7" s="118" t="s">
        <v>6</v>
      </c>
      <c r="E7" s="222" t="s">
        <v>7</v>
      </c>
      <c r="F7" s="117" t="s">
        <v>5</v>
      </c>
      <c r="G7" s="118" t="s">
        <v>6</v>
      </c>
      <c r="H7" s="222" t="s">
        <v>7</v>
      </c>
      <c r="I7" s="120"/>
      <c r="J7" s="4"/>
      <c r="L7" s="23"/>
      <c r="M7" s="28" t="s">
        <v>8</v>
      </c>
      <c r="N7" s="25" t="s">
        <v>9</v>
      </c>
      <c r="O7" s="26" t="s">
        <v>31</v>
      </c>
      <c r="P7" s="27" t="s">
        <v>32</v>
      </c>
      <c r="Q7" s="26" t="s">
        <v>7</v>
      </c>
      <c r="R7" s="28" t="s">
        <v>8</v>
      </c>
      <c r="S7" s="25" t="s">
        <v>9</v>
      </c>
      <c r="T7" s="26" t="s">
        <v>31</v>
      </c>
      <c r="U7" s="27" t="s">
        <v>32</v>
      </c>
      <c r="V7" s="26" t="s">
        <v>7</v>
      </c>
      <c r="W7" s="29"/>
    </row>
    <row r="8" spans="1:23" ht="6" customHeight="1" thickTop="1">
      <c r="B8" s="111"/>
      <c r="C8" s="121"/>
      <c r="D8" s="122"/>
      <c r="E8" s="123"/>
      <c r="F8" s="121"/>
      <c r="G8" s="122"/>
      <c r="H8" s="172"/>
      <c r="I8" s="124"/>
      <c r="J8" s="4"/>
      <c r="L8" s="14"/>
      <c r="M8" s="34"/>
      <c r="N8" s="31"/>
      <c r="O8" s="32"/>
      <c r="P8" s="33"/>
      <c r="Q8" s="35"/>
      <c r="R8" s="34"/>
      <c r="S8" s="31"/>
      <c r="T8" s="32"/>
      <c r="U8" s="33"/>
      <c r="V8" s="35"/>
      <c r="W8" s="36"/>
    </row>
    <row r="9" spans="1:23">
      <c r="A9" s="397" t="str">
        <f>IF(ISERROR(F9/G9)," ",IF(F9/G9&gt;0.5,IF(F9/G9&lt;1.5," ","NOT OK"),"NOT OK"))</f>
        <v xml:space="preserve"> </v>
      </c>
      <c r="B9" s="111" t="s">
        <v>10</v>
      </c>
      <c r="C9" s="125">
        <f>'Lcc_BKK+DMK'!C9+Lcc_CNX!C9+Lcc_HDY!C9+Lcc_HKT!C9+Lcc_CEI!C9</f>
        <v>3555</v>
      </c>
      <c r="D9" s="127">
        <f>'Lcc_BKK+DMK'!D9+Lcc_CNX!D9+Lcc_HDY!D9+Lcc_HKT!D9+Lcc_CEI!D9</f>
        <v>3557</v>
      </c>
      <c r="E9" s="167">
        <f>SUM(C9:D9)</f>
        <v>7112</v>
      </c>
      <c r="F9" s="125">
        <f>+'Lcc_BKK+DMK'!F9+Lcc_CNX!F9+Lcc_HDY!F9+Lcc_HKT!F9+Lcc_CEI!F9</f>
        <v>4542</v>
      </c>
      <c r="G9" s="127">
        <f>'Lcc_BKK+DMK'!G9+Lcc_CNX!G9+Lcc_HDY!G9+Lcc_HKT!G9+Lcc_CEI!G9</f>
        <v>4522</v>
      </c>
      <c r="H9" s="173">
        <f>SUM(F9:G9)</f>
        <v>9064</v>
      </c>
      <c r="I9" s="128">
        <f>IF(E9=0,0,((H9/E9)-1)*100)</f>
        <v>27.446569178852641</v>
      </c>
      <c r="J9" s="4"/>
      <c r="L9" s="14" t="s">
        <v>10</v>
      </c>
      <c r="M9" s="40">
        <f>'Lcc_BKK+DMK'!M9+Lcc_CNX!M9+Lcc_HDY!M9+Lcc_HKT!M9+Lcc_CEI!M9</f>
        <v>527362</v>
      </c>
      <c r="N9" s="38">
        <f>'Lcc_BKK+DMK'!N9+Lcc_CNX!N9+Lcc_HDY!N9+Lcc_HKT!N9+Lcc_CEI!N9</f>
        <v>532492</v>
      </c>
      <c r="O9" s="193">
        <f>SUM(M9:N9)</f>
        <v>1059854</v>
      </c>
      <c r="P9" s="150">
        <f>'Lcc_BKK+DMK'!P9+Lcc_CNX!P9+Lcc_HDY!P9+Lcc_HKT!P9+Lcc_CEI!P9</f>
        <v>614</v>
      </c>
      <c r="Q9" s="193">
        <f t="shared" ref="Q9:Q11" si="0">O9+P9</f>
        <v>1060468</v>
      </c>
      <c r="R9" s="40">
        <f>'Lcc_BKK+DMK'!R9+Lcc_CNX!R9+Lcc_HDY!R9+Lcc_HKT!R9+Lcc_CEI!R9</f>
        <v>648923</v>
      </c>
      <c r="S9" s="38">
        <f>'Lcc_BKK+DMK'!S9+Lcc_CNX!S9+Lcc_HDY!S9+Lcc_HKT!S9+Lcc_CEI!S9</f>
        <v>651924</v>
      </c>
      <c r="T9" s="193">
        <f t="shared" ref="T9" si="1">SUM(R9:S9)</f>
        <v>1300847</v>
      </c>
      <c r="U9" s="150">
        <f>+Lcc_BKK!U9+Lcc_DMK!U9+Lcc_CNX!U9+Lcc_HDY!U9+Lcc_HKT!U9+Lcc_CEI!U9</f>
        <v>1317</v>
      </c>
      <c r="V9" s="193">
        <f>T9+U9</f>
        <v>1302164</v>
      </c>
      <c r="W9" s="41">
        <f>IF(Q9=0,0,((V9/Q9)-1)*100)</f>
        <v>22.791446795188541</v>
      </c>
    </row>
    <row r="10" spans="1:23">
      <c r="A10" s="397" t="str">
        <f>IF(ISERROR(F10/G10)," ",IF(F10/G10&gt;0.5,IF(F10/G10&lt;1.5," ","NOT OK"),"NOT OK"))</f>
        <v xml:space="preserve"> </v>
      </c>
      <c r="B10" s="111" t="s">
        <v>11</v>
      </c>
      <c r="C10" s="125">
        <f>'Lcc_BKK+DMK'!C10+Lcc_CNX!C10+Lcc_HDY!C10+Lcc_HKT!C10+Lcc_CEI!C10</f>
        <v>3627</v>
      </c>
      <c r="D10" s="127">
        <f>'Lcc_BKK+DMK'!D10+Lcc_CNX!D10+Lcc_HDY!D10+Lcc_HKT!D10+Lcc_CEI!D10</f>
        <v>3625</v>
      </c>
      <c r="E10" s="167">
        <f>SUM(C10:D10)</f>
        <v>7252</v>
      </c>
      <c r="F10" s="125">
        <f>+'Lcc_BKK+DMK'!F10+Lcc_CNX!F10+Lcc_HDY!F10+Lcc_HKT!F10+Lcc_CEI!F10</f>
        <v>4526</v>
      </c>
      <c r="G10" s="127">
        <f>'Lcc_BKK+DMK'!G10+Lcc_CNX!G10+Lcc_HDY!G10+Lcc_HKT!G10+Lcc_CEI!G10</f>
        <v>4529</v>
      </c>
      <c r="H10" s="173">
        <f>SUM(F10:G10)</f>
        <v>9055</v>
      </c>
      <c r="I10" s="128">
        <f>IF(E10=0,0,((H10/E10)-1)*100)</f>
        <v>24.862107004964141</v>
      </c>
      <c r="J10" s="4"/>
      <c r="K10" s="7"/>
      <c r="L10" s="14" t="s">
        <v>11</v>
      </c>
      <c r="M10" s="40">
        <f>'Lcc_BKK+DMK'!M10+Lcc_CNX!M10+Lcc_HDY!M10+Lcc_HKT!M10+Lcc_CEI!M10</f>
        <v>550311</v>
      </c>
      <c r="N10" s="38">
        <f>'Lcc_BKK+DMK'!N10+Lcc_CNX!N10+Lcc_HDY!N10+Lcc_HKT!N10+Lcc_CEI!N10</f>
        <v>529873</v>
      </c>
      <c r="O10" s="193">
        <f t="shared" ref="O10:O11" si="2">SUM(M10:N10)</f>
        <v>1080184</v>
      </c>
      <c r="P10" s="150">
        <f>'Lcc_BKK+DMK'!P10+Lcc_CNX!P10+Lcc_HDY!P10+Lcc_HKT!P10+Lcc_CEI!P10</f>
        <v>540</v>
      </c>
      <c r="Q10" s="193">
        <f t="shared" si="0"/>
        <v>1080724</v>
      </c>
      <c r="R10" s="40">
        <f>'Lcc_BKK+DMK'!R10+Lcc_CNX!R10+Lcc_HDY!R10+Lcc_HKT!R10+Lcc_CEI!R10</f>
        <v>703428</v>
      </c>
      <c r="S10" s="38">
        <f>'Lcc_BKK+DMK'!S10+Lcc_CNX!S10+Lcc_HDY!S10+Lcc_HKT!S10+Lcc_CEI!S10</f>
        <v>682679</v>
      </c>
      <c r="T10" s="193">
        <f t="shared" ref="T10:T11" si="3">SUM(R10:S10)</f>
        <v>1386107</v>
      </c>
      <c r="U10" s="150">
        <f>+Lcc_BKK!U10+Lcc_DMK!U10+Lcc_CNX!U10+Lcc_HDY!U10+Lcc_HKT!U10+Lcc_CEI!U10</f>
        <v>1515</v>
      </c>
      <c r="V10" s="193">
        <f>T10+U10</f>
        <v>1387622</v>
      </c>
      <c r="W10" s="41">
        <f>IF(Q10=0,0,((V10/Q10)-1)*100)</f>
        <v>28.39744467597647</v>
      </c>
    </row>
    <row r="11" spans="1:23" ht="13.5" thickBot="1">
      <c r="A11" s="397" t="str">
        <f>IF(ISERROR(F11/G11)," ",IF(F11/G11&gt;0.5,IF(F11/G11&lt;1.5," ","NOT OK"),"NOT OK"))</f>
        <v xml:space="preserve"> </v>
      </c>
      <c r="B11" s="116" t="s">
        <v>12</v>
      </c>
      <c r="C11" s="129">
        <f>'Lcc_BKK+DMK'!C11+Lcc_CNX!C11+Lcc_HDY!C11+Lcc_HKT!C11+Lcc_CEI!C11</f>
        <v>3927</v>
      </c>
      <c r="D11" s="131">
        <f>'Lcc_BKK+DMK'!D11+Lcc_CNX!D11+Lcc_HDY!D11+Lcc_HKT!D11+Lcc_CEI!D11</f>
        <v>3924</v>
      </c>
      <c r="E11" s="167">
        <f>SUM(C11:D11)</f>
        <v>7851</v>
      </c>
      <c r="F11" s="129">
        <f>+'Lcc_BKK+DMK'!F11+Lcc_CNX!F11+Lcc_HDY!F11+Lcc_HKT!F11+Lcc_CEI!F11</f>
        <v>4944</v>
      </c>
      <c r="G11" s="131">
        <f>'Lcc_BKK+DMK'!G11+Lcc_CNX!G11+Lcc_HDY!G11+Lcc_HKT!G11+Lcc_CEI!G11</f>
        <v>4938</v>
      </c>
      <c r="H11" s="173">
        <f>SUM(F11:G11)</f>
        <v>9882</v>
      </c>
      <c r="I11" s="128">
        <f>IF(E11=0,0,((H11/E11)-1)*100)</f>
        <v>25.869316010699283</v>
      </c>
      <c r="J11" s="4"/>
      <c r="K11" s="7"/>
      <c r="L11" s="23" t="s">
        <v>12</v>
      </c>
      <c r="M11" s="40">
        <f>'Lcc_BKK+DMK'!M11+Lcc_CNX!M11+Lcc_HDY!M11+Lcc_HKT!M11+Lcc_CEI!M11</f>
        <v>601917</v>
      </c>
      <c r="N11" s="38">
        <f>'Lcc_BKK+DMK'!N11+Lcc_CNX!N11+Lcc_HDY!N11+Lcc_HKT!N11+Lcc_CEI!N11</f>
        <v>578738</v>
      </c>
      <c r="O11" s="193">
        <f t="shared" si="2"/>
        <v>1180655</v>
      </c>
      <c r="P11" s="39">
        <f>'Lcc_BKK+DMK'!P11+Lcc_CNX!P11+Lcc_HDY!P11+Lcc_HKT!P11+Lcc_CEI!P11</f>
        <v>927</v>
      </c>
      <c r="Q11" s="247">
        <f t="shared" si="0"/>
        <v>1181582</v>
      </c>
      <c r="R11" s="40">
        <f>'Lcc_BKK+DMK'!R11+Lcc_CNX!R11+Lcc_HDY!R11+Lcc_HKT!R11+Lcc_CEI!R11</f>
        <v>800942</v>
      </c>
      <c r="S11" s="38">
        <f>'Lcc_BKK+DMK'!S11+Lcc_CNX!S11+Lcc_HDY!S11+Lcc_HKT!S11+Lcc_CEI!S11</f>
        <v>775297</v>
      </c>
      <c r="T11" s="193">
        <f t="shared" si="3"/>
        <v>1576239</v>
      </c>
      <c r="U11" s="150">
        <f>+Lcc_BKK!U11+Lcc_DMK!U11+Lcc_CNX!U11+Lcc_HDY!U11+Lcc_HKT!U11+Lcc_CEI!U11</f>
        <v>1945</v>
      </c>
      <c r="V11" s="247">
        <f>T11+U11</f>
        <v>1578184</v>
      </c>
      <c r="W11" s="41">
        <f>IF(Q11=0,0,((V11/Q11)-1)*100)</f>
        <v>33.565338673067124</v>
      </c>
    </row>
    <row r="12" spans="1:23" ht="14.25" thickTop="1" thickBot="1">
      <c r="A12" s="397" t="str">
        <f>IF(ISERROR(F12/G12)," ",IF(F12/G12&gt;0.5,IF(F12/G12&lt;1.5," ","NOT OK"),"NOT OK"))</f>
        <v xml:space="preserve"> </v>
      </c>
      <c r="B12" s="132" t="s">
        <v>57</v>
      </c>
      <c r="C12" s="133">
        <f t="shared" ref="C12:H12" si="4">+C9+C10+C11</f>
        <v>11109</v>
      </c>
      <c r="D12" s="135">
        <f t="shared" si="4"/>
        <v>11106</v>
      </c>
      <c r="E12" s="168">
        <f t="shared" si="4"/>
        <v>22215</v>
      </c>
      <c r="F12" s="133">
        <f t="shared" si="4"/>
        <v>14012</v>
      </c>
      <c r="G12" s="135">
        <f t="shared" si="4"/>
        <v>13989</v>
      </c>
      <c r="H12" s="177">
        <f t="shared" si="4"/>
        <v>28001</v>
      </c>
      <c r="I12" s="136">
        <f t="shared" ref="I12" si="5">IF(E12=0,0,((H12/E12)-1)*100)</f>
        <v>26.045464776052206</v>
      </c>
      <c r="J12" s="4"/>
      <c r="L12" s="42" t="s">
        <v>57</v>
      </c>
      <c r="M12" s="46">
        <f t="shared" ref="M12:V12" si="6">+M9+M10+M11</f>
        <v>1679590</v>
      </c>
      <c r="N12" s="44">
        <f t="shared" si="6"/>
        <v>1641103</v>
      </c>
      <c r="O12" s="194">
        <f t="shared" si="6"/>
        <v>3320693</v>
      </c>
      <c r="P12" s="44">
        <f t="shared" si="6"/>
        <v>2081</v>
      </c>
      <c r="Q12" s="194">
        <f t="shared" si="6"/>
        <v>3322774</v>
      </c>
      <c r="R12" s="46">
        <f t="shared" si="6"/>
        <v>2153293</v>
      </c>
      <c r="S12" s="44">
        <f t="shared" si="6"/>
        <v>2109900</v>
      </c>
      <c r="T12" s="194">
        <f t="shared" si="6"/>
        <v>4263193</v>
      </c>
      <c r="U12" s="44">
        <f t="shared" si="6"/>
        <v>4777</v>
      </c>
      <c r="V12" s="194">
        <f t="shared" si="6"/>
        <v>4267970</v>
      </c>
      <c r="W12" s="47">
        <f t="shared" ref="W12" si="7">IF(Q12=0,0,((V12/Q12)-1)*100)</f>
        <v>28.445991210958077</v>
      </c>
    </row>
    <row r="13" spans="1:23" ht="13.5" thickTop="1">
      <c r="A13" s="397" t="str">
        <f t="shared" ref="A13:A73" si="8">IF(ISERROR(F13/G13)," ",IF(F13/G13&gt;0.5,IF(F13/G13&lt;1.5," ","NOT OK"),"NOT OK"))</f>
        <v xml:space="preserve"> </v>
      </c>
      <c r="B13" s="111" t="s">
        <v>13</v>
      </c>
      <c r="C13" s="125">
        <f>'Lcc_BKK+DMK'!C13+Lcc_CNX!C13+Lcc_HDY!C13+Lcc_HKT!C13+Lcc_CEI!C13</f>
        <v>4066</v>
      </c>
      <c r="D13" s="127">
        <f>'Lcc_BKK+DMK'!D13+Lcc_CNX!D13+Lcc_HDY!D13+Lcc_HKT!D13+Lcc_CEI!D13</f>
        <v>4063</v>
      </c>
      <c r="E13" s="167">
        <f t="shared" ref="E13:E25" si="9">SUM(C13:D13)</f>
        <v>8129</v>
      </c>
      <c r="F13" s="125">
        <f>'Lcc_BKK+DMK'!F13+Lcc_CNX!F13+Lcc_HDY!F13+Lcc_HKT!F13+Lcc_CEI!F13</f>
        <v>5021</v>
      </c>
      <c r="G13" s="127">
        <f>'Lcc_BKK+DMK'!G13+Lcc_CNX!G13+Lcc_HDY!G13+Lcc_HKT!G13+Lcc_CEI!G13</f>
        <v>5023</v>
      </c>
      <c r="H13" s="173">
        <f>SUM(F13:G13)</f>
        <v>10044</v>
      </c>
      <c r="I13" s="128">
        <f t="shared" ref="I13:I22" si="10">IF(E13=0,0,((H13/E13)-1)*100)</f>
        <v>23.55763316521098</v>
      </c>
      <c r="J13" s="4"/>
      <c r="L13" s="14" t="s">
        <v>13</v>
      </c>
      <c r="M13" s="40">
        <f>'Lcc_BKK+DMK'!M13+Lcc_CNX!M13+Lcc_HDY!M13+Lcc_HKT!M13+Lcc_CEI!M13</f>
        <v>583993</v>
      </c>
      <c r="N13" s="38">
        <f>'Lcc_BKK+DMK'!N13+Lcc_CNX!N13+Lcc_HDY!N13+Lcc_HKT!N13+Lcc_CEI!N13</f>
        <v>580371</v>
      </c>
      <c r="O13" s="193">
        <f>SUM(M13:N13)</f>
        <v>1164364</v>
      </c>
      <c r="P13" s="150">
        <f>'Lcc_BKK+DMK'!P13+Lcc_CNX!P13+Lcc_HDY!P13+Lcc_HKT!P13+Lcc_CEI!P13</f>
        <v>629</v>
      </c>
      <c r="Q13" s="193">
        <f t="shared" ref="Q13" si="11">O13+P13</f>
        <v>1164993</v>
      </c>
      <c r="R13" s="40">
        <f>'Lcc_BKK+DMK'!R13+Lcc_CNX!R13+Lcc_HDY!R13+Lcc_HKT!R13+Lcc_CEI!R13</f>
        <v>805590</v>
      </c>
      <c r="S13" s="38">
        <f>'Lcc_BKK+DMK'!S13+Lcc_CNX!S13+Lcc_HDY!S13+Lcc_HKT!S13+Lcc_CEI!S13</f>
        <v>802245</v>
      </c>
      <c r="T13" s="193">
        <f t="shared" ref="T13:T17" si="12">SUM(R13:S13)</f>
        <v>1607835</v>
      </c>
      <c r="U13" s="150">
        <f>+Lcc_BKK!U13+Lcc_DMK!U13+Lcc_CNX!U13+Lcc_HDY!U13+Lcc_HKT!U13+Lcc_CEI!U13</f>
        <v>902</v>
      </c>
      <c r="V13" s="193">
        <f t="shared" ref="V13:V17" si="13">T13+U13</f>
        <v>1608737</v>
      </c>
      <c r="W13" s="41">
        <f t="shared" ref="W13:W22" si="14">IF(Q13=0,0,((V13/Q13)-1)*100)</f>
        <v>38.089842599912615</v>
      </c>
    </row>
    <row r="14" spans="1:23">
      <c r="A14" s="397" t="str">
        <f>IF(ISERROR(F14/G14)," ",IF(F14/G14&gt;0.5,IF(F14/G14&lt;1.5," ","NOT OK"),"NOT OK"))</f>
        <v xml:space="preserve"> </v>
      </c>
      <c r="B14" s="111" t="s">
        <v>14</v>
      </c>
      <c r="C14" s="125">
        <f>'Lcc_BKK+DMK'!C14+Lcc_CNX!C14+Lcc_HDY!C14+Lcc_HKT!C14+Lcc_CEI!C14</f>
        <v>3829</v>
      </c>
      <c r="D14" s="127">
        <f>'Lcc_BKK+DMK'!D14+Lcc_CNX!D14+Lcc_HDY!D14+Lcc_HKT!D14+Lcc_CEI!D14</f>
        <v>3830</v>
      </c>
      <c r="E14" s="167">
        <f>SUM(C14:D14)</f>
        <v>7659</v>
      </c>
      <c r="F14" s="125">
        <f>'Lcc_BKK+DMK'!F14+Lcc_CNX!F14+Lcc_HDY!F14+Lcc_HKT!F14+Lcc_CEI!F14</f>
        <v>4826</v>
      </c>
      <c r="G14" s="127">
        <f>'Lcc_BKK+DMK'!G14+Lcc_CNX!G14+Lcc_HDY!G14+Lcc_HKT!G14+Lcc_CEI!G14</f>
        <v>4827</v>
      </c>
      <c r="H14" s="173">
        <f>SUM(F14:G14)</f>
        <v>9653</v>
      </c>
      <c r="I14" s="128">
        <f>IF(E14=0,0,((H14/E14)-1)*100)</f>
        <v>26.034730382556461</v>
      </c>
      <c r="J14" s="4"/>
      <c r="L14" s="14" t="s">
        <v>14</v>
      </c>
      <c r="M14" s="40">
        <f>'Lcc_BKK+DMK'!M14+Lcc_CNX!M14+Lcc_HDY!M14+Lcc_HKT!M14+Lcc_CEI!M14</f>
        <v>563424</v>
      </c>
      <c r="N14" s="38">
        <f>'Lcc_BKK+DMK'!N14+Lcc_CNX!N14+Lcc_HDY!N14+Lcc_HKT!N14+Lcc_CEI!N14</f>
        <v>566574</v>
      </c>
      <c r="O14" s="193">
        <f t="shared" ref="O14" si="15">SUM(M14:N14)</f>
        <v>1129998</v>
      </c>
      <c r="P14" s="150">
        <f>'Lcc_BKK+DMK'!P14+Lcc_CNX!P14+Lcc_HDY!P14+Lcc_HKT!P14+Lcc_CEI!P14</f>
        <v>260</v>
      </c>
      <c r="Q14" s="193">
        <f>O14+P14</f>
        <v>1130258</v>
      </c>
      <c r="R14" s="40">
        <f>'Lcc_BKK+DMK'!R14+Lcc_CNX!R14+Lcc_HDY!R14+Lcc_HKT!R14+Lcc_CEI!R14</f>
        <v>787543</v>
      </c>
      <c r="S14" s="38">
        <f>'Lcc_BKK+DMK'!S14+Lcc_CNX!S14+Lcc_HDY!S14+Lcc_HKT!S14+Lcc_CEI!S14</f>
        <v>805709</v>
      </c>
      <c r="T14" s="193">
        <f>SUM(R14:S14)</f>
        <v>1593252</v>
      </c>
      <c r="U14" s="150">
        <f>+Lcc_BKK!U14+Lcc_DMK!U14+Lcc_CNX!U14+Lcc_HDY!U14+Lcc_HKT!U14+Lcc_CEI!U14</f>
        <v>1134</v>
      </c>
      <c r="V14" s="193">
        <f>T14+U14</f>
        <v>1594386</v>
      </c>
      <c r="W14" s="41">
        <f>IF(Q14=0,0,((V14/Q14)-1)*100)</f>
        <v>41.063898685078982</v>
      </c>
    </row>
    <row r="15" spans="1:23" ht="13.5" thickBot="1">
      <c r="A15" s="399" t="str">
        <f>IF(ISERROR(F15/G15)," ",IF(F15/G15&gt;0.5,IF(F15/G15&lt;1.5," ","NOT OK"),"NOT OK"))</f>
        <v xml:space="preserve"> </v>
      </c>
      <c r="B15" s="111" t="s">
        <v>15</v>
      </c>
      <c r="C15" s="125">
        <f>'Lcc_BKK+DMK'!C15+Lcc_CNX!C15+Lcc_HDY!C15+Lcc_HKT!C15+Lcc_CEI!C15</f>
        <v>4173</v>
      </c>
      <c r="D15" s="127">
        <f>'Lcc_BKK+DMK'!D15+Lcc_CNX!D15+Lcc_HDY!D15+Lcc_HKT!D15+Lcc_CEI!D15</f>
        <v>4180</v>
      </c>
      <c r="E15" s="167">
        <f>SUM(C15:D15)</f>
        <v>8353</v>
      </c>
      <c r="F15" s="125">
        <f>'Lcc_BKK+DMK'!F15+Lcc_CNX!F15+Lcc_HDY!F15+Lcc_HKT!F15+Lcc_CEI!F15</f>
        <v>4979</v>
      </c>
      <c r="G15" s="127">
        <f>'Lcc_BKK+DMK'!G15+Lcc_CNX!G15+Lcc_HDY!G15+Lcc_HKT!G15+Lcc_CEI!G15</f>
        <v>4984</v>
      </c>
      <c r="H15" s="173">
        <f>SUM(F15:G15)</f>
        <v>9963</v>
      </c>
      <c r="I15" s="128">
        <f>IF(E15=0,0,((H15/E15)-1)*100)</f>
        <v>19.274512151322874</v>
      </c>
      <c r="J15" s="8"/>
      <c r="L15" s="14" t="s">
        <v>15</v>
      </c>
      <c r="M15" s="40">
        <f>'Lcc_BKK+DMK'!M15+Lcc_CNX!M15+Lcc_HDY!M15+Lcc_HKT!M15+Lcc_CEI!M15</f>
        <v>618279</v>
      </c>
      <c r="N15" s="38">
        <f>'Lcc_BKK+DMK'!N15+Lcc_CNX!N15+Lcc_HDY!N15+Lcc_HKT!N15+Lcc_CEI!N15</f>
        <v>642848</v>
      </c>
      <c r="O15" s="193">
        <f>SUM(M15:N15)</f>
        <v>1261127</v>
      </c>
      <c r="P15" s="150">
        <f>'Lcc_BKK+DMK'!P15+Lcc_CNX!P15+Lcc_HDY!P15+Lcc_HKT!P15+Lcc_CEI!P15</f>
        <v>381</v>
      </c>
      <c r="Q15" s="193">
        <f>O15+P15</f>
        <v>1261508</v>
      </c>
      <c r="R15" s="40">
        <f>'Lcc_BKK+DMK'!R15+Lcc_CNX!R15+Lcc_HDY!R15+Lcc_HKT!R15+Lcc_CEI!R15</f>
        <v>818628</v>
      </c>
      <c r="S15" s="38">
        <f>'Lcc_BKK+DMK'!S15+Lcc_CNX!S15+Lcc_HDY!S15+Lcc_HKT!S15+Lcc_CEI!S15</f>
        <v>828802</v>
      </c>
      <c r="T15" s="193">
        <f>SUM(R15:S15)</f>
        <v>1647430</v>
      </c>
      <c r="U15" s="150">
        <f>+Lcc_BKK!U15+Lcc_DMK!U15+Lcc_CNX!U15+Lcc_HDY!U15+Lcc_HKT!U15+Lcc_CEI!U15</f>
        <v>1429</v>
      </c>
      <c r="V15" s="193">
        <f>T15+U15</f>
        <v>1648859</v>
      </c>
      <c r="W15" s="41">
        <f>IF(Q15=0,0,((V15/Q15)-1)*100)</f>
        <v>30.705393861949347</v>
      </c>
    </row>
    <row r="16" spans="1:23" ht="14.25" thickTop="1" thickBot="1">
      <c r="A16" s="397" t="str">
        <f>IF(ISERROR(F16/G16)," ",IF(F16/G16&gt;0.5,IF(F16/G16&lt;1.5," ","NOT OK"),"NOT OK"))</f>
        <v xml:space="preserve"> </v>
      </c>
      <c r="B16" s="132" t="s">
        <v>61</v>
      </c>
      <c r="C16" s="133">
        <f>+C13+C14+C15</f>
        <v>12068</v>
      </c>
      <c r="D16" s="135">
        <f t="shared" ref="D16:H16" si="16">+D13+D14+D15</f>
        <v>12073</v>
      </c>
      <c r="E16" s="168">
        <f t="shared" si="16"/>
        <v>24141</v>
      </c>
      <c r="F16" s="133">
        <f t="shared" si="16"/>
        <v>14826</v>
      </c>
      <c r="G16" s="135">
        <f t="shared" si="16"/>
        <v>14834</v>
      </c>
      <c r="H16" s="177">
        <f t="shared" si="16"/>
        <v>29660</v>
      </c>
      <c r="I16" s="136">
        <f t="shared" ref="I16" si="17">IF(E16=0,0,((H16/E16)-1)*100)</f>
        <v>22.861521892216551</v>
      </c>
      <c r="J16" s="4"/>
      <c r="L16" s="42" t="s">
        <v>61</v>
      </c>
      <c r="M16" s="46">
        <f t="shared" ref="M16:V16" si="18">+M13+M14+M15</f>
        <v>1765696</v>
      </c>
      <c r="N16" s="44">
        <f t="shared" si="18"/>
        <v>1789793</v>
      </c>
      <c r="O16" s="194">
        <f t="shared" si="18"/>
        <v>3555489</v>
      </c>
      <c r="P16" s="44">
        <f t="shared" si="18"/>
        <v>1270</v>
      </c>
      <c r="Q16" s="194">
        <f t="shared" si="18"/>
        <v>3556759</v>
      </c>
      <c r="R16" s="46">
        <f t="shared" si="18"/>
        <v>2411761</v>
      </c>
      <c r="S16" s="44">
        <f t="shared" si="18"/>
        <v>2436756</v>
      </c>
      <c r="T16" s="194">
        <f t="shared" si="18"/>
        <v>4848517</v>
      </c>
      <c r="U16" s="44">
        <f t="shared" si="18"/>
        <v>3465</v>
      </c>
      <c r="V16" s="194">
        <f t="shared" si="18"/>
        <v>4851982</v>
      </c>
      <c r="W16" s="47">
        <f t="shared" ref="W16" si="19">IF(Q16=0,0,((V16/Q16)-1)*100)</f>
        <v>36.415821257498763</v>
      </c>
    </row>
    <row r="17" spans="1:23" ht="13.5" thickTop="1">
      <c r="A17" s="397" t="str">
        <f t="shared" si="8"/>
        <v xml:space="preserve"> </v>
      </c>
      <c r="B17" s="111" t="s">
        <v>16</v>
      </c>
      <c r="C17" s="138">
        <f>'Lcc_BKK+DMK'!C17+Lcc_CNX!C17+Lcc_HDY!C17+Lcc_HKT!C17+Lcc_CEI!C17</f>
        <v>4027</v>
      </c>
      <c r="D17" s="140">
        <f>'Lcc_BKK+DMK'!D17+Lcc_CNX!D17+Lcc_HDY!D17+Lcc_HKT!D17+Lcc_CEI!D17</f>
        <v>4024</v>
      </c>
      <c r="E17" s="167">
        <f t="shared" si="9"/>
        <v>8051</v>
      </c>
      <c r="F17" s="138">
        <f>'Lcc_BKK+DMK'!F17+Lcc_CNX!F17+Lcc_HDY!F17+Lcc_HKT!F17+Lcc_CEI!F17</f>
        <v>4848</v>
      </c>
      <c r="G17" s="140">
        <f>'Lcc_BKK+DMK'!G17+Lcc_CNX!G17+Lcc_HDY!G17+Lcc_HKT!G17+Lcc_CEI!G17</f>
        <v>4846</v>
      </c>
      <c r="H17" s="173">
        <f t="shared" ref="H17" si="20">SUM(F17:G17)</f>
        <v>9694</v>
      </c>
      <c r="I17" s="128">
        <f t="shared" si="10"/>
        <v>20.407402807104713</v>
      </c>
      <c r="J17" s="8"/>
      <c r="L17" s="14" t="s">
        <v>16</v>
      </c>
      <c r="M17" s="40">
        <f>'Lcc_BKK+DMK'!M17+Lcc_CNX!M17+Lcc_HDY!M17+Lcc_HKT!M17+Lcc_CEI!M17</f>
        <v>603798</v>
      </c>
      <c r="N17" s="38">
        <f>'Lcc_BKK+DMK'!N17+Lcc_CNX!N17+Lcc_HDY!N17+Lcc_HKT!N17+Lcc_CEI!N17</f>
        <v>592352</v>
      </c>
      <c r="O17" s="193">
        <f t="shared" ref="O17" si="21">SUM(M17:N17)</f>
        <v>1196150</v>
      </c>
      <c r="P17" s="150">
        <f>'Lcc_BKK+DMK'!P17+Lcc_CNX!P17+Lcc_HDY!P17+Lcc_HKT!P17+Lcc_CEI!P17</f>
        <v>163</v>
      </c>
      <c r="Q17" s="193">
        <f t="shared" ref="Q17" si="22">O17+P17</f>
        <v>1196313</v>
      </c>
      <c r="R17" s="40">
        <f>'Lcc_BKK+DMK'!R17+Lcc_CNX!R17+Lcc_HDY!R17+Lcc_HKT!R17+Lcc_CEI!R17</f>
        <v>799313</v>
      </c>
      <c r="S17" s="38">
        <f>'Lcc_BKK+DMK'!S17+Lcc_CNX!S17+Lcc_HDY!S17+Lcc_HKT!S17+Lcc_CEI!S17</f>
        <v>796469</v>
      </c>
      <c r="T17" s="193">
        <f t="shared" si="12"/>
        <v>1595782</v>
      </c>
      <c r="U17" s="150">
        <f>+Lcc_BKK!U17+Lcc_DMK!U17+Lcc_CNX!U17+Lcc_HDY!U17+Lcc_HKT!U17+Lcc_CEI!U17</f>
        <v>1022</v>
      </c>
      <c r="V17" s="193">
        <f t="shared" si="13"/>
        <v>1596804</v>
      </c>
      <c r="W17" s="41">
        <f t="shared" si="14"/>
        <v>33.477108415606963</v>
      </c>
    </row>
    <row r="18" spans="1:23">
      <c r="A18" s="397" t="str">
        <f t="shared" ref="A18:A23" si="23">IF(ISERROR(F18/G18)," ",IF(F18/G18&gt;0.5,IF(F18/G18&lt;1.5," ","NOT OK"),"NOT OK"))</f>
        <v xml:space="preserve"> </v>
      </c>
      <c r="B18" s="111" t="s">
        <v>17</v>
      </c>
      <c r="C18" s="138">
        <f>'Lcc_BKK+DMK'!C18+Lcc_CNX!C18+Lcc_HDY!C18+Lcc_HKT!C18+Lcc_CEI!C18</f>
        <v>3987</v>
      </c>
      <c r="D18" s="140">
        <f>'Lcc_BKK+DMK'!D18+Lcc_CNX!D18+Lcc_HDY!D18+Lcc_HKT!D18+Lcc_CEI!D18</f>
        <v>3988</v>
      </c>
      <c r="E18" s="167">
        <f>SUM(C18:D18)</f>
        <v>7975</v>
      </c>
      <c r="F18" s="138">
        <f>'Lcc_BKK+DMK'!F18+Lcc_CNX!F18+Lcc_HDY!F18+Lcc_HKT!F18+Lcc_CEI!F18</f>
        <v>4936</v>
      </c>
      <c r="G18" s="140">
        <f>'Lcc_BKK+DMK'!G18+Lcc_CNX!G18+Lcc_HDY!G18+Lcc_HKT!G18+Lcc_CEI!G18</f>
        <v>4933</v>
      </c>
      <c r="H18" s="173">
        <f>SUM(F18:G18)</f>
        <v>9869</v>
      </c>
      <c r="I18" s="128">
        <f>IF(E18=0,0,((H18/E18)-1)*100)</f>
        <v>23.749216300940446</v>
      </c>
      <c r="L18" s="14" t="s">
        <v>17</v>
      </c>
      <c r="M18" s="40">
        <f>'Lcc_BKK+DMK'!M18+Lcc_CNX!M18+Lcc_HDY!M18+Lcc_HKT!M18+Lcc_CEI!M18</f>
        <v>581438</v>
      </c>
      <c r="N18" s="38">
        <f>'Lcc_BKK+DMK'!N18+Lcc_CNX!N18+Lcc_HDY!N18+Lcc_HKT!N18+Lcc_CEI!N18</f>
        <v>583425</v>
      </c>
      <c r="O18" s="193">
        <f>SUM(M18:N18)</f>
        <v>1164863</v>
      </c>
      <c r="P18" s="150">
        <f>'Lcc_BKK+DMK'!P18+Lcc_CNX!P18+Lcc_HDY!P18+Lcc_HKT!P18+Lcc_CEI!P18</f>
        <v>448</v>
      </c>
      <c r="Q18" s="193">
        <f>O18+P18</f>
        <v>1165311</v>
      </c>
      <c r="R18" s="40">
        <f>'Lcc_BKK+DMK'!R18+Lcc_CNX!R18+Lcc_HDY!R18+Lcc_HKT!R18+Lcc_CEI!R18</f>
        <v>776290</v>
      </c>
      <c r="S18" s="38">
        <f>'Lcc_BKK+DMK'!S18+Lcc_CNX!S18+Lcc_HDY!S18+Lcc_HKT!S18+Lcc_CEI!S18</f>
        <v>784088</v>
      </c>
      <c r="T18" s="193">
        <f t="shared" ref="T18" si="24">SUM(R18:S18)</f>
        <v>1560378</v>
      </c>
      <c r="U18" s="150">
        <f>+Lcc_BKK!U18+Lcc_DMK!U18+Lcc_CNX!U18+Lcc_HDY!U18+Lcc_HKT!U18+Lcc_CEI!U18</f>
        <v>849</v>
      </c>
      <c r="V18" s="193">
        <f t="shared" ref="V18" si="25">T18+U18</f>
        <v>1561227</v>
      </c>
      <c r="W18" s="41">
        <f t="shared" ref="W18" si="26">IF(Q18=0,0,((V18/Q18)-1)*100)</f>
        <v>33.975136251181027</v>
      </c>
    </row>
    <row r="19" spans="1:23" ht="13.5" thickBot="1">
      <c r="A19" s="400" t="str">
        <f t="shared" si="23"/>
        <v xml:space="preserve"> </v>
      </c>
      <c r="B19" s="111" t="s">
        <v>18</v>
      </c>
      <c r="C19" s="138">
        <f>'Lcc_BKK+DMK'!C19+Lcc_CNX!C19+Lcc_HDY!C19+Lcc_HKT!C19+Lcc_CEI!C19</f>
        <v>3902</v>
      </c>
      <c r="D19" s="140">
        <f>'Lcc_BKK+DMK'!D19+Lcc_CNX!D19+Lcc_HDY!D19+Lcc_HKT!D19+Lcc_CEI!D19</f>
        <v>3898</v>
      </c>
      <c r="E19" s="167">
        <f>SUM(C19:D19)</f>
        <v>7800</v>
      </c>
      <c r="F19" s="138">
        <f>'Lcc_BKK+DMK'!F19+Lcc_CNX!F19+Lcc_HDY!F19+Lcc_HKT!F19+Lcc_CEI!F19</f>
        <v>4716</v>
      </c>
      <c r="G19" s="140">
        <f>'Lcc_BKK+DMK'!G19+Lcc_CNX!G19+Lcc_HDY!G19+Lcc_HKT!G19+Lcc_CEI!G19</f>
        <v>4724</v>
      </c>
      <c r="H19" s="173">
        <f>SUM(F19:G19)</f>
        <v>9440</v>
      </c>
      <c r="I19" s="128">
        <f>IF(E19=0,0,((H19/E19)-1)*100)</f>
        <v>21.025641025641018</v>
      </c>
      <c r="J19" s="9"/>
      <c r="L19" s="14" t="s">
        <v>18</v>
      </c>
      <c r="M19" s="40">
        <f>'Lcc_BKK+DMK'!M19+Lcc_CNX!M19+Lcc_HDY!M19+Lcc_HKT!M19+Lcc_CEI!M19</f>
        <v>594725</v>
      </c>
      <c r="N19" s="38">
        <f>'Lcc_BKK+DMK'!N19+Lcc_CNX!N19+Lcc_HDY!N19+Lcc_HKT!N19+Lcc_CEI!N19</f>
        <v>578528</v>
      </c>
      <c r="O19" s="193">
        <f>SUM(M19:N19)</f>
        <v>1173253</v>
      </c>
      <c r="P19" s="150">
        <f>'Lcc_BKK+DMK'!P19+Lcc_CNX!P19+Lcc_HDY!P19+Lcc_HKT!P19+Lcc_CEI!P19</f>
        <v>574</v>
      </c>
      <c r="Q19" s="193">
        <f>O19+P19</f>
        <v>1173827</v>
      </c>
      <c r="R19" s="40">
        <f>'Lcc_BKK+DMK'!R19+Lcc_CNX!R19+Lcc_HDY!R19+Lcc_HKT!R19+Lcc_CEI!R19</f>
        <v>752282</v>
      </c>
      <c r="S19" s="38">
        <f>'Lcc_BKK+DMK'!S19+Lcc_CNX!S19+Lcc_HDY!S19+Lcc_HKT!S19+Lcc_CEI!S19</f>
        <v>735469</v>
      </c>
      <c r="T19" s="193">
        <f>SUM(R19:S19)</f>
        <v>1487751</v>
      </c>
      <c r="U19" s="150">
        <f>+Lcc_BKK!U19+Lcc_DMK!U19+Lcc_CNX!U19+Lcc_HDY!U19+Lcc_HKT!U19+Lcc_CEI!U19</f>
        <v>826</v>
      </c>
      <c r="V19" s="193">
        <f>T19+U19</f>
        <v>1488577</v>
      </c>
      <c r="W19" s="41">
        <f>IF(Q19=0,0,((V19/Q19)-1)*100)</f>
        <v>26.814002404102144</v>
      </c>
    </row>
    <row r="20" spans="1:23" ht="15.75" customHeight="1" thickTop="1" thickBot="1">
      <c r="A20" s="10" t="str">
        <f t="shared" si="23"/>
        <v xml:space="preserve"> </v>
      </c>
      <c r="B20" s="141" t="s">
        <v>19</v>
      </c>
      <c r="C20" s="133">
        <f>+C17+C18+C19</f>
        <v>11916</v>
      </c>
      <c r="D20" s="144">
        <f t="shared" ref="D20:H20" si="27">+D17+D18+D19</f>
        <v>11910</v>
      </c>
      <c r="E20" s="169">
        <f t="shared" si="27"/>
        <v>23826</v>
      </c>
      <c r="F20" s="133">
        <f t="shared" si="27"/>
        <v>14500</v>
      </c>
      <c r="G20" s="144">
        <f t="shared" si="27"/>
        <v>14503</v>
      </c>
      <c r="H20" s="175">
        <f t="shared" si="27"/>
        <v>29003</v>
      </c>
      <c r="I20" s="136">
        <f>IF(E20=0,0,((H20/E20)-1)*100)</f>
        <v>21.728363972131291</v>
      </c>
      <c r="J20" s="10"/>
      <c r="K20" s="11"/>
      <c r="L20" s="48" t="s">
        <v>19</v>
      </c>
      <c r="M20" s="49">
        <f>+M17+M18+M19</f>
        <v>1779961</v>
      </c>
      <c r="N20" s="50">
        <f t="shared" ref="N20:V20" si="28">+N17+N18+N19</f>
        <v>1754305</v>
      </c>
      <c r="O20" s="195">
        <f t="shared" si="28"/>
        <v>3534266</v>
      </c>
      <c r="P20" s="50">
        <f t="shared" si="28"/>
        <v>1185</v>
      </c>
      <c r="Q20" s="195">
        <f t="shared" si="28"/>
        <v>3535451</v>
      </c>
      <c r="R20" s="49">
        <f t="shared" si="28"/>
        <v>2327885</v>
      </c>
      <c r="S20" s="50">
        <f t="shared" si="28"/>
        <v>2316026</v>
      </c>
      <c r="T20" s="195">
        <f t="shared" si="28"/>
        <v>4643911</v>
      </c>
      <c r="U20" s="50">
        <f t="shared" si="28"/>
        <v>2697</v>
      </c>
      <c r="V20" s="195">
        <f t="shared" si="28"/>
        <v>4646608</v>
      </c>
      <c r="W20" s="51">
        <f>IF(Q20=0,0,((V20/Q20)-1)*100)</f>
        <v>31.429002975857955</v>
      </c>
    </row>
    <row r="21" spans="1:23" ht="14.25" thickTop="1" thickBot="1">
      <c r="A21" s="397" t="str">
        <f t="shared" si="23"/>
        <v xml:space="preserve"> </v>
      </c>
      <c r="B21" s="111" t="s">
        <v>20</v>
      </c>
      <c r="C21" s="125">
        <f>'Lcc_BKK+DMK'!C21+Lcc_CNX!C21+Lcc_HDY!C21+Lcc_HKT!C21+Lcc_CEI!C21</f>
        <v>4291</v>
      </c>
      <c r="D21" s="127">
        <f>'Lcc_BKK+DMK'!D21+Lcc_CNX!D21+Lcc_HDY!D21+Lcc_HKT!D21+Lcc_CEI!D21</f>
        <v>4278</v>
      </c>
      <c r="E21" s="170">
        <f>SUM(C21:D21)</f>
        <v>8569</v>
      </c>
      <c r="F21" s="125">
        <f>'Lcc_BKK+DMK'!F21+Lcc_CNX!F21+Lcc_HDY!F21+Lcc_HKT!F21+Lcc_CEI!F21</f>
        <v>5241</v>
      </c>
      <c r="G21" s="127">
        <f>'Lcc_BKK+DMK'!G21+Lcc_CNX!G21+Lcc_HDY!G21+Lcc_HKT!G21+Lcc_CEI!G21</f>
        <v>5238</v>
      </c>
      <c r="H21" s="176">
        <f>SUM(F21:G21)</f>
        <v>10479</v>
      </c>
      <c r="I21" s="128">
        <f>IF(E21=0,0,((H21/E21)-1)*100)</f>
        <v>22.289648733807923</v>
      </c>
      <c r="J21" s="4"/>
      <c r="L21" s="14" t="s">
        <v>21</v>
      </c>
      <c r="M21" s="40">
        <f>'Lcc_BKK+DMK'!M21+Lcc_CNX!M21+Lcc_HDY!M21+Lcc_HKT!M21+Lcc_CEI!M21</f>
        <v>651088</v>
      </c>
      <c r="N21" s="38">
        <f>'Lcc_BKK+DMK'!N21+Lcc_CNX!N21+Lcc_HDY!N21+Lcc_HKT!N21+Lcc_CEI!N21</f>
        <v>640148</v>
      </c>
      <c r="O21" s="193">
        <f>SUM(M21:N21)</f>
        <v>1291236</v>
      </c>
      <c r="P21" s="150">
        <f>'Lcc_BKK+DMK'!P21+Lcc_CNX!P21+Lcc_HDY!P21+Lcc_HKT!P21+Lcc_CEI!P21</f>
        <v>1034</v>
      </c>
      <c r="Q21" s="193">
        <f>O21+P21</f>
        <v>1292270</v>
      </c>
      <c r="R21" s="40">
        <f>'Lcc_BKK+DMK'!R21+Lcc_CNX!R21+Lcc_HDY!R21+Lcc_HKT!R21+Lcc_CEI!R21</f>
        <v>858994</v>
      </c>
      <c r="S21" s="38">
        <f>'Lcc_BKK+DMK'!S21+Lcc_CNX!S21+Lcc_HDY!S21+Lcc_HKT!S21+Lcc_CEI!S21</f>
        <v>842205</v>
      </c>
      <c r="T21" s="193">
        <f>SUM(R21:S21)</f>
        <v>1701199</v>
      </c>
      <c r="U21" s="150">
        <f>+Lcc_BKK!U21+Lcc_DMK!U21+Lcc_CNX!U21+Lcc_HDY!U21+Lcc_HKT!U21+Lcc_CEI!U21</f>
        <v>1090</v>
      </c>
      <c r="V21" s="193">
        <f>T21+U21</f>
        <v>1702289</v>
      </c>
      <c r="W21" s="41">
        <f>IF(Q21=0,0,((V21/Q21)-1)*100)</f>
        <v>31.72858613138121</v>
      </c>
    </row>
    <row r="22" spans="1:23" ht="14.25" thickTop="1" thickBot="1">
      <c r="A22" s="397" t="str">
        <f t="shared" si="23"/>
        <v xml:space="preserve"> </v>
      </c>
      <c r="B22" s="132" t="s">
        <v>66</v>
      </c>
      <c r="C22" s="133">
        <f>C16+C20+C21</f>
        <v>28275</v>
      </c>
      <c r="D22" s="135">
        <f t="shared" ref="D22:H22" si="29">D16+D20+D21</f>
        <v>28261</v>
      </c>
      <c r="E22" s="168">
        <f t="shared" si="29"/>
        <v>56536</v>
      </c>
      <c r="F22" s="133">
        <f t="shared" si="29"/>
        <v>34567</v>
      </c>
      <c r="G22" s="135">
        <f t="shared" si="29"/>
        <v>34575</v>
      </c>
      <c r="H22" s="177">
        <f t="shared" si="29"/>
        <v>69142</v>
      </c>
      <c r="I22" s="136">
        <f t="shared" si="10"/>
        <v>22.297297297297302</v>
      </c>
      <c r="J22" s="4"/>
      <c r="L22" s="42" t="s">
        <v>66</v>
      </c>
      <c r="M22" s="46">
        <f>M16+M20+M21</f>
        <v>4196745</v>
      </c>
      <c r="N22" s="44">
        <f t="shared" ref="N22:V22" si="30">N16+N20+N21</f>
        <v>4184246</v>
      </c>
      <c r="O22" s="194">
        <f t="shared" si="30"/>
        <v>8380991</v>
      </c>
      <c r="P22" s="44">
        <f t="shared" si="30"/>
        <v>3489</v>
      </c>
      <c r="Q22" s="194">
        <f t="shared" si="30"/>
        <v>8384480</v>
      </c>
      <c r="R22" s="46">
        <f t="shared" si="30"/>
        <v>5598640</v>
      </c>
      <c r="S22" s="44">
        <f t="shared" si="30"/>
        <v>5594987</v>
      </c>
      <c r="T22" s="194">
        <f t="shared" si="30"/>
        <v>11193627</v>
      </c>
      <c r="U22" s="44">
        <f t="shared" si="30"/>
        <v>7252</v>
      </c>
      <c r="V22" s="194">
        <f t="shared" si="30"/>
        <v>11200879</v>
      </c>
      <c r="W22" s="47">
        <f t="shared" si="14"/>
        <v>33.590622197202457</v>
      </c>
    </row>
    <row r="23" spans="1:23" ht="14.25" thickTop="1" thickBot="1">
      <c r="A23" s="397" t="str">
        <f t="shared" si="23"/>
        <v xml:space="preserve"> </v>
      </c>
      <c r="B23" s="132" t="s">
        <v>67</v>
      </c>
      <c r="C23" s="133">
        <f>+C12+C16+C20+C21</f>
        <v>39384</v>
      </c>
      <c r="D23" s="135">
        <f t="shared" ref="D23:H23" si="31">+D12+D16+D20+D21</f>
        <v>39367</v>
      </c>
      <c r="E23" s="168">
        <f t="shared" si="31"/>
        <v>78751</v>
      </c>
      <c r="F23" s="133">
        <f t="shared" si="31"/>
        <v>48579</v>
      </c>
      <c r="G23" s="135">
        <f t="shared" si="31"/>
        <v>48564</v>
      </c>
      <c r="H23" s="177">
        <f t="shared" si="31"/>
        <v>97143</v>
      </c>
      <c r="I23" s="136">
        <f>IF(E23=0,0,((H23/E23)-1)*100)</f>
        <v>23.354624068265807</v>
      </c>
      <c r="J23" s="4"/>
      <c r="L23" s="42" t="s">
        <v>67</v>
      </c>
      <c r="M23" s="46">
        <f>+M12+M16+M20+M21</f>
        <v>5876335</v>
      </c>
      <c r="N23" s="44">
        <f t="shared" ref="N23:V23" si="32">+N12+N16+N20+N21</f>
        <v>5825349</v>
      </c>
      <c r="O23" s="194">
        <f t="shared" si="32"/>
        <v>11701684</v>
      </c>
      <c r="P23" s="44">
        <f t="shared" si="32"/>
        <v>5570</v>
      </c>
      <c r="Q23" s="194">
        <f t="shared" si="32"/>
        <v>11707254</v>
      </c>
      <c r="R23" s="46">
        <f t="shared" si="32"/>
        <v>7751933</v>
      </c>
      <c r="S23" s="44">
        <f t="shared" si="32"/>
        <v>7704887</v>
      </c>
      <c r="T23" s="194">
        <f t="shared" si="32"/>
        <v>15456820</v>
      </c>
      <c r="U23" s="44">
        <f t="shared" si="32"/>
        <v>12029</v>
      </c>
      <c r="V23" s="194">
        <f t="shared" si="32"/>
        <v>15468849</v>
      </c>
      <c r="W23" s="47">
        <f>IF(Q23=0,0,((V23/Q23)-1)*100)</f>
        <v>32.130463727873334</v>
      </c>
    </row>
    <row r="24" spans="1:23" ht="13.5" thickTop="1">
      <c r="A24" s="397" t="str">
        <f t="shared" si="8"/>
        <v xml:space="preserve"> </v>
      </c>
      <c r="B24" s="111" t="s">
        <v>22</v>
      </c>
      <c r="C24" s="125">
        <f>'Lcc_BKK+DMK'!C24+Lcc_CNX!C24+Lcc_HDY!C24+Lcc_HKT!C24+Lcc_CEI!C24</f>
        <v>4358</v>
      </c>
      <c r="D24" s="127">
        <f>'Lcc_BKK+DMK'!D24+Lcc_CNX!D24+Lcc_HDY!D24+Lcc_HKT!D24+Lcc_CEI!D24</f>
        <v>4321</v>
      </c>
      <c r="E24" s="167">
        <f t="shared" si="9"/>
        <v>8679</v>
      </c>
      <c r="F24" s="125"/>
      <c r="G24" s="127"/>
      <c r="H24" s="167"/>
      <c r="I24" s="128"/>
      <c r="J24" s="4"/>
      <c r="L24" s="14" t="s">
        <v>22</v>
      </c>
      <c r="M24" s="40">
        <f>'Lcc_BKK+DMK'!M24+Lcc_CNX!M24+Lcc_HDY!M24+Lcc_HKT!M24+Lcc_CEI!M24</f>
        <v>651147</v>
      </c>
      <c r="N24" s="38">
        <f>'Lcc_BKK+DMK'!N24+Lcc_CNX!N24+Lcc_HDY!N24+Lcc_HKT!N24+Lcc_CEI!N24</f>
        <v>652712</v>
      </c>
      <c r="O24" s="193">
        <f t="shared" ref="O24:O25" si="33">SUM(M24:N24)</f>
        <v>1303859</v>
      </c>
      <c r="P24" s="150">
        <f>'Lcc_BKK+DMK'!P24+Lcc_CNX!P24+Lcc_HDY!P24+Lcc_HKT!P24+Lcc_CEI!P24</f>
        <v>1513</v>
      </c>
      <c r="Q24" s="193">
        <f t="shared" ref="Q24:Q25" si="34">O24+P24</f>
        <v>1305372</v>
      </c>
      <c r="R24" s="40"/>
      <c r="S24" s="38"/>
      <c r="T24" s="193"/>
      <c r="U24" s="150"/>
      <c r="V24" s="193"/>
      <c r="W24" s="41"/>
    </row>
    <row r="25" spans="1:23" ht="13.5" thickBot="1">
      <c r="A25" s="397" t="str">
        <f t="shared" si="8"/>
        <v xml:space="preserve"> </v>
      </c>
      <c r="B25" s="111" t="s">
        <v>23</v>
      </c>
      <c r="C25" s="125">
        <f>'Lcc_BKK+DMK'!C25+Lcc_CNX!C25+Lcc_HDY!C25+Lcc_HKT!C25+Lcc_CEI!C25</f>
        <v>3979</v>
      </c>
      <c r="D25" s="146">
        <f>'Lcc_BKK+DMK'!D25+Lcc_CNX!D25+Lcc_HDY!D25+Lcc_HKT!D25+Lcc_CEI!D25</f>
        <v>3947</v>
      </c>
      <c r="E25" s="171">
        <f t="shared" si="9"/>
        <v>7926</v>
      </c>
      <c r="F25" s="125"/>
      <c r="G25" s="146"/>
      <c r="H25" s="171"/>
      <c r="I25" s="147"/>
      <c r="J25" s="4"/>
      <c r="L25" s="14" t="s">
        <v>23</v>
      </c>
      <c r="M25" s="40">
        <f>'Lcc_BKK+DMK'!M25+Lcc_CNX!M25+Lcc_HDY!M25+Lcc_HKT!M25+Lcc_CEI!M25</f>
        <v>544507</v>
      </c>
      <c r="N25" s="38">
        <f>'Lcc_BKK+DMK'!N25+Lcc_CNX!N25+Lcc_HDY!N25+Lcc_HKT!N25+Lcc_CEI!N25</f>
        <v>530005</v>
      </c>
      <c r="O25" s="193">
        <f t="shared" si="33"/>
        <v>1074512</v>
      </c>
      <c r="P25" s="150">
        <f>'Lcc_BKK+DMK'!P25+Lcc_CNX!P25+Lcc_HDY!P25+Lcc_HKT!P25+Lcc_CEI!P25</f>
        <v>2293</v>
      </c>
      <c r="Q25" s="193">
        <f t="shared" si="34"/>
        <v>1076805</v>
      </c>
      <c r="R25" s="40"/>
      <c r="S25" s="38"/>
      <c r="T25" s="193"/>
      <c r="U25" s="150"/>
      <c r="V25" s="193"/>
      <c r="W25" s="41"/>
    </row>
    <row r="26" spans="1:23" ht="14.25" thickTop="1" thickBot="1">
      <c r="A26" s="397" t="str">
        <f t="shared" si="8"/>
        <v xml:space="preserve"> </v>
      </c>
      <c r="B26" s="132" t="s">
        <v>24</v>
      </c>
      <c r="C26" s="133">
        <f t="shared" ref="C26:E26" si="35">+C21+C24+C25</f>
        <v>12628</v>
      </c>
      <c r="D26" s="135">
        <f t="shared" si="35"/>
        <v>12546</v>
      </c>
      <c r="E26" s="168">
        <f t="shared" si="35"/>
        <v>25174</v>
      </c>
      <c r="F26" s="133"/>
      <c r="G26" s="135"/>
      <c r="H26" s="177"/>
      <c r="I26" s="136"/>
      <c r="J26" s="4"/>
      <c r="L26" s="42" t="s">
        <v>24</v>
      </c>
      <c r="M26" s="46">
        <f t="shared" ref="M26:Q26" si="36">+M21+M24+M25</f>
        <v>1846742</v>
      </c>
      <c r="N26" s="44">
        <f t="shared" si="36"/>
        <v>1822865</v>
      </c>
      <c r="O26" s="194">
        <f t="shared" si="36"/>
        <v>3669607</v>
      </c>
      <c r="P26" s="44">
        <f t="shared" si="36"/>
        <v>4840</v>
      </c>
      <c r="Q26" s="194">
        <f t="shared" si="36"/>
        <v>3674447</v>
      </c>
      <c r="R26" s="46"/>
      <c r="S26" s="44"/>
      <c r="T26" s="194"/>
      <c r="U26" s="44"/>
      <c r="V26" s="194"/>
      <c r="W26" s="47"/>
    </row>
    <row r="27" spans="1:23" ht="14.25" thickTop="1" thickBot="1">
      <c r="A27" s="397" t="str">
        <f t="shared" ref="A27" si="37">IF(ISERROR(F27/G27)," ",IF(F27/G27&gt;0.5,IF(F27/G27&lt;1.5," ","NOT OK"),"NOT OK"))</f>
        <v xml:space="preserve"> </v>
      </c>
      <c r="B27" s="132" t="s">
        <v>62</v>
      </c>
      <c r="C27" s="133">
        <f t="shared" ref="C27:E27" si="38">C16+C20+C26</f>
        <v>36612</v>
      </c>
      <c r="D27" s="135">
        <f t="shared" si="38"/>
        <v>36529</v>
      </c>
      <c r="E27" s="168">
        <f t="shared" si="38"/>
        <v>73141</v>
      </c>
      <c r="F27" s="133"/>
      <c r="G27" s="135"/>
      <c r="H27" s="177"/>
      <c r="I27" s="136"/>
      <c r="J27" s="4"/>
      <c r="L27" s="42" t="s">
        <v>62</v>
      </c>
      <c r="M27" s="46">
        <f t="shared" ref="M27:Q27" si="39">M16+M20+M26</f>
        <v>5392399</v>
      </c>
      <c r="N27" s="44">
        <f t="shared" si="39"/>
        <v>5366963</v>
      </c>
      <c r="O27" s="194">
        <f t="shared" si="39"/>
        <v>10759362</v>
      </c>
      <c r="P27" s="44">
        <f t="shared" si="39"/>
        <v>7295</v>
      </c>
      <c r="Q27" s="194">
        <f t="shared" si="39"/>
        <v>10766657</v>
      </c>
      <c r="R27" s="46"/>
      <c r="S27" s="44"/>
      <c r="T27" s="194"/>
      <c r="U27" s="44"/>
      <c r="V27" s="194"/>
      <c r="W27" s="47"/>
    </row>
    <row r="28" spans="1:23" ht="14.25" thickTop="1" thickBot="1">
      <c r="A28" s="398" t="str">
        <f t="shared" ref="A28" si="40">IF(ISERROR(F28/G28)," ",IF(F28/G28&gt;0.5,IF(F28/G28&lt;1.5," ","NOT OK"),"NOT OK"))</f>
        <v xml:space="preserve"> </v>
      </c>
      <c r="B28" s="132" t="s">
        <v>64</v>
      </c>
      <c r="C28" s="133">
        <f t="shared" ref="C28:E28" si="41">+C12+C16+C20+C26</f>
        <v>47721</v>
      </c>
      <c r="D28" s="135">
        <f t="shared" si="41"/>
        <v>47635</v>
      </c>
      <c r="E28" s="168">
        <f t="shared" si="41"/>
        <v>95356</v>
      </c>
      <c r="F28" s="133"/>
      <c r="G28" s="135"/>
      <c r="H28" s="174"/>
      <c r="I28" s="137"/>
      <c r="J28" s="8"/>
      <c r="L28" s="42" t="s">
        <v>64</v>
      </c>
      <c r="M28" s="46">
        <f t="shared" ref="M28:Q28" si="42">+M12+M16+M20+M26</f>
        <v>7071989</v>
      </c>
      <c r="N28" s="44">
        <f t="shared" si="42"/>
        <v>7008066</v>
      </c>
      <c r="O28" s="194">
        <f t="shared" si="42"/>
        <v>14080055</v>
      </c>
      <c r="P28" s="45">
        <f t="shared" si="42"/>
        <v>9376</v>
      </c>
      <c r="Q28" s="197">
        <f t="shared" si="42"/>
        <v>14089431</v>
      </c>
      <c r="R28" s="46"/>
      <c r="S28" s="44"/>
      <c r="T28" s="194"/>
      <c r="U28" s="45"/>
      <c r="V28" s="197"/>
      <c r="W28" s="47"/>
    </row>
    <row r="29" spans="1:23" ht="14.25" thickTop="1" thickBot="1">
      <c r="B29" s="148" t="s">
        <v>60</v>
      </c>
      <c r="C29" s="107"/>
      <c r="D29" s="107"/>
      <c r="E29" s="107"/>
      <c r="F29" s="107"/>
      <c r="G29" s="107"/>
      <c r="H29" s="107"/>
      <c r="I29" s="108"/>
      <c r="J29" s="4"/>
      <c r="L29" s="55" t="s">
        <v>60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4"/>
    </row>
    <row r="30" spans="1:23" ht="13.5" thickTop="1">
      <c r="B30" s="513" t="s">
        <v>25</v>
      </c>
      <c r="C30" s="514"/>
      <c r="D30" s="514"/>
      <c r="E30" s="514"/>
      <c r="F30" s="514"/>
      <c r="G30" s="514"/>
      <c r="H30" s="514"/>
      <c r="I30" s="515"/>
      <c r="J30" s="4"/>
      <c r="L30" s="516" t="s">
        <v>26</v>
      </c>
      <c r="M30" s="517"/>
      <c r="N30" s="517"/>
      <c r="O30" s="517"/>
      <c r="P30" s="517"/>
      <c r="Q30" s="517"/>
      <c r="R30" s="517"/>
      <c r="S30" s="517"/>
      <c r="T30" s="517"/>
      <c r="U30" s="517"/>
      <c r="V30" s="517"/>
      <c r="W30" s="518"/>
    </row>
    <row r="31" spans="1:23" ht="13.5" thickBot="1">
      <c r="B31" s="519" t="s">
        <v>47</v>
      </c>
      <c r="C31" s="520"/>
      <c r="D31" s="520"/>
      <c r="E31" s="520"/>
      <c r="F31" s="520"/>
      <c r="G31" s="520"/>
      <c r="H31" s="520"/>
      <c r="I31" s="521"/>
      <c r="J31" s="4"/>
      <c r="L31" s="522" t="s">
        <v>49</v>
      </c>
      <c r="M31" s="523"/>
      <c r="N31" s="523"/>
      <c r="O31" s="523"/>
      <c r="P31" s="523"/>
      <c r="Q31" s="523"/>
      <c r="R31" s="523"/>
      <c r="S31" s="523"/>
      <c r="T31" s="523"/>
      <c r="U31" s="523"/>
      <c r="V31" s="523"/>
      <c r="W31" s="524"/>
    </row>
    <row r="32" spans="1:23" ht="14.25" thickTop="1" thickBot="1">
      <c r="B32" s="106"/>
      <c r="C32" s="107"/>
      <c r="D32" s="107"/>
      <c r="E32" s="107"/>
      <c r="F32" s="107"/>
      <c r="G32" s="107"/>
      <c r="H32" s="107"/>
      <c r="I32" s="108"/>
      <c r="J32" s="4"/>
      <c r="L32" s="52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4"/>
    </row>
    <row r="33" spans="1:23" ht="14.25" thickTop="1" thickBot="1">
      <c r="B33" s="109"/>
      <c r="C33" s="525" t="s">
        <v>63</v>
      </c>
      <c r="D33" s="526"/>
      <c r="E33" s="527"/>
      <c r="F33" s="525" t="s">
        <v>65</v>
      </c>
      <c r="G33" s="526"/>
      <c r="H33" s="527"/>
      <c r="I33" s="110" t="s">
        <v>2</v>
      </c>
      <c r="J33" s="4"/>
      <c r="L33" s="12"/>
      <c r="M33" s="528" t="s">
        <v>63</v>
      </c>
      <c r="N33" s="529"/>
      <c r="O33" s="529"/>
      <c r="P33" s="529"/>
      <c r="Q33" s="530"/>
      <c r="R33" s="528" t="s">
        <v>65</v>
      </c>
      <c r="S33" s="529"/>
      <c r="T33" s="529"/>
      <c r="U33" s="529"/>
      <c r="V33" s="530"/>
      <c r="W33" s="13" t="s">
        <v>2</v>
      </c>
    </row>
    <row r="34" spans="1:23" ht="13.5" thickTop="1">
      <c r="B34" s="111" t="s">
        <v>3</v>
      </c>
      <c r="C34" s="112"/>
      <c r="D34" s="113"/>
      <c r="E34" s="114"/>
      <c r="F34" s="112"/>
      <c r="G34" s="113"/>
      <c r="H34" s="114"/>
      <c r="I34" s="115" t="s">
        <v>4</v>
      </c>
      <c r="J34" s="4"/>
      <c r="L34" s="14" t="s">
        <v>3</v>
      </c>
      <c r="M34" s="15"/>
      <c r="N34" s="16"/>
      <c r="O34" s="17"/>
      <c r="P34" s="18"/>
      <c r="Q34" s="19"/>
      <c r="R34" s="20"/>
      <c r="S34" s="16"/>
      <c r="T34" s="17"/>
      <c r="U34" s="18"/>
      <c r="V34" s="21"/>
      <c r="W34" s="22" t="s">
        <v>4</v>
      </c>
    </row>
    <row r="35" spans="1:23" ht="13.5" thickBot="1">
      <c r="B35" s="116"/>
      <c r="C35" s="117" t="s">
        <v>5</v>
      </c>
      <c r="D35" s="118" t="s">
        <v>6</v>
      </c>
      <c r="E35" s="222" t="s">
        <v>7</v>
      </c>
      <c r="F35" s="117" t="s">
        <v>5</v>
      </c>
      <c r="G35" s="118" t="s">
        <v>6</v>
      </c>
      <c r="H35" s="222" t="s">
        <v>7</v>
      </c>
      <c r="I35" s="120"/>
      <c r="J35" s="4"/>
      <c r="L35" s="23"/>
      <c r="M35" s="24" t="s">
        <v>8</v>
      </c>
      <c r="N35" s="25" t="s">
        <v>9</v>
      </c>
      <c r="O35" s="26" t="s">
        <v>31</v>
      </c>
      <c r="P35" s="27" t="s">
        <v>32</v>
      </c>
      <c r="Q35" s="26" t="s">
        <v>7</v>
      </c>
      <c r="R35" s="28" t="s">
        <v>8</v>
      </c>
      <c r="S35" s="25" t="s">
        <v>9</v>
      </c>
      <c r="T35" s="26" t="s">
        <v>31</v>
      </c>
      <c r="U35" s="27" t="s">
        <v>32</v>
      </c>
      <c r="V35" s="26" t="s">
        <v>7</v>
      </c>
      <c r="W35" s="29"/>
    </row>
    <row r="36" spans="1:23" ht="5.25" customHeight="1" thickTop="1">
      <c r="B36" s="111"/>
      <c r="C36" s="121"/>
      <c r="D36" s="122"/>
      <c r="E36" s="123"/>
      <c r="F36" s="121"/>
      <c r="G36" s="122"/>
      <c r="H36" s="123"/>
      <c r="I36" s="124"/>
      <c r="J36" s="4"/>
      <c r="L36" s="14"/>
      <c r="M36" s="30"/>
      <c r="N36" s="31"/>
      <c r="O36" s="32"/>
      <c r="P36" s="33"/>
      <c r="Q36" s="32"/>
      <c r="R36" s="34"/>
      <c r="S36" s="31"/>
      <c r="T36" s="32"/>
      <c r="U36" s="33"/>
      <c r="V36" s="35"/>
      <c r="W36" s="36"/>
    </row>
    <row r="37" spans="1:23">
      <c r="A37" s="4" t="str">
        <f>IF(ISERROR(F37/G37)," ",IF(F37/G37&gt;0.5,IF(F37/G37&lt;1.5," ","NOT OK"),"NOT OK"))</f>
        <v xml:space="preserve"> </v>
      </c>
      <c r="B37" s="111" t="s">
        <v>10</v>
      </c>
      <c r="C37" s="125">
        <f>'Lcc_BKK+DMK'!C37+Lcc_CNX!C37+Lcc_HDY!C37+Lcc_HKT!C37+Lcc_CEI!C37</f>
        <v>8155</v>
      </c>
      <c r="D37" s="127">
        <f>'Lcc_BKK+DMK'!D37+Lcc_CNX!D37+Lcc_HDY!D37+Lcc_HKT!D37+Lcc_CEI!D37</f>
        <v>8149</v>
      </c>
      <c r="E37" s="167">
        <f>SUM(C37:D37)</f>
        <v>16304</v>
      </c>
      <c r="F37" s="125">
        <f>'Lcc_BKK+DMK'!F37+Lcc_CNX!F37+Lcc_HDY!F37+Lcc_HKT!F37+Lcc_CEI!F37</f>
        <v>9419</v>
      </c>
      <c r="G37" s="146">
        <f>'Lcc_BKK+DMK'!G37+Lcc_CNX!G37+Lcc_HDY!G37+Lcc_HKT!G37+Lcc_CEI!G37</f>
        <v>9445</v>
      </c>
      <c r="H37" s="173">
        <f>SUM(F37:G37)</f>
        <v>18864</v>
      </c>
      <c r="I37" s="128">
        <f>IF(E37=0,0,((H37/E37)-1)*100)</f>
        <v>15.701668302257122</v>
      </c>
      <c r="J37" s="4"/>
      <c r="K37" s="7"/>
      <c r="L37" s="14" t="s">
        <v>10</v>
      </c>
      <c r="M37" s="40">
        <f>+'Lcc_BKK+DMK'!M37+Lcc_CNX!M37+Lcc_HDY!M37+Lcc_HKT!M37+Lcc_CEI!M37</f>
        <v>1192566</v>
      </c>
      <c r="N37" s="38">
        <f>+'Lcc_BKK+DMK'!N37+Lcc_CNX!N37+Lcc_HDY!N37+Lcc_HKT!N37+Lcc_CEI!N37</f>
        <v>1198593</v>
      </c>
      <c r="O37" s="193">
        <f>SUM(M37:N37)</f>
        <v>2391159</v>
      </c>
      <c r="P37" s="150">
        <f>+'Lcc_BKK+DMK'!P37+Lcc_CNX!P37+Lcc_HDY!P37+Lcc_HKT!P37+Lcc_CEI!P37</f>
        <v>273</v>
      </c>
      <c r="Q37" s="193">
        <f t="shared" ref="Q37:Q39" si="43">O37+P37</f>
        <v>2391432</v>
      </c>
      <c r="R37" s="40">
        <f>'Lcc_BKK+DMK'!R37+Lcc_CNX!R37+Lcc_HDY!R37+Lcc_HKT!R37+Lcc_CEI!R37</f>
        <v>1431528</v>
      </c>
      <c r="S37" s="38">
        <f>'Lcc_BKK+DMK'!S37+Lcc_CNX!S37+Lcc_HDY!S37+Lcc_HKT!S37+Lcc_CEI!S37</f>
        <v>1432850</v>
      </c>
      <c r="T37" s="193">
        <f t="shared" ref="T37" si="44">SUM(R37:S37)</f>
        <v>2864378</v>
      </c>
      <c r="U37" s="150">
        <f>+Lcc_BKK!U37+Lcc_DMK!U37+Lcc_CNX!U37+Lcc_HDY!U37+Lcc_HKT!U37+Lcc_CEI!U37</f>
        <v>592</v>
      </c>
      <c r="V37" s="415">
        <f>T37+U37</f>
        <v>2864970</v>
      </c>
      <c r="W37" s="41">
        <f>IF(Q37=0,0,((V37/Q37)-1)*100)</f>
        <v>19.801441144887242</v>
      </c>
    </row>
    <row r="38" spans="1:23">
      <c r="A38" s="4" t="str">
        <f>IF(ISERROR(F38/G38)," ",IF(F38/G38&gt;0.5,IF(F38/G38&lt;1.5," ","NOT OK"),"NOT OK"))</f>
        <v xml:space="preserve"> </v>
      </c>
      <c r="B38" s="111" t="s">
        <v>11</v>
      </c>
      <c r="C38" s="125">
        <f>'Lcc_BKK+DMK'!C38+Lcc_CNX!C38+Lcc_HDY!C38+Lcc_HKT!C38+Lcc_CEI!C38</f>
        <v>8207</v>
      </c>
      <c r="D38" s="127">
        <f>'Lcc_BKK+DMK'!D38+Lcc_CNX!D38+Lcc_HDY!D38+Lcc_HKT!D38+Lcc_CEI!D38</f>
        <v>8204</v>
      </c>
      <c r="E38" s="167">
        <f t="shared" ref="E38:E39" si="45">SUM(C38:D38)</f>
        <v>16411</v>
      </c>
      <c r="F38" s="125">
        <f>'Lcc_BKK+DMK'!F38+Lcc_CNX!F38+Lcc_HDY!F38+Lcc_HKT!F38+Lcc_CEI!F38</f>
        <v>9351</v>
      </c>
      <c r="G38" s="127">
        <f>'Lcc_BKK+DMK'!G38+Lcc_CNX!G38+Lcc_HDY!G38+Lcc_HKT!G38+Lcc_CEI!G38</f>
        <v>9357</v>
      </c>
      <c r="H38" s="173">
        <f t="shared" ref="H38:H39" si="46">SUM(F38:G38)</f>
        <v>18708</v>
      </c>
      <c r="I38" s="128">
        <f>IF(E38=0,0,((H38/E38)-1)*100)</f>
        <v>13.996709524099682</v>
      </c>
      <c r="J38" s="4"/>
      <c r="K38" s="7"/>
      <c r="L38" s="14" t="s">
        <v>11</v>
      </c>
      <c r="M38" s="40">
        <f>+'Lcc_BKK+DMK'!M38+Lcc_CNX!M38+Lcc_HDY!M38+Lcc_HKT!M38+Lcc_CEI!M38</f>
        <v>1126286</v>
      </c>
      <c r="N38" s="38">
        <f>+'Lcc_BKK+DMK'!N38+Lcc_CNX!N38+Lcc_HDY!N38+Lcc_HKT!N38+Lcc_CEI!N38</f>
        <v>1129225</v>
      </c>
      <c r="O38" s="193">
        <f t="shared" ref="O38:O39" si="47">SUM(M38:N38)</f>
        <v>2255511</v>
      </c>
      <c r="P38" s="150">
        <f>+'Lcc_BKK+DMK'!P38+Lcc_CNX!P38+Lcc_HDY!P38+Lcc_HKT!P38+Lcc_CEI!P38</f>
        <v>398</v>
      </c>
      <c r="Q38" s="193">
        <f t="shared" si="43"/>
        <v>2255909</v>
      </c>
      <c r="R38" s="40">
        <f>'Lcc_BKK+DMK'!R38+Lcc_CNX!R38+Lcc_HDY!R38+Lcc_HKT!R38+Lcc_CEI!R38</f>
        <v>1393863</v>
      </c>
      <c r="S38" s="38">
        <f>'Lcc_BKK+DMK'!S38+Lcc_CNX!S38+Lcc_HDY!S38+Lcc_HKT!S38+Lcc_CEI!S38</f>
        <v>1393678</v>
      </c>
      <c r="T38" s="193">
        <f t="shared" ref="T38:T39" si="48">SUM(R38:S38)</f>
        <v>2787541</v>
      </c>
      <c r="U38" s="150">
        <f>+Lcc_BKK!U38+Lcc_DMK!U38+Lcc_CNX!U38+Lcc_HDY!U38+Lcc_HKT!U38+Lcc_CEI!U38</f>
        <v>232</v>
      </c>
      <c r="V38" s="415">
        <f>T38+U38</f>
        <v>2787773</v>
      </c>
      <c r="W38" s="41">
        <f>IF(Q38=0,0,((V38/Q38)-1)*100)</f>
        <v>23.576482916642473</v>
      </c>
    </row>
    <row r="39" spans="1:23" ht="13.5" thickBot="1">
      <c r="A39" s="4" t="str">
        <f>IF(ISERROR(F39/G39)," ",IF(F39/G39&gt;0.5,IF(F39/G39&lt;1.5," ","NOT OK"),"NOT OK"))</f>
        <v xml:space="preserve"> </v>
      </c>
      <c r="B39" s="116" t="s">
        <v>12</v>
      </c>
      <c r="C39" s="129">
        <f>'Lcc_BKK+DMK'!C39+Lcc_CNX!C39+Lcc_HDY!C39+Lcc_HKT!C39+Lcc_CEI!C39</f>
        <v>8919</v>
      </c>
      <c r="D39" s="131">
        <f>'Lcc_BKK+DMK'!D39+Lcc_CNX!D39+Lcc_HDY!D39+Lcc_HKT!D39+Lcc_CEI!D39</f>
        <v>8914</v>
      </c>
      <c r="E39" s="167">
        <f t="shared" si="45"/>
        <v>17833</v>
      </c>
      <c r="F39" s="129">
        <f>'Lcc_BKK+DMK'!F39+Lcc_CNX!F39+Lcc_HDY!F39+Lcc_HKT!F39+Lcc_CEI!F39</f>
        <v>9687</v>
      </c>
      <c r="G39" s="131">
        <f>'Lcc_BKK+DMK'!G39+Lcc_CNX!G39+Lcc_HDY!G39+Lcc_HKT!G39+Lcc_CEI!G39</f>
        <v>9683</v>
      </c>
      <c r="H39" s="173">
        <f t="shared" si="46"/>
        <v>19370</v>
      </c>
      <c r="I39" s="128">
        <f>IF(E39=0,0,((H39/E39)-1)*100)</f>
        <v>8.618852688835311</v>
      </c>
      <c r="J39" s="4"/>
      <c r="K39" s="7"/>
      <c r="L39" s="23" t="s">
        <v>12</v>
      </c>
      <c r="M39" s="40">
        <f>+'Lcc_BKK+DMK'!M39+Lcc_CNX!M39+Lcc_HDY!M39+Lcc_HKT!M39+Lcc_CEI!M39</f>
        <v>1218409</v>
      </c>
      <c r="N39" s="38">
        <f>+'Lcc_BKK+DMK'!N39+Lcc_CNX!N39+Lcc_HDY!N39+Lcc_HKT!N39+Lcc_CEI!N39</f>
        <v>1279279</v>
      </c>
      <c r="O39" s="193">
        <f t="shared" si="47"/>
        <v>2497688</v>
      </c>
      <c r="P39" s="39">
        <f>+'Lcc_BKK+DMK'!P39+Lcc_CNX!P39+Lcc_HDY!P39+Lcc_HKT!P39+Lcc_CEI!P39</f>
        <v>585</v>
      </c>
      <c r="Q39" s="196">
        <f t="shared" si="43"/>
        <v>2498273</v>
      </c>
      <c r="R39" s="40">
        <f>'Lcc_BKK+DMK'!R39+Lcc_CNX!R39+Lcc_HDY!R39+Lcc_HKT!R39+Lcc_CEI!R39</f>
        <v>1414206</v>
      </c>
      <c r="S39" s="38">
        <f>'Lcc_BKK+DMK'!S39+Lcc_CNX!S39+Lcc_HDY!S39+Lcc_HKT!S39+Lcc_CEI!S39</f>
        <v>1464298</v>
      </c>
      <c r="T39" s="193">
        <f t="shared" si="48"/>
        <v>2878504</v>
      </c>
      <c r="U39" s="150">
        <f>+Lcc_BKK!U39+Lcc_DMK!U39+Lcc_CNX!U39+Lcc_HDY!U39+Lcc_HKT!U39+Lcc_CEI!U39</f>
        <v>217</v>
      </c>
      <c r="V39" s="415">
        <f>T39+U39</f>
        <v>2878721</v>
      </c>
      <c r="W39" s="41">
        <f>IF(Q39=0,0,((V39/Q39)-1)*100)</f>
        <v>15.22843980621813</v>
      </c>
    </row>
    <row r="40" spans="1:23" ht="14.25" thickTop="1" thickBot="1">
      <c r="A40" s="4" t="str">
        <f>IF(ISERROR(F40/G40)," ",IF(F40/G40&gt;0.5,IF(F40/G40&lt;1.5," ","NOT OK"),"NOT OK"))</f>
        <v xml:space="preserve"> </v>
      </c>
      <c r="B40" s="132" t="s">
        <v>57</v>
      </c>
      <c r="C40" s="133">
        <f t="shared" ref="C40:H40" si="49">+C37+C38+C39</f>
        <v>25281</v>
      </c>
      <c r="D40" s="134">
        <f t="shared" si="49"/>
        <v>25267</v>
      </c>
      <c r="E40" s="168">
        <f t="shared" si="49"/>
        <v>50548</v>
      </c>
      <c r="F40" s="133">
        <f t="shared" si="49"/>
        <v>28457</v>
      </c>
      <c r="G40" s="135">
        <f t="shared" si="49"/>
        <v>28485</v>
      </c>
      <c r="H40" s="177">
        <f t="shared" si="49"/>
        <v>56942</v>
      </c>
      <c r="I40" s="136">
        <f t="shared" ref="I40" si="50">IF(E40=0,0,((H40/E40)-1)*100)</f>
        <v>12.649362981720348</v>
      </c>
      <c r="J40" s="4"/>
      <c r="L40" s="42" t="s">
        <v>57</v>
      </c>
      <c r="M40" s="43">
        <f>+M37+M38+M39</f>
        <v>3537261</v>
      </c>
      <c r="N40" s="44">
        <f>+N37+N38+N39</f>
        <v>3607097</v>
      </c>
      <c r="O40" s="194">
        <f>+O37+O38+O39</f>
        <v>7144358</v>
      </c>
      <c r="P40" s="45">
        <f>+P37+P38+P39</f>
        <v>1256</v>
      </c>
      <c r="Q40" s="194">
        <f>+Q37+Q38+Q39</f>
        <v>7145614</v>
      </c>
      <c r="R40" s="46">
        <f>'Lcc_BKK+DMK'!R40+Lcc_CNX!R40+Lcc_HDY!R40+Lcc_HKT!R40+Lcc_CEI!R40</f>
        <v>4239597</v>
      </c>
      <c r="S40" s="44">
        <f>'Lcc_BKK+DMK'!S40+Lcc_CNX!S40+Lcc_HDY!S40+Lcc_HKT!S40+Lcc_CEI!S40</f>
        <v>4290826</v>
      </c>
      <c r="T40" s="194">
        <f>SUM(R40:S40)</f>
        <v>8530423</v>
      </c>
      <c r="U40" s="44">
        <f>+Lcc_BKK!U40+Lcc_DMK!U40+Lcc_CNX!U40+Lcc_HDY!U40+Lcc_HKT!U40+Lcc_CEI!U40</f>
        <v>1041</v>
      </c>
      <c r="V40" s="416">
        <f>T40+U40</f>
        <v>8531464</v>
      </c>
      <c r="W40" s="47">
        <f>IF(Q40=0,0,((V40/Q40)-1)*100)</f>
        <v>19.39441453176731</v>
      </c>
    </row>
    <row r="41" spans="1:23" ht="13.5" thickTop="1">
      <c r="A41" s="4" t="str">
        <f t="shared" si="8"/>
        <v xml:space="preserve"> </v>
      </c>
      <c r="B41" s="111" t="s">
        <v>13</v>
      </c>
      <c r="C41" s="125">
        <f>'Lcc_BKK+DMK'!C41+Lcc_CNX!C41+Lcc_HDY!C41+Lcc_HKT!C41+Lcc_CEI!C41</f>
        <v>8929</v>
      </c>
      <c r="D41" s="127">
        <f>'Lcc_BKK+DMK'!D41+Lcc_CNX!D41+Lcc_HDY!D41+Lcc_HKT!D41+Lcc_CEI!D41</f>
        <v>8930</v>
      </c>
      <c r="E41" s="167">
        <f t="shared" ref="E41" si="51">SUM(C41:D41)</f>
        <v>17859</v>
      </c>
      <c r="F41" s="125">
        <f>'Lcc_BKK+DMK'!F41+Lcc_CNX!F41+Lcc_HDY!F41+Lcc_HKT!F41+Lcc_CEI!F41</f>
        <v>9739</v>
      </c>
      <c r="G41" s="127">
        <f>'Lcc_BKK+DMK'!G41+Lcc_CNX!G41+Lcc_HDY!G41+Lcc_HKT!G41+Lcc_CEI!G41</f>
        <v>9738</v>
      </c>
      <c r="H41" s="173">
        <f>SUM(F41:G41)</f>
        <v>19477</v>
      </c>
      <c r="I41" s="128">
        <f t="shared" ref="I41:I45" si="52">IF(E41=0,0,((H41/E41)-1)*100)</f>
        <v>9.0598577747914142</v>
      </c>
      <c r="L41" s="14" t="s">
        <v>13</v>
      </c>
      <c r="M41" s="40">
        <f>+'Lcc_BKK+DMK'!M41+Lcc_CNX!M41+Lcc_HDY!M41+Lcc_HKT!M41+Lcc_CEI!M41</f>
        <v>1298874</v>
      </c>
      <c r="N41" s="38">
        <f>+'Lcc_BKK+DMK'!N41+Lcc_CNX!N41+Lcc_HDY!N41+Lcc_HKT!N41+Lcc_CEI!N41</f>
        <v>1259370</v>
      </c>
      <c r="O41" s="193">
        <f t="shared" ref="O41" si="53">SUM(M41:N41)</f>
        <v>2558244</v>
      </c>
      <c r="P41" s="39">
        <f>+'Lcc_BKK+DMK'!P41+Lcc_CNX!P41+Lcc_HDY!P41+Lcc_HKT!P41+Lcc_CEI!P41</f>
        <v>439</v>
      </c>
      <c r="Q41" s="196">
        <f t="shared" ref="Q41" si="54">O41+P41</f>
        <v>2558683</v>
      </c>
      <c r="R41" s="40">
        <f>'Lcc_BKK+DMK'!R41+Lcc_CNX!R41+Lcc_HDY!R41+Lcc_HKT!R41+Lcc_CEI!R41</f>
        <v>1545007</v>
      </c>
      <c r="S41" s="38">
        <f>'Lcc_BKK+DMK'!S41+Lcc_CNX!S41+Lcc_HDY!S41+Lcc_HKT!S41+Lcc_CEI!S41</f>
        <v>1503136</v>
      </c>
      <c r="T41" s="193">
        <f t="shared" ref="T41:T45" si="55">SUM(R41:S41)</f>
        <v>3048143</v>
      </c>
      <c r="U41" s="39">
        <f>+Lcc_BKK!U41+Lcc_DMK!U41+Lcc_CNX!U41+Lcc_HDY!U41+Lcc_HKT!U41+Lcc_CEI!U41</f>
        <v>61</v>
      </c>
      <c r="V41" s="196">
        <f t="shared" ref="V41:V45" si="56">T41+U41</f>
        <v>3048204</v>
      </c>
      <c r="W41" s="41">
        <f t="shared" ref="W41:W45" si="57">IF(Q41=0,0,((V41/Q41)-1)*100)</f>
        <v>19.131756454394711</v>
      </c>
    </row>
    <row r="42" spans="1:23">
      <c r="A42" s="4" t="str">
        <f>IF(ISERROR(F42/G42)," ",IF(F42/G42&gt;0.5,IF(F42/G42&lt;1.5," ","NOT OK"),"NOT OK"))</f>
        <v xml:space="preserve"> </v>
      </c>
      <c r="B42" s="111" t="s">
        <v>14</v>
      </c>
      <c r="C42" s="125">
        <f>'Lcc_BKK+DMK'!C42+Lcc_CNX!C42+Lcc_HDY!C42+Lcc_HKT!C42+Lcc_CEI!C42</f>
        <v>8240</v>
      </c>
      <c r="D42" s="127">
        <f>'Lcc_BKK+DMK'!D42+Lcc_CNX!D42+Lcc_HDY!D42+Lcc_HKT!D42+Lcc_CEI!D42</f>
        <v>8240</v>
      </c>
      <c r="E42" s="167">
        <f>SUM(C42:D42)</f>
        <v>16480</v>
      </c>
      <c r="F42" s="125">
        <f>'Lcc_BKK+DMK'!F42+Lcc_CNX!F42+Lcc_HDY!F42+Lcc_HKT!F42+Lcc_CEI!F42</f>
        <v>8854</v>
      </c>
      <c r="G42" s="127">
        <f>'Lcc_BKK+DMK'!G42+Lcc_CNX!G42+Lcc_HDY!G42+Lcc_HKT!G42+Lcc_CEI!G42</f>
        <v>8853</v>
      </c>
      <c r="H42" s="173">
        <f>SUM(F42:G42)</f>
        <v>17707</v>
      </c>
      <c r="I42" s="128">
        <f>IF(E42=0,0,((H42/E42)-1)*100)</f>
        <v>7.445388349514559</v>
      </c>
      <c r="J42" s="4"/>
      <c r="L42" s="14" t="s">
        <v>14</v>
      </c>
      <c r="M42" s="40">
        <f>+'Lcc_BKK+DMK'!M42+Lcc_CNX!M42+Lcc_HDY!M42+Lcc_HKT!M42+Lcc_CEI!M42</f>
        <v>1208980</v>
      </c>
      <c r="N42" s="38">
        <f>+'Lcc_BKK+DMK'!N42+Lcc_CNX!N42+Lcc_HDY!N42+Lcc_HKT!N42+Lcc_CEI!N42</f>
        <v>1215275</v>
      </c>
      <c r="O42" s="193">
        <f>SUM(M42:N42)</f>
        <v>2424255</v>
      </c>
      <c r="P42" s="39">
        <f>+'Lcc_BKK+DMK'!P42+Lcc_CNX!P42+Lcc_HDY!P42+Lcc_HKT!P42+Lcc_CEI!P42</f>
        <v>438</v>
      </c>
      <c r="Q42" s="196">
        <f>O42+P42</f>
        <v>2424693</v>
      </c>
      <c r="R42" s="40">
        <f>'Lcc_BKK+DMK'!R42+Lcc_CNX!R42+Lcc_HDY!R42+Lcc_HKT!R42+Lcc_CEI!R42</f>
        <v>1405437</v>
      </c>
      <c r="S42" s="38">
        <f>'Lcc_BKK+DMK'!S42+Lcc_CNX!S42+Lcc_HDY!S42+Lcc_HKT!S42+Lcc_CEI!S42</f>
        <v>1402181</v>
      </c>
      <c r="T42" s="193">
        <f>SUM(R42:S42)</f>
        <v>2807618</v>
      </c>
      <c r="U42" s="39">
        <f>+Lcc_BKK!U42+Lcc_DMK!U42+Lcc_CNX!U42+Lcc_HDY!U42+Lcc_HKT!U42+Lcc_CEI!U42</f>
        <v>81</v>
      </c>
      <c r="V42" s="196">
        <f>T42+U42</f>
        <v>2807699</v>
      </c>
      <c r="W42" s="41">
        <f>IF(Q42=0,0,((V42/Q42)-1)*100)</f>
        <v>15.796061604500045</v>
      </c>
    </row>
    <row r="43" spans="1:23" ht="13.5" thickBot="1">
      <c r="A43" s="4" t="str">
        <f>IF(ISERROR(F43/G43)," ",IF(F43/G43&gt;0.5,IF(F43/G43&lt;1.5," ","NOT OK"),"NOT OK"))</f>
        <v xml:space="preserve"> </v>
      </c>
      <c r="B43" s="111" t="s">
        <v>15</v>
      </c>
      <c r="C43" s="125">
        <f>'Lcc_BKK+DMK'!C43+Lcc_CNX!C43+Lcc_HDY!C43+Lcc_HKT!C43+Lcc_CEI!C43</f>
        <v>9124</v>
      </c>
      <c r="D43" s="127">
        <f>'Lcc_BKK+DMK'!D43+Lcc_CNX!D43+Lcc_HDY!D43+Lcc_HKT!D43+Lcc_CEI!D43</f>
        <v>9123</v>
      </c>
      <c r="E43" s="167">
        <f>SUM(C43:D43)</f>
        <v>18247</v>
      </c>
      <c r="F43" s="125">
        <f>'Lcc_BKK+DMK'!F43+Lcc_CNX!F43+Lcc_HDY!F43+Lcc_HKT!F43+Lcc_CEI!F43</f>
        <v>7552</v>
      </c>
      <c r="G43" s="127">
        <f>'Lcc_BKK+DMK'!G43+Lcc_CNX!G43+Lcc_HDY!G43+Lcc_HKT!G43+Lcc_CEI!G43</f>
        <v>8982</v>
      </c>
      <c r="H43" s="173">
        <f>SUM(F43:G43)</f>
        <v>16534</v>
      </c>
      <c r="I43" s="128">
        <f>IF(E43=0,0,((H43/E43)-1)*100)</f>
        <v>-9.3878445771907728</v>
      </c>
      <c r="J43" s="4"/>
      <c r="L43" s="14" t="s">
        <v>15</v>
      </c>
      <c r="M43" s="40">
        <f>+'Lcc_BKK+DMK'!M43+Lcc_CNX!M43+Lcc_HDY!M43+Lcc_HKT!M43+Lcc_CEI!M43</f>
        <v>1357997</v>
      </c>
      <c r="N43" s="38">
        <f>+'Lcc_BKK+DMK'!N43+Lcc_CNX!N43+Lcc_HDY!N43+Lcc_HKT!N43+Lcc_CEI!N43</f>
        <v>1341471</v>
      </c>
      <c r="O43" s="193">
        <f>SUM(M43:N43)</f>
        <v>2699468</v>
      </c>
      <c r="P43" s="39">
        <f>+'Lcc_BKK+DMK'!P43+Lcc_CNX!P43+Lcc_HDY!P43+Lcc_HKT!P43+Lcc_CEI!P43</f>
        <v>237</v>
      </c>
      <c r="Q43" s="196">
        <f>O43+P43</f>
        <v>2699705</v>
      </c>
      <c r="R43" s="40">
        <f>'Lcc_BKK+DMK'!R43+Lcc_CNX!R43+Lcc_HDY!R43+Lcc_HKT!R43+Lcc_CEI!R43</f>
        <v>1439897</v>
      </c>
      <c r="S43" s="38">
        <f>'Lcc_BKK+DMK'!S43+Lcc_CNX!S43+Lcc_HDY!S43+Lcc_HKT!S43+Lcc_CEI!S43</f>
        <v>1434264</v>
      </c>
      <c r="T43" s="193">
        <f>SUM(R43:S43)</f>
        <v>2874161</v>
      </c>
      <c r="U43" s="39">
        <f>+Lcc_BKK!U43+Lcc_DMK!U43+Lcc_CNX!U43+Lcc_HDY!U43+Lcc_HKT!U43+Lcc_CEI!U43</f>
        <v>512</v>
      </c>
      <c r="V43" s="196">
        <f>T43+U43</f>
        <v>2874673</v>
      </c>
      <c r="W43" s="41">
        <f>IF(Q43=0,0,((V43/Q43)-1)*100)</f>
        <v>6.4810044060369609</v>
      </c>
    </row>
    <row r="44" spans="1:23" ht="14.25" thickTop="1" thickBot="1">
      <c r="A44" s="397" t="str">
        <f>IF(ISERROR(F44/G44)," ",IF(F44/G44&gt;0.5,IF(F44/G44&lt;1.5," ","NOT OK"),"NOT OK"))</f>
        <v xml:space="preserve"> </v>
      </c>
      <c r="B44" s="132" t="s">
        <v>61</v>
      </c>
      <c r="C44" s="133">
        <f>+C41+C42+C43</f>
        <v>26293</v>
      </c>
      <c r="D44" s="135">
        <f t="shared" ref="D44" si="58">+D41+D42+D43</f>
        <v>26293</v>
      </c>
      <c r="E44" s="168">
        <f t="shared" ref="E44" si="59">+E41+E42+E43</f>
        <v>52586</v>
      </c>
      <c r="F44" s="133">
        <f t="shared" ref="F44" si="60">+F41+F42+F43</f>
        <v>26145</v>
      </c>
      <c r="G44" s="135">
        <f t="shared" ref="G44" si="61">+G41+G42+G43</f>
        <v>27573</v>
      </c>
      <c r="H44" s="177">
        <f t="shared" ref="H44" si="62">+H41+H42+H43</f>
        <v>53718</v>
      </c>
      <c r="I44" s="136">
        <f t="shared" ref="I44" si="63">IF(E44=0,0,((H44/E44)-1)*100)</f>
        <v>2.1526642072034363</v>
      </c>
      <c r="J44" s="4"/>
      <c r="L44" s="42" t="s">
        <v>61</v>
      </c>
      <c r="M44" s="46">
        <f t="shared" ref="M44" si="64">+M41+M42+M43</f>
        <v>3865851</v>
      </c>
      <c r="N44" s="44">
        <f t="shared" ref="N44" si="65">+N41+N42+N43</f>
        <v>3816116</v>
      </c>
      <c r="O44" s="194">
        <f t="shared" ref="O44" si="66">+O41+O42+O43</f>
        <v>7681967</v>
      </c>
      <c r="P44" s="44">
        <f t="shared" ref="P44" si="67">+P41+P42+P43</f>
        <v>1114</v>
      </c>
      <c r="Q44" s="194">
        <f t="shared" ref="Q44" si="68">+Q41+Q42+Q43</f>
        <v>7683081</v>
      </c>
      <c r="R44" s="46">
        <f t="shared" ref="R44" si="69">+R41+R42+R43</f>
        <v>4390341</v>
      </c>
      <c r="S44" s="44">
        <f t="shared" ref="S44" si="70">+S41+S42+S43</f>
        <v>4339581</v>
      </c>
      <c r="T44" s="194">
        <f t="shared" ref="T44" si="71">+T41+T42+T43</f>
        <v>8729922</v>
      </c>
      <c r="U44" s="44">
        <f t="shared" ref="U44" si="72">+U41+U42+U43</f>
        <v>654</v>
      </c>
      <c r="V44" s="194">
        <f t="shared" ref="V44" si="73">+V41+V42+V43</f>
        <v>8730576</v>
      </c>
      <c r="W44" s="47">
        <f t="shared" ref="W44" si="74">IF(Q44=0,0,((V44/Q44)-1)*100)</f>
        <v>13.63378832007629</v>
      </c>
    </row>
    <row r="45" spans="1:23" ht="13.5" thickTop="1">
      <c r="A45" s="4" t="str">
        <f t="shared" si="8"/>
        <v xml:space="preserve"> </v>
      </c>
      <c r="B45" s="111" t="s">
        <v>16</v>
      </c>
      <c r="C45" s="138">
        <f>'Lcc_BKK+DMK'!C45+Lcc_CNX!C45+Lcc_HDY!C45+Lcc_HKT!C45+Lcc_CEI!C45</f>
        <v>8916</v>
      </c>
      <c r="D45" s="140">
        <f>'Lcc_BKK+DMK'!D45+Lcc_CNX!D45+Lcc_HDY!D45+Lcc_HKT!D45+Lcc_CEI!D45</f>
        <v>8916</v>
      </c>
      <c r="E45" s="167">
        <f t="shared" ref="E45" si="75">SUM(C45:D45)</f>
        <v>17832</v>
      </c>
      <c r="F45" s="138">
        <f>'Lcc_BKK+DMK'!F45+Lcc_CNX!F45+Lcc_HDY!F45+Lcc_HKT!F45+Lcc_CEI!F45</f>
        <v>9553</v>
      </c>
      <c r="G45" s="140">
        <f>'Lcc_BKK+DMK'!G45+Lcc_CNX!G45+Lcc_HDY!G45+Lcc_HKT!G45+Lcc_CEI!G45</f>
        <v>9551</v>
      </c>
      <c r="H45" s="173">
        <f>SUM(F45:G45)</f>
        <v>19104</v>
      </c>
      <c r="I45" s="128">
        <f t="shared" si="52"/>
        <v>7.1332436069986516</v>
      </c>
      <c r="J45" s="8"/>
      <c r="L45" s="14" t="s">
        <v>16</v>
      </c>
      <c r="M45" s="40">
        <f>+'Lcc_BKK+DMK'!M45+Lcc_CNX!M45+Lcc_HDY!M45+Lcc_HKT!M45+Lcc_CEI!M45</f>
        <v>1287977</v>
      </c>
      <c r="N45" s="38">
        <f>+'Lcc_BKK+DMK'!N45+Lcc_CNX!N45+Lcc_HDY!N45+Lcc_HKT!N45+Lcc_CEI!N45</f>
        <v>1291328</v>
      </c>
      <c r="O45" s="193">
        <f t="shared" ref="O45" si="76">SUM(M45:N45)</f>
        <v>2579305</v>
      </c>
      <c r="P45" s="150">
        <f>+'Lcc_BKK+DMK'!P45+Lcc_CNX!P45+Lcc_HDY!P45+Lcc_HKT!P45+Lcc_CEI!P45</f>
        <v>410</v>
      </c>
      <c r="Q45" s="313">
        <f t="shared" ref="Q45" si="77">O45+P45</f>
        <v>2579715</v>
      </c>
      <c r="R45" s="40">
        <f>'Lcc_BKK+DMK'!R45+Lcc_CNX!R45+Lcc_HDY!R45+Lcc_HKT!R45+Lcc_CEI!R45</f>
        <v>1473430</v>
      </c>
      <c r="S45" s="38">
        <f>'Lcc_BKK+DMK'!S45+Lcc_CNX!S45+Lcc_HDY!S45+Lcc_HKT!S45+Lcc_CEI!S45</f>
        <v>1469782</v>
      </c>
      <c r="T45" s="193">
        <f t="shared" si="55"/>
        <v>2943212</v>
      </c>
      <c r="U45" s="150">
        <f>+Lcc_BKK!U45+Lcc_DMK!U45+Lcc_CNX!U45+Lcc_HDY!U45+Lcc_HKT!U45+Lcc_CEI!U45</f>
        <v>337</v>
      </c>
      <c r="V45" s="313">
        <f t="shared" si="56"/>
        <v>2943549</v>
      </c>
      <c r="W45" s="41">
        <f t="shared" si="57"/>
        <v>14.103650984701787</v>
      </c>
    </row>
    <row r="46" spans="1:23">
      <c r="A46" s="4" t="str">
        <f t="shared" ref="A46:A51" si="78">IF(ISERROR(F46/G46)," ",IF(F46/G46&gt;0.5,IF(F46/G46&lt;1.5," ","NOT OK"),"NOT OK"))</f>
        <v xml:space="preserve"> </v>
      </c>
      <c r="B46" s="111" t="s">
        <v>17</v>
      </c>
      <c r="C46" s="138">
        <f>'Lcc_BKK+DMK'!C46+Lcc_CNX!C46+Lcc_HDY!C46+Lcc_HKT!C46+Lcc_CEI!C46</f>
        <v>9085</v>
      </c>
      <c r="D46" s="140">
        <f>'Lcc_BKK+DMK'!D46+Lcc_CNX!D46+Lcc_HDY!D46+Lcc_HKT!D46+Lcc_CEI!D46</f>
        <v>9083</v>
      </c>
      <c r="E46" s="167">
        <f>SUM(C46:D46)</f>
        <v>18168</v>
      </c>
      <c r="F46" s="138">
        <f>'Lcc_BKK+DMK'!F46+Lcc_CNX!F46+Lcc_HDY!F46+Lcc_HKT!F46+Lcc_CEI!F46</f>
        <v>10013</v>
      </c>
      <c r="G46" s="140">
        <f>'Lcc_BKK+DMK'!G46+Lcc_CNX!G46+Lcc_HDY!G46+Lcc_HKT!G46+Lcc_CEI!G46</f>
        <v>10008</v>
      </c>
      <c r="H46" s="173">
        <f>SUM(F46:G46)</f>
        <v>20021</v>
      </c>
      <c r="I46" s="128">
        <f t="shared" ref="I46" si="79">IF(E46=0,0,((H46/E46)-1)*100)</f>
        <v>10.199251431087619</v>
      </c>
      <c r="J46" s="4"/>
      <c r="L46" s="14" t="s">
        <v>17</v>
      </c>
      <c r="M46" s="40">
        <f>+'Lcc_BKK+DMK'!M46+Lcc_CNX!M46+Lcc_HDY!M46+Lcc_HKT!M46+Lcc_CEI!M46</f>
        <v>1256467</v>
      </c>
      <c r="N46" s="38">
        <f>+'Lcc_BKK+DMK'!N46+Lcc_CNX!N46+Lcc_HDY!N46+Lcc_HKT!N46+Lcc_CEI!N46</f>
        <v>1259254</v>
      </c>
      <c r="O46" s="193">
        <f>SUM(M46:N46)</f>
        <v>2515721</v>
      </c>
      <c r="P46" s="150">
        <f>+'Lcc_BKK+DMK'!P46+Lcc_CNX!P46+Lcc_HDY!P46+Lcc_HKT!P46+Lcc_CEI!P46</f>
        <v>1002</v>
      </c>
      <c r="Q46" s="193">
        <f>O46+P46</f>
        <v>2516723</v>
      </c>
      <c r="R46" s="40">
        <f>'Lcc_BKK+DMK'!R46+Lcc_CNX!R46+Lcc_HDY!R46+Lcc_HKT!R46+Lcc_CEI!R46</f>
        <v>1468217</v>
      </c>
      <c r="S46" s="38">
        <f>'Lcc_BKK+DMK'!S46+Lcc_CNX!S46+Lcc_HDY!S46+Lcc_HKT!S46+Lcc_CEI!S46</f>
        <v>1468932</v>
      </c>
      <c r="T46" s="193">
        <f>SUM(R46:S46)</f>
        <v>2937149</v>
      </c>
      <c r="U46" s="150">
        <f>+Lcc_BKK!U46+Lcc_DMK!U46+Lcc_CNX!U46+Lcc_HDY!U46+Lcc_HKT!U46+Lcc_CEI!U46</f>
        <v>687</v>
      </c>
      <c r="V46" s="193">
        <f>T46+U46</f>
        <v>2937836</v>
      </c>
      <c r="W46" s="41">
        <f>IF(Q46=0,0,((V46/Q46)-1)*100)</f>
        <v>16.732592343297227</v>
      </c>
    </row>
    <row r="47" spans="1:23" ht="13.5" thickBot="1">
      <c r="A47" s="4" t="str">
        <f t="shared" si="78"/>
        <v xml:space="preserve"> </v>
      </c>
      <c r="B47" s="111" t="s">
        <v>18</v>
      </c>
      <c r="C47" s="138">
        <f>'Lcc_BKK+DMK'!C47+Lcc_CNX!C47+Lcc_HDY!C47+Lcc_HKT!C47+Lcc_CEI!C47</f>
        <v>8322</v>
      </c>
      <c r="D47" s="140">
        <f>'Lcc_BKK+DMK'!D47+Lcc_CNX!D47+Lcc_HDY!D47+Lcc_HKT!D47+Lcc_CEI!D47</f>
        <v>8324</v>
      </c>
      <c r="E47" s="167">
        <f>SUM(C47:D47)</f>
        <v>16646</v>
      </c>
      <c r="F47" s="138">
        <f>'Lcc_BKK+DMK'!F47+Lcc_CNX!F47+Lcc_HDY!F47+Lcc_HKT!F47+Lcc_CEI!F47</f>
        <v>9476</v>
      </c>
      <c r="G47" s="140">
        <f>'Lcc_BKK+DMK'!G47+Lcc_CNX!G47+Lcc_HDY!G47+Lcc_HKT!G47+Lcc_CEI!G47</f>
        <v>9477</v>
      </c>
      <c r="H47" s="173">
        <f>SUM(F47:G47)</f>
        <v>18953</v>
      </c>
      <c r="I47" s="128">
        <f>IF(E47=0,0,((H47/E47)-1)*100)</f>
        <v>13.859185389883466</v>
      </c>
      <c r="J47" s="4"/>
      <c r="L47" s="14" t="s">
        <v>18</v>
      </c>
      <c r="M47" s="40">
        <f>+'Lcc_BKK+DMK'!M47+Lcc_CNX!M47+Lcc_HDY!M47+Lcc_HKT!M47+Lcc_CEI!M47</f>
        <v>1162363</v>
      </c>
      <c r="N47" s="38">
        <f>+'Lcc_BKK+DMK'!N47+Lcc_CNX!N47+Lcc_HDY!N47+Lcc_HKT!N47+Lcc_CEI!N47</f>
        <v>1159899</v>
      </c>
      <c r="O47" s="193">
        <f>SUM(M47:N47)</f>
        <v>2322262</v>
      </c>
      <c r="P47" s="150">
        <f>+'Lcc_BKK+DMK'!P47+Lcc_CNX!P47+Lcc_HDY!P47+Lcc_HKT!P47+Lcc_CEI!P47</f>
        <v>135</v>
      </c>
      <c r="Q47" s="193">
        <f>O47+P47</f>
        <v>2322397</v>
      </c>
      <c r="R47" s="40">
        <f>'Lcc_BKK+DMK'!R47+Lcc_CNX!R47+Lcc_HDY!R47+Lcc_HKT!R47+Lcc_CEI!R47</f>
        <v>1343159</v>
      </c>
      <c r="S47" s="38">
        <f>'Lcc_BKK+DMK'!S47+Lcc_CNX!S47+Lcc_HDY!S47+Lcc_HKT!S47+Lcc_CEI!S47</f>
        <v>1342427</v>
      </c>
      <c r="T47" s="193">
        <f>SUM(R47:S47)</f>
        <v>2685586</v>
      </c>
      <c r="U47" s="150">
        <f>+Lcc_BKK!U47+Lcc_DMK!U47+Lcc_CNX!U47+Lcc_HDY!U47+Lcc_HKT!U47+Lcc_CEI!U47</f>
        <v>43</v>
      </c>
      <c r="V47" s="193">
        <f>T47+U47</f>
        <v>2685629</v>
      </c>
      <c r="W47" s="41">
        <f>IF(Q47=0,0,((V47/Q47)-1)*100)</f>
        <v>15.640392232680277</v>
      </c>
    </row>
    <row r="48" spans="1:23" ht="15.75" customHeight="1" thickTop="1" thickBot="1">
      <c r="A48" s="10" t="str">
        <f t="shared" si="78"/>
        <v xml:space="preserve"> </v>
      </c>
      <c r="B48" s="141" t="s">
        <v>19</v>
      </c>
      <c r="C48" s="133">
        <f>+C45+C46+C47</f>
        <v>26323</v>
      </c>
      <c r="D48" s="144">
        <f t="shared" ref="D48" si="80">+D45+D46+D47</f>
        <v>26323</v>
      </c>
      <c r="E48" s="169">
        <f t="shared" ref="E48" si="81">+E45+E46+E47</f>
        <v>52646</v>
      </c>
      <c r="F48" s="133">
        <f t="shared" ref="F48" si="82">+F45+F46+F47</f>
        <v>29042</v>
      </c>
      <c r="G48" s="144">
        <f t="shared" ref="G48" si="83">+G45+G46+G47</f>
        <v>29036</v>
      </c>
      <c r="H48" s="175">
        <f t="shared" ref="H48" si="84">+H45+H46+H47</f>
        <v>58078</v>
      </c>
      <c r="I48" s="136">
        <f>IF(E48=0,0,((H48/E48)-1)*100)</f>
        <v>10.317972875432124</v>
      </c>
      <c r="J48" s="10"/>
      <c r="K48" s="11"/>
      <c r="L48" s="48" t="s">
        <v>19</v>
      </c>
      <c r="M48" s="49">
        <f>+M45+M46+M47</f>
        <v>3706807</v>
      </c>
      <c r="N48" s="50">
        <f t="shared" ref="N48" si="85">+N45+N46+N47</f>
        <v>3710481</v>
      </c>
      <c r="O48" s="195">
        <f t="shared" ref="O48" si="86">+O45+O46+O47</f>
        <v>7417288</v>
      </c>
      <c r="P48" s="50">
        <f t="shared" ref="P48" si="87">+P45+P46+P47</f>
        <v>1547</v>
      </c>
      <c r="Q48" s="195">
        <f t="shared" ref="Q48" si="88">+Q45+Q46+Q47</f>
        <v>7418835</v>
      </c>
      <c r="R48" s="49">
        <f t="shared" ref="R48" si="89">+R45+R46+R47</f>
        <v>4284806</v>
      </c>
      <c r="S48" s="50">
        <f t="shared" ref="S48" si="90">+S45+S46+S47</f>
        <v>4281141</v>
      </c>
      <c r="T48" s="195">
        <f t="shared" ref="T48" si="91">+T45+T46+T47</f>
        <v>8565947</v>
      </c>
      <c r="U48" s="50">
        <f t="shared" ref="U48" si="92">+U45+U46+U47</f>
        <v>1067</v>
      </c>
      <c r="V48" s="195">
        <f t="shared" ref="V48" si="93">+V45+V46+V47</f>
        <v>8567014</v>
      </c>
      <c r="W48" s="51">
        <f>IF(Q48=0,0,((V48/Q48)-1)*100)</f>
        <v>15.476540454127896</v>
      </c>
    </row>
    <row r="49" spans="1:23" ht="14.25" thickTop="1" thickBot="1">
      <c r="A49" s="4" t="str">
        <f t="shared" si="78"/>
        <v xml:space="preserve"> </v>
      </c>
      <c r="B49" s="111" t="s">
        <v>20</v>
      </c>
      <c r="C49" s="125">
        <f>'Lcc_BKK+DMK'!C49+Lcc_CNX!C49+Lcc_HDY!C49+Lcc_HKT!C49+Lcc_CEI!C49</f>
        <v>8702</v>
      </c>
      <c r="D49" s="127">
        <f>'Lcc_BKK+DMK'!D49+Lcc_CNX!D49+Lcc_HDY!D49+Lcc_HKT!D49+Lcc_CEI!D49</f>
        <v>8721</v>
      </c>
      <c r="E49" s="170">
        <f>SUM(C49:D49)</f>
        <v>17423</v>
      </c>
      <c r="F49" s="125">
        <f>'Lcc_BKK+DMK'!F49+Lcc_CNX!F49+Lcc_HDY!F49+Lcc_HKT!F49+Lcc_CEI!F49</f>
        <v>9878</v>
      </c>
      <c r="G49" s="127">
        <f>'Lcc_BKK+DMK'!G49+Lcc_CNX!G49+Lcc_HDY!G49+Lcc_HKT!G49+Lcc_CEI!G49</f>
        <v>9875</v>
      </c>
      <c r="H49" s="176">
        <f>SUM(F49:G49)</f>
        <v>19753</v>
      </c>
      <c r="I49" s="128">
        <f>IF(E49=0,0,((H49/E49)-1)*100)</f>
        <v>13.373127475176494</v>
      </c>
      <c r="J49" s="4"/>
      <c r="L49" s="14" t="s">
        <v>21</v>
      </c>
      <c r="M49" s="40">
        <f>+'Lcc_BKK+DMK'!M49+Lcc_CNX!M49+Lcc_HDY!M49+Lcc_HKT!M49+Lcc_CEI!M49</f>
        <v>1297014</v>
      </c>
      <c r="N49" s="38">
        <f>+'Lcc_BKK+DMK'!N49+Lcc_CNX!N49+Lcc_HDY!N49+Lcc_HKT!N49+Lcc_CEI!N49</f>
        <v>1316352</v>
      </c>
      <c r="O49" s="193">
        <f>SUM(M49:N49)</f>
        <v>2613366</v>
      </c>
      <c r="P49" s="150">
        <f>+'Lcc_BKK+DMK'!P49+Lcc_CNX!P49+Lcc_HDY!P49+Lcc_HKT!P49+Lcc_CEI!P49</f>
        <v>536</v>
      </c>
      <c r="Q49" s="193">
        <f>O49+P49</f>
        <v>2613902</v>
      </c>
      <c r="R49" s="40">
        <f>'Lcc_BKK+DMK'!R49+Lcc_CNX!R49+Lcc_HDY!R49+Lcc_HKT!R49+Lcc_CEI!R49</f>
        <v>1516894</v>
      </c>
      <c r="S49" s="38">
        <f>'Lcc_BKK+DMK'!S49+Lcc_CNX!S49+Lcc_HDY!S49+Lcc_HKT!S49+Lcc_CEI!S49</f>
        <v>1516303</v>
      </c>
      <c r="T49" s="193">
        <f>SUM(R49:S49)</f>
        <v>3033197</v>
      </c>
      <c r="U49" s="150">
        <f>+Lcc_BKK!U49+Lcc_DMK!U49+Lcc_CNX!U49+Lcc_HDY!U49+Lcc_HKT!U49+Lcc_CEI!U49</f>
        <v>419</v>
      </c>
      <c r="V49" s="415">
        <f>T49+U49</f>
        <v>3033616</v>
      </c>
      <c r="W49" s="41">
        <f>IF(Q49=0,0,((V49/Q49)-1)*100)</f>
        <v>16.056990659940574</v>
      </c>
    </row>
    <row r="50" spans="1:23" ht="14.25" thickTop="1" thickBot="1">
      <c r="A50" s="397" t="str">
        <f t="shared" si="78"/>
        <v xml:space="preserve"> </v>
      </c>
      <c r="B50" s="132" t="s">
        <v>66</v>
      </c>
      <c r="C50" s="133">
        <f>C44+C48+C49</f>
        <v>61318</v>
      </c>
      <c r="D50" s="135">
        <f t="shared" ref="D50" si="94">D44+D48+D49</f>
        <v>61337</v>
      </c>
      <c r="E50" s="168">
        <f t="shared" ref="E50" si="95">E44+E48+E49</f>
        <v>122655</v>
      </c>
      <c r="F50" s="133">
        <f t="shared" ref="F50" si="96">F44+F48+F49</f>
        <v>65065</v>
      </c>
      <c r="G50" s="135">
        <f t="shared" ref="G50" si="97">G44+G48+G49</f>
        <v>66484</v>
      </c>
      <c r="H50" s="177">
        <f t="shared" ref="H50" si="98">H44+H48+H49</f>
        <v>131549</v>
      </c>
      <c r="I50" s="136">
        <f t="shared" ref="I50" si="99">IF(E50=0,0,((H50/E50)-1)*100)</f>
        <v>7.2512331335860658</v>
      </c>
      <c r="J50" s="4"/>
      <c r="L50" s="42" t="s">
        <v>66</v>
      </c>
      <c r="M50" s="46">
        <f>M44+M48+M49</f>
        <v>8869672</v>
      </c>
      <c r="N50" s="44">
        <f t="shared" ref="N50" si="100">N44+N48+N49</f>
        <v>8842949</v>
      </c>
      <c r="O50" s="194">
        <f t="shared" ref="O50" si="101">O44+O48+O49</f>
        <v>17712621</v>
      </c>
      <c r="P50" s="44">
        <f t="shared" ref="P50" si="102">P44+P48+P49</f>
        <v>3197</v>
      </c>
      <c r="Q50" s="194">
        <f t="shared" ref="Q50" si="103">Q44+Q48+Q49</f>
        <v>17715818</v>
      </c>
      <c r="R50" s="46">
        <f t="shared" ref="R50" si="104">R44+R48+R49</f>
        <v>10192041</v>
      </c>
      <c r="S50" s="44">
        <f t="shared" ref="S50" si="105">S44+S48+S49</f>
        <v>10137025</v>
      </c>
      <c r="T50" s="194">
        <f t="shared" ref="T50" si="106">T44+T48+T49</f>
        <v>20329066</v>
      </c>
      <c r="U50" s="44">
        <f t="shared" ref="U50" si="107">U44+U48+U49</f>
        <v>2140</v>
      </c>
      <c r="V50" s="194">
        <f t="shared" ref="V50" si="108">V44+V48+V49</f>
        <v>20331206</v>
      </c>
      <c r="W50" s="47">
        <f t="shared" ref="W50" si="109">IF(Q50=0,0,((V50/Q50)-1)*100)</f>
        <v>14.763010096400864</v>
      </c>
    </row>
    <row r="51" spans="1:23" ht="14.25" thickTop="1" thickBot="1">
      <c r="A51" s="397" t="str">
        <f t="shared" si="78"/>
        <v xml:space="preserve"> </v>
      </c>
      <c r="B51" s="132" t="s">
        <v>67</v>
      </c>
      <c r="C51" s="133">
        <f>+C40+C44+C48+C49</f>
        <v>86599</v>
      </c>
      <c r="D51" s="135">
        <f t="shared" ref="D51:H51" si="110">+D40+D44+D48+D49</f>
        <v>86604</v>
      </c>
      <c r="E51" s="168">
        <f t="shared" si="110"/>
        <v>173203</v>
      </c>
      <c r="F51" s="133">
        <f t="shared" si="110"/>
        <v>93522</v>
      </c>
      <c r="G51" s="135">
        <f t="shared" si="110"/>
        <v>94969</v>
      </c>
      <c r="H51" s="177">
        <f t="shared" si="110"/>
        <v>188491</v>
      </c>
      <c r="I51" s="136">
        <f>IF(E51=0,0,((H51/E51)-1)*100)</f>
        <v>8.8266369520158428</v>
      </c>
      <c r="J51" s="4"/>
      <c r="L51" s="42" t="s">
        <v>67</v>
      </c>
      <c r="M51" s="46">
        <f>+M40+M44+M48+M49</f>
        <v>12406933</v>
      </c>
      <c r="N51" s="44">
        <f t="shared" ref="N51:V51" si="111">+N40+N44+N48+N49</f>
        <v>12450046</v>
      </c>
      <c r="O51" s="194">
        <f t="shared" si="111"/>
        <v>24856979</v>
      </c>
      <c r="P51" s="44">
        <f t="shared" si="111"/>
        <v>4453</v>
      </c>
      <c r="Q51" s="194">
        <f t="shared" si="111"/>
        <v>24861432</v>
      </c>
      <c r="R51" s="46">
        <f t="shared" si="111"/>
        <v>14431638</v>
      </c>
      <c r="S51" s="44">
        <f t="shared" si="111"/>
        <v>14427851</v>
      </c>
      <c r="T51" s="194">
        <f t="shared" si="111"/>
        <v>28859489</v>
      </c>
      <c r="U51" s="44">
        <f t="shared" si="111"/>
        <v>3181</v>
      </c>
      <c r="V51" s="194">
        <f t="shared" si="111"/>
        <v>28862670</v>
      </c>
      <c r="W51" s="47">
        <f>IF(Q51=0,0,((V51/Q51)-1)*100)</f>
        <v>16.0941574081493</v>
      </c>
    </row>
    <row r="52" spans="1:23" ht="13.5" thickTop="1">
      <c r="A52" s="4" t="str">
        <f t="shared" si="8"/>
        <v xml:space="preserve"> </v>
      </c>
      <c r="B52" s="111" t="s">
        <v>22</v>
      </c>
      <c r="C52" s="125">
        <f>'Lcc_BKK+DMK'!C52+Lcc_CNX!C52+Lcc_HDY!C52+Lcc_HKT!C52+Lcc_CEI!C52</f>
        <v>8885</v>
      </c>
      <c r="D52" s="127">
        <f>'Lcc_BKK+DMK'!D52+Lcc_CNX!D52+Lcc_HDY!D52+Lcc_HKT!D52+Lcc_CEI!D52</f>
        <v>8915</v>
      </c>
      <c r="E52" s="167">
        <f t="shared" ref="E52:E53" si="112">SUM(C52:D52)</f>
        <v>17800</v>
      </c>
      <c r="F52" s="125"/>
      <c r="G52" s="127"/>
      <c r="H52" s="167"/>
      <c r="I52" s="128"/>
      <c r="J52" s="4"/>
      <c r="L52" s="14" t="s">
        <v>22</v>
      </c>
      <c r="M52" s="40">
        <f>+'Lcc_BKK+DMK'!M52+Lcc_CNX!M52+Lcc_HDY!M52+Lcc_HKT!M52+Lcc_CEI!M52</f>
        <v>1341372</v>
      </c>
      <c r="N52" s="38">
        <f>+'Lcc_BKK+DMK'!N52+Lcc_CNX!N52+Lcc_HDY!N52+Lcc_HKT!N52+Lcc_CEI!N52</f>
        <v>1322162</v>
      </c>
      <c r="O52" s="193">
        <f t="shared" ref="O52:O53" si="113">SUM(M52:N52)</f>
        <v>2663534</v>
      </c>
      <c r="P52" s="150">
        <f>+'Lcc_BKK+DMK'!P52+Lcc_CNX!P52+Lcc_HDY!P52+Lcc_HKT!P52+Lcc_CEI!P52</f>
        <v>243</v>
      </c>
      <c r="Q52" s="193">
        <f t="shared" ref="Q52:Q53" si="114">O52+P52</f>
        <v>2663777</v>
      </c>
      <c r="R52" s="40"/>
      <c r="S52" s="38"/>
      <c r="T52" s="193"/>
      <c r="U52" s="150"/>
      <c r="V52" s="415"/>
      <c r="W52" s="41"/>
    </row>
    <row r="53" spans="1:23" ht="13.5" thickBot="1">
      <c r="A53" s="4" t="str">
        <f t="shared" si="8"/>
        <v xml:space="preserve"> </v>
      </c>
      <c r="B53" s="111" t="s">
        <v>23</v>
      </c>
      <c r="C53" s="125">
        <f>'Lcc_BKK+DMK'!C53+Lcc_CNX!C53+Lcc_HDY!C53+Lcc_HKT!C53+Lcc_CEI!C53</f>
        <v>8505</v>
      </c>
      <c r="D53" s="146">
        <f>'Lcc_BKK+DMK'!D53+Lcc_CNX!D53+Lcc_HDY!D53+Lcc_HKT!D53+Lcc_CEI!D53</f>
        <v>8537</v>
      </c>
      <c r="E53" s="171">
        <f t="shared" si="112"/>
        <v>17042</v>
      </c>
      <c r="F53" s="125"/>
      <c r="G53" s="146"/>
      <c r="H53" s="171"/>
      <c r="I53" s="147"/>
      <c r="J53" s="4"/>
      <c r="L53" s="14" t="s">
        <v>23</v>
      </c>
      <c r="M53" s="40">
        <f>+'Lcc_BKK+DMK'!M53+Lcc_CNX!M53+Lcc_HDY!M53+Lcc_HKT!M53+Lcc_CEI!M53</f>
        <v>1186883</v>
      </c>
      <c r="N53" s="38">
        <f>+'Lcc_BKK+DMK'!N53+Lcc_CNX!N53+Lcc_HDY!N53+Lcc_HKT!N53+Lcc_CEI!N53</f>
        <v>1188878</v>
      </c>
      <c r="O53" s="193">
        <f t="shared" si="113"/>
        <v>2375761</v>
      </c>
      <c r="P53" s="150">
        <f>+'Lcc_BKK+DMK'!P53+Lcc_CNX!P53+Lcc_HDY!P53+Lcc_HKT!P53+Lcc_CEI!P53</f>
        <v>680</v>
      </c>
      <c r="Q53" s="193">
        <f t="shared" si="114"/>
        <v>2376441</v>
      </c>
      <c r="R53" s="40"/>
      <c r="S53" s="38"/>
      <c r="T53" s="193"/>
      <c r="U53" s="150"/>
      <c r="V53" s="415"/>
      <c r="W53" s="41"/>
    </row>
    <row r="54" spans="1:23" ht="14.25" thickTop="1" thickBot="1">
      <c r="A54" s="4" t="str">
        <f t="shared" si="8"/>
        <v xml:space="preserve"> </v>
      </c>
      <c r="B54" s="132" t="s">
        <v>24</v>
      </c>
      <c r="C54" s="133">
        <f t="shared" ref="C54:E54" si="115">+C49+C52+C53</f>
        <v>26092</v>
      </c>
      <c r="D54" s="135">
        <f t="shared" si="115"/>
        <v>26173</v>
      </c>
      <c r="E54" s="168">
        <f t="shared" si="115"/>
        <v>52265</v>
      </c>
      <c r="F54" s="133"/>
      <c r="G54" s="135"/>
      <c r="H54" s="177"/>
      <c r="I54" s="136"/>
      <c r="J54" s="4"/>
      <c r="L54" s="42" t="s">
        <v>24</v>
      </c>
      <c r="M54" s="46">
        <f>+M49+M52+M53</f>
        <v>3825269</v>
      </c>
      <c r="N54" s="44">
        <f>+N49+N52+N53</f>
        <v>3827392</v>
      </c>
      <c r="O54" s="194">
        <f>+O49+O52+O53</f>
        <v>7652661</v>
      </c>
      <c r="P54" s="44">
        <f>+P49+P52+P53</f>
        <v>1459</v>
      </c>
      <c r="Q54" s="194">
        <f>+Q49+Q52+Q53</f>
        <v>7654120</v>
      </c>
      <c r="R54" s="46"/>
      <c r="S54" s="44"/>
      <c r="T54" s="194"/>
      <c r="U54" s="44"/>
      <c r="V54" s="416"/>
      <c r="W54" s="47"/>
    </row>
    <row r="55" spans="1:23" ht="14.25" thickTop="1" thickBot="1">
      <c r="A55" s="397" t="str">
        <f t="shared" si="8"/>
        <v xml:space="preserve"> </v>
      </c>
      <c r="B55" s="132" t="s">
        <v>62</v>
      </c>
      <c r="C55" s="133">
        <f t="shared" ref="C55:E55" si="116">C44+C48+C54</f>
        <v>78708</v>
      </c>
      <c r="D55" s="135">
        <f t="shared" si="116"/>
        <v>78789</v>
      </c>
      <c r="E55" s="168">
        <f t="shared" si="116"/>
        <v>157497</v>
      </c>
      <c r="F55" s="133"/>
      <c r="G55" s="135"/>
      <c r="H55" s="177"/>
      <c r="I55" s="136"/>
      <c r="J55" s="4"/>
      <c r="L55" s="42" t="s">
        <v>62</v>
      </c>
      <c r="M55" s="46">
        <f t="shared" ref="M55:Q55" si="117">M44+M48+M54</f>
        <v>11397927</v>
      </c>
      <c r="N55" s="44">
        <f t="shared" si="117"/>
        <v>11353989</v>
      </c>
      <c r="O55" s="194">
        <f t="shared" si="117"/>
        <v>22751916</v>
      </c>
      <c r="P55" s="44">
        <f t="shared" si="117"/>
        <v>4120</v>
      </c>
      <c r="Q55" s="194">
        <f t="shared" si="117"/>
        <v>22756036</v>
      </c>
      <c r="R55" s="46"/>
      <c r="S55" s="44"/>
      <c r="T55" s="194"/>
      <c r="U55" s="44"/>
      <c r="V55" s="194"/>
      <c r="W55" s="47"/>
    </row>
    <row r="56" spans="1:23" ht="14.25" thickTop="1" thickBot="1">
      <c r="A56" s="4" t="str">
        <f t="shared" ref="A56" si="118">IF(ISERROR(F56/G56)," ",IF(F56/G56&gt;0.5,IF(F56/G56&lt;1.5," ","NOT OK"),"NOT OK"))</f>
        <v xml:space="preserve"> </v>
      </c>
      <c r="B56" s="132" t="s">
        <v>64</v>
      </c>
      <c r="C56" s="133">
        <f t="shared" ref="C56:E56" si="119">+C40+C44+C48+C54</f>
        <v>103989</v>
      </c>
      <c r="D56" s="135">
        <f t="shared" si="119"/>
        <v>104056</v>
      </c>
      <c r="E56" s="168">
        <f t="shared" si="119"/>
        <v>208045</v>
      </c>
      <c r="F56" s="133"/>
      <c r="G56" s="135"/>
      <c r="H56" s="174"/>
      <c r="I56" s="137"/>
      <c r="J56" s="8"/>
      <c r="L56" s="42" t="s">
        <v>64</v>
      </c>
      <c r="M56" s="46">
        <f t="shared" ref="M56:Q56" si="120">+M40+M44+M48+M54</f>
        <v>14935188</v>
      </c>
      <c r="N56" s="44">
        <f t="shared" si="120"/>
        <v>14961086</v>
      </c>
      <c r="O56" s="194">
        <f t="shared" si="120"/>
        <v>29896274</v>
      </c>
      <c r="P56" s="45">
        <f t="shared" si="120"/>
        <v>5376</v>
      </c>
      <c r="Q56" s="197">
        <f t="shared" si="120"/>
        <v>29901650</v>
      </c>
      <c r="R56" s="46"/>
      <c r="S56" s="44"/>
      <c r="T56" s="194"/>
      <c r="U56" s="44"/>
      <c r="V56" s="416"/>
      <c r="W56" s="47"/>
    </row>
    <row r="57" spans="1:23" ht="14.25" thickTop="1" thickBot="1">
      <c r="B57" s="148" t="s">
        <v>60</v>
      </c>
      <c r="C57" s="107"/>
      <c r="D57" s="107"/>
      <c r="E57" s="107"/>
      <c r="F57" s="107"/>
      <c r="G57" s="107"/>
      <c r="H57" s="107"/>
      <c r="I57" s="108"/>
      <c r="J57" s="4"/>
      <c r="L57" s="55" t="s">
        <v>60</v>
      </c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4"/>
    </row>
    <row r="58" spans="1:23" ht="13.5" thickTop="1">
      <c r="B58" s="513" t="s">
        <v>27</v>
      </c>
      <c r="C58" s="514"/>
      <c r="D58" s="514"/>
      <c r="E58" s="514"/>
      <c r="F58" s="514"/>
      <c r="G58" s="514"/>
      <c r="H58" s="514"/>
      <c r="I58" s="515"/>
      <c r="J58" s="4"/>
      <c r="L58" s="516" t="s">
        <v>28</v>
      </c>
      <c r="M58" s="517"/>
      <c r="N58" s="517"/>
      <c r="O58" s="517"/>
      <c r="P58" s="517"/>
      <c r="Q58" s="517"/>
      <c r="R58" s="517"/>
      <c r="S58" s="517"/>
      <c r="T58" s="517"/>
      <c r="U58" s="517"/>
      <c r="V58" s="517"/>
      <c r="W58" s="518"/>
    </row>
    <row r="59" spans="1:23" ht="13.5" thickBot="1">
      <c r="B59" s="519" t="s">
        <v>30</v>
      </c>
      <c r="C59" s="520"/>
      <c r="D59" s="520"/>
      <c r="E59" s="520"/>
      <c r="F59" s="520"/>
      <c r="G59" s="520"/>
      <c r="H59" s="520"/>
      <c r="I59" s="521"/>
      <c r="J59" s="4"/>
      <c r="L59" s="522" t="s">
        <v>50</v>
      </c>
      <c r="M59" s="523"/>
      <c r="N59" s="523"/>
      <c r="O59" s="523"/>
      <c r="P59" s="523"/>
      <c r="Q59" s="523"/>
      <c r="R59" s="523"/>
      <c r="S59" s="523"/>
      <c r="T59" s="523"/>
      <c r="U59" s="523"/>
      <c r="V59" s="523"/>
      <c r="W59" s="524"/>
    </row>
    <row r="60" spans="1:23" ht="14.25" thickTop="1" thickBot="1">
      <c r="B60" s="106"/>
      <c r="C60" s="107"/>
      <c r="D60" s="107"/>
      <c r="E60" s="107"/>
      <c r="F60" s="107"/>
      <c r="G60" s="107"/>
      <c r="H60" s="107"/>
      <c r="I60" s="108"/>
      <c r="J60" s="4"/>
      <c r="L60" s="52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4"/>
    </row>
    <row r="61" spans="1:23" ht="14.25" thickTop="1" thickBot="1">
      <c r="B61" s="109"/>
      <c r="C61" s="525" t="s">
        <v>63</v>
      </c>
      <c r="D61" s="526"/>
      <c r="E61" s="527"/>
      <c r="F61" s="525" t="s">
        <v>65</v>
      </c>
      <c r="G61" s="526"/>
      <c r="H61" s="527"/>
      <c r="I61" s="110" t="s">
        <v>2</v>
      </c>
      <c r="J61" s="4"/>
      <c r="L61" s="12"/>
      <c r="M61" s="528" t="s">
        <v>63</v>
      </c>
      <c r="N61" s="529"/>
      <c r="O61" s="529"/>
      <c r="P61" s="529"/>
      <c r="Q61" s="530"/>
      <c r="R61" s="528" t="s">
        <v>65</v>
      </c>
      <c r="S61" s="529"/>
      <c r="T61" s="529"/>
      <c r="U61" s="529"/>
      <c r="V61" s="530"/>
      <c r="W61" s="13" t="s">
        <v>2</v>
      </c>
    </row>
    <row r="62" spans="1:23" ht="13.5" thickTop="1">
      <c r="B62" s="111" t="s">
        <v>3</v>
      </c>
      <c r="C62" s="112"/>
      <c r="D62" s="113"/>
      <c r="E62" s="114"/>
      <c r="F62" s="112"/>
      <c r="G62" s="113"/>
      <c r="H62" s="114"/>
      <c r="I62" s="115" t="s">
        <v>4</v>
      </c>
      <c r="J62" s="4"/>
      <c r="L62" s="14" t="s">
        <v>3</v>
      </c>
      <c r="M62" s="15"/>
      <c r="N62" s="16"/>
      <c r="O62" s="17"/>
      <c r="P62" s="18"/>
      <c r="Q62" s="19"/>
      <c r="R62" s="20"/>
      <c r="S62" s="16"/>
      <c r="T62" s="17"/>
      <c r="U62" s="18"/>
      <c r="V62" s="21"/>
      <c r="W62" s="22" t="s">
        <v>4</v>
      </c>
    </row>
    <row r="63" spans="1:23" ht="13.5" thickBot="1">
      <c r="B63" s="116" t="s">
        <v>29</v>
      </c>
      <c r="C63" s="117" t="s">
        <v>5</v>
      </c>
      <c r="D63" s="118" t="s">
        <v>6</v>
      </c>
      <c r="E63" s="222" t="s">
        <v>7</v>
      </c>
      <c r="F63" s="117" t="s">
        <v>5</v>
      </c>
      <c r="G63" s="118" t="s">
        <v>6</v>
      </c>
      <c r="H63" s="222" t="s">
        <v>7</v>
      </c>
      <c r="I63" s="120"/>
      <c r="J63" s="4"/>
      <c r="L63" s="23"/>
      <c r="M63" s="24" t="s">
        <v>8</v>
      </c>
      <c r="N63" s="25" t="s">
        <v>9</v>
      </c>
      <c r="O63" s="26" t="s">
        <v>31</v>
      </c>
      <c r="P63" s="27" t="s">
        <v>32</v>
      </c>
      <c r="Q63" s="26" t="s">
        <v>7</v>
      </c>
      <c r="R63" s="28" t="s">
        <v>8</v>
      </c>
      <c r="S63" s="25" t="s">
        <v>9</v>
      </c>
      <c r="T63" s="26" t="s">
        <v>31</v>
      </c>
      <c r="U63" s="27" t="s">
        <v>32</v>
      </c>
      <c r="V63" s="26" t="s">
        <v>7</v>
      </c>
      <c r="W63" s="29"/>
    </row>
    <row r="64" spans="1:23" ht="5.25" customHeight="1" thickTop="1">
      <c r="B64" s="111"/>
      <c r="C64" s="121"/>
      <c r="D64" s="122"/>
      <c r="E64" s="123"/>
      <c r="F64" s="121"/>
      <c r="G64" s="122"/>
      <c r="H64" s="123"/>
      <c r="I64" s="124"/>
      <c r="J64" s="4"/>
      <c r="L64" s="14"/>
      <c r="M64" s="30"/>
      <c r="N64" s="31"/>
      <c r="O64" s="32"/>
      <c r="P64" s="33"/>
      <c r="Q64" s="32"/>
      <c r="R64" s="34"/>
      <c r="S64" s="31"/>
      <c r="T64" s="32"/>
      <c r="U64" s="33"/>
      <c r="V64" s="35"/>
      <c r="W64" s="36"/>
    </row>
    <row r="65" spans="1:23">
      <c r="A65" s="4" t="str">
        <f>IF(ISERROR(F65/G65)," ",IF(F65/G65&gt;0.5,IF(F65/G65&lt;1.5," ","NOT OK"),"NOT OK"))</f>
        <v xml:space="preserve"> </v>
      </c>
      <c r="B65" s="111" t="s">
        <v>10</v>
      </c>
      <c r="C65" s="125">
        <f t="shared" ref="C65:H67" si="121">+C9+C37</f>
        <v>11710</v>
      </c>
      <c r="D65" s="127">
        <f t="shared" si="121"/>
        <v>11706</v>
      </c>
      <c r="E65" s="173">
        <f t="shared" si="121"/>
        <v>23416</v>
      </c>
      <c r="F65" s="125">
        <f t="shared" si="121"/>
        <v>13961</v>
      </c>
      <c r="G65" s="127">
        <f t="shared" si="121"/>
        <v>13967</v>
      </c>
      <c r="H65" s="173">
        <f t="shared" si="121"/>
        <v>27928</v>
      </c>
      <c r="I65" s="128">
        <f>IF(E65=0,0,((H65/E65)-1)*100)</f>
        <v>19.26887598223437</v>
      </c>
      <c r="J65" s="4"/>
      <c r="K65" s="7"/>
      <c r="L65" s="14" t="s">
        <v>10</v>
      </c>
      <c r="M65" s="37">
        <f t="shared" ref="M65:N67" si="122">+M9+M37</f>
        <v>1719928</v>
      </c>
      <c r="N65" s="38">
        <f t="shared" si="122"/>
        <v>1731085</v>
      </c>
      <c r="O65" s="193">
        <f>SUM(M65:N65)</f>
        <v>3451013</v>
      </c>
      <c r="P65" s="39">
        <f t="shared" ref="P65:Q67" si="123">+P9+P37</f>
        <v>887</v>
      </c>
      <c r="Q65" s="193">
        <f t="shared" si="123"/>
        <v>3451900</v>
      </c>
      <c r="R65" s="40">
        <f>'Lcc_BKK+DMK'!R65+Lcc_CNX!R65+Lcc_HDY!R65+Lcc_HKT!R65+Lcc_CEI!R65</f>
        <v>2080451</v>
      </c>
      <c r="S65" s="38">
        <f>'Lcc_BKK+DMK'!S65+Lcc_CNX!S65+Lcc_HDY!S65+Lcc_HKT!S65+Lcc_CEI!S65</f>
        <v>2084774</v>
      </c>
      <c r="T65" s="193">
        <f>SUM(R65:S65)</f>
        <v>4165225</v>
      </c>
      <c r="U65" s="39">
        <f>+Lcc_BKK!U65+Lcc_DMK!U65+Lcc_CNX!U65+Lcc_HDY!U65+Lcc_HKT!U65+Lcc_CEI!U65</f>
        <v>1909</v>
      </c>
      <c r="V65" s="196">
        <f>T65+U65</f>
        <v>4167134</v>
      </c>
      <c r="W65" s="41">
        <f>IF(Q65=0,0,((V65/Q65)-1)*100)</f>
        <v>20.720009270256966</v>
      </c>
    </row>
    <row r="66" spans="1:23">
      <c r="A66" s="4" t="str">
        <f>IF(ISERROR(F66/G66)," ",IF(F66/G66&gt;0.5,IF(F66/G66&lt;1.5," ","NOT OK"),"NOT OK"))</f>
        <v xml:space="preserve"> </v>
      </c>
      <c r="B66" s="111" t="s">
        <v>11</v>
      </c>
      <c r="C66" s="125">
        <f t="shared" si="121"/>
        <v>11834</v>
      </c>
      <c r="D66" s="127">
        <f t="shared" si="121"/>
        <v>11829</v>
      </c>
      <c r="E66" s="173">
        <f t="shared" si="121"/>
        <v>23663</v>
      </c>
      <c r="F66" s="125">
        <f t="shared" si="121"/>
        <v>13877</v>
      </c>
      <c r="G66" s="127">
        <f t="shared" si="121"/>
        <v>13886</v>
      </c>
      <c r="H66" s="173">
        <f t="shared" si="121"/>
        <v>27763</v>
      </c>
      <c r="I66" s="128">
        <f>IF(E66=0,0,((H66/E66)-1)*100)</f>
        <v>17.326628069137474</v>
      </c>
      <c r="J66" s="4"/>
      <c r="K66" s="7"/>
      <c r="L66" s="14" t="s">
        <v>11</v>
      </c>
      <c r="M66" s="37">
        <f t="shared" si="122"/>
        <v>1676597</v>
      </c>
      <c r="N66" s="38">
        <f t="shared" si="122"/>
        <v>1659098</v>
      </c>
      <c r="O66" s="193">
        <f t="shared" ref="O66:O67" si="124">SUM(M66:N66)</f>
        <v>3335695</v>
      </c>
      <c r="P66" s="39">
        <f t="shared" si="123"/>
        <v>938</v>
      </c>
      <c r="Q66" s="193">
        <f t="shared" si="123"/>
        <v>3336633</v>
      </c>
      <c r="R66" s="40">
        <f>'Lcc_BKK+DMK'!R66+Lcc_CNX!R66+Lcc_HDY!R66+Lcc_HKT!R66+Lcc_CEI!R66</f>
        <v>2097291</v>
      </c>
      <c r="S66" s="38">
        <f>'Lcc_BKK+DMK'!S66+Lcc_CNX!S66+Lcc_HDY!S66+Lcc_HKT!S66+Lcc_CEI!S66</f>
        <v>2076357</v>
      </c>
      <c r="T66" s="193">
        <f>SUM(R66:S66)</f>
        <v>4173648</v>
      </c>
      <c r="U66" s="39">
        <f>+Lcc_BKK!U66+Lcc_DMK!U66+Lcc_CNX!U66+Lcc_HDY!U66+Lcc_HKT!U66+Lcc_CEI!U66</f>
        <v>1747</v>
      </c>
      <c r="V66" s="196">
        <f>T66+U66</f>
        <v>4175395</v>
      </c>
      <c r="W66" s="41">
        <f>IF(Q66=0,0,((V66/Q66)-1)*100)</f>
        <v>25.137975917639132</v>
      </c>
    </row>
    <row r="67" spans="1:23" ht="13.5" thickBot="1">
      <c r="A67" s="4" t="str">
        <f>IF(ISERROR(F67/G67)," ",IF(F67/G67&gt;0.5,IF(F67/G67&lt;1.5," ","NOT OK"),"NOT OK"))</f>
        <v xml:space="preserve"> </v>
      </c>
      <c r="B67" s="116" t="s">
        <v>12</v>
      </c>
      <c r="C67" s="129">
        <f t="shared" si="121"/>
        <v>12846</v>
      </c>
      <c r="D67" s="131">
        <f t="shared" si="121"/>
        <v>12838</v>
      </c>
      <c r="E67" s="173">
        <f t="shared" si="121"/>
        <v>25684</v>
      </c>
      <c r="F67" s="129">
        <f t="shared" si="121"/>
        <v>14631</v>
      </c>
      <c r="G67" s="131">
        <f t="shared" si="121"/>
        <v>14621</v>
      </c>
      <c r="H67" s="173">
        <f t="shared" si="121"/>
        <v>29252</v>
      </c>
      <c r="I67" s="128">
        <f>IF(E67=0,0,((H67/E67)-1)*100)</f>
        <v>13.891917146861864</v>
      </c>
      <c r="J67" s="4"/>
      <c r="K67" s="7"/>
      <c r="L67" s="23" t="s">
        <v>12</v>
      </c>
      <c r="M67" s="37">
        <f t="shared" si="122"/>
        <v>1820326</v>
      </c>
      <c r="N67" s="38">
        <f t="shared" si="122"/>
        <v>1858017</v>
      </c>
      <c r="O67" s="193">
        <f t="shared" si="124"/>
        <v>3678343</v>
      </c>
      <c r="P67" s="39">
        <f t="shared" si="123"/>
        <v>1512</v>
      </c>
      <c r="Q67" s="193">
        <f t="shared" si="123"/>
        <v>3679855</v>
      </c>
      <c r="R67" s="40">
        <f>'Lcc_BKK+DMK'!R67+Lcc_CNX!R67+Lcc_HDY!R67+Lcc_HKT!R67+Lcc_CEI!R67</f>
        <v>2215148</v>
      </c>
      <c r="S67" s="38">
        <f>'Lcc_BKK+DMK'!S67+Lcc_CNX!S67+Lcc_HDY!S67+Lcc_HKT!S67+Lcc_CEI!S67</f>
        <v>2239595</v>
      </c>
      <c r="T67" s="193">
        <f>SUM(R67:S67)</f>
        <v>4454743</v>
      </c>
      <c r="U67" s="39">
        <f>+Lcc_BKK!U67+Lcc_DMK!U67+Lcc_CNX!U67+Lcc_HDY!U67+Lcc_HKT!U67+Lcc_CEI!U67</f>
        <v>2162</v>
      </c>
      <c r="V67" s="196">
        <f>T67+U67</f>
        <v>4456905</v>
      </c>
      <c r="W67" s="41">
        <f>IF(Q67=0,0,((V67/Q67)-1)*100)</f>
        <v>21.116321159393504</v>
      </c>
    </row>
    <row r="68" spans="1:23" ht="14.25" thickTop="1" thickBot="1">
      <c r="A68" s="4" t="str">
        <f>IF(ISERROR(F68/G68)," ",IF(F68/G68&gt;0.5,IF(F68/G68&lt;1.5," ","NOT OK"),"NOT OK"))</f>
        <v xml:space="preserve"> </v>
      </c>
      <c r="B68" s="132" t="s">
        <v>57</v>
      </c>
      <c r="C68" s="133">
        <f t="shared" ref="C68:H68" si="125">+C65+C66+C67</f>
        <v>36390</v>
      </c>
      <c r="D68" s="134">
        <f t="shared" si="125"/>
        <v>36373</v>
      </c>
      <c r="E68" s="168">
        <f t="shared" si="125"/>
        <v>72763</v>
      </c>
      <c r="F68" s="133">
        <f t="shared" si="125"/>
        <v>42469</v>
      </c>
      <c r="G68" s="135">
        <f t="shared" si="125"/>
        <v>42474</v>
      </c>
      <c r="H68" s="177">
        <f t="shared" si="125"/>
        <v>84943</v>
      </c>
      <c r="I68" s="136">
        <f t="shared" ref="I68" si="126">IF(E68=0,0,((H68/E68)-1)*100)</f>
        <v>16.739276830257133</v>
      </c>
      <c r="J68" s="4"/>
      <c r="L68" s="42" t="s">
        <v>57</v>
      </c>
      <c r="M68" s="43">
        <f>+M65+M66+M67</f>
        <v>5216851</v>
      </c>
      <c r="N68" s="44">
        <f>+N65+N66+N67</f>
        <v>5248200</v>
      </c>
      <c r="O68" s="194">
        <f>+O65+O66+O67</f>
        <v>10465051</v>
      </c>
      <c r="P68" s="45">
        <f>+P65+P66+P67</f>
        <v>3337</v>
      </c>
      <c r="Q68" s="194">
        <f>+Q65+Q66+Q67</f>
        <v>10468388</v>
      </c>
      <c r="R68" s="46">
        <f>'Lcc_BKK+DMK'!R68+Lcc_CNX!R68+Lcc_HDY!R68+Lcc_HKT!R68+Lcc_CEI!R68</f>
        <v>6392890</v>
      </c>
      <c r="S68" s="44">
        <f>'Lcc_BKK+DMK'!S68+Lcc_CNX!S68+Lcc_HDY!S68+Lcc_HKT!S68+Lcc_CEI!S68</f>
        <v>6400726</v>
      </c>
      <c r="T68" s="194">
        <f>SUM(R68:S68)</f>
        <v>12793616</v>
      </c>
      <c r="U68" s="44">
        <f>+Lcc_BKK!U68+Lcc_DMK!U68+Lcc_CNX!U68+Lcc_HDY!U68+Lcc_HKT!U68+Lcc_CEI!U68</f>
        <v>5818</v>
      </c>
      <c r="V68" s="194">
        <f>T68+U68</f>
        <v>12799434</v>
      </c>
      <c r="W68" s="47">
        <f>IF(Q68=0,0,((V68/Q68)-1)*100)</f>
        <v>22.267478049151414</v>
      </c>
    </row>
    <row r="69" spans="1:23" ht="13.5" thickTop="1">
      <c r="A69" s="4" t="str">
        <f t="shared" si="8"/>
        <v xml:space="preserve"> </v>
      </c>
      <c r="B69" s="111" t="s">
        <v>13</v>
      </c>
      <c r="C69" s="125">
        <f t="shared" ref="C69:H71" si="127">+C13+C41</f>
        <v>12995</v>
      </c>
      <c r="D69" s="127">
        <f t="shared" si="127"/>
        <v>12993</v>
      </c>
      <c r="E69" s="173">
        <f t="shared" si="127"/>
        <v>25988</v>
      </c>
      <c r="F69" s="125">
        <f t="shared" si="127"/>
        <v>14760</v>
      </c>
      <c r="G69" s="127">
        <f t="shared" si="127"/>
        <v>14761</v>
      </c>
      <c r="H69" s="173">
        <f t="shared" si="127"/>
        <v>29521</v>
      </c>
      <c r="I69" s="128">
        <f t="shared" ref="I69:I73" si="128">IF(E69=0,0,((H69/E69)-1)*100)</f>
        <v>13.594736032014776</v>
      </c>
      <c r="J69" s="4"/>
      <c r="L69" s="14" t="s">
        <v>13</v>
      </c>
      <c r="M69" s="37">
        <f t="shared" ref="M69:N71" si="129">+M13+M41</f>
        <v>1882867</v>
      </c>
      <c r="N69" s="38">
        <f t="shared" si="129"/>
        <v>1839741</v>
      </c>
      <c r="O69" s="193">
        <f t="shared" ref="O69" si="130">SUM(M69:N69)</f>
        <v>3722608</v>
      </c>
      <c r="P69" s="39">
        <f t="shared" ref="P69:Q71" si="131">+P13+P41</f>
        <v>1068</v>
      </c>
      <c r="Q69" s="193">
        <f t="shared" si="131"/>
        <v>3723676</v>
      </c>
      <c r="R69" s="40">
        <f>'Lcc_BKK+DMK'!R69+Lcc_CNX!R69+Lcc_HDY!R69+Lcc_HKT!R69+Lcc_CEI!R69</f>
        <v>2350597</v>
      </c>
      <c r="S69" s="38">
        <f>'Lcc_BKK+DMK'!S69+Lcc_CNX!S69+Lcc_HDY!S69+Lcc_HKT!S69+Lcc_CEI!S69</f>
        <v>2305381</v>
      </c>
      <c r="T69" s="193">
        <f t="shared" ref="T69:T73" si="132">SUM(R69:S69)</f>
        <v>4655978</v>
      </c>
      <c r="U69" s="39">
        <f>+Lcc_BKK!U69+Lcc_DMK!U69+Lcc_CNX!U69+Lcc_HDY!U69+Lcc_HKT!U69+Lcc_CEI!U69</f>
        <v>963</v>
      </c>
      <c r="V69" s="196">
        <f t="shared" ref="V69:V73" si="133">T69+U69</f>
        <v>4656941</v>
      </c>
      <c r="W69" s="41">
        <f t="shared" ref="W69:W73" si="134">IF(Q69=0,0,((V69/Q69)-1)*100)</f>
        <v>25.063002259057974</v>
      </c>
    </row>
    <row r="70" spans="1:23">
      <c r="A70" s="4" t="str">
        <f>IF(ISERROR(F70/G70)," ",IF(F70/G70&gt;0.5,IF(F70/G70&lt;1.5," ","NOT OK"),"NOT OK"))</f>
        <v xml:space="preserve"> </v>
      </c>
      <c r="B70" s="111" t="s">
        <v>14</v>
      </c>
      <c r="C70" s="125">
        <f t="shared" si="127"/>
        <v>12069</v>
      </c>
      <c r="D70" s="127">
        <f t="shared" si="127"/>
        <v>12070</v>
      </c>
      <c r="E70" s="173">
        <f t="shared" si="127"/>
        <v>24139</v>
      </c>
      <c r="F70" s="125">
        <f t="shared" si="127"/>
        <v>13680</v>
      </c>
      <c r="G70" s="127">
        <f t="shared" si="127"/>
        <v>13680</v>
      </c>
      <c r="H70" s="173">
        <f t="shared" si="127"/>
        <v>27360</v>
      </c>
      <c r="I70" s="128">
        <f>IF(E70=0,0,((H70/E70)-1)*100)</f>
        <v>13.343551928414609</v>
      </c>
      <c r="J70" s="4"/>
      <c r="L70" s="14" t="s">
        <v>14</v>
      </c>
      <c r="M70" s="37">
        <f t="shared" si="129"/>
        <v>1772404</v>
      </c>
      <c r="N70" s="38">
        <f t="shared" si="129"/>
        <v>1781849</v>
      </c>
      <c r="O70" s="193">
        <f>SUM(M70:N70)</f>
        <v>3554253</v>
      </c>
      <c r="P70" s="39">
        <f t="shared" si="131"/>
        <v>698</v>
      </c>
      <c r="Q70" s="193">
        <f t="shared" si="131"/>
        <v>3554951</v>
      </c>
      <c r="R70" s="40">
        <f>'Lcc_BKK+DMK'!R70+Lcc_CNX!R70+Lcc_HDY!R70+Lcc_HKT!R70+Lcc_CEI!R70</f>
        <v>2192980</v>
      </c>
      <c r="S70" s="38">
        <f>'Lcc_BKK+DMK'!S70+Lcc_CNX!S70+Lcc_HDY!S70+Lcc_HKT!S70+Lcc_CEI!S70</f>
        <v>2207890</v>
      </c>
      <c r="T70" s="193">
        <f>SUM(R70:S70)</f>
        <v>4400870</v>
      </c>
      <c r="U70" s="39">
        <f>+Lcc_BKK!U70+Lcc_DMK!U70+Lcc_CNX!U70+Lcc_HDY!U70+Lcc_HKT!U70+Lcc_CEI!U70</f>
        <v>1215</v>
      </c>
      <c r="V70" s="196">
        <f>T70+U70</f>
        <v>4402085</v>
      </c>
      <c r="W70" s="41">
        <f>IF(Q70=0,0,((V70/Q70)-1)*100)</f>
        <v>23.829695542920291</v>
      </c>
    </row>
    <row r="71" spans="1:23" ht="13.5" thickBot="1">
      <c r="A71" s="4" t="str">
        <f>IF(ISERROR(F71/G71)," ",IF(F71/G71&gt;0.5,IF(F71/G71&lt;1.5," ","NOT OK"),"NOT OK"))</f>
        <v xml:space="preserve"> </v>
      </c>
      <c r="B71" s="111" t="s">
        <v>15</v>
      </c>
      <c r="C71" s="125">
        <f t="shared" si="127"/>
        <v>13297</v>
      </c>
      <c r="D71" s="127">
        <f t="shared" si="127"/>
        <v>13303</v>
      </c>
      <c r="E71" s="173">
        <f t="shared" si="127"/>
        <v>26600</v>
      </c>
      <c r="F71" s="125">
        <f t="shared" si="127"/>
        <v>12531</v>
      </c>
      <c r="G71" s="127">
        <f t="shared" si="127"/>
        <v>13966</v>
      </c>
      <c r="H71" s="173">
        <f t="shared" si="127"/>
        <v>26497</v>
      </c>
      <c r="I71" s="128">
        <f>IF(E71=0,0,((H71/E71)-1)*100)</f>
        <v>-0.38721804511278046</v>
      </c>
      <c r="J71" s="4"/>
      <c r="L71" s="14" t="s">
        <v>15</v>
      </c>
      <c r="M71" s="37">
        <f t="shared" si="129"/>
        <v>1976276</v>
      </c>
      <c r="N71" s="38">
        <f t="shared" si="129"/>
        <v>1984319</v>
      </c>
      <c r="O71" s="193">
        <f>SUM(M71:N71)</f>
        <v>3960595</v>
      </c>
      <c r="P71" s="39">
        <f t="shared" si="131"/>
        <v>618</v>
      </c>
      <c r="Q71" s="193">
        <f t="shared" si="131"/>
        <v>3961213</v>
      </c>
      <c r="R71" s="40">
        <f>'Lcc_BKK+DMK'!R71+Lcc_CNX!R71+Lcc_HDY!R71+Lcc_HKT!R71+Lcc_CEI!R71</f>
        <v>2258525</v>
      </c>
      <c r="S71" s="38">
        <f>'Lcc_BKK+DMK'!S71+Lcc_CNX!S71+Lcc_HDY!S71+Lcc_HKT!S71+Lcc_CEI!S71</f>
        <v>2263066</v>
      </c>
      <c r="T71" s="193">
        <f>SUM(R71:S71)</f>
        <v>4521591</v>
      </c>
      <c r="U71" s="39">
        <f>+Lcc_BKK!U71+Lcc_DMK!U71+Lcc_CNX!U71+Lcc_HDY!U71+Lcc_HKT!U71+Lcc_CEI!U71</f>
        <v>1941</v>
      </c>
      <c r="V71" s="196">
        <f>T71+U71</f>
        <v>4523532</v>
      </c>
      <c r="W71" s="41">
        <f>IF(Q71=0,0,((V71/Q71)-1)*100)</f>
        <v>14.195626440688747</v>
      </c>
    </row>
    <row r="72" spans="1:23" ht="14.25" thickTop="1" thickBot="1">
      <c r="A72" s="397" t="str">
        <f>IF(ISERROR(F72/G72)," ",IF(F72/G72&gt;0.5,IF(F72/G72&lt;1.5," ","NOT OK"),"NOT OK"))</f>
        <v xml:space="preserve"> </v>
      </c>
      <c r="B72" s="132" t="s">
        <v>61</v>
      </c>
      <c r="C72" s="133">
        <f>+C69+C70+C71</f>
        <v>38361</v>
      </c>
      <c r="D72" s="135">
        <f t="shared" ref="D72" si="135">+D69+D70+D71</f>
        <v>38366</v>
      </c>
      <c r="E72" s="168">
        <f t="shared" ref="E72" si="136">+E69+E70+E71</f>
        <v>76727</v>
      </c>
      <c r="F72" s="133">
        <f t="shared" ref="F72" si="137">+F69+F70+F71</f>
        <v>40971</v>
      </c>
      <c r="G72" s="135">
        <f t="shared" ref="G72" si="138">+G69+G70+G71</f>
        <v>42407</v>
      </c>
      <c r="H72" s="177">
        <f t="shared" ref="H72" si="139">+H69+H70+H71</f>
        <v>83378</v>
      </c>
      <c r="I72" s="136">
        <f t="shared" ref="I72" si="140">IF(E72=0,0,((H72/E72)-1)*100)</f>
        <v>8.6683957407431613</v>
      </c>
      <c r="J72" s="4"/>
      <c r="L72" s="42" t="s">
        <v>61</v>
      </c>
      <c r="M72" s="46">
        <f t="shared" ref="M72" si="141">+M69+M70+M71</f>
        <v>5631547</v>
      </c>
      <c r="N72" s="44">
        <f t="shared" ref="N72" si="142">+N69+N70+N71</f>
        <v>5605909</v>
      </c>
      <c r="O72" s="194">
        <f t="shared" ref="O72" si="143">+O69+O70+O71</f>
        <v>11237456</v>
      </c>
      <c r="P72" s="44">
        <f t="shared" ref="P72" si="144">+P69+P70+P71</f>
        <v>2384</v>
      </c>
      <c r="Q72" s="194">
        <f t="shared" ref="Q72" si="145">+Q69+Q70+Q71</f>
        <v>11239840</v>
      </c>
      <c r="R72" s="46">
        <f t="shared" ref="R72" si="146">+R69+R70+R71</f>
        <v>6802102</v>
      </c>
      <c r="S72" s="44">
        <f t="shared" ref="S72" si="147">+S69+S70+S71</f>
        <v>6776337</v>
      </c>
      <c r="T72" s="194">
        <f t="shared" ref="T72" si="148">+T69+T70+T71</f>
        <v>13578439</v>
      </c>
      <c r="U72" s="44">
        <f t="shared" ref="U72" si="149">+U69+U70+U71</f>
        <v>4119</v>
      </c>
      <c r="V72" s="194">
        <f t="shared" ref="V72" si="150">+V69+V70+V71</f>
        <v>13582558</v>
      </c>
      <c r="W72" s="47">
        <f t="shared" ref="W72" si="151">IF(Q72=0,0,((V72/Q72)-1)*100)</f>
        <v>20.842983530014656</v>
      </c>
    </row>
    <row r="73" spans="1:23" ht="13.5" thickTop="1">
      <c r="A73" s="4" t="str">
        <f t="shared" si="8"/>
        <v xml:space="preserve"> </v>
      </c>
      <c r="B73" s="111" t="s">
        <v>16</v>
      </c>
      <c r="C73" s="138">
        <f t="shared" ref="C73:H75" si="152">+C17+C45</f>
        <v>12943</v>
      </c>
      <c r="D73" s="140">
        <f t="shared" si="152"/>
        <v>12940</v>
      </c>
      <c r="E73" s="173">
        <f t="shared" si="152"/>
        <v>25883</v>
      </c>
      <c r="F73" s="138">
        <f t="shared" si="152"/>
        <v>14401</v>
      </c>
      <c r="G73" s="140">
        <f t="shared" si="152"/>
        <v>14397</v>
      </c>
      <c r="H73" s="173">
        <f t="shared" si="152"/>
        <v>28798</v>
      </c>
      <c r="I73" s="128">
        <f t="shared" si="128"/>
        <v>11.262218444538895</v>
      </c>
      <c r="J73" s="8"/>
      <c r="L73" s="14" t="s">
        <v>16</v>
      </c>
      <c r="M73" s="37">
        <f t="shared" ref="M73:N75" si="153">+M17+M45</f>
        <v>1891775</v>
      </c>
      <c r="N73" s="38">
        <f t="shared" si="153"/>
        <v>1883680</v>
      </c>
      <c r="O73" s="193">
        <f t="shared" ref="O73" si="154">SUM(M73:N73)</f>
        <v>3775455</v>
      </c>
      <c r="P73" s="39">
        <f t="shared" ref="P73:Q75" si="155">+P17+P45</f>
        <v>573</v>
      </c>
      <c r="Q73" s="193">
        <f t="shared" si="155"/>
        <v>3776028</v>
      </c>
      <c r="R73" s="40">
        <f>'Lcc_BKK+DMK'!R73+Lcc_CNX!R73+Lcc_HDY!R73+Lcc_HKT!R73+Lcc_CEI!R73</f>
        <v>2272743</v>
      </c>
      <c r="S73" s="38">
        <f>'Lcc_BKK+DMK'!S73+Lcc_CNX!S73+Lcc_HDY!S73+Lcc_HKT!S73+Lcc_CEI!S73</f>
        <v>2266251</v>
      </c>
      <c r="T73" s="193">
        <f t="shared" si="132"/>
        <v>4538994</v>
      </c>
      <c r="U73" s="39">
        <f>+Lcc_BKK!U73+Lcc_DMK!U73+Lcc_CNX!U73+Lcc_HDY!U73+Lcc_HKT!U73+Lcc_CEI!U73</f>
        <v>1359</v>
      </c>
      <c r="V73" s="196">
        <f t="shared" si="133"/>
        <v>4540353</v>
      </c>
      <c r="W73" s="41">
        <f t="shared" si="134"/>
        <v>20.241507743056996</v>
      </c>
    </row>
    <row r="74" spans="1:23">
      <c r="A74" s="4" t="str">
        <f t="shared" ref="A74:A79" si="156">IF(ISERROR(F74/G74)," ",IF(F74/G74&gt;0.5,IF(F74/G74&lt;1.5," ","NOT OK"),"NOT OK"))</f>
        <v xml:space="preserve"> </v>
      </c>
      <c r="B74" s="111" t="s">
        <v>17</v>
      </c>
      <c r="C74" s="138">
        <f t="shared" si="152"/>
        <v>13072</v>
      </c>
      <c r="D74" s="140">
        <f t="shared" si="152"/>
        <v>13071</v>
      </c>
      <c r="E74" s="173">
        <f t="shared" si="152"/>
        <v>26143</v>
      </c>
      <c r="F74" s="138">
        <f t="shared" si="152"/>
        <v>14949</v>
      </c>
      <c r="G74" s="140">
        <f t="shared" si="152"/>
        <v>14941</v>
      </c>
      <c r="H74" s="173">
        <f t="shared" si="152"/>
        <v>29890</v>
      </c>
      <c r="I74" s="128">
        <f>IF(E74=0,0,((H74/E74)-1)*100)</f>
        <v>14.332708564434071</v>
      </c>
      <c r="J74" s="4"/>
      <c r="L74" s="14" t="s">
        <v>17</v>
      </c>
      <c r="M74" s="37">
        <f t="shared" si="153"/>
        <v>1837905</v>
      </c>
      <c r="N74" s="38">
        <f t="shared" si="153"/>
        <v>1842679</v>
      </c>
      <c r="O74" s="193">
        <f>SUM(M74:N74)</f>
        <v>3680584</v>
      </c>
      <c r="P74" s="39">
        <f t="shared" si="155"/>
        <v>1450</v>
      </c>
      <c r="Q74" s="193">
        <f t="shared" si="155"/>
        <v>3682034</v>
      </c>
      <c r="R74" s="40">
        <f>'Lcc_BKK+DMK'!R74+Lcc_CNX!R74+Lcc_HDY!R74+Lcc_HKT!R74+Lcc_CEI!R74</f>
        <v>2244507</v>
      </c>
      <c r="S74" s="38">
        <f>'Lcc_BKK+DMK'!S74+Lcc_CNX!S74+Lcc_HDY!S74+Lcc_HKT!S74+Lcc_CEI!S74</f>
        <v>2253020</v>
      </c>
      <c r="T74" s="193">
        <f>SUM(R74:S74)</f>
        <v>4497527</v>
      </c>
      <c r="U74" s="150">
        <f>+Lcc_BKK!U74+Lcc_DMK!U74+Lcc_CNX!U74+Lcc_HDY!U74+Lcc_HKT!U74+Lcc_CEI!U74</f>
        <v>1536</v>
      </c>
      <c r="V74" s="193">
        <f>T74+U74</f>
        <v>4499063</v>
      </c>
      <c r="W74" s="41">
        <f>IF(Q74=0,0,((V74/Q74)-1)*100)</f>
        <v>22.189610416416585</v>
      </c>
    </row>
    <row r="75" spans="1:23" ht="13.5" thickBot="1">
      <c r="A75" s="4" t="str">
        <f t="shared" si="156"/>
        <v xml:space="preserve"> </v>
      </c>
      <c r="B75" s="111" t="s">
        <v>18</v>
      </c>
      <c r="C75" s="138">
        <f t="shared" si="152"/>
        <v>12224</v>
      </c>
      <c r="D75" s="140">
        <f t="shared" si="152"/>
        <v>12222</v>
      </c>
      <c r="E75" s="173">
        <f t="shared" si="152"/>
        <v>24446</v>
      </c>
      <c r="F75" s="138">
        <f t="shared" si="152"/>
        <v>14192</v>
      </c>
      <c r="G75" s="140">
        <f t="shared" si="152"/>
        <v>14201</v>
      </c>
      <c r="H75" s="173">
        <f t="shared" si="152"/>
        <v>28393</v>
      </c>
      <c r="I75" s="128">
        <f>IF(E75=0,0,((H75/E75)-1)*100)</f>
        <v>16.145790722408581</v>
      </c>
      <c r="J75" s="4"/>
      <c r="L75" s="14" t="s">
        <v>18</v>
      </c>
      <c r="M75" s="37">
        <f t="shared" si="153"/>
        <v>1757088</v>
      </c>
      <c r="N75" s="38">
        <f t="shared" si="153"/>
        <v>1738427</v>
      </c>
      <c r="O75" s="193">
        <f>SUM(M75:N75)</f>
        <v>3495515</v>
      </c>
      <c r="P75" s="39">
        <f t="shared" si="155"/>
        <v>709</v>
      </c>
      <c r="Q75" s="193">
        <f t="shared" si="155"/>
        <v>3496224</v>
      </c>
      <c r="R75" s="40">
        <f>'Lcc_BKK+DMK'!R75+Lcc_CNX!R75+Lcc_HDY!R75+Lcc_HKT!R75+Lcc_CEI!R75</f>
        <v>2095441</v>
      </c>
      <c r="S75" s="38">
        <f>'Lcc_BKK+DMK'!S75+Lcc_CNX!S75+Lcc_HDY!S75+Lcc_HKT!S75+Lcc_CEI!S75</f>
        <v>2077896</v>
      </c>
      <c r="T75" s="193">
        <f>SUM(R75:S75)</f>
        <v>4173337</v>
      </c>
      <c r="U75" s="150">
        <f>+Lcc_BKK!U75+Lcc_DMK!U75+Lcc_CNX!U75+Lcc_HDY!U75+Lcc_HKT!U75+Lcc_CEI!U75</f>
        <v>869</v>
      </c>
      <c r="V75" s="193">
        <f>T75+U75</f>
        <v>4174206</v>
      </c>
      <c r="W75" s="41">
        <f>IF(Q75=0,0,((V75/Q75)-1)*100)</f>
        <v>19.391835305746994</v>
      </c>
    </row>
    <row r="76" spans="1:23" ht="15.75" customHeight="1" thickTop="1" thickBot="1">
      <c r="A76" s="10" t="str">
        <f t="shared" si="156"/>
        <v xml:space="preserve"> </v>
      </c>
      <c r="B76" s="141" t="s">
        <v>19</v>
      </c>
      <c r="C76" s="133">
        <f>+C73+C74+C75</f>
        <v>38239</v>
      </c>
      <c r="D76" s="144">
        <f t="shared" ref="D76" si="157">+D73+D74+D75</f>
        <v>38233</v>
      </c>
      <c r="E76" s="169">
        <f t="shared" ref="E76" si="158">+E73+E74+E75</f>
        <v>76472</v>
      </c>
      <c r="F76" s="133">
        <f t="shared" ref="F76" si="159">+F73+F74+F75</f>
        <v>43542</v>
      </c>
      <c r="G76" s="144">
        <f t="shared" ref="G76" si="160">+G73+G74+G75</f>
        <v>43539</v>
      </c>
      <c r="H76" s="175">
        <f t="shared" ref="H76" si="161">+H73+H74+H75</f>
        <v>87081</v>
      </c>
      <c r="I76" s="136">
        <f>IF(E76=0,0,((H76/E76)-1)*100)</f>
        <v>13.873051574432482</v>
      </c>
      <c r="J76" s="10"/>
      <c r="K76" s="11"/>
      <c r="L76" s="48" t="s">
        <v>19</v>
      </c>
      <c r="M76" s="49">
        <f>+M73+M74+M75</f>
        <v>5486768</v>
      </c>
      <c r="N76" s="50">
        <f t="shared" ref="N76" si="162">+N73+N74+N75</f>
        <v>5464786</v>
      </c>
      <c r="O76" s="195">
        <f t="shared" ref="O76" si="163">+O73+O74+O75</f>
        <v>10951554</v>
      </c>
      <c r="P76" s="50">
        <f t="shared" ref="P76" si="164">+P73+P74+P75</f>
        <v>2732</v>
      </c>
      <c r="Q76" s="195">
        <f t="shared" ref="Q76" si="165">+Q73+Q74+Q75</f>
        <v>10954286</v>
      </c>
      <c r="R76" s="49">
        <f t="shared" ref="R76" si="166">+R73+R74+R75</f>
        <v>6612691</v>
      </c>
      <c r="S76" s="50">
        <f t="shared" ref="S76" si="167">+S73+S74+S75</f>
        <v>6597167</v>
      </c>
      <c r="T76" s="195">
        <f t="shared" ref="T76" si="168">+T73+T74+T75</f>
        <v>13209858</v>
      </c>
      <c r="U76" s="50">
        <f t="shared" ref="U76" si="169">+U73+U74+U75</f>
        <v>3764</v>
      </c>
      <c r="V76" s="195">
        <f t="shared" ref="V76" si="170">+V73+V74+V75</f>
        <v>13213622</v>
      </c>
      <c r="W76" s="51">
        <f>IF(Q76=0,0,((V76/Q76)-1)*100)</f>
        <v>20.625132482390907</v>
      </c>
    </row>
    <row r="77" spans="1:23" ht="14.25" thickTop="1" thickBot="1">
      <c r="A77" s="4" t="str">
        <f t="shared" si="156"/>
        <v xml:space="preserve"> </v>
      </c>
      <c r="B77" s="111" t="s">
        <v>21</v>
      </c>
      <c r="C77" s="125">
        <f t="shared" ref="C77:H77" si="171">+C21+C49</f>
        <v>12993</v>
      </c>
      <c r="D77" s="127">
        <f t="shared" si="171"/>
        <v>12999</v>
      </c>
      <c r="E77" s="190">
        <f t="shared" si="171"/>
        <v>25992</v>
      </c>
      <c r="F77" s="125">
        <f t="shared" si="171"/>
        <v>15119</v>
      </c>
      <c r="G77" s="127">
        <f t="shared" si="171"/>
        <v>15113</v>
      </c>
      <c r="H77" s="176">
        <f t="shared" si="171"/>
        <v>30232</v>
      </c>
      <c r="I77" s="128">
        <f>IF(E77=0,0,((H77/E77)-1)*100)</f>
        <v>16.312711603570328</v>
      </c>
      <c r="J77" s="4"/>
      <c r="L77" s="14" t="s">
        <v>21</v>
      </c>
      <c r="M77" s="37">
        <f>+M21+M49</f>
        <v>1948102</v>
      </c>
      <c r="N77" s="38">
        <f>+N21+N49</f>
        <v>1956500</v>
      </c>
      <c r="O77" s="193">
        <f>SUM(M77:N77)</f>
        <v>3904602</v>
      </c>
      <c r="P77" s="39">
        <f>+P21+P49</f>
        <v>1570</v>
      </c>
      <c r="Q77" s="193">
        <f>+Q21+Q49</f>
        <v>3906172</v>
      </c>
      <c r="R77" s="40">
        <f>'Lcc_BKK+DMK'!R77+Lcc_CNX!R77+Lcc_HDY!R77+Lcc_HKT!R77+Lcc_CEI!R77</f>
        <v>2375888</v>
      </c>
      <c r="S77" s="38">
        <f>'Lcc_BKK+DMK'!S77+Lcc_CNX!S77+Lcc_HDY!S77+Lcc_HKT!S77+Lcc_CEI!S77</f>
        <v>2358508</v>
      </c>
      <c r="T77" s="193">
        <f>SUM(R77:S77)</f>
        <v>4734396</v>
      </c>
      <c r="U77" s="150">
        <f>+Lcc_BKK!U77+Lcc_DMK!U77+Lcc_CNX!U77+Lcc_HDY!U77+Lcc_HKT!U77+Lcc_CEI!U77</f>
        <v>1509</v>
      </c>
      <c r="V77" s="193">
        <f>T77+U77</f>
        <v>4735905</v>
      </c>
      <c r="W77" s="41">
        <f>IF(Q77=0,0,((V77/Q77)-1)*100)</f>
        <v>21.241588952048197</v>
      </c>
    </row>
    <row r="78" spans="1:23" ht="14.25" thickTop="1" thickBot="1">
      <c r="A78" s="397" t="str">
        <f t="shared" si="156"/>
        <v xml:space="preserve"> </v>
      </c>
      <c r="B78" s="132" t="s">
        <v>66</v>
      </c>
      <c r="C78" s="133">
        <f>C72+C76+C77</f>
        <v>89593</v>
      </c>
      <c r="D78" s="135">
        <f t="shared" ref="D78" si="172">D72+D76+D77</f>
        <v>89598</v>
      </c>
      <c r="E78" s="168">
        <f t="shared" ref="E78" si="173">E72+E76+E77</f>
        <v>179191</v>
      </c>
      <c r="F78" s="133">
        <f t="shared" ref="F78" si="174">F72+F76+F77</f>
        <v>99632</v>
      </c>
      <c r="G78" s="135">
        <f t="shared" ref="G78" si="175">G72+G76+G77</f>
        <v>101059</v>
      </c>
      <c r="H78" s="177">
        <f t="shared" ref="H78" si="176">H72+H76+H77</f>
        <v>200691</v>
      </c>
      <c r="I78" s="136">
        <f t="shared" ref="I78" si="177">IF(E78=0,0,((H78/E78)-1)*100)</f>
        <v>11.998370453873243</v>
      </c>
      <c r="J78" s="4"/>
      <c r="L78" s="42" t="s">
        <v>66</v>
      </c>
      <c r="M78" s="46">
        <f>M72+M76+M77</f>
        <v>13066417</v>
      </c>
      <c r="N78" s="44">
        <f t="shared" ref="N78" si="178">N72+N76+N77</f>
        <v>13027195</v>
      </c>
      <c r="O78" s="194">
        <f t="shared" ref="O78" si="179">O72+O76+O77</f>
        <v>26093612</v>
      </c>
      <c r="P78" s="44">
        <f t="shared" ref="P78" si="180">P72+P76+P77</f>
        <v>6686</v>
      </c>
      <c r="Q78" s="194">
        <f t="shared" ref="Q78" si="181">Q72+Q76+Q77</f>
        <v>26100298</v>
      </c>
      <c r="R78" s="46">
        <f t="shared" ref="R78" si="182">R72+R76+R77</f>
        <v>15790681</v>
      </c>
      <c r="S78" s="44">
        <f t="shared" ref="S78" si="183">S72+S76+S77</f>
        <v>15732012</v>
      </c>
      <c r="T78" s="194">
        <f t="shared" ref="T78" si="184">T72+T76+T77</f>
        <v>31522693</v>
      </c>
      <c r="U78" s="44">
        <f t="shared" ref="U78" si="185">U72+U76+U77</f>
        <v>9392</v>
      </c>
      <c r="V78" s="194">
        <f t="shared" ref="V78" si="186">V72+V76+V77</f>
        <v>31532085</v>
      </c>
      <c r="W78" s="47">
        <f t="shared" ref="W78" si="187">IF(Q78=0,0,((V78/Q78)-1)*100)</f>
        <v>20.811206829899032</v>
      </c>
    </row>
    <row r="79" spans="1:23" ht="14.25" thickTop="1" thickBot="1">
      <c r="A79" s="397" t="str">
        <f t="shared" si="156"/>
        <v xml:space="preserve"> </v>
      </c>
      <c r="B79" s="132" t="s">
        <v>67</v>
      </c>
      <c r="C79" s="133">
        <f>+C68+C72+C76+C77</f>
        <v>125983</v>
      </c>
      <c r="D79" s="135">
        <f t="shared" ref="D79:H79" si="188">+D68+D72+D76+D77</f>
        <v>125971</v>
      </c>
      <c r="E79" s="168">
        <f t="shared" si="188"/>
        <v>251954</v>
      </c>
      <c r="F79" s="133">
        <f t="shared" si="188"/>
        <v>142101</v>
      </c>
      <c r="G79" s="135">
        <f t="shared" si="188"/>
        <v>143533</v>
      </c>
      <c r="H79" s="177">
        <f t="shared" si="188"/>
        <v>285634</v>
      </c>
      <c r="I79" s="136">
        <f>IF(E79=0,0,((H79/E79)-1)*100)</f>
        <v>13.367519467839362</v>
      </c>
      <c r="J79" s="4"/>
      <c r="L79" s="42" t="s">
        <v>67</v>
      </c>
      <c r="M79" s="46">
        <f>+M68+M72+M76+M77</f>
        <v>18283268</v>
      </c>
      <c r="N79" s="44">
        <f t="shared" ref="N79:V79" si="189">+N68+N72+N76+N77</f>
        <v>18275395</v>
      </c>
      <c r="O79" s="194">
        <f t="shared" si="189"/>
        <v>36558663</v>
      </c>
      <c r="P79" s="44">
        <f t="shared" si="189"/>
        <v>10023</v>
      </c>
      <c r="Q79" s="194">
        <f t="shared" si="189"/>
        <v>36568686</v>
      </c>
      <c r="R79" s="46">
        <f t="shared" si="189"/>
        <v>22183571</v>
      </c>
      <c r="S79" s="44">
        <f t="shared" si="189"/>
        <v>22132738</v>
      </c>
      <c r="T79" s="194">
        <f t="shared" si="189"/>
        <v>44316309</v>
      </c>
      <c r="U79" s="44">
        <f t="shared" si="189"/>
        <v>15210</v>
      </c>
      <c r="V79" s="194">
        <f t="shared" si="189"/>
        <v>44331519</v>
      </c>
      <c r="W79" s="47">
        <f>IF(Q79=0,0,((V79/Q79)-1)*100)</f>
        <v>21.22808842516244</v>
      </c>
    </row>
    <row r="80" spans="1:23" ht="13.5" thickTop="1">
      <c r="A80" s="4" t="str">
        <f t="shared" ref="A80:A83" si="190">IF(ISERROR(F80/G80)," ",IF(F80/G80&gt;0.5,IF(F80/G80&lt;1.5," ","NOT OK"),"NOT OK"))</f>
        <v xml:space="preserve"> </v>
      </c>
      <c r="B80" s="111" t="s">
        <v>22</v>
      </c>
      <c r="C80" s="125">
        <f t="shared" ref="C80:E81" si="191">+C24+C52</f>
        <v>13243</v>
      </c>
      <c r="D80" s="127">
        <f t="shared" si="191"/>
        <v>13236</v>
      </c>
      <c r="E80" s="167">
        <f t="shared" si="191"/>
        <v>26479</v>
      </c>
      <c r="F80" s="125"/>
      <c r="G80" s="127"/>
      <c r="H80" s="167"/>
      <c r="I80" s="128"/>
      <c r="J80" s="4"/>
      <c r="L80" s="14" t="s">
        <v>22</v>
      </c>
      <c r="M80" s="37">
        <f>+M24+M52</f>
        <v>1992519</v>
      </c>
      <c r="N80" s="38">
        <f>+N24+N52</f>
        <v>1974874</v>
      </c>
      <c r="O80" s="193">
        <f t="shared" ref="O80:O81" si="192">SUM(M80:N80)</f>
        <v>3967393</v>
      </c>
      <c r="P80" s="39">
        <f>+P24+P52</f>
        <v>1756</v>
      </c>
      <c r="Q80" s="193">
        <f>+Q24+Q52</f>
        <v>3969149</v>
      </c>
      <c r="R80" s="40"/>
      <c r="S80" s="38"/>
      <c r="T80" s="193"/>
      <c r="U80" s="150"/>
      <c r="V80" s="193"/>
      <c r="W80" s="41"/>
    </row>
    <row r="81" spans="1:26" ht="13.5" thickBot="1">
      <c r="A81" s="4" t="str">
        <f t="shared" si="190"/>
        <v xml:space="preserve"> </v>
      </c>
      <c r="B81" s="111" t="s">
        <v>23</v>
      </c>
      <c r="C81" s="125">
        <f t="shared" si="191"/>
        <v>12484</v>
      </c>
      <c r="D81" s="146">
        <f t="shared" si="191"/>
        <v>12484</v>
      </c>
      <c r="E81" s="171">
        <f t="shared" si="191"/>
        <v>24968</v>
      </c>
      <c r="F81" s="125"/>
      <c r="G81" s="146"/>
      <c r="H81" s="171"/>
      <c r="I81" s="147"/>
      <c r="J81" s="4"/>
      <c r="L81" s="14" t="s">
        <v>23</v>
      </c>
      <c r="M81" s="37">
        <f>+M25+M53</f>
        <v>1731390</v>
      </c>
      <c r="N81" s="38">
        <f>+N25+N53</f>
        <v>1718883</v>
      </c>
      <c r="O81" s="193">
        <f t="shared" si="192"/>
        <v>3450273</v>
      </c>
      <c r="P81" s="39">
        <f>+P25+P53</f>
        <v>2973</v>
      </c>
      <c r="Q81" s="193">
        <f>+Q25+Q53</f>
        <v>3453246</v>
      </c>
      <c r="R81" s="40"/>
      <c r="S81" s="38"/>
      <c r="T81" s="193"/>
      <c r="U81" s="39"/>
      <c r="V81" s="196"/>
      <c r="W81" s="41"/>
    </row>
    <row r="82" spans="1:26" ht="14.25" thickTop="1" thickBot="1">
      <c r="A82" s="4" t="str">
        <f t="shared" si="190"/>
        <v xml:space="preserve"> </v>
      </c>
      <c r="B82" s="132" t="s">
        <v>24</v>
      </c>
      <c r="C82" s="133">
        <f t="shared" ref="C82:E82" si="193">+C77+C80+C81</f>
        <v>38720</v>
      </c>
      <c r="D82" s="135">
        <f t="shared" si="193"/>
        <v>38719</v>
      </c>
      <c r="E82" s="177">
        <f t="shared" si="193"/>
        <v>77439</v>
      </c>
      <c r="F82" s="133"/>
      <c r="G82" s="135"/>
      <c r="H82" s="177"/>
      <c r="I82" s="136"/>
      <c r="J82" s="4"/>
      <c r="L82" s="42" t="s">
        <v>24</v>
      </c>
      <c r="M82" s="43">
        <f>+M77+M80+M81</f>
        <v>5672011</v>
      </c>
      <c r="N82" s="44">
        <f>+N77+N80+N81</f>
        <v>5650257</v>
      </c>
      <c r="O82" s="194">
        <f>+O77+O80+O81</f>
        <v>11322268</v>
      </c>
      <c r="P82" s="45">
        <f>+P77+P80+P81</f>
        <v>6299</v>
      </c>
      <c r="Q82" s="194">
        <f>+Q77+Q80+Q81</f>
        <v>11328567</v>
      </c>
      <c r="R82" s="46"/>
      <c r="S82" s="44"/>
      <c r="T82" s="194"/>
      <c r="U82" s="45"/>
      <c r="V82" s="197"/>
      <c r="W82" s="47"/>
    </row>
    <row r="83" spans="1:26" ht="14.25" thickTop="1" thickBot="1">
      <c r="A83" s="397" t="str">
        <f t="shared" si="190"/>
        <v xml:space="preserve"> </v>
      </c>
      <c r="B83" s="132" t="s">
        <v>62</v>
      </c>
      <c r="C83" s="133">
        <f t="shared" ref="C83:E83" si="194">C72+C76+C82</f>
        <v>115320</v>
      </c>
      <c r="D83" s="135">
        <f t="shared" si="194"/>
        <v>115318</v>
      </c>
      <c r="E83" s="168">
        <f t="shared" si="194"/>
        <v>230638</v>
      </c>
      <c r="F83" s="133"/>
      <c r="G83" s="135"/>
      <c r="H83" s="177"/>
      <c r="I83" s="136"/>
      <c r="J83" s="4"/>
      <c r="L83" s="42" t="s">
        <v>62</v>
      </c>
      <c r="M83" s="46">
        <f t="shared" ref="M83:Q83" si="195">M72+M76+M82</f>
        <v>16790326</v>
      </c>
      <c r="N83" s="44">
        <f t="shared" si="195"/>
        <v>16720952</v>
      </c>
      <c r="O83" s="194">
        <f t="shared" si="195"/>
        <v>33511278</v>
      </c>
      <c r="P83" s="44">
        <f t="shared" si="195"/>
        <v>11415</v>
      </c>
      <c r="Q83" s="194">
        <f t="shared" si="195"/>
        <v>33522693</v>
      </c>
      <c r="R83" s="46"/>
      <c r="S83" s="44"/>
      <c r="T83" s="194"/>
      <c r="U83" s="44"/>
      <c r="V83" s="194"/>
      <c r="W83" s="47"/>
    </row>
    <row r="84" spans="1:26" ht="14.25" thickTop="1" thickBot="1">
      <c r="A84" s="4" t="str">
        <f t="shared" ref="A84" si="196">IF(ISERROR(F84/G84)," ",IF(F84/G84&gt;0.5,IF(F84/G84&lt;1.5," ","NOT OK"),"NOT OK"))</f>
        <v xml:space="preserve"> </v>
      </c>
      <c r="B84" s="132" t="s">
        <v>64</v>
      </c>
      <c r="C84" s="133">
        <f t="shared" ref="C84:E84" si="197">+C68+C72+C76+C82</f>
        <v>151710</v>
      </c>
      <c r="D84" s="135">
        <f t="shared" si="197"/>
        <v>151691</v>
      </c>
      <c r="E84" s="168">
        <f t="shared" si="197"/>
        <v>303401</v>
      </c>
      <c r="F84" s="133"/>
      <c r="G84" s="135"/>
      <c r="H84" s="174"/>
      <c r="I84" s="137"/>
      <c r="J84" s="8"/>
      <c r="L84" s="42" t="s">
        <v>64</v>
      </c>
      <c r="M84" s="46">
        <f t="shared" ref="M84:Q84" si="198">+M68+M72+M76+M82</f>
        <v>22007177</v>
      </c>
      <c r="N84" s="44">
        <f t="shared" si="198"/>
        <v>21969152</v>
      </c>
      <c r="O84" s="194">
        <f t="shared" si="198"/>
        <v>43976329</v>
      </c>
      <c r="P84" s="45">
        <f t="shared" si="198"/>
        <v>14752</v>
      </c>
      <c r="Q84" s="197">
        <f t="shared" si="198"/>
        <v>43991081</v>
      </c>
      <c r="R84" s="46"/>
      <c r="S84" s="44"/>
      <c r="T84" s="194"/>
      <c r="U84" s="45"/>
      <c r="V84" s="197"/>
      <c r="W84" s="47"/>
    </row>
    <row r="85" spans="1:26" ht="14.25" thickTop="1" thickBot="1">
      <c r="B85" s="148" t="s">
        <v>60</v>
      </c>
      <c r="C85" s="107"/>
      <c r="D85" s="107"/>
      <c r="E85" s="107"/>
      <c r="F85" s="107"/>
      <c r="G85" s="107"/>
      <c r="H85" s="107"/>
      <c r="I85" s="108"/>
      <c r="J85" s="4"/>
      <c r="L85" s="55" t="s">
        <v>60</v>
      </c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4"/>
    </row>
    <row r="86" spans="1:26" ht="13.5" thickTop="1">
      <c r="L86" s="510" t="s">
        <v>33</v>
      </c>
      <c r="M86" s="511"/>
      <c r="N86" s="511"/>
      <c r="O86" s="511"/>
      <c r="P86" s="511"/>
      <c r="Q86" s="511"/>
      <c r="R86" s="511"/>
      <c r="S86" s="511"/>
      <c r="T86" s="511"/>
      <c r="U86" s="511"/>
      <c r="V86" s="511"/>
      <c r="W86" s="512"/>
    </row>
    <row r="87" spans="1:26" ht="13.5" thickBot="1">
      <c r="L87" s="507" t="s">
        <v>43</v>
      </c>
      <c r="M87" s="508"/>
      <c r="N87" s="508"/>
      <c r="O87" s="508"/>
      <c r="P87" s="508"/>
      <c r="Q87" s="508"/>
      <c r="R87" s="508"/>
      <c r="S87" s="508"/>
      <c r="T87" s="508"/>
      <c r="U87" s="508"/>
      <c r="V87" s="508"/>
      <c r="W87" s="509"/>
    </row>
    <row r="88" spans="1:26" ht="14.25" thickTop="1" thickBot="1">
      <c r="L88" s="56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8" t="s">
        <v>34</v>
      </c>
    </row>
    <row r="89" spans="1:26" ht="14.25" thickTop="1" thickBot="1">
      <c r="L89" s="59"/>
      <c r="M89" s="223" t="s">
        <v>63</v>
      </c>
      <c r="N89" s="224"/>
      <c r="O89" s="225"/>
      <c r="P89" s="223"/>
      <c r="Q89" s="224"/>
      <c r="R89" s="223" t="s">
        <v>65</v>
      </c>
      <c r="S89" s="224"/>
      <c r="T89" s="225"/>
      <c r="U89" s="223"/>
      <c r="V89" s="223"/>
      <c r="W89" s="368" t="s">
        <v>2</v>
      </c>
    </row>
    <row r="90" spans="1:26" ht="13.5" thickTop="1">
      <c r="L90" s="61" t="s">
        <v>3</v>
      </c>
      <c r="M90" s="62"/>
      <c r="N90" s="63"/>
      <c r="O90" s="64"/>
      <c r="P90" s="65"/>
      <c r="Q90" s="64"/>
      <c r="R90" s="62"/>
      <c r="S90" s="63"/>
      <c r="T90" s="64"/>
      <c r="U90" s="65"/>
      <c r="V90" s="64"/>
      <c r="W90" s="369" t="s">
        <v>4</v>
      </c>
    </row>
    <row r="91" spans="1:26" ht="13.5" thickBot="1">
      <c r="L91" s="67"/>
      <c r="M91" s="68" t="s">
        <v>35</v>
      </c>
      <c r="N91" s="69" t="s">
        <v>36</v>
      </c>
      <c r="O91" s="70" t="s">
        <v>37</v>
      </c>
      <c r="P91" s="71" t="s">
        <v>32</v>
      </c>
      <c r="Q91" s="70" t="s">
        <v>7</v>
      </c>
      <c r="R91" s="68" t="s">
        <v>35</v>
      </c>
      <c r="S91" s="69" t="s">
        <v>36</v>
      </c>
      <c r="T91" s="70" t="s">
        <v>37</v>
      </c>
      <c r="U91" s="71" t="s">
        <v>32</v>
      </c>
      <c r="V91" s="70" t="s">
        <v>7</v>
      </c>
      <c r="W91" s="367"/>
    </row>
    <row r="92" spans="1:26" ht="5.25" customHeight="1" thickTop="1">
      <c r="L92" s="61"/>
      <c r="M92" s="73"/>
      <c r="N92" s="74"/>
      <c r="O92" s="75"/>
      <c r="P92" s="76"/>
      <c r="Q92" s="75"/>
      <c r="R92" s="73"/>
      <c r="S92" s="74"/>
      <c r="T92" s="75"/>
      <c r="U92" s="76"/>
      <c r="V92" s="75"/>
      <c r="W92" s="77"/>
    </row>
    <row r="93" spans="1:26">
      <c r="A93" s="401"/>
      <c r="L93" s="61" t="s">
        <v>10</v>
      </c>
      <c r="M93" s="78">
        <f>'Lcc_BKK+DMK'!M93+Lcc_CNX!M93+Lcc_HDY!M93+Lcc_HKT!M93+Lcc_CEI!M93</f>
        <v>874</v>
      </c>
      <c r="N93" s="79">
        <f>'Lcc_BKK+DMK'!N93+Lcc_CNX!N93+Lcc_HDY!N93+Lcc_HKT!N93+Lcc_CEI!N93</f>
        <v>2160</v>
      </c>
      <c r="O93" s="207">
        <f>M93+N93</f>
        <v>3034</v>
      </c>
      <c r="P93" s="80">
        <f>'Lcc_BKK+DMK'!P93+Lcc_CNX!P93+Lcc_HDY!P93+Lcc_HKT!P93+Lcc_CEI!P93</f>
        <v>0</v>
      </c>
      <c r="Q93" s="207">
        <f t="shared" ref="Q93:Q95" si="199">O93+P93</f>
        <v>3034</v>
      </c>
      <c r="R93" s="78">
        <f>'Lcc_BKK+DMK'!R93+Lcc_CNX!R93+Lcc_HDY!R93+Lcc_HKT!R93+Lcc_CEI!R93</f>
        <v>1136</v>
      </c>
      <c r="S93" s="79">
        <f>'Lcc_BKK+DMK'!S93+Lcc_CNX!S93+Lcc_HDY!S93+Lcc_HKT!S93+Lcc_CEI!S93</f>
        <v>2760</v>
      </c>
      <c r="T93" s="209">
        <f>SUM(R93:S93)</f>
        <v>3896</v>
      </c>
      <c r="U93" s="80">
        <f>'Lcc_BKK+DMK'!U93+Lcc_CNX!U93+Lcc_HDY!U93+Lcc_HKT!U93+Lcc_CEI!U93</f>
        <v>18</v>
      </c>
      <c r="V93" s="207">
        <f>T93+U93</f>
        <v>3914</v>
      </c>
      <c r="W93" s="81">
        <f>IF(Q93=0,0,((V93/Q93)-1)*100)</f>
        <v>29.004614370468019</v>
      </c>
    </row>
    <row r="94" spans="1:26">
      <c r="A94" s="401"/>
      <c r="L94" s="61" t="s">
        <v>11</v>
      </c>
      <c r="M94" s="78">
        <f>'Lcc_BKK+DMK'!M94+Lcc_CNX!M94+Lcc_HDY!M94+Lcc_HKT!M94+Lcc_CEI!M94</f>
        <v>1160</v>
      </c>
      <c r="N94" s="79">
        <f>'Lcc_BKK+DMK'!N94+Lcc_CNX!N94+Lcc_HDY!N94+Lcc_HKT!N94+Lcc_CEI!N94</f>
        <v>2583</v>
      </c>
      <c r="O94" s="207">
        <f>M94+N94</f>
        <v>3743</v>
      </c>
      <c r="P94" s="80">
        <f>'Lcc_BKK+DMK'!P94+Lcc_CNX!P94+Lcc_HDY!P94+Lcc_HKT!P94+Lcc_CEI!P94</f>
        <v>0</v>
      </c>
      <c r="Q94" s="207">
        <f t="shared" si="199"/>
        <v>3743</v>
      </c>
      <c r="R94" s="78">
        <f>'Lcc_BKK+DMK'!R94+Lcc_CNX!R94+Lcc_HDY!R94+Lcc_HKT!R94+Lcc_CEI!R94</f>
        <v>1234</v>
      </c>
      <c r="S94" s="79">
        <f>'Lcc_BKK+DMK'!S94+Lcc_CNX!S94+Lcc_HDY!S94+Lcc_HKT!S94+Lcc_CEI!S94</f>
        <v>2933</v>
      </c>
      <c r="T94" s="209">
        <f t="shared" ref="T94:T95" si="200">SUM(R94:S94)</f>
        <v>4167</v>
      </c>
      <c r="U94" s="80">
        <f>'Lcc_BKK+DMK'!U94+Lcc_CNX!U94+Lcc_HDY!U94+Lcc_HKT!U94+Lcc_CEI!U94</f>
        <v>33</v>
      </c>
      <c r="V94" s="207">
        <f>T94+U94</f>
        <v>4200</v>
      </c>
      <c r="W94" s="81">
        <f>IF(Q94=0,0,((V94/Q94)-1)*100)</f>
        <v>12.209457654288002</v>
      </c>
      <c r="Z94" s="329"/>
    </row>
    <row r="95" spans="1:26" ht="13.5" thickBot="1">
      <c r="A95" s="401"/>
      <c r="L95" s="67" t="s">
        <v>12</v>
      </c>
      <c r="M95" s="78">
        <f>'Lcc_BKK+DMK'!M95+Lcc_CNX!M95+Lcc_HDY!M95+Lcc_HKT!M95+Lcc_CEI!M95</f>
        <v>1010</v>
      </c>
      <c r="N95" s="79">
        <f>'Lcc_BKK+DMK'!N95+Lcc_CNX!N95+Lcc_HDY!N95+Lcc_HKT!N95+Lcc_CEI!N95</f>
        <v>2442</v>
      </c>
      <c r="O95" s="207">
        <f>M95+N95</f>
        <v>3452</v>
      </c>
      <c r="P95" s="80">
        <f>'Lcc_BKK+DMK'!P95+Lcc_CNX!P95+Lcc_HDY!P95+Lcc_HKT!P95+Lcc_CEI!P95</f>
        <v>1</v>
      </c>
      <c r="Q95" s="207">
        <f t="shared" si="199"/>
        <v>3453</v>
      </c>
      <c r="R95" s="78">
        <f>'Lcc_BKK+DMK'!R95+Lcc_CNX!R95+Lcc_HDY!R95+Lcc_HKT!R95+Lcc_CEI!R95</f>
        <v>1363</v>
      </c>
      <c r="S95" s="79">
        <f>'Lcc_BKK+DMK'!S95+Lcc_CNX!S95+Lcc_HDY!S95+Lcc_HKT!S95+Lcc_CEI!S95</f>
        <v>3008</v>
      </c>
      <c r="T95" s="209">
        <f t="shared" si="200"/>
        <v>4371</v>
      </c>
      <c r="U95" s="80">
        <f>'Lcc_BKK+DMK'!U95+Lcc_CNX!U95+Lcc_HDY!U95+Lcc_HKT!U95+Lcc_CEI!U95</f>
        <v>9</v>
      </c>
      <c r="V95" s="207">
        <f>T95+U95</f>
        <v>4380</v>
      </c>
      <c r="W95" s="81">
        <f>IF(Q95=0,0,((V95/Q95)-1)*100)</f>
        <v>26.846220677671596</v>
      </c>
      <c r="Z95" s="329"/>
    </row>
    <row r="96" spans="1:26" ht="14.25" thickTop="1" thickBot="1">
      <c r="A96" s="401"/>
      <c r="L96" s="82" t="s">
        <v>57</v>
      </c>
      <c r="M96" s="83">
        <f t="shared" ref="M96:V96" si="201">+M93+M94+M95</f>
        <v>3044</v>
      </c>
      <c r="N96" s="84">
        <f t="shared" si="201"/>
        <v>7185</v>
      </c>
      <c r="O96" s="208">
        <f t="shared" si="201"/>
        <v>10229</v>
      </c>
      <c r="P96" s="83">
        <f t="shared" si="201"/>
        <v>1</v>
      </c>
      <c r="Q96" s="208">
        <f t="shared" si="201"/>
        <v>10230</v>
      </c>
      <c r="R96" s="83">
        <f t="shared" si="201"/>
        <v>3733</v>
      </c>
      <c r="S96" s="84">
        <f t="shared" si="201"/>
        <v>8701</v>
      </c>
      <c r="T96" s="208">
        <f t="shared" si="201"/>
        <v>12434</v>
      </c>
      <c r="U96" s="83">
        <f t="shared" si="201"/>
        <v>60</v>
      </c>
      <c r="V96" s="208">
        <f t="shared" si="201"/>
        <v>12494</v>
      </c>
      <c r="W96" s="85">
        <f t="shared" ref="W96" si="202">IF(Q96=0,0,((V96/Q96)-1)*100)</f>
        <v>22.130987292277602</v>
      </c>
      <c r="Y96" s="329"/>
      <c r="Z96" s="329"/>
    </row>
    <row r="97" spans="1:28" ht="13.5" thickTop="1">
      <c r="A97" s="401"/>
      <c r="L97" s="61" t="s">
        <v>13</v>
      </c>
      <c r="M97" s="78">
        <f>'Lcc_BKK+DMK'!M97+Lcc_CNX!M97+Lcc_HDY!M97+Lcc_HKT!M97+Lcc_CEI!M97</f>
        <v>928</v>
      </c>
      <c r="N97" s="79">
        <f>'Lcc_BKK+DMK'!N97+Lcc_CNX!N97+Lcc_HDY!N97+Lcc_HKT!N97+Lcc_CEI!N97</f>
        <v>2121</v>
      </c>
      <c r="O97" s="207">
        <f>M97+N97</f>
        <v>3049</v>
      </c>
      <c r="P97" s="80">
        <f>'Lcc_BKK+DMK'!P97+Lcc_CNX!P97+Lcc_HDY!P97+Lcc_HKT!P97+Lcc_CEI!P97</f>
        <v>1</v>
      </c>
      <c r="Q97" s="207">
        <f t="shared" ref="Q97" si="203">O97+P97</f>
        <v>3050</v>
      </c>
      <c r="R97" s="78">
        <f>'Lcc_BKK+DMK'!R97+Lcc_CNX!R97+Lcc_HDY!R97+Lcc_HKT!R97+Lcc_CEI!R97</f>
        <v>1361</v>
      </c>
      <c r="S97" s="79">
        <f>'Lcc_BKK+DMK'!S97+Lcc_CNX!S97+Lcc_HDY!S97+Lcc_HKT!S97+Lcc_CEI!S97</f>
        <v>3126</v>
      </c>
      <c r="T97" s="207">
        <f>R97+S97</f>
        <v>4487</v>
      </c>
      <c r="U97" s="80">
        <f>'Lcc_BKK+DMK'!U97+Lcc_CNX!U97+Lcc_HDY!U97+Lcc_HKT!U97+Lcc_CEI!U97</f>
        <v>3</v>
      </c>
      <c r="V97" s="207">
        <f>T97+U97</f>
        <v>4490</v>
      </c>
      <c r="W97" s="81">
        <f t="shared" ref="W97:W106" si="204">IF(Q97=0,0,((V97/Q97)-1)*100)</f>
        <v>47.213114754098349</v>
      </c>
      <c r="Y97" s="329"/>
      <c r="Z97" s="329"/>
    </row>
    <row r="98" spans="1:28">
      <c r="A98" s="401"/>
      <c r="L98" s="61" t="s">
        <v>14</v>
      </c>
      <c r="M98" s="78">
        <f>'Lcc_BKK+DMK'!M98+Lcc_CNX!M98+Lcc_HDY!M98+Lcc_HKT!M98+Lcc_CEI!M98</f>
        <v>863</v>
      </c>
      <c r="N98" s="79">
        <f>'Lcc_BKK+DMK'!N98+Lcc_CNX!N98+Lcc_HDY!N98+Lcc_HKT!N98+Lcc_CEI!N98</f>
        <v>2164</v>
      </c>
      <c r="O98" s="207">
        <f>M98+N98</f>
        <v>3027</v>
      </c>
      <c r="P98" s="80">
        <f>'Lcc_BKK+DMK'!P98+Lcc_CNX!P98+Lcc_HDY!P98+Lcc_HKT!P98+Lcc_CEI!P98</f>
        <v>0</v>
      </c>
      <c r="Q98" s="207">
        <f>O98+P98</f>
        <v>3027</v>
      </c>
      <c r="R98" s="78">
        <f>'Lcc_BKK+DMK'!R98+Lcc_CNX!R98+Lcc_HDY!R98+Lcc_HKT!R98+Lcc_CEI!R98</f>
        <v>976</v>
      </c>
      <c r="S98" s="79">
        <f>'Lcc_BKK+DMK'!S98+Lcc_CNX!S98+Lcc_HDY!S98+Lcc_HKT!S98+Lcc_CEI!S98</f>
        <v>2715</v>
      </c>
      <c r="T98" s="207">
        <f>R98+S98</f>
        <v>3691</v>
      </c>
      <c r="U98" s="80">
        <f>'Lcc_BKK+DMK'!U98+Lcc_CNX!U98+Lcc_HDY!U98+Lcc_HKT!U98+Lcc_CEI!U98</f>
        <v>9</v>
      </c>
      <c r="V98" s="207">
        <f>T98+U98</f>
        <v>3700</v>
      </c>
      <c r="W98" s="81">
        <f>IF(Q98=0,0,((V98/Q98)-1)*100)</f>
        <v>22.233234225305587</v>
      </c>
      <c r="Y98" s="329"/>
      <c r="Z98" s="329"/>
    </row>
    <row r="99" spans="1:28" ht="13.5" thickBot="1">
      <c r="A99" s="401"/>
      <c r="L99" s="61" t="s">
        <v>15</v>
      </c>
      <c r="M99" s="78">
        <f>'Lcc_BKK+DMK'!M99+Lcc_CNX!M99+Lcc_HDY!M99+Lcc_HKT!M99+Lcc_CEI!M99</f>
        <v>1155</v>
      </c>
      <c r="N99" s="79">
        <f>'Lcc_BKK+DMK'!N99+Lcc_CNX!N99+Lcc_HDY!N99+Lcc_HKT!N99+Lcc_CEI!N99</f>
        <v>2587</v>
      </c>
      <c r="O99" s="207">
        <f>M99+N99</f>
        <v>3742</v>
      </c>
      <c r="P99" s="80">
        <f>'Lcc_BKK+DMK'!P99+Lcc_CNX!P99+Lcc_HDY!P99+Lcc_HKT!P99+Lcc_CEI!P99</f>
        <v>0</v>
      </c>
      <c r="Q99" s="207">
        <f>O99+P99</f>
        <v>3742</v>
      </c>
      <c r="R99" s="78">
        <f>'Lcc_BKK+DMK'!R99+Lcc_CNX!R99+Lcc_HDY!R99+Lcc_HKT!R99+Lcc_CEI!R99</f>
        <v>1782</v>
      </c>
      <c r="S99" s="79">
        <f>'Lcc_BKK+DMK'!S99+Lcc_CNX!S99+Lcc_HDY!S99+Lcc_HKT!S99+Lcc_CEI!S99</f>
        <v>3821</v>
      </c>
      <c r="T99" s="207">
        <f>R99+S99</f>
        <v>5603</v>
      </c>
      <c r="U99" s="80">
        <f>'Lcc_BKK+DMK'!U99+Lcc_CNX!U99+Lcc_HDY!U99+Lcc_HKT!U99+Lcc_CEI!U99</f>
        <v>0</v>
      </c>
      <c r="V99" s="207">
        <f>T99+U99</f>
        <v>5603</v>
      </c>
      <c r="W99" s="81">
        <f>IF(Q99=0,0,((V99/Q99)-1)*100)</f>
        <v>49.7327632282202</v>
      </c>
    </row>
    <row r="100" spans="1:28" ht="14.25" thickTop="1" thickBot="1">
      <c r="A100" s="401"/>
      <c r="L100" s="82" t="s">
        <v>61</v>
      </c>
      <c r="M100" s="83">
        <f t="shared" ref="M100" si="205">+M97+M98+M99</f>
        <v>2946</v>
      </c>
      <c r="N100" s="84">
        <f t="shared" ref="N100" si="206">+N97+N98+N99</f>
        <v>6872</v>
      </c>
      <c r="O100" s="208">
        <f t="shared" ref="O100" si="207">+O97+O98+O99</f>
        <v>9818</v>
      </c>
      <c r="P100" s="83">
        <f t="shared" ref="P100" si="208">+P97+P98+P99</f>
        <v>1</v>
      </c>
      <c r="Q100" s="208">
        <f t="shared" ref="Q100" si="209">+Q97+Q98+Q99</f>
        <v>9819</v>
      </c>
      <c r="R100" s="83">
        <f t="shared" ref="R100" si="210">+R97+R98+R99</f>
        <v>4119</v>
      </c>
      <c r="S100" s="84">
        <f t="shared" ref="S100" si="211">+S97+S98+S99</f>
        <v>9662</v>
      </c>
      <c r="T100" s="208">
        <f t="shared" ref="T100" si="212">+T97+T98+T99</f>
        <v>13781</v>
      </c>
      <c r="U100" s="83">
        <f t="shared" ref="U100" si="213">+U97+U98+U99</f>
        <v>12</v>
      </c>
      <c r="V100" s="208">
        <f t="shared" ref="V100" si="214">+V97+V98+V99</f>
        <v>13793</v>
      </c>
      <c r="W100" s="85">
        <f t="shared" ref="W100" si="215">IF(Q100=0,0,((V100/Q100)-1)*100)</f>
        <v>40.472553213158172</v>
      </c>
      <c r="Y100" s="329"/>
      <c r="Z100" s="329"/>
    </row>
    <row r="101" spans="1:28" ht="13.5" thickTop="1">
      <c r="A101" s="401"/>
      <c r="L101" s="61" t="s">
        <v>16</v>
      </c>
      <c r="M101" s="78">
        <f>'Lcc_BKK+DMK'!M101+Lcc_CNX!M101+Lcc_HDY!M101+Lcc_HKT!M101+Lcc_CEI!M101</f>
        <v>945</v>
      </c>
      <c r="N101" s="79">
        <f>'Lcc_BKK+DMK'!N101+Lcc_CNX!N101+Lcc_HDY!N101+Lcc_HKT!N101+Lcc_CEI!N101</f>
        <v>2354</v>
      </c>
      <c r="O101" s="207">
        <f>SUM(M101:N101)</f>
        <v>3299</v>
      </c>
      <c r="P101" s="80">
        <f>'Lcc_BKK+DMK'!P101+Lcc_CNX!P101+Lcc_HDY!P101+Lcc_HKT!P101+Lcc_CEI!P101</f>
        <v>0</v>
      </c>
      <c r="Q101" s="207">
        <f t="shared" ref="Q101" si="216">O101+P101</f>
        <v>3299</v>
      </c>
      <c r="R101" s="78">
        <f>'Lcc_BKK+DMK'!R101+Lcc_CNX!R101+Lcc_HDY!R101+Lcc_HKT!R101+Lcc_CEI!R101</f>
        <v>1524</v>
      </c>
      <c r="S101" s="79">
        <f>'Lcc_BKK+DMK'!S101+Lcc_CNX!S101+Lcc_HDY!S101+Lcc_HKT!S101+Lcc_CEI!S101</f>
        <v>3578</v>
      </c>
      <c r="T101" s="207">
        <f>SUM(R101:S101)</f>
        <v>5102</v>
      </c>
      <c r="U101" s="80">
        <f>'Lcc_BKK+DMK'!U101+Lcc_CNX!U101+Lcc_HDY!U101+Lcc_HKT!U101+Lcc_CEI!U101</f>
        <v>17</v>
      </c>
      <c r="V101" s="207">
        <f>T101+U101</f>
        <v>5119</v>
      </c>
      <c r="W101" s="81">
        <f t="shared" si="204"/>
        <v>55.168232797817531</v>
      </c>
      <c r="Y101" s="329"/>
      <c r="Z101" s="329"/>
    </row>
    <row r="102" spans="1:28">
      <c r="A102" s="401"/>
      <c r="L102" s="61" t="s">
        <v>17</v>
      </c>
      <c r="M102" s="78">
        <f>'Lcc_BKK+DMK'!M102+Lcc_CNX!M102+Lcc_HDY!M102+Lcc_HKT!M102+Lcc_CEI!M102</f>
        <v>853</v>
      </c>
      <c r="N102" s="79">
        <f>'Lcc_BKK+DMK'!N102+Lcc_CNX!N102+Lcc_HDY!N102+Lcc_HKT!N102+Lcc_CEI!N102</f>
        <v>2778</v>
      </c>
      <c r="O102" s="207">
        <f>SUM(M102:N102)</f>
        <v>3631</v>
      </c>
      <c r="P102" s="80">
        <f>'Lcc_BKK+DMK'!P102+Lcc_CNX!P102+Lcc_HDY!P102+Lcc_HKT!P102+Lcc_CEI!P102</f>
        <v>0</v>
      </c>
      <c r="Q102" s="207">
        <f>O102+P102</f>
        <v>3631</v>
      </c>
      <c r="R102" s="78">
        <f>'Lcc_BKK+DMK'!R102+Lcc_CNX!R102+Lcc_HDY!R102+Lcc_HKT!R102+Lcc_CEI!R102</f>
        <v>1432</v>
      </c>
      <c r="S102" s="79">
        <f>'Lcc_BKK+DMK'!S102+Lcc_CNX!S102+Lcc_HDY!S102+Lcc_HKT!S102+Lcc_CEI!S102</f>
        <v>3733</v>
      </c>
      <c r="T102" s="207">
        <f>SUM(R102:S102)</f>
        <v>5165</v>
      </c>
      <c r="U102" s="80">
        <f>'Lcc_BKK+DMK'!U102+Lcc_CNX!U102+Lcc_HDY!U102+Lcc_HKT!U102+Lcc_CEI!U102</f>
        <v>16</v>
      </c>
      <c r="V102" s="207">
        <f>T102+U102</f>
        <v>5181</v>
      </c>
      <c r="W102" s="81">
        <f t="shared" ref="W102" si="217">IF(Q102=0,0,((V102/Q102)-1)*100)</f>
        <v>42.687964748003317</v>
      </c>
      <c r="Y102" s="329"/>
      <c r="Z102" s="329"/>
    </row>
    <row r="103" spans="1:28" ht="13.5" thickBot="1">
      <c r="A103" s="401"/>
      <c r="L103" s="61" t="s">
        <v>18</v>
      </c>
      <c r="M103" s="78">
        <f>'Lcc_BKK+DMK'!M103+Lcc_CNX!M103+Lcc_HDY!M103+Lcc_HKT!M103+Lcc_CEI!M103</f>
        <v>933</v>
      </c>
      <c r="N103" s="79">
        <f>'Lcc_BKK+DMK'!N103+Lcc_CNX!N103+Lcc_HDY!N103+Lcc_HKT!N103+Lcc_CEI!N103</f>
        <v>2360</v>
      </c>
      <c r="O103" s="209">
        <f>SUM(M103:N103)</f>
        <v>3293</v>
      </c>
      <c r="P103" s="86">
        <f>'Lcc_BKK+DMK'!P103+Lcc_CNX!P103+Lcc_HDY!P103+Lcc_HKT!P103+Lcc_CEI!P103</f>
        <v>0</v>
      </c>
      <c r="Q103" s="209">
        <f>O103+P103</f>
        <v>3293</v>
      </c>
      <c r="R103" s="78">
        <f>'Lcc_BKK+DMK'!R103+Lcc_CNX!R103+Lcc_HDY!R103+Lcc_HKT!R103+Lcc_CEI!R103</f>
        <v>1584</v>
      </c>
      <c r="S103" s="79">
        <f>'Lcc_BKK+DMK'!S103+Lcc_CNX!S103+Lcc_HDY!S103+Lcc_HKT!S103+Lcc_CEI!S103</f>
        <v>3173</v>
      </c>
      <c r="T103" s="209">
        <f>SUM(R103:S103)</f>
        <v>4757</v>
      </c>
      <c r="U103" s="86">
        <f>'Lcc_BKK+DMK'!U103+Lcc_CNX!U103+Lcc_HDY!U103+Lcc_HKT!U103+Lcc_CEI!U103</f>
        <v>9</v>
      </c>
      <c r="V103" s="209">
        <f>T103+U103</f>
        <v>4766</v>
      </c>
      <c r="W103" s="81">
        <f>IF(Q103=0,0,((V103/Q103)-1)*100)</f>
        <v>44.731248102034613</v>
      </c>
      <c r="Y103" s="329"/>
      <c r="Z103" s="329"/>
    </row>
    <row r="104" spans="1:28" ht="14.25" thickTop="1" thickBot="1">
      <c r="A104" s="401"/>
      <c r="L104" s="87" t="s">
        <v>19</v>
      </c>
      <c r="M104" s="88">
        <f>+M101+M102+M103</f>
        <v>2731</v>
      </c>
      <c r="N104" s="88">
        <f t="shared" ref="N104:V104" si="218">+N101+N102+N103</f>
        <v>7492</v>
      </c>
      <c r="O104" s="210">
        <f t="shared" si="218"/>
        <v>10223</v>
      </c>
      <c r="P104" s="89">
        <f t="shared" si="218"/>
        <v>0</v>
      </c>
      <c r="Q104" s="210">
        <f t="shared" si="218"/>
        <v>10223</v>
      </c>
      <c r="R104" s="88">
        <f t="shared" si="218"/>
        <v>4540</v>
      </c>
      <c r="S104" s="88">
        <f t="shared" si="218"/>
        <v>10484</v>
      </c>
      <c r="T104" s="210">
        <f t="shared" si="218"/>
        <v>15024</v>
      </c>
      <c r="U104" s="89">
        <f t="shared" si="218"/>
        <v>42</v>
      </c>
      <c r="V104" s="210">
        <f t="shared" si="218"/>
        <v>15066</v>
      </c>
      <c r="W104" s="90">
        <f>IF(Q104=0,0,((V104/Q104)-1)*100)</f>
        <v>47.373569402328087</v>
      </c>
    </row>
    <row r="105" spans="1:28" ht="14.25" thickTop="1" thickBot="1">
      <c r="A105" s="401"/>
      <c r="L105" s="61" t="s">
        <v>21</v>
      </c>
      <c r="M105" s="78">
        <f>'Lcc_BKK+DMK'!M105+Lcc_CNX!M105+Lcc_HDY!M105+Lcc_HKT!M105+Lcc_CEI!M105</f>
        <v>931</v>
      </c>
      <c r="N105" s="79">
        <f>'Lcc_BKK+DMK'!N105+Lcc_CNX!N105+Lcc_HDY!N105+Lcc_HKT!N105+Lcc_CEI!N105</f>
        <v>2170</v>
      </c>
      <c r="O105" s="209">
        <f>SUM(M105:N105)</f>
        <v>3101</v>
      </c>
      <c r="P105" s="91">
        <f>'Lcc_BKK+DMK'!P105+Lcc_CNX!P105+Lcc_HDY!P105+Lcc_HKT!P105+Lcc_CEI!P105</f>
        <v>0</v>
      </c>
      <c r="Q105" s="209">
        <f>O105+P105</f>
        <v>3101</v>
      </c>
      <c r="R105" s="78">
        <f>'Lcc_BKK+DMK'!R105+Lcc_CNX!R105+Lcc_HDY!R105+Lcc_HKT!R105+Lcc_CEI!R105</f>
        <v>1627</v>
      </c>
      <c r="S105" s="79">
        <f>'Lcc_BKK+DMK'!S105+Lcc_CNX!S105+Lcc_HDY!S105+Lcc_HKT!S105+Lcc_CEI!S105</f>
        <v>3334</v>
      </c>
      <c r="T105" s="209">
        <f>SUM(R105:S105)</f>
        <v>4961</v>
      </c>
      <c r="U105" s="91">
        <f>'Lcc_BKK+DMK'!U105+Lcc_CNX!U105+Lcc_HDY!U105+Lcc_HKT!U105+Lcc_CEI!U105</f>
        <v>12</v>
      </c>
      <c r="V105" s="209">
        <f>T105+U105</f>
        <v>4973</v>
      </c>
      <c r="W105" s="81">
        <f>IF(Q105=0,0,((V105/Q105)-1)*100)</f>
        <v>60.367623347307322</v>
      </c>
    </row>
    <row r="106" spans="1:28" ht="14.25" thickTop="1" thickBot="1">
      <c r="A106" s="401"/>
      <c r="L106" s="82" t="s">
        <v>66</v>
      </c>
      <c r="M106" s="83">
        <f>M100+M104+M105</f>
        <v>6608</v>
      </c>
      <c r="N106" s="84">
        <f t="shared" ref="N106:V106" si="219">N100+N104+N105</f>
        <v>16534</v>
      </c>
      <c r="O106" s="208">
        <f t="shared" si="219"/>
        <v>23142</v>
      </c>
      <c r="P106" s="83">
        <f t="shared" si="219"/>
        <v>1</v>
      </c>
      <c r="Q106" s="208">
        <f t="shared" si="219"/>
        <v>23143</v>
      </c>
      <c r="R106" s="83">
        <f t="shared" si="219"/>
        <v>10286</v>
      </c>
      <c r="S106" s="84">
        <f t="shared" si="219"/>
        <v>23480</v>
      </c>
      <c r="T106" s="208">
        <f t="shared" si="219"/>
        <v>33766</v>
      </c>
      <c r="U106" s="83">
        <f t="shared" si="219"/>
        <v>66</v>
      </c>
      <c r="V106" s="208">
        <f t="shared" si="219"/>
        <v>33832</v>
      </c>
      <c r="W106" s="85">
        <f t="shared" si="204"/>
        <v>46.186751933630042</v>
      </c>
      <c r="Y106" s="329"/>
      <c r="Z106" s="329"/>
    </row>
    <row r="107" spans="1:28" ht="14.25" thickTop="1" thickBot="1">
      <c r="A107" s="401"/>
      <c r="L107" s="82" t="s">
        <v>67</v>
      </c>
      <c r="M107" s="83">
        <f>+M96+M100+M104+M105</f>
        <v>9652</v>
      </c>
      <c r="N107" s="84">
        <f t="shared" ref="N107:V107" si="220">+N96+N100+N104+N105</f>
        <v>23719</v>
      </c>
      <c r="O107" s="208">
        <f t="shared" si="220"/>
        <v>33371</v>
      </c>
      <c r="P107" s="83">
        <f t="shared" si="220"/>
        <v>2</v>
      </c>
      <c r="Q107" s="208">
        <f t="shared" si="220"/>
        <v>33373</v>
      </c>
      <c r="R107" s="83">
        <f t="shared" si="220"/>
        <v>14019</v>
      </c>
      <c r="S107" s="84">
        <f t="shared" si="220"/>
        <v>32181</v>
      </c>
      <c r="T107" s="208">
        <f t="shared" si="220"/>
        <v>46200</v>
      </c>
      <c r="U107" s="83">
        <f t="shared" si="220"/>
        <v>126</v>
      </c>
      <c r="V107" s="208">
        <f t="shared" si="220"/>
        <v>46326</v>
      </c>
      <c r="W107" s="85">
        <f>IF(Q107=0,0,((V107/Q107)-1)*100)</f>
        <v>38.812812752824129</v>
      </c>
      <c r="Y107" s="329"/>
      <c r="Z107" s="329"/>
    </row>
    <row r="108" spans="1:28" ht="13.5" thickTop="1">
      <c r="A108" s="401"/>
      <c r="L108" s="61" t="s">
        <v>22</v>
      </c>
      <c r="M108" s="78">
        <f>'Lcc_BKK+DMK'!M108+Lcc_CNX!M108+Lcc_HDY!M108+Lcc_HKT!M108+Lcc_CEI!M108</f>
        <v>1006</v>
      </c>
      <c r="N108" s="79">
        <f>'Lcc_BKK+DMK'!N108+Lcc_CNX!N108+Lcc_HDY!N108+Lcc_HKT!N108+Lcc_CEI!N108</f>
        <v>2152</v>
      </c>
      <c r="O108" s="209">
        <f>SUM(M108:N108)</f>
        <v>3158</v>
      </c>
      <c r="P108" s="80">
        <f>'Lcc_BKK+DMK'!P108+Lcc_CNX!P108+Lcc_HDY!P108+Lcc_HKT!P108+Lcc_CEI!P108</f>
        <v>2</v>
      </c>
      <c r="Q108" s="209">
        <f t="shared" ref="Q108:Q109" si="221">O108+P108</f>
        <v>3160</v>
      </c>
      <c r="R108" s="78"/>
      <c r="S108" s="79"/>
      <c r="T108" s="209"/>
      <c r="U108" s="80"/>
      <c r="V108" s="209"/>
      <c r="W108" s="81"/>
    </row>
    <row r="109" spans="1:28" ht="13.5" thickBot="1">
      <c r="A109" s="402"/>
      <c r="L109" s="61" t="s">
        <v>23</v>
      </c>
      <c r="M109" s="78">
        <f>'Lcc_BKK+DMK'!M109+Lcc_CNX!M109+Lcc_HDY!M109+Lcc_HKT!M109+Lcc_CEI!M109</f>
        <v>1026</v>
      </c>
      <c r="N109" s="79">
        <f>'Lcc_BKK+DMK'!N109+Lcc_CNX!N109+Lcc_HDY!N109+Lcc_HKT!N109+Lcc_CEI!N109</f>
        <v>3805</v>
      </c>
      <c r="O109" s="209">
        <f>SUM(M109:N109)</f>
        <v>4831</v>
      </c>
      <c r="P109" s="80">
        <f>'Lcc_BKK+DMK'!P109+Lcc_CNX!P109+Lcc_HDY!P109+Lcc_HKT!P109+Lcc_CEI!P109</f>
        <v>12</v>
      </c>
      <c r="Q109" s="209">
        <f t="shared" si="221"/>
        <v>4843</v>
      </c>
      <c r="R109" s="78"/>
      <c r="S109" s="79"/>
      <c r="T109" s="209"/>
      <c r="U109" s="80"/>
      <c r="V109" s="209"/>
      <c r="W109" s="81"/>
    </row>
    <row r="110" spans="1:28" ht="14.25" thickTop="1" thickBot="1">
      <c r="A110" s="401"/>
      <c r="L110" s="82" t="s">
        <v>24</v>
      </c>
      <c r="M110" s="83">
        <f t="shared" ref="M110:Q110" si="222">+M105+M108+M109</f>
        <v>2963</v>
      </c>
      <c r="N110" s="84">
        <f t="shared" si="222"/>
        <v>8127</v>
      </c>
      <c r="O110" s="208">
        <f t="shared" si="222"/>
        <v>11090</v>
      </c>
      <c r="P110" s="83">
        <f t="shared" si="222"/>
        <v>14</v>
      </c>
      <c r="Q110" s="208">
        <f t="shared" si="222"/>
        <v>11104</v>
      </c>
      <c r="R110" s="83"/>
      <c r="S110" s="84"/>
      <c r="T110" s="208"/>
      <c r="U110" s="83"/>
      <c r="V110" s="208"/>
      <c r="W110" s="85"/>
    </row>
    <row r="111" spans="1:28" ht="14.25" thickTop="1" thickBot="1">
      <c r="A111" s="401"/>
      <c r="L111" s="82" t="s">
        <v>62</v>
      </c>
      <c r="M111" s="83">
        <f t="shared" ref="M111:Q111" si="223">M100+M104+M110</f>
        <v>8640</v>
      </c>
      <c r="N111" s="84">
        <f t="shared" si="223"/>
        <v>22491</v>
      </c>
      <c r="O111" s="208">
        <f t="shared" si="223"/>
        <v>31131</v>
      </c>
      <c r="P111" s="83">
        <f t="shared" si="223"/>
        <v>15</v>
      </c>
      <c r="Q111" s="208">
        <f t="shared" si="223"/>
        <v>31146</v>
      </c>
      <c r="R111" s="83"/>
      <c r="S111" s="84"/>
      <c r="T111" s="208"/>
      <c r="U111" s="83"/>
      <c r="V111" s="208"/>
      <c r="W111" s="85"/>
    </row>
    <row r="112" spans="1:28" ht="14.25" thickTop="1" thickBot="1">
      <c r="A112" s="401"/>
      <c r="L112" s="82" t="s">
        <v>64</v>
      </c>
      <c r="M112" s="83">
        <f t="shared" ref="M112:Q112" si="224">+M96+M100+M104+M110</f>
        <v>11684</v>
      </c>
      <c r="N112" s="84">
        <f t="shared" si="224"/>
        <v>29676</v>
      </c>
      <c r="O112" s="208">
        <f t="shared" si="224"/>
        <v>41360</v>
      </c>
      <c r="P112" s="83">
        <f t="shared" si="224"/>
        <v>16</v>
      </c>
      <c r="Q112" s="208">
        <f t="shared" si="224"/>
        <v>41376</v>
      </c>
      <c r="R112" s="83"/>
      <c r="S112" s="84"/>
      <c r="T112" s="208"/>
      <c r="U112" s="83"/>
      <c r="V112" s="208"/>
      <c r="W112" s="85"/>
      <c r="Y112" s="329"/>
      <c r="Z112" s="329"/>
      <c r="AB112" s="329"/>
    </row>
    <row r="113" spans="1:26" ht="14.25" thickTop="1" thickBot="1">
      <c r="A113" s="401"/>
      <c r="L113" s="92" t="s">
        <v>60</v>
      </c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</row>
    <row r="114" spans="1:26" ht="13.5" thickTop="1">
      <c r="L114" s="510" t="s">
        <v>41</v>
      </c>
      <c r="M114" s="511"/>
      <c r="N114" s="511"/>
      <c r="O114" s="511"/>
      <c r="P114" s="511"/>
      <c r="Q114" s="511"/>
      <c r="R114" s="511"/>
      <c r="S114" s="511"/>
      <c r="T114" s="511"/>
      <c r="U114" s="511"/>
      <c r="V114" s="511"/>
      <c r="W114" s="512"/>
    </row>
    <row r="115" spans="1:26" ht="13.5" thickBot="1">
      <c r="L115" s="507" t="s">
        <v>44</v>
      </c>
      <c r="M115" s="508"/>
      <c r="N115" s="508"/>
      <c r="O115" s="508"/>
      <c r="P115" s="508"/>
      <c r="Q115" s="508"/>
      <c r="R115" s="508"/>
      <c r="S115" s="508"/>
      <c r="T115" s="508"/>
      <c r="U115" s="508"/>
      <c r="V115" s="508"/>
      <c r="W115" s="509"/>
    </row>
    <row r="116" spans="1:26" ht="14.25" thickTop="1" thickBot="1">
      <c r="L116" s="56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8" t="s">
        <v>34</v>
      </c>
    </row>
    <row r="117" spans="1:26" ht="14.25" thickTop="1" thickBot="1">
      <c r="L117" s="59"/>
      <c r="M117" s="223" t="s">
        <v>63</v>
      </c>
      <c r="N117" s="224"/>
      <c r="O117" s="225"/>
      <c r="P117" s="223"/>
      <c r="Q117" s="224"/>
      <c r="R117" s="223" t="s">
        <v>65</v>
      </c>
      <c r="S117" s="224"/>
      <c r="T117" s="225"/>
      <c r="U117" s="223"/>
      <c r="V117" s="223"/>
      <c r="W117" s="368" t="s">
        <v>2</v>
      </c>
    </row>
    <row r="118" spans="1:26" ht="13.5" thickTop="1">
      <c r="L118" s="61" t="s">
        <v>3</v>
      </c>
      <c r="M118" s="62"/>
      <c r="N118" s="63"/>
      <c r="O118" s="64"/>
      <c r="P118" s="65"/>
      <c r="Q118" s="64"/>
      <c r="R118" s="62"/>
      <c r="S118" s="63"/>
      <c r="T118" s="64"/>
      <c r="U118" s="65"/>
      <c r="V118" s="64"/>
      <c r="W118" s="369" t="s">
        <v>4</v>
      </c>
    </row>
    <row r="119" spans="1:26" ht="13.5" thickBot="1">
      <c r="L119" s="67"/>
      <c r="M119" s="68" t="s">
        <v>35</v>
      </c>
      <c r="N119" s="69" t="s">
        <v>36</v>
      </c>
      <c r="O119" s="70" t="s">
        <v>37</v>
      </c>
      <c r="P119" s="71" t="s">
        <v>32</v>
      </c>
      <c r="Q119" s="70" t="s">
        <v>7</v>
      </c>
      <c r="R119" s="68" t="s">
        <v>35</v>
      </c>
      <c r="S119" s="69" t="s">
        <v>36</v>
      </c>
      <c r="T119" s="70" t="s">
        <v>37</v>
      </c>
      <c r="U119" s="71" t="s">
        <v>32</v>
      </c>
      <c r="V119" s="70" t="s">
        <v>7</v>
      </c>
      <c r="W119" s="370"/>
    </row>
    <row r="120" spans="1:26" ht="6" customHeight="1" thickTop="1">
      <c r="L120" s="61"/>
      <c r="M120" s="73"/>
      <c r="N120" s="74"/>
      <c r="O120" s="75"/>
      <c r="P120" s="76"/>
      <c r="Q120" s="75"/>
      <c r="R120" s="73"/>
      <c r="S120" s="74"/>
      <c r="T120" s="75"/>
      <c r="U120" s="76"/>
      <c r="V120" s="75"/>
      <c r="W120" s="77"/>
    </row>
    <row r="121" spans="1:26">
      <c r="L121" s="61" t="s">
        <v>10</v>
      </c>
      <c r="M121" s="78">
        <f>+'Lcc_BKK+DMK'!M121+Lcc_CNX!M121+Lcc_HDY!M121+Lcc_HKT!M121+Lcc_CEI!M121</f>
        <v>809</v>
      </c>
      <c r="N121" s="79">
        <f>+'Lcc_BKK+DMK'!N121+Lcc_CNX!N121+Lcc_HDY!N121+Lcc_HKT!N121+Lcc_CEI!N121</f>
        <v>1046</v>
      </c>
      <c r="O121" s="207">
        <f>M121+N121</f>
        <v>1855</v>
      </c>
      <c r="P121" s="80">
        <f>+'Lcc_BKK+DMK'!P121+Lcc_CNX!P121+Lcc_HDY!P121+Lcc_HKT!P121+Lcc_CEI!P121</f>
        <v>0</v>
      </c>
      <c r="Q121" s="207">
        <f t="shared" ref="Q121:Q123" si="225">O121+P121</f>
        <v>1855</v>
      </c>
      <c r="R121" s="78">
        <f>+'Lcc_BKK+DMK'!R121+Lcc_CNX!R121+Lcc_HDY!R121+Lcc_HKT!R121+Lcc_CEI!R121</f>
        <v>918</v>
      </c>
      <c r="S121" s="79">
        <f>+'Lcc_BKK+DMK'!S121+Lcc_CNX!S121+Lcc_HDY!S121+Lcc_HKT!S121+Lcc_CEI!S121</f>
        <v>1310</v>
      </c>
      <c r="T121" s="209">
        <f>SUM(R121:S121)</f>
        <v>2228</v>
      </c>
      <c r="U121" s="80">
        <f>+'Lcc_BKK+DMK'!U121+Lcc_CNX!U121+Lcc_HDY!U121+Lcc_HKT!U121+Lcc_CEI!U121</f>
        <v>3</v>
      </c>
      <c r="V121" s="207">
        <f>T121+U121</f>
        <v>2231</v>
      </c>
      <c r="W121" s="81">
        <f>IF(Q121=0,0,((V121/Q121)-1)*100)</f>
        <v>20.269541778975729</v>
      </c>
    </row>
    <row r="122" spans="1:26">
      <c r="L122" s="61" t="s">
        <v>11</v>
      </c>
      <c r="M122" s="78">
        <f>+'Lcc_BKK+DMK'!M122+Lcc_CNX!M122+Lcc_HDY!M122+Lcc_HKT!M122+Lcc_CEI!M122</f>
        <v>824</v>
      </c>
      <c r="N122" s="79">
        <f>+'Lcc_BKK+DMK'!N122+Lcc_CNX!N122+Lcc_HDY!N122+Lcc_HKT!N122+Lcc_CEI!N122</f>
        <v>1055</v>
      </c>
      <c r="O122" s="207">
        <f>M122+N122</f>
        <v>1879</v>
      </c>
      <c r="P122" s="80">
        <f>+'Lcc_BKK+DMK'!P122+Lcc_CNX!P122+Lcc_HDY!P122+Lcc_HKT!P122+Lcc_CEI!P122</f>
        <v>0</v>
      </c>
      <c r="Q122" s="207">
        <f t="shared" si="225"/>
        <v>1879</v>
      </c>
      <c r="R122" s="78">
        <f>+'Lcc_BKK+DMK'!R122+Lcc_CNX!R122+Lcc_HDY!R122+Lcc_HKT!R122+Lcc_CEI!R122</f>
        <v>929</v>
      </c>
      <c r="S122" s="79">
        <f>+'Lcc_BKK+DMK'!S122+Lcc_CNX!S122+Lcc_HDY!S122+Lcc_HKT!S122+Lcc_CEI!S122</f>
        <v>1243</v>
      </c>
      <c r="T122" s="209">
        <f t="shared" ref="T122:T123" si="226">SUM(R122:S122)</f>
        <v>2172</v>
      </c>
      <c r="U122" s="80">
        <f>+'Lcc_BKK+DMK'!U122+Lcc_CNX!U122+Lcc_HDY!U122+Lcc_HKT!U122+Lcc_CEI!U122</f>
        <v>0</v>
      </c>
      <c r="V122" s="207">
        <f>T122+U122</f>
        <v>2172</v>
      </c>
      <c r="W122" s="81">
        <f>IF(Q122=0,0,((V122/Q122)-1)*100)</f>
        <v>15.593400745077179</v>
      </c>
    </row>
    <row r="123" spans="1:26" ht="13.5" thickBot="1">
      <c r="L123" s="67" t="s">
        <v>12</v>
      </c>
      <c r="M123" s="78">
        <f>+'Lcc_BKK+DMK'!M123+Lcc_CNX!M123+Lcc_HDY!M123+Lcc_HKT!M123+Lcc_CEI!M123</f>
        <v>945</v>
      </c>
      <c r="N123" s="79">
        <f>+'Lcc_BKK+DMK'!N123+Lcc_CNX!N123+Lcc_HDY!N123+Lcc_HKT!N123+Lcc_CEI!N123</f>
        <v>1248</v>
      </c>
      <c r="O123" s="207">
        <f>M123+N123</f>
        <v>2193</v>
      </c>
      <c r="P123" s="80">
        <f>+'Lcc_BKK+DMK'!P123+Lcc_CNX!P123+Lcc_HDY!P123+Lcc_HKT!P123+Lcc_CEI!P123</f>
        <v>0</v>
      </c>
      <c r="Q123" s="207">
        <f t="shared" si="225"/>
        <v>2193</v>
      </c>
      <c r="R123" s="78">
        <f>+'Lcc_BKK+DMK'!R123+Lcc_CNX!R123+Lcc_HDY!R123+Lcc_HKT!R123+Lcc_CEI!R123</f>
        <v>1037</v>
      </c>
      <c r="S123" s="79">
        <f>+'Lcc_BKK+DMK'!S123+Lcc_CNX!S123+Lcc_HDY!S123+Lcc_HKT!S123+Lcc_CEI!S123</f>
        <v>1419</v>
      </c>
      <c r="T123" s="209">
        <f t="shared" si="226"/>
        <v>2456</v>
      </c>
      <c r="U123" s="80">
        <f>+'Lcc_BKK+DMK'!U123+Lcc_CNX!U123+Lcc_HDY!U123+Lcc_HKT!U123+Lcc_CEI!U123</f>
        <v>0</v>
      </c>
      <c r="V123" s="207">
        <f>T123+U123</f>
        <v>2456</v>
      </c>
      <c r="W123" s="81">
        <f>IF(Q123=0,0,((V123/Q123)-1)*100)</f>
        <v>11.992704058367543</v>
      </c>
    </row>
    <row r="124" spans="1:26" ht="14.25" thickTop="1" thickBot="1">
      <c r="L124" s="82" t="s">
        <v>57</v>
      </c>
      <c r="M124" s="83">
        <f t="shared" ref="M124:V124" si="227">+M121+M122+M123</f>
        <v>2578</v>
      </c>
      <c r="N124" s="84">
        <f t="shared" si="227"/>
        <v>3349</v>
      </c>
      <c r="O124" s="208">
        <f t="shared" si="227"/>
        <v>5927</v>
      </c>
      <c r="P124" s="83">
        <f t="shared" si="227"/>
        <v>0</v>
      </c>
      <c r="Q124" s="208">
        <f t="shared" si="227"/>
        <v>5927</v>
      </c>
      <c r="R124" s="83">
        <f t="shared" si="227"/>
        <v>2884</v>
      </c>
      <c r="S124" s="84">
        <f t="shared" si="227"/>
        <v>3972</v>
      </c>
      <c r="T124" s="208">
        <f t="shared" si="227"/>
        <v>6856</v>
      </c>
      <c r="U124" s="83">
        <f t="shared" si="227"/>
        <v>3</v>
      </c>
      <c r="V124" s="208">
        <f t="shared" si="227"/>
        <v>6859</v>
      </c>
      <c r="W124" s="85">
        <f t="shared" ref="W124" si="228">IF(Q124=0,0,((V124/Q124)-1)*100)</f>
        <v>15.724649907204324</v>
      </c>
      <c r="Y124" s="329"/>
      <c r="Z124" s="329"/>
    </row>
    <row r="125" spans="1:26" ht="13.5" thickTop="1">
      <c r="L125" s="61" t="s">
        <v>13</v>
      </c>
      <c r="M125" s="78">
        <f>+'Lcc_BKK+DMK'!M125+Lcc_CNX!M125+Lcc_HDY!M125+Lcc_HKT!M125+Lcc_CEI!M125</f>
        <v>886</v>
      </c>
      <c r="N125" s="79">
        <f>+'Lcc_BKK+DMK'!N125+Lcc_CNX!N125+Lcc_HDY!N125+Lcc_HKT!N125+Lcc_CEI!N125</f>
        <v>1159</v>
      </c>
      <c r="O125" s="207">
        <f>M125+N125</f>
        <v>2045</v>
      </c>
      <c r="P125" s="80">
        <f>+'Lcc_BKK+DMK'!P125+Lcc_CNX!P125+Lcc_HDY!P125+Lcc_HKT!P125+Lcc_CEI!P125</f>
        <v>2</v>
      </c>
      <c r="Q125" s="207">
        <f t="shared" ref="Q125" si="229">O125+P125</f>
        <v>2047</v>
      </c>
      <c r="R125" s="78">
        <f>+'Lcc_BKK+DMK'!R125+Lcc_CNX!R125+Lcc_HDY!R125+Lcc_HKT!R125+Lcc_CEI!R125</f>
        <v>939</v>
      </c>
      <c r="S125" s="79">
        <f>+'Lcc_BKK+DMK'!S125+Lcc_CNX!S125+Lcc_HDY!S125+Lcc_HKT!S125+Lcc_CEI!S125</f>
        <v>1314</v>
      </c>
      <c r="T125" s="207">
        <f>R125+S125</f>
        <v>2253</v>
      </c>
      <c r="U125" s="80">
        <f>+'Lcc_BKK+DMK'!U125+Lcc_CNX!U125+Lcc_HDY!U125+Lcc_HKT!U125+Lcc_CEI!U125</f>
        <v>0</v>
      </c>
      <c r="V125" s="207">
        <f>T125+U125</f>
        <v>2253</v>
      </c>
      <c r="W125" s="81">
        <f t="shared" ref="W125:W129" si="230">IF(Q125=0,0,((V125/Q125)-1)*100)</f>
        <v>10.063507572056674</v>
      </c>
      <c r="Y125" s="329"/>
      <c r="Z125" s="329"/>
    </row>
    <row r="126" spans="1:26">
      <c r="L126" s="61" t="s">
        <v>14</v>
      </c>
      <c r="M126" s="78">
        <f>+'Lcc_BKK+DMK'!M126+Lcc_CNX!M126+Lcc_HDY!M126+Lcc_HKT!M126+Lcc_CEI!M126</f>
        <v>872</v>
      </c>
      <c r="N126" s="79">
        <f>+'Lcc_BKK+DMK'!N126+Lcc_CNX!N126+Lcc_HDY!N126+Lcc_HKT!N126+Lcc_CEI!N126</f>
        <v>1197</v>
      </c>
      <c r="O126" s="207">
        <f>M126+N126</f>
        <v>2069</v>
      </c>
      <c r="P126" s="80">
        <f>+'Lcc_BKK+DMK'!P126+Lcc_CNX!P126+Lcc_HDY!P126+Lcc_HKT!P126+Lcc_CEI!P126</f>
        <v>0</v>
      </c>
      <c r="Q126" s="207">
        <f>O126+P126</f>
        <v>2069</v>
      </c>
      <c r="R126" s="78">
        <f>+'Lcc_BKK+DMK'!R126+Lcc_CNX!R126+Lcc_HDY!R126+Lcc_HKT!R126+Lcc_CEI!R126</f>
        <v>1063</v>
      </c>
      <c r="S126" s="79">
        <f>+'Lcc_BKK+DMK'!S126+Lcc_CNX!S126+Lcc_HDY!S126+Lcc_HKT!S126+Lcc_CEI!S126</f>
        <v>1492</v>
      </c>
      <c r="T126" s="207">
        <f>R126+S126</f>
        <v>2555</v>
      </c>
      <c r="U126" s="80">
        <f>+'Lcc_BKK+DMK'!U126+Lcc_CNX!U126+Lcc_HDY!U126+Lcc_HKT!U126+Lcc_CEI!U126</f>
        <v>0</v>
      </c>
      <c r="V126" s="207">
        <f>T126+U126</f>
        <v>2555</v>
      </c>
      <c r="W126" s="81">
        <f>IF(Q126=0,0,((V126/Q126)-1)*100)</f>
        <v>23.489608506524885</v>
      </c>
      <c r="Y126" s="329"/>
      <c r="Z126" s="329"/>
    </row>
    <row r="127" spans="1:26" ht="13.5" thickBot="1">
      <c r="L127" s="61" t="s">
        <v>15</v>
      </c>
      <c r="M127" s="78">
        <f>+'Lcc_BKK+DMK'!M127+Lcc_CNX!M127+Lcc_HDY!M127+Lcc_HKT!M127+Lcc_CEI!M127</f>
        <v>877</v>
      </c>
      <c r="N127" s="79">
        <f>+'Lcc_BKK+DMK'!N127+Lcc_CNX!N127+Lcc_HDY!N127+Lcc_HKT!N127+Lcc_CEI!N127</f>
        <v>1196</v>
      </c>
      <c r="O127" s="207">
        <f>M127+N127</f>
        <v>2073</v>
      </c>
      <c r="P127" s="80">
        <f>+'Lcc_BKK+DMK'!P127+Lcc_CNX!P127+Lcc_HDY!P127+Lcc_HKT!P127+Lcc_CEI!P127</f>
        <v>0</v>
      </c>
      <c r="Q127" s="207">
        <f>O127+P127</f>
        <v>2073</v>
      </c>
      <c r="R127" s="78">
        <f>+'Lcc_BKK+DMK'!R127+Lcc_CNX!R127+Lcc_HDY!R127+Lcc_HKT!R127+Lcc_CEI!R127</f>
        <v>970</v>
      </c>
      <c r="S127" s="79">
        <f>+'Lcc_BKK+DMK'!S127+Lcc_CNX!S127+Lcc_HDY!S127+Lcc_HKT!S127+Lcc_CEI!S127</f>
        <v>1239</v>
      </c>
      <c r="T127" s="207">
        <f>R127+S127</f>
        <v>2209</v>
      </c>
      <c r="U127" s="80">
        <f>+'Lcc_BKK+DMK'!U127+Lcc_CNX!U127+Lcc_HDY!U127+Lcc_HKT!U127+Lcc_CEI!U127</f>
        <v>0</v>
      </c>
      <c r="V127" s="207">
        <f>T127+U127</f>
        <v>2209</v>
      </c>
      <c r="W127" s="81">
        <f>IF(Q127=0,0,((V127/Q127)-1)*100)</f>
        <v>6.560540279787741</v>
      </c>
      <c r="Y127" s="329"/>
      <c r="Z127" s="329"/>
    </row>
    <row r="128" spans="1:26" ht="14.25" thickTop="1" thickBot="1">
      <c r="A128" s="401"/>
      <c r="L128" s="82" t="s">
        <v>61</v>
      </c>
      <c r="M128" s="83">
        <f t="shared" ref="M128" si="231">+M125+M126+M127</f>
        <v>2635</v>
      </c>
      <c r="N128" s="84">
        <f t="shared" ref="N128" si="232">+N125+N126+N127</f>
        <v>3552</v>
      </c>
      <c r="O128" s="208">
        <f t="shared" ref="O128" si="233">+O125+O126+O127</f>
        <v>6187</v>
      </c>
      <c r="P128" s="83">
        <f t="shared" ref="P128" si="234">+P125+P126+P127</f>
        <v>2</v>
      </c>
      <c r="Q128" s="208">
        <f t="shared" ref="Q128" si="235">+Q125+Q126+Q127</f>
        <v>6189</v>
      </c>
      <c r="R128" s="83">
        <f t="shared" ref="R128" si="236">+R125+R126+R127</f>
        <v>2972</v>
      </c>
      <c r="S128" s="84">
        <f t="shared" ref="S128" si="237">+S125+S126+S127</f>
        <v>4045</v>
      </c>
      <c r="T128" s="208">
        <f t="shared" ref="T128" si="238">+T125+T126+T127</f>
        <v>7017</v>
      </c>
      <c r="U128" s="83">
        <f t="shared" ref="U128" si="239">+U125+U126+U127</f>
        <v>0</v>
      </c>
      <c r="V128" s="208">
        <f t="shared" ref="V128" si="240">+V125+V126+V127</f>
        <v>7017</v>
      </c>
      <c r="W128" s="85">
        <f t="shared" ref="W128" si="241">IF(Q128=0,0,((V128/Q128)-1)*100)</f>
        <v>13.378574890935525</v>
      </c>
      <c r="Y128" s="329"/>
      <c r="Z128" s="329"/>
    </row>
    <row r="129" spans="1:28" ht="13.5" thickTop="1">
      <c r="L129" s="61" t="s">
        <v>16</v>
      </c>
      <c r="M129" s="78">
        <f>+'Lcc_BKK+DMK'!M129+Lcc_CNX!M129+Lcc_HDY!M129+Lcc_HKT!M129+Lcc_CEI!M129</f>
        <v>722</v>
      </c>
      <c r="N129" s="79">
        <f>+'Lcc_BKK+DMK'!N129+Lcc_CNX!N129+Lcc_HDY!N129+Lcc_HKT!N129+Lcc_CEI!N129</f>
        <v>1029</v>
      </c>
      <c r="O129" s="207">
        <f>SUM(M129:N129)</f>
        <v>1751</v>
      </c>
      <c r="P129" s="80">
        <f>+'Lcc_BKK+DMK'!P129+Lcc_CNX!P129+Lcc_HDY!P129+Lcc_HKT!P129+Lcc_CEI!P129</f>
        <v>0</v>
      </c>
      <c r="Q129" s="207">
        <f t="shared" ref="Q129" si="242">O129+P129</f>
        <v>1751</v>
      </c>
      <c r="R129" s="78">
        <f>+'Lcc_BKK+DMK'!R129+Lcc_CNX!R129+Lcc_HDY!R129+Lcc_HKT!R129+Lcc_CEI!R129</f>
        <v>824</v>
      </c>
      <c r="S129" s="79">
        <f>+'Lcc_BKK+DMK'!S129+Lcc_CNX!S129+Lcc_HDY!S129+Lcc_HKT!S129+Lcc_CEI!S129</f>
        <v>1098</v>
      </c>
      <c r="T129" s="207">
        <f>SUM(R129:S129)</f>
        <v>1922</v>
      </c>
      <c r="U129" s="80">
        <f>+'Lcc_BKK+DMK'!U129+Lcc_CNX!U129+Lcc_HDY!U129+Lcc_HKT!U129+Lcc_CEI!U129</f>
        <v>0</v>
      </c>
      <c r="V129" s="207">
        <f>T129+U129</f>
        <v>1922</v>
      </c>
      <c r="W129" s="81">
        <f t="shared" si="230"/>
        <v>9.7658480868075372</v>
      </c>
      <c r="Y129" s="329"/>
      <c r="Z129" s="329"/>
    </row>
    <row r="130" spans="1:28">
      <c r="L130" s="61" t="s">
        <v>17</v>
      </c>
      <c r="M130" s="78">
        <f>+'Lcc_BKK+DMK'!M130+Lcc_CNX!M130+Lcc_HDY!M130+Lcc_HKT!M130+Lcc_CEI!M130</f>
        <v>697</v>
      </c>
      <c r="N130" s="79">
        <f>+'Lcc_BKK+DMK'!N130+Lcc_CNX!N130+Lcc_HDY!N130+Lcc_HKT!N130+Lcc_CEI!N130</f>
        <v>1014</v>
      </c>
      <c r="O130" s="207">
        <f>SUM(M130:N130)</f>
        <v>1711</v>
      </c>
      <c r="P130" s="80">
        <f>+'Lcc_BKK+DMK'!P130+Lcc_CNX!P130+Lcc_HDY!P130+Lcc_HKT!P130+Lcc_CEI!P130</f>
        <v>0</v>
      </c>
      <c r="Q130" s="207">
        <f>O130+P130</f>
        <v>1711</v>
      </c>
      <c r="R130" s="78">
        <f>+'Lcc_BKK+DMK'!R130+Lcc_CNX!R130+Lcc_HDY!R130+Lcc_HKT!R130+Lcc_CEI!R130</f>
        <v>820</v>
      </c>
      <c r="S130" s="79">
        <f>+'Lcc_BKK+DMK'!S130+Lcc_CNX!S130+Lcc_HDY!S130+Lcc_HKT!S130+Lcc_CEI!S130</f>
        <v>1016</v>
      </c>
      <c r="T130" s="207">
        <f>SUM(R130:S130)</f>
        <v>1836</v>
      </c>
      <c r="U130" s="80">
        <f>+'Lcc_BKK+DMK'!U130+Lcc_CNX!U130+Lcc_HDY!U130+Lcc_HKT!U130+Lcc_CEI!U130</f>
        <v>0</v>
      </c>
      <c r="V130" s="207">
        <f>T130+U130</f>
        <v>1836</v>
      </c>
      <c r="W130" s="81">
        <f t="shared" ref="W130" si="243">IF(Q130=0,0,((V130/Q130)-1)*100)</f>
        <v>7.3056691992986478</v>
      </c>
      <c r="Y130" s="329"/>
      <c r="Z130" s="329"/>
    </row>
    <row r="131" spans="1:28" ht="13.5" thickBot="1">
      <c r="L131" s="61" t="s">
        <v>18</v>
      </c>
      <c r="M131" s="78">
        <f>+'Lcc_BKK+DMK'!M131+Lcc_CNX!M131+Lcc_HDY!M131+Lcc_HKT!M131+Lcc_CEI!M131</f>
        <v>670</v>
      </c>
      <c r="N131" s="79">
        <f>+'Lcc_BKK+DMK'!N131+Lcc_CNX!N131+Lcc_HDY!N131+Lcc_HKT!N131+Lcc_CEI!N131</f>
        <v>1014</v>
      </c>
      <c r="O131" s="209">
        <f>SUM(M131:N131)</f>
        <v>1684</v>
      </c>
      <c r="P131" s="86">
        <f>+'Lcc_BKK+DMK'!P131+Lcc_CNX!P131+Lcc_HDY!P131+Lcc_HKT!P131+Lcc_CEI!P131</f>
        <v>0</v>
      </c>
      <c r="Q131" s="209">
        <f>O131+P131</f>
        <v>1684</v>
      </c>
      <c r="R131" s="78">
        <f>+'Lcc_BKK+DMK'!R131+Lcc_CNX!R131+Lcc_HDY!R131+Lcc_HKT!R131+Lcc_CEI!R131</f>
        <v>881</v>
      </c>
      <c r="S131" s="79">
        <f>+'Lcc_BKK+DMK'!S131+Lcc_CNX!S131+Lcc_HDY!S131+Lcc_HKT!S131+Lcc_CEI!S131</f>
        <v>1019</v>
      </c>
      <c r="T131" s="209">
        <f>SUM(R131:S131)</f>
        <v>1900</v>
      </c>
      <c r="U131" s="86">
        <f>+'Lcc_BKK+DMK'!U131+Lcc_CNX!U131+Lcc_HDY!U131+Lcc_HKT!U131+Lcc_CEI!U131</f>
        <v>0</v>
      </c>
      <c r="V131" s="209">
        <f>T131+U131</f>
        <v>1900</v>
      </c>
      <c r="W131" s="81">
        <f>IF(Q131=0,0,((V131/Q131)-1)*100)</f>
        <v>12.826603325415675</v>
      </c>
      <c r="Y131" s="329"/>
      <c r="Z131" s="329"/>
    </row>
    <row r="132" spans="1:28" ht="14.25" thickTop="1" thickBot="1">
      <c r="A132" s="401"/>
      <c r="L132" s="87" t="s">
        <v>19</v>
      </c>
      <c r="M132" s="88">
        <f>+M129+M130+M131</f>
        <v>2089</v>
      </c>
      <c r="N132" s="88">
        <f t="shared" ref="N132" si="244">+N129+N130+N131</f>
        <v>3057</v>
      </c>
      <c r="O132" s="210">
        <f t="shared" ref="O132" si="245">+O129+O130+O131</f>
        <v>5146</v>
      </c>
      <c r="P132" s="89">
        <f t="shared" ref="P132" si="246">+P129+P130+P131</f>
        <v>0</v>
      </c>
      <c r="Q132" s="210">
        <f t="shared" ref="Q132" si="247">+Q129+Q130+Q131</f>
        <v>5146</v>
      </c>
      <c r="R132" s="88">
        <f t="shared" ref="R132" si="248">+R129+R130+R131</f>
        <v>2525</v>
      </c>
      <c r="S132" s="88">
        <f t="shared" ref="S132" si="249">+S129+S130+S131</f>
        <v>3133</v>
      </c>
      <c r="T132" s="210">
        <f t="shared" ref="T132" si="250">+T129+T130+T131</f>
        <v>5658</v>
      </c>
      <c r="U132" s="89">
        <f t="shared" ref="U132" si="251">+U129+U130+U131</f>
        <v>0</v>
      </c>
      <c r="V132" s="210">
        <f t="shared" ref="V132" si="252">+V129+V130+V131</f>
        <v>5658</v>
      </c>
      <c r="W132" s="90">
        <f>IF(Q132=0,0,((V132/Q132)-1)*100)</f>
        <v>9.94947532063739</v>
      </c>
    </row>
    <row r="133" spans="1:28" ht="14.25" thickTop="1" thickBot="1">
      <c r="A133" s="403"/>
      <c r="K133" s="403"/>
      <c r="L133" s="61" t="s">
        <v>21</v>
      </c>
      <c r="M133" s="78">
        <f>+'Lcc_BKK+DMK'!M133+Lcc_CNX!M133+Lcc_HDY!M133+Lcc_HKT!M133+Lcc_CEI!M133</f>
        <v>717</v>
      </c>
      <c r="N133" s="79">
        <f>+'Lcc_BKK+DMK'!N133+Lcc_CNX!N133+Lcc_HDY!N133+Lcc_HKT!N133+Lcc_CEI!N133</f>
        <v>1099</v>
      </c>
      <c r="O133" s="209">
        <f>SUM(M133:N133)</f>
        <v>1816</v>
      </c>
      <c r="P133" s="91">
        <f>+'Lcc_BKK+DMK'!P133+Lcc_CNX!P133+Lcc_HDY!P133+Lcc_HKT!P133+Lcc_CEI!P133</f>
        <v>0</v>
      </c>
      <c r="Q133" s="209">
        <f>O133+P133</f>
        <v>1816</v>
      </c>
      <c r="R133" s="78">
        <f>+'Lcc_BKK+DMK'!R133+Lcc_CNX!R133+Lcc_HDY!R133+Lcc_HKT!R133+Lcc_CEI!R133</f>
        <v>943</v>
      </c>
      <c r="S133" s="79">
        <f>+'Lcc_BKK+DMK'!S133+Lcc_CNX!S133+Lcc_HDY!S133+Lcc_HKT!S133+Lcc_CEI!S133</f>
        <v>1093</v>
      </c>
      <c r="T133" s="209">
        <f>SUM(R133:S133)</f>
        <v>2036</v>
      </c>
      <c r="U133" s="91">
        <f>+'Lcc_BKK+DMK'!U133+Lcc_CNX!U133+Lcc_HDY!U133+Lcc_HKT!U133+Lcc_CEI!U133</f>
        <v>0</v>
      </c>
      <c r="V133" s="209">
        <f>T133+U133</f>
        <v>2036</v>
      </c>
      <c r="W133" s="81">
        <f>IF(Q133=0,0,((V133/Q133)-1)*100)</f>
        <v>12.114537444933916</v>
      </c>
    </row>
    <row r="134" spans="1:28" ht="14.25" thickTop="1" thickBot="1">
      <c r="A134" s="401"/>
      <c r="L134" s="82" t="s">
        <v>66</v>
      </c>
      <c r="M134" s="83">
        <f>M128+M132+M133</f>
        <v>5441</v>
      </c>
      <c r="N134" s="84">
        <f t="shared" ref="N134" si="253">N128+N132+N133</f>
        <v>7708</v>
      </c>
      <c r="O134" s="208">
        <f t="shared" ref="O134" si="254">O128+O132+O133</f>
        <v>13149</v>
      </c>
      <c r="P134" s="83">
        <f t="shared" ref="P134" si="255">P128+P132+P133</f>
        <v>2</v>
      </c>
      <c r="Q134" s="208">
        <f t="shared" ref="Q134" si="256">Q128+Q132+Q133</f>
        <v>13151</v>
      </c>
      <c r="R134" s="83">
        <f t="shared" ref="R134" si="257">R128+R132+R133</f>
        <v>6440</v>
      </c>
      <c r="S134" s="84">
        <f t="shared" ref="S134" si="258">S128+S132+S133</f>
        <v>8271</v>
      </c>
      <c r="T134" s="208">
        <f t="shared" ref="T134" si="259">T128+T132+T133</f>
        <v>14711</v>
      </c>
      <c r="U134" s="83">
        <f t="shared" ref="U134" si="260">U128+U132+U133</f>
        <v>0</v>
      </c>
      <c r="V134" s="208">
        <f t="shared" ref="V134" si="261">V128+V132+V133</f>
        <v>14711</v>
      </c>
      <c r="W134" s="85">
        <f t="shared" ref="W134" si="262">IF(Q134=0,0,((V134/Q134)-1)*100)</f>
        <v>11.862215801079756</v>
      </c>
      <c r="Y134" s="329"/>
      <c r="Z134" s="329"/>
    </row>
    <row r="135" spans="1:28" ht="14.25" thickTop="1" thickBot="1">
      <c r="A135" s="401"/>
      <c r="L135" s="82" t="s">
        <v>67</v>
      </c>
      <c r="M135" s="83">
        <f>+M124+M128+M132+M133</f>
        <v>8019</v>
      </c>
      <c r="N135" s="84">
        <f t="shared" ref="N135:V135" si="263">+N124+N128+N132+N133</f>
        <v>11057</v>
      </c>
      <c r="O135" s="208">
        <f t="shared" si="263"/>
        <v>19076</v>
      </c>
      <c r="P135" s="83">
        <f t="shared" si="263"/>
        <v>2</v>
      </c>
      <c r="Q135" s="208">
        <f t="shared" si="263"/>
        <v>19078</v>
      </c>
      <c r="R135" s="83">
        <f t="shared" si="263"/>
        <v>9324</v>
      </c>
      <c r="S135" s="84">
        <f t="shared" si="263"/>
        <v>12243</v>
      </c>
      <c r="T135" s="208">
        <f t="shared" si="263"/>
        <v>21567</v>
      </c>
      <c r="U135" s="83">
        <f t="shared" si="263"/>
        <v>3</v>
      </c>
      <c r="V135" s="208">
        <f t="shared" si="263"/>
        <v>21570</v>
      </c>
      <c r="W135" s="85">
        <f>IF(Q135=0,0,((V135/Q135)-1)*100)</f>
        <v>13.062165845476459</v>
      </c>
      <c r="Y135" s="329"/>
      <c r="Z135" s="329"/>
    </row>
    <row r="136" spans="1:28" ht="13.5" thickTop="1">
      <c r="A136" s="403"/>
      <c r="K136" s="403"/>
      <c r="L136" s="61" t="s">
        <v>22</v>
      </c>
      <c r="M136" s="78">
        <f>+'Lcc_BKK+DMK'!M136+Lcc_CNX!M136+Lcc_HDY!M136+Lcc_HKT!M136+Lcc_CEI!M136</f>
        <v>714</v>
      </c>
      <c r="N136" s="79">
        <f>+'Lcc_BKK+DMK'!N136+Lcc_CNX!N136+Lcc_HDY!N136+Lcc_HKT!N136+Lcc_CEI!N136</f>
        <v>1076</v>
      </c>
      <c r="O136" s="209">
        <f>SUM(M136:N136)</f>
        <v>1790</v>
      </c>
      <c r="P136" s="80">
        <f>+'Lcc_BKK+DMK'!P136+Lcc_CNX!P136+Lcc_HDY!P136+Lcc_HKT!P136+Lcc_CEI!P136</f>
        <v>10</v>
      </c>
      <c r="Q136" s="209">
        <f t="shared" ref="Q136:Q137" si="264">O136+P136</f>
        <v>1800</v>
      </c>
      <c r="R136" s="78"/>
      <c r="S136" s="79"/>
      <c r="T136" s="209"/>
      <c r="U136" s="80"/>
      <c r="V136" s="209"/>
      <c r="W136" s="81"/>
    </row>
    <row r="137" spans="1:28" ht="13.5" thickBot="1">
      <c r="A137" s="403"/>
      <c r="K137" s="403"/>
      <c r="L137" s="61" t="s">
        <v>23</v>
      </c>
      <c r="M137" s="78">
        <f>+'Lcc_BKK+DMK'!M137+Lcc_CNX!M137+Lcc_HDY!M137+Lcc_HKT!M137+Lcc_CEI!M137</f>
        <v>763</v>
      </c>
      <c r="N137" s="79">
        <f>+'Lcc_BKK+DMK'!N137+Lcc_CNX!N137+Lcc_HDY!N137+Lcc_HKT!N137+Lcc_CEI!N137</f>
        <v>1205</v>
      </c>
      <c r="O137" s="209">
        <f>SUM(M137:N137)</f>
        <v>1968</v>
      </c>
      <c r="P137" s="80">
        <f>+'Lcc_BKK+DMK'!P137+Lcc_CNX!P137+Lcc_HDY!P137+Lcc_HKT!P137+Lcc_CEI!P137</f>
        <v>2</v>
      </c>
      <c r="Q137" s="209">
        <f t="shared" si="264"/>
        <v>1970</v>
      </c>
      <c r="R137" s="78"/>
      <c r="S137" s="79"/>
      <c r="T137" s="209"/>
      <c r="U137" s="80"/>
      <c r="V137" s="209"/>
      <c r="W137" s="81"/>
    </row>
    <row r="138" spans="1:28" ht="14.25" thickTop="1" thickBot="1">
      <c r="L138" s="82" t="s">
        <v>24</v>
      </c>
      <c r="M138" s="83">
        <f t="shared" ref="M138:Q138" si="265">+M133+M136+M137</f>
        <v>2194</v>
      </c>
      <c r="N138" s="84">
        <f t="shared" si="265"/>
        <v>3380</v>
      </c>
      <c r="O138" s="208">
        <f t="shared" si="265"/>
        <v>5574</v>
      </c>
      <c r="P138" s="83">
        <f t="shared" si="265"/>
        <v>12</v>
      </c>
      <c r="Q138" s="208">
        <f t="shared" si="265"/>
        <v>5586</v>
      </c>
      <c r="R138" s="83"/>
      <c r="S138" s="84"/>
      <c r="T138" s="208"/>
      <c r="U138" s="83"/>
      <c r="V138" s="208"/>
      <c r="W138" s="85"/>
    </row>
    <row r="139" spans="1:28" ht="14.25" thickTop="1" thickBot="1">
      <c r="A139" s="401"/>
      <c r="L139" s="82" t="s">
        <v>62</v>
      </c>
      <c r="M139" s="83">
        <f t="shared" ref="M139:Q139" si="266">M128+M132+M138</f>
        <v>6918</v>
      </c>
      <c r="N139" s="84">
        <f t="shared" si="266"/>
        <v>9989</v>
      </c>
      <c r="O139" s="208">
        <f t="shared" si="266"/>
        <v>16907</v>
      </c>
      <c r="P139" s="83">
        <f t="shared" si="266"/>
        <v>14</v>
      </c>
      <c r="Q139" s="208">
        <f t="shared" si="266"/>
        <v>16921</v>
      </c>
      <c r="R139" s="83"/>
      <c r="S139" s="84"/>
      <c r="T139" s="208"/>
      <c r="U139" s="83"/>
      <c r="V139" s="208"/>
      <c r="W139" s="85"/>
    </row>
    <row r="140" spans="1:28" ht="14.25" thickTop="1" thickBot="1">
      <c r="L140" s="82" t="s">
        <v>64</v>
      </c>
      <c r="M140" s="83">
        <f t="shared" ref="M140:Q140" si="267">+M124+M128+M132+M138</f>
        <v>9496</v>
      </c>
      <c r="N140" s="84">
        <f t="shared" si="267"/>
        <v>13338</v>
      </c>
      <c r="O140" s="208">
        <f t="shared" si="267"/>
        <v>22834</v>
      </c>
      <c r="P140" s="83">
        <f t="shared" si="267"/>
        <v>14</v>
      </c>
      <c r="Q140" s="208">
        <f t="shared" si="267"/>
        <v>22848</v>
      </c>
      <c r="R140" s="83"/>
      <c r="S140" s="84"/>
      <c r="T140" s="208"/>
      <c r="U140" s="83"/>
      <c r="V140" s="208"/>
      <c r="W140" s="85"/>
      <c r="Y140" s="329"/>
      <c r="Z140" s="329"/>
      <c r="AB140" s="329"/>
    </row>
    <row r="141" spans="1:28" ht="14.25" thickTop="1" thickBot="1">
      <c r="L141" s="92" t="s">
        <v>60</v>
      </c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</row>
    <row r="142" spans="1:28" ht="13.5" thickTop="1">
      <c r="L142" s="510" t="s">
        <v>42</v>
      </c>
      <c r="M142" s="511"/>
      <c r="N142" s="511"/>
      <c r="O142" s="511"/>
      <c r="P142" s="511"/>
      <c r="Q142" s="511"/>
      <c r="R142" s="511"/>
      <c r="S142" s="511"/>
      <c r="T142" s="511"/>
      <c r="U142" s="511"/>
      <c r="V142" s="511"/>
      <c r="W142" s="512"/>
    </row>
    <row r="143" spans="1:28" ht="13.5" thickBot="1">
      <c r="L143" s="507" t="s">
        <v>45</v>
      </c>
      <c r="M143" s="508"/>
      <c r="N143" s="508"/>
      <c r="O143" s="508"/>
      <c r="P143" s="508"/>
      <c r="Q143" s="508"/>
      <c r="R143" s="508"/>
      <c r="S143" s="508"/>
      <c r="T143" s="508"/>
      <c r="U143" s="508"/>
      <c r="V143" s="508"/>
      <c r="W143" s="509"/>
    </row>
    <row r="144" spans="1:28" ht="14.25" thickTop="1" thickBot="1">
      <c r="L144" s="56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8" t="s">
        <v>34</v>
      </c>
    </row>
    <row r="145" spans="1:28" ht="14.25" thickTop="1" thickBot="1">
      <c r="L145" s="59"/>
      <c r="M145" s="223" t="s">
        <v>63</v>
      </c>
      <c r="N145" s="224"/>
      <c r="O145" s="225"/>
      <c r="P145" s="223"/>
      <c r="Q145" s="224"/>
      <c r="R145" s="223" t="s">
        <v>65</v>
      </c>
      <c r="S145" s="224"/>
      <c r="T145" s="225"/>
      <c r="U145" s="223"/>
      <c r="V145" s="223"/>
      <c r="W145" s="368" t="s">
        <v>2</v>
      </c>
    </row>
    <row r="146" spans="1:28" ht="13.5" thickTop="1">
      <c r="L146" s="61" t="s">
        <v>3</v>
      </c>
      <c r="M146" s="62"/>
      <c r="N146" s="63"/>
      <c r="O146" s="64"/>
      <c r="P146" s="65"/>
      <c r="Q146" s="103"/>
      <c r="R146" s="62"/>
      <c r="S146" s="63"/>
      <c r="T146" s="64"/>
      <c r="U146" s="65"/>
      <c r="V146" s="103"/>
      <c r="W146" s="369" t="s">
        <v>4</v>
      </c>
    </row>
    <row r="147" spans="1:28" ht="13.5" thickBot="1">
      <c r="L147" s="67"/>
      <c r="M147" s="68" t="s">
        <v>35</v>
      </c>
      <c r="N147" s="69" t="s">
        <v>36</v>
      </c>
      <c r="O147" s="70" t="s">
        <v>37</v>
      </c>
      <c r="P147" s="71" t="s">
        <v>32</v>
      </c>
      <c r="Q147" s="221" t="s">
        <v>7</v>
      </c>
      <c r="R147" s="68" t="s">
        <v>35</v>
      </c>
      <c r="S147" s="69" t="s">
        <v>36</v>
      </c>
      <c r="T147" s="70" t="s">
        <v>37</v>
      </c>
      <c r="U147" s="71" t="s">
        <v>32</v>
      </c>
      <c r="V147" s="221" t="s">
        <v>7</v>
      </c>
      <c r="W147" s="370"/>
    </row>
    <row r="148" spans="1:28" ht="5.25" customHeight="1" thickTop="1">
      <c r="L148" s="61"/>
      <c r="M148" s="73"/>
      <c r="N148" s="74"/>
      <c r="O148" s="75"/>
      <c r="P148" s="76"/>
      <c r="Q148" s="105"/>
      <c r="R148" s="73"/>
      <c r="S148" s="74"/>
      <c r="T148" s="75"/>
      <c r="U148" s="76"/>
      <c r="V148" s="152"/>
      <c r="W148" s="77"/>
    </row>
    <row r="149" spans="1:28">
      <c r="L149" s="61" t="s">
        <v>10</v>
      </c>
      <c r="M149" s="78">
        <f t="shared" ref="M149:N151" si="268">+M93+M121</f>
        <v>1683</v>
      </c>
      <c r="N149" s="79">
        <f t="shared" si="268"/>
        <v>3206</v>
      </c>
      <c r="O149" s="207">
        <f>M149+N149</f>
        <v>4889</v>
      </c>
      <c r="P149" s="80">
        <f>+P93+P121</f>
        <v>0</v>
      </c>
      <c r="Q149" s="217">
        <f t="shared" ref="Q149:Q151" si="269">O149+P149</f>
        <v>4889</v>
      </c>
      <c r="R149" s="78">
        <f t="shared" ref="R149:S155" si="270">+R93+R121</f>
        <v>2054</v>
      </c>
      <c r="S149" s="79">
        <f t="shared" si="270"/>
        <v>4070</v>
      </c>
      <c r="T149" s="207">
        <f>R149+S149</f>
        <v>6124</v>
      </c>
      <c r="U149" s="80">
        <f t="shared" ref="U149:U155" si="271">+U93+U121</f>
        <v>21</v>
      </c>
      <c r="V149" s="218">
        <f>T149+U149</f>
        <v>6145</v>
      </c>
      <c r="W149" s="81">
        <f>IF(Q149=0,0,((V149/Q149)-1)*100)</f>
        <v>25.690325219881373</v>
      </c>
    </row>
    <row r="150" spans="1:28">
      <c r="L150" s="61" t="s">
        <v>11</v>
      </c>
      <c r="M150" s="78">
        <f t="shared" si="268"/>
        <v>1984</v>
      </c>
      <c r="N150" s="79">
        <f t="shared" si="268"/>
        <v>3638</v>
      </c>
      <c r="O150" s="207">
        <f>M150+N150</f>
        <v>5622</v>
      </c>
      <c r="P150" s="80">
        <f>+P94+P122</f>
        <v>0</v>
      </c>
      <c r="Q150" s="217">
        <f t="shared" si="269"/>
        <v>5622</v>
      </c>
      <c r="R150" s="78">
        <f t="shared" si="270"/>
        <v>2163</v>
      </c>
      <c r="S150" s="79">
        <f t="shared" si="270"/>
        <v>4176</v>
      </c>
      <c r="T150" s="207">
        <f>R150+S150</f>
        <v>6339</v>
      </c>
      <c r="U150" s="80">
        <f t="shared" si="271"/>
        <v>33</v>
      </c>
      <c r="V150" s="218">
        <f>T150+U150</f>
        <v>6372</v>
      </c>
      <c r="W150" s="81">
        <f>IF(Q150=0,0,((V150/Q150)-1)*100)</f>
        <v>13.340448239060843</v>
      </c>
      <c r="Z150" s="329"/>
    </row>
    <row r="151" spans="1:28" ht="13.5" thickBot="1">
      <c r="L151" s="67" t="s">
        <v>12</v>
      </c>
      <c r="M151" s="78">
        <f t="shared" si="268"/>
        <v>1955</v>
      </c>
      <c r="N151" s="79">
        <f t="shared" si="268"/>
        <v>3690</v>
      </c>
      <c r="O151" s="207">
        <f>M151+N151</f>
        <v>5645</v>
      </c>
      <c r="P151" s="80">
        <f>+P95+P123</f>
        <v>1</v>
      </c>
      <c r="Q151" s="217">
        <f t="shared" si="269"/>
        <v>5646</v>
      </c>
      <c r="R151" s="78">
        <f t="shared" si="270"/>
        <v>2400</v>
      </c>
      <c r="S151" s="79">
        <f t="shared" si="270"/>
        <v>4427</v>
      </c>
      <c r="T151" s="207">
        <f>R151+S151</f>
        <v>6827</v>
      </c>
      <c r="U151" s="80">
        <f t="shared" si="271"/>
        <v>9</v>
      </c>
      <c r="V151" s="218">
        <f>T151+U151</f>
        <v>6836</v>
      </c>
      <c r="W151" s="81">
        <f>IF(Q151=0,0,((V151/Q151)-1)*100)</f>
        <v>21.076868579525332</v>
      </c>
      <c r="Z151" s="329"/>
    </row>
    <row r="152" spans="1:28" ht="14.25" thickTop="1" thickBot="1">
      <c r="L152" s="82" t="s">
        <v>57</v>
      </c>
      <c r="M152" s="83">
        <f>+M149+M150+M151</f>
        <v>5622</v>
      </c>
      <c r="N152" s="84">
        <f>+N149+N150+N151</f>
        <v>10534</v>
      </c>
      <c r="O152" s="208">
        <f>+O149+O150+O151</f>
        <v>16156</v>
      </c>
      <c r="P152" s="83">
        <f>+P149+P150+P151</f>
        <v>1</v>
      </c>
      <c r="Q152" s="208">
        <f>+Q149+Q150+Q151</f>
        <v>16157</v>
      </c>
      <c r="R152" s="83">
        <f t="shared" si="270"/>
        <v>6617</v>
      </c>
      <c r="S152" s="84">
        <f t="shared" si="270"/>
        <v>12673</v>
      </c>
      <c r="T152" s="208">
        <f>R152+S152</f>
        <v>19290</v>
      </c>
      <c r="U152" s="83">
        <f t="shared" si="271"/>
        <v>63</v>
      </c>
      <c r="V152" s="208">
        <f>T152+U152</f>
        <v>19353</v>
      </c>
      <c r="W152" s="85">
        <f>IF(Q152=0,0,((V152/Q152)-1)*100)</f>
        <v>19.780899919539507</v>
      </c>
      <c r="Y152" s="329"/>
      <c r="Z152" s="329"/>
    </row>
    <row r="153" spans="1:28" ht="13.5" thickTop="1">
      <c r="L153" s="61" t="s">
        <v>13</v>
      </c>
      <c r="M153" s="78">
        <f t="shared" ref="M153:N155" si="272">+M97+M125</f>
        <v>1814</v>
      </c>
      <c r="N153" s="79">
        <f t="shared" si="272"/>
        <v>3280</v>
      </c>
      <c r="O153" s="207">
        <f t="shared" ref="O153:O165" si="273">M153+N153</f>
        <v>5094</v>
      </c>
      <c r="P153" s="80">
        <f>+P97+P125</f>
        <v>3</v>
      </c>
      <c r="Q153" s="217">
        <f t="shared" ref="Q153" si="274">O153+P153</f>
        <v>5097</v>
      </c>
      <c r="R153" s="78">
        <f t="shared" si="270"/>
        <v>2300</v>
      </c>
      <c r="S153" s="79">
        <f t="shared" si="270"/>
        <v>4440</v>
      </c>
      <c r="T153" s="207">
        <f t="shared" ref="T153:T157" si="275">R153+S153</f>
        <v>6740</v>
      </c>
      <c r="U153" s="80">
        <f t="shared" si="271"/>
        <v>3</v>
      </c>
      <c r="V153" s="218">
        <f t="shared" ref="V153:V157" si="276">T153+U153</f>
        <v>6743</v>
      </c>
      <c r="W153" s="81">
        <f t="shared" ref="W153:W157" si="277">IF(Q153=0,0,((V153/Q153)-1)*100)</f>
        <v>32.293505983912098</v>
      </c>
      <c r="Y153" s="329"/>
      <c r="Z153" s="329"/>
    </row>
    <row r="154" spans="1:28">
      <c r="L154" s="61" t="s">
        <v>14</v>
      </c>
      <c r="M154" s="78">
        <f t="shared" si="272"/>
        <v>1735</v>
      </c>
      <c r="N154" s="79">
        <f t="shared" si="272"/>
        <v>3361</v>
      </c>
      <c r="O154" s="207">
        <f>M154+N154</f>
        <v>5096</v>
      </c>
      <c r="P154" s="80">
        <f>+P98+P126</f>
        <v>0</v>
      </c>
      <c r="Q154" s="217">
        <f>O154+P154</f>
        <v>5096</v>
      </c>
      <c r="R154" s="78">
        <f t="shared" si="270"/>
        <v>2039</v>
      </c>
      <c r="S154" s="79">
        <f t="shared" si="270"/>
        <v>4207</v>
      </c>
      <c r="T154" s="207">
        <f>R154+S154</f>
        <v>6246</v>
      </c>
      <c r="U154" s="80">
        <f t="shared" si="271"/>
        <v>9</v>
      </c>
      <c r="V154" s="218">
        <f>T154+U154</f>
        <v>6255</v>
      </c>
      <c r="W154" s="81">
        <f>IF(Q154=0,0,((V154/Q154)-1)*100)</f>
        <v>22.743328100470951</v>
      </c>
      <c r="Y154" s="329"/>
      <c r="Z154" s="329"/>
      <c r="AB154" s="329"/>
    </row>
    <row r="155" spans="1:28" ht="13.5" thickBot="1">
      <c r="L155" s="61" t="s">
        <v>15</v>
      </c>
      <c r="M155" s="78">
        <f t="shared" si="272"/>
        <v>2032</v>
      </c>
      <c r="N155" s="79">
        <f t="shared" si="272"/>
        <v>3783</v>
      </c>
      <c r="O155" s="207">
        <f>M155+N155</f>
        <v>5815</v>
      </c>
      <c r="P155" s="80">
        <f>+P99+P127</f>
        <v>0</v>
      </c>
      <c r="Q155" s="217">
        <f>O155+P155</f>
        <v>5815</v>
      </c>
      <c r="R155" s="78">
        <f t="shared" si="270"/>
        <v>2752</v>
      </c>
      <c r="S155" s="79">
        <f t="shared" si="270"/>
        <v>5060</v>
      </c>
      <c r="T155" s="207">
        <f>R155+S155</f>
        <v>7812</v>
      </c>
      <c r="U155" s="80">
        <f t="shared" si="271"/>
        <v>0</v>
      </c>
      <c r="V155" s="218">
        <f>T155+U155</f>
        <v>7812</v>
      </c>
      <c r="W155" s="81">
        <f>IF(Q155=0,0,((V155/Q155)-1)*100)</f>
        <v>34.342218400687877</v>
      </c>
      <c r="Y155" s="329"/>
      <c r="Z155" s="329"/>
    </row>
    <row r="156" spans="1:28" ht="14.25" thickTop="1" thickBot="1">
      <c r="A156" s="401"/>
      <c r="L156" s="82" t="s">
        <v>61</v>
      </c>
      <c r="M156" s="83">
        <f t="shared" ref="M156" si="278">+M153+M154+M155</f>
        <v>5581</v>
      </c>
      <c r="N156" s="84">
        <f t="shared" ref="N156" si="279">+N153+N154+N155</f>
        <v>10424</v>
      </c>
      <c r="O156" s="208">
        <f t="shared" ref="O156" si="280">+O153+O154+O155</f>
        <v>16005</v>
      </c>
      <c r="P156" s="83">
        <f t="shared" ref="P156" si="281">+P153+P154+P155</f>
        <v>3</v>
      </c>
      <c r="Q156" s="208">
        <f t="shared" ref="Q156" si="282">+Q153+Q154+Q155</f>
        <v>16008</v>
      </c>
      <c r="R156" s="83">
        <f t="shared" ref="R156" si="283">+R153+R154+R155</f>
        <v>7091</v>
      </c>
      <c r="S156" s="84">
        <f t="shared" ref="S156" si="284">+S153+S154+S155</f>
        <v>13707</v>
      </c>
      <c r="T156" s="208">
        <f t="shared" ref="T156" si="285">+T153+T154+T155</f>
        <v>20798</v>
      </c>
      <c r="U156" s="83">
        <f t="shared" ref="U156" si="286">+U153+U154+U155</f>
        <v>12</v>
      </c>
      <c r="V156" s="208">
        <f t="shared" ref="V156" si="287">+V153+V154+V155</f>
        <v>20810</v>
      </c>
      <c r="W156" s="85">
        <f t="shared" ref="W156" si="288">IF(Q156=0,0,((V156/Q156)-1)*100)</f>
        <v>29.997501249375304</v>
      </c>
      <c r="Y156" s="329"/>
      <c r="Z156" s="329"/>
    </row>
    <row r="157" spans="1:28" ht="13.5" thickTop="1">
      <c r="L157" s="61" t="s">
        <v>16</v>
      </c>
      <c r="M157" s="78">
        <f t="shared" ref="M157:N159" si="289">+M101+M129</f>
        <v>1667</v>
      </c>
      <c r="N157" s="79">
        <f t="shared" si="289"/>
        <v>3383</v>
      </c>
      <c r="O157" s="207">
        <f t="shared" si="273"/>
        <v>5050</v>
      </c>
      <c r="P157" s="80">
        <f>+P101+P129</f>
        <v>0</v>
      </c>
      <c r="Q157" s="217">
        <f t="shared" ref="Q157:Q165" si="290">O157+P157</f>
        <v>5050</v>
      </c>
      <c r="R157" s="78">
        <f t="shared" ref="R157:S159" si="291">+R101+R129</f>
        <v>2348</v>
      </c>
      <c r="S157" s="79">
        <f t="shared" si="291"/>
        <v>4676</v>
      </c>
      <c r="T157" s="207">
        <f t="shared" si="275"/>
        <v>7024</v>
      </c>
      <c r="U157" s="80">
        <f>+U101+U129</f>
        <v>17</v>
      </c>
      <c r="V157" s="218">
        <f t="shared" si="276"/>
        <v>7041</v>
      </c>
      <c r="W157" s="81">
        <f t="shared" si="277"/>
        <v>39.425742574257413</v>
      </c>
      <c r="Y157" s="329"/>
      <c r="Z157" s="329"/>
    </row>
    <row r="158" spans="1:28">
      <c r="L158" s="61" t="s">
        <v>17</v>
      </c>
      <c r="M158" s="78">
        <f t="shared" si="289"/>
        <v>1550</v>
      </c>
      <c r="N158" s="79">
        <f t="shared" si="289"/>
        <v>3792</v>
      </c>
      <c r="O158" s="207">
        <f>M158+N158</f>
        <v>5342</v>
      </c>
      <c r="P158" s="80">
        <f>+P102+P130</f>
        <v>0</v>
      </c>
      <c r="Q158" s="217">
        <f>O158+P158</f>
        <v>5342</v>
      </c>
      <c r="R158" s="78">
        <f t="shared" si="291"/>
        <v>2252</v>
      </c>
      <c r="S158" s="79">
        <f t="shared" si="291"/>
        <v>4749</v>
      </c>
      <c r="T158" s="207">
        <f>R158+S158</f>
        <v>7001</v>
      </c>
      <c r="U158" s="80">
        <f>+U102+U130</f>
        <v>16</v>
      </c>
      <c r="V158" s="218">
        <f>T158+U158</f>
        <v>7017</v>
      </c>
      <c r="W158" s="81">
        <f>IF(Q158=0,0,((V158/Q158)-1)*100)</f>
        <v>31.355297641332825</v>
      </c>
      <c r="Y158" s="329"/>
      <c r="Z158" s="329"/>
    </row>
    <row r="159" spans="1:28" ht="13.5" thickBot="1">
      <c r="L159" s="61" t="s">
        <v>18</v>
      </c>
      <c r="M159" s="78">
        <f t="shared" si="289"/>
        <v>1603</v>
      </c>
      <c r="N159" s="79">
        <f t="shared" si="289"/>
        <v>3374</v>
      </c>
      <c r="O159" s="209">
        <f>M159+N159</f>
        <v>4977</v>
      </c>
      <c r="P159" s="86">
        <f>+P103+P131</f>
        <v>0</v>
      </c>
      <c r="Q159" s="217">
        <f>O159+P159</f>
        <v>4977</v>
      </c>
      <c r="R159" s="78">
        <f t="shared" si="291"/>
        <v>2465</v>
      </c>
      <c r="S159" s="79">
        <f t="shared" si="291"/>
        <v>4192</v>
      </c>
      <c r="T159" s="209">
        <f>R159+S159</f>
        <v>6657</v>
      </c>
      <c r="U159" s="86">
        <f>+U103+U131</f>
        <v>9</v>
      </c>
      <c r="V159" s="218">
        <f>T159+U159</f>
        <v>6666</v>
      </c>
      <c r="W159" s="81">
        <f>IF(Q159=0,0,((V159/Q159)-1)*100)</f>
        <v>33.936106088004813</v>
      </c>
      <c r="Y159" s="329"/>
      <c r="Z159" s="329"/>
    </row>
    <row r="160" spans="1:28" ht="14.25" thickTop="1" thickBot="1">
      <c r="A160" s="401"/>
      <c r="L160" s="87" t="s">
        <v>19</v>
      </c>
      <c r="M160" s="88">
        <f>+M157+M158+M159</f>
        <v>4820</v>
      </c>
      <c r="N160" s="88">
        <f t="shared" ref="N160" si="292">+N157+N158+N159</f>
        <v>10549</v>
      </c>
      <c r="O160" s="210">
        <f t="shared" ref="O160" si="293">+O157+O158+O159</f>
        <v>15369</v>
      </c>
      <c r="P160" s="89">
        <f t="shared" ref="P160" si="294">+P157+P158+P159</f>
        <v>0</v>
      </c>
      <c r="Q160" s="210">
        <f t="shared" ref="Q160" si="295">+Q157+Q158+Q159</f>
        <v>15369</v>
      </c>
      <c r="R160" s="88">
        <f t="shared" ref="R160" si="296">+R157+R158+R159</f>
        <v>7065</v>
      </c>
      <c r="S160" s="88">
        <f t="shared" ref="S160" si="297">+S157+S158+S159</f>
        <v>13617</v>
      </c>
      <c r="T160" s="210">
        <f t="shared" ref="T160" si="298">+T157+T158+T159</f>
        <v>20682</v>
      </c>
      <c r="U160" s="89">
        <f t="shared" ref="U160" si="299">+U157+U158+U159</f>
        <v>42</v>
      </c>
      <c r="V160" s="210">
        <f t="shared" ref="V160" si="300">+V157+V158+V159</f>
        <v>20724</v>
      </c>
      <c r="W160" s="90">
        <f>IF(Q160=0,0,((V160/Q160)-1)*100)</f>
        <v>34.842865508491116</v>
      </c>
    </row>
    <row r="161" spans="1:28" ht="14.25" thickTop="1" thickBot="1">
      <c r="A161" s="401"/>
      <c r="L161" s="61" t="s">
        <v>21</v>
      </c>
      <c r="M161" s="78">
        <f>+M105+M133</f>
        <v>1648</v>
      </c>
      <c r="N161" s="79">
        <f>+N105+N133</f>
        <v>3269</v>
      </c>
      <c r="O161" s="209">
        <f>M161+N161</f>
        <v>4917</v>
      </c>
      <c r="P161" s="91">
        <f>+P105+P133</f>
        <v>0</v>
      </c>
      <c r="Q161" s="217">
        <f>O161+P161</f>
        <v>4917</v>
      </c>
      <c r="R161" s="78">
        <f>+R105+R133</f>
        <v>2570</v>
      </c>
      <c r="S161" s="79">
        <f>+S105+S133</f>
        <v>4427</v>
      </c>
      <c r="T161" s="209">
        <f>R161+S161</f>
        <v>6997</v>
      </c>
      <c r="U161" s="91">
        <f>+U105+U133</f>
        <v>12</v>
      </c>
      <c r="V161" s="218">
        <f>T161+U161</f>
        <v>7009</v>
      </c>
      <c r="W161" s="81">
        <f>IF(Q161=0,0,((V161/Q161)-1)*100)</f>
        <v>42.546268049623762</v>
      </c>
    </row>
    <row r="162" spans="1:28" ht="14.25" thickTop="1" thickBot="1">
      <c r="A162" s="401"/>
      <c r="L162" s="82" t="s">
        <v>66</v>
      </c>
      <c r="M162" s="83">
        <f>M156+M160+M161</f>
        <v>12049</v>
      </c>
      <c r="N162" s="84">
        <f t="shared" ref="N162" si="301">N156+N160+N161</f>
        <v>24242</v>
      </c>
      <c r="O162" s="208">
        <f t="shared" ref="O162" si="302">O156+O160+O161</f>
        <v>36291</v>
      </c>
      <c r="P162" s="83">
        <f t="shared" ref="P162" si="303">P156+P160+P161</f>
        <v>3</v>
      </c>
      <c r="Q162" s="208">
        <f t="shared" ref="Q162" si="304">Q156+Q160+Q161</f>
        <v>36294</v>
      </c>
      <c r="R162" s="83">
        <f t="shared" ref="R162" si="305">R156+R160+R161</f>
        <v>16726</v>
      </c>
      <c r="S162" s="84">
        <f t="shared" ref="S162" si="306">S156+S160+S161</f>
        <v>31751</v>
      </c>
      <c r="T162" s="208">
        <f t="shared" ref="T162" si="307">T156+T160+T161</f>
        <v>48477</v>
      </c>
      <c r="U162" s="83">
        <f t="shared" ref="U162" si="308">U156+U160+U161</f>
        <v>66</v>
      </c>
      <c r="V162" s="208">
        <f t="shared" ref="V162" si="309">V156+V160+V161</f>
        <v>48543</v>
      </c>
      <c r="W162" s="85">
        <f t="shared" ref="W162" si="310">IF(Q162=0,0,((V162/Q162)-1)*100)</f>
        <v>33.749380062820308</v>
      </c>
      <c r="Y162" s="329"/>
      <c r="Z162" s="329"/>
    </row>
    <row r="163" spans="1:28" ht="14.25" thickTop="1" thickBot="1">
      <c r="A163" s="401"/>
      <c r="L163" s="82" t="s">
        <v>67</v>
      </c>
      <c r="M163" s="83">
        <f>+M152+M156+M160+M161</f>
        <v>17671</v>
      </c>
      <c r="N163" s="84">
        <f t="shared" ref="N163:V163" si="311">+N152+N156+N160+N161</f>
        <v>34776</v>
      </c>
      <c r="O163" s="208">
        <f t="shared" si="311"/>
        <v>52447</v>
      </c>
      <c r="P163" s="83">
        <f t="shared" si="311"/>
        <v>4</v>
      </c>
      <c r="Q163" s="208">
        <f t="shared" si="311"/>
        <v>52451</v>
      </c>
      <c r="R163" s="83">
        <f t="shared" si="311"/>
        <v>23343</v>
      </c>
      <c r="S163" s="84">
        <f t="shared" si="311"/>
        <v>44424</v>
      </c>
      <c r="T163" s="208">
        <f t="shared" si="311"/>
        <v>67767</v>
      </c>
      <c r="U163" s="83">
        <f t="shared" si="311"/>
        <v>129</v>
      </c>
      <c r="V163" s="208">
        <f t="shared" si="311"/>
        <v>67896</v>
      </c>
      <c r="W163" s="85">
        <f>IF(Q163=0,0,((V163/Q163)-1)*100)</f>
        <v>29.446531048025768</v>
      </c>
      <c r="Y163" s="329"/>
      <c r="Z163" s="329"/>
    </row>
    <row r="164" spans="1:28" ht="13.5" thickTop="1">
      <c r="A164" s="401"/>
      <c r="L164" s="61" t="s">
        <v>22</v>
      </c>
      <c r="M164" s="78">
        <f>+M108+M136</f>
        <v>1720</v>
      </c>
      <c r="N164" s="79">
        <f>+N108+N136</f>
        <v>3228</v>
      </c>
      <c r="O164" s="209">
        <f t="shared" si="273"/>
        <v>4948</v>
      </c>
      <c r="P164" s="80">
        <f>+P108+P136</f>
        <v>12</v>
      </c>
      <c r="Q164" s="217">
        <f t="shared" si="290"/>
        <v>4960</v>
      </c>
      <c r="R164" s="78"/>
      <c r="S164" s="79"/>
      <c r="T164" s="209"/>
      <c r="U164" s="80"/>
      <c r="V164" s="218"/>
      <c r="W164" s="81"/>
    </row>
    <row r="165" spans="1:28" ht="13.5" thickBot="1">
      <c r="A165" s="403"/>
      <c r="K165" s="403"/>
      <c r="L165" s="61" t="s">
        <v>23</v>
      </c>
      <c r="M165" s="78">
        <f>+M109+M137</f>
        <v>1789</v>
      </c>
      <c r="N165" s="79">
        <f>+N109+N137</f>
        <v>5010</v>
      </c>
      <c r="O165" s="209">
        <f t="shared" si="273"/>
        <v>6799</v>
      </c>
      <c r="P165" s="80">
        <f>+P109+P137</f>
        <v>14</v>
      </c>
      <c r="Q165" s="217">
        <f t="shared" si="290"/>
        <v>6813</v>
      </c>
      <c r="R165" s="78"/>
      <c r="S165" s="79"/>
      <c r="T165" s="209"/>
      <c r="U165" s="80"/>
      <c r="V165" s="218"/>
      <c r="W165" s="81"/>
    </row>
    <row r="166" spans="1:28" ht="14.25" thickTop="1" thickBot="1">
      <c r="A166" s="403"/>
      <c r="K166" s="403"/>
      <c r="L166" s="82" t="s">
        <v>40</v>
      </c>
      <c r="M166" s="83">
        <f>+M161+M164+M165</f>
        <v>5157</v>
      </c>
      <c r="N166" s="84">
        <f>+N161+N164+N165</f>
        <v>11507</v>
      </c>
      <c r="O166" s="208">
        <f>+O161+O164+O165</f>
        <v>16664</v>
      </c>
      <c r="P166" s="83">
        <f>+P161+P164+P165</f>
        <v>26</v>
      </c>
      <c r="Q166" s="208">
        <f>+Q161+Q164+Q165</f>
        <v>16690</v>
      </c>
      <c r="R166" s="83"/>
      <c r="S166" s="84"/>
      <c r="T166" s="208"/>
      <c r="U166" s="83"/>
      <c r="V166" s="208"/>
      <c r="W166" s="85"/>
    </row>
    <row r="167" spans="1:28" ht="14.25" thickTop="1" thickBot="1">
      <c r="A167" s="401"/>
      <c r="L167" s="82" t="s">
        <v>62</v>
      </c>
      <c r="M167" s="83">
        <f t="shared" ref="M167:Q167" si="312">M156+M160+M166</f>
        <v>15558</v>
      </c>
      <c r="N167" s="84">
        <f t="shared" si="312"/>
        <v>32480</v>
      </c>
      <c r="O167" s="208">
        <f t="shared" si="312"/>
        <v>48038</v>
      </c>
      <c r="P167" s="83">
        <f t="shared" si="312"/>
        <v>29</v>
      </c>
      <c r="Q167" s="208">
        <f t="shared" si="312"/>
        <v>48067</v>
      </c>
      <c r="R167" s="83"/>
      <c r="S167" s="84"/>
      <c r="T167" s="208"/>
      <c r="U167" s="83"/>
      <c r="V167" s="208"/>
      <c r="W167" s="85"/>
    </row>
    <row r="168" spans="1:28" ht="14.25" thickTop="1" thickBot="1">
      <c r="L168" s="82" t="s">
        <v>64</v>
      </c>
      <c r="M168" s="83">
        <f t="shared" ref="M168:Q168" si="313">+M152+M156+M160+M166</f>
        <v>21180</v>
      </c>
      <c r="N168" s="84">
        <f t="shared" si="313"/>
        <v>43014</v>
      </c>
      <c r="O168" s="208">
        <f t="shared" si="313"/>
        <v>64194</v>
      </c>
      <c r="P168" s="83">
        <f t="shared" si="313"/>
        <v>30</v>
      </c>
      <c r="Q168" s="208">
        <f t="shared" si="313"/>
        <v>64224</v>
      </c>
      <c r="R168" s="83"/>
      <c r="S168" s="84"/>
      <c r="T168" s="208"/>
      <c r="U168" s="83"/>
      <c r="V168" s="208"/>
      <c r="W168" s="85"/>
      <c r="Y168" s="329"/>
      <c r="Z168" s="329"/>
      <c r="AB168" s="329"/>
    </row>
    <row r="169" spans="1:28" ht="14.25" thickTop="1" thickBot="1">
      <c r="L169" s="92" t="s">
        <v>60</v>
      </c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</row>
    <row r="170" spans="1:28" ht="13.5" thickTop="1">
      <c r="L170" s="531" t="s">
        <v>54</v>
      </c>
      <c r="M170" s="532"/>
      <c r="N170" s="532"/>
      <c r="O170" s="532"/>
      <c r="P170" s="532"/>
      <c r="Q170" s="532"/>
      <c r="R170" s="532"/>
      <c r="S170" s="532"/>
      <c r="T170" s="532"/>
      <c r="U170" s="532"/>
      <c r="V170" s="532"/>
      <c r="W170" s="533"/>
    </row>
    <row r="171" spans="1:28" ht="13.5" customHeight="1" thickBot="1">
      <c r="L171" s="534" t="s">
        <v>51</v>
      </c>
      <c r="M171" s="535"/>
      <c r="N171" s="535"/>
      <c r="O171" s="535"/>
      <c r="P171" s="535"/>
      <c r="Q171" s="535"/>
      <c r="R171" s="535"/>
      <c r="S171" s="535"/>
      <c r="T171" s="535"/>
      <c r="U171" s="535"/>
      <c r="V171" s="535"/>
      <c r="W171" s="536"/>
    </row>
    <row r="172" spans="1:28" ht="14.25" thickTop="1" thickBot="1">
      <c r="L172" s="248"/>
      <c r="M172" s="249"/>
      <c r="N172" s="249"/>
      <c r="O172" s="249"/>
      <c r="P172" s="249"/>
      <c r="Q172" s="249"/>
      <c r="R172" s="249"/>
      <c r="S172" s="249"/>
      <c r="T172" s="249"/>
      <c r="U172" s="249"/>
      <c r="V172" s="249"/>
      <c r="W172" s="250" t="s">
        <v>34</v>
      </c>
    </row>
    <row r="173" spans="1:28" ht="14.25" thickTop="1" thickBot="1">
      <c r="L173" s="251"/>
      <c r="M173" s="495" t="s">
        <v>63</v>
      </c>
      <c r="N173" s="496"/>
      <c r="O173" s="496"/>
      <c r="P173" s="496"/>
      <c r="Q173" s="497"/>
      <c r="R173" s="252" t="s">
        <v>65</v>
      </c>
      <c r="S173" s="253"/>
      <c r="T173" s="291"/>
      <c r="U173" s="252"/>
      <c r="V173" s="252"/>
      <c r="W173" s="365" t="s">
        <v>2</v>
      </c>
    </row>
    <row r="174" spans="1:28" ht="13.5" thickTop="1">
      <c r="L174" s="255" t="s">
        <v>3</v>
      </c>
      <c r="M174" s="256"/>
      <c r="N174" s="257"/>
      <c r="O174" s="258"/>
      <c r="P174" s="259"/>
      <c r="Q174" s="258"/>
      <c r="R174" s="256"/>
      <c r="S174" s="257"/>
      <c r="T174" s="258"/>
      <c r="U174" s="259"/>
      <c r="V174" s="258"/>
      <c r="W174" s="366" t="s">
        <v>4</v>
      </c>
    </row>
    <row r="175" spans="1:28" ht="13.5" thickBot="1">
      <c r="L175" s="261"/>
      <c r="M175" s="262" t="s">
        <v>35</v>
      </c>
      <c r="N175" s="263" t="s">
        <v>36</v>
      </c>
      <c r="O175" s="264" t="s">
        <v>37</v>
      </c>
      <c r="P175" s="265" t="s">
        <v>32</v>
      </c>
      <c r="Q175" s="264" t="s">
        <v>7</v>
      </c>
      <c r="R175" s="262" t="s">
        <v>35</v>
      </c>
      <c r="S175" s="263" t="s">
        <v>36</v>
      </c>
      <c r="T175" s="264" t="s">
        <v>37</v>
      </c>
      <c r="U175" s="265" t="s">
        <v>32</v>
      </c>
      <c r="V175" s="264" t="s">
        <v>7</v>
      </c>
      <c r="W175" s="367"/>
    </row>
    <row r="176" spans="1:28" ht="5.25" customHeight="1" thickTop="1">
      <c r="L176" s="255"/>
      <c r="M176" s="267"/>
      <c r="N176" s="268"/>
      <c r="O176" s="269"/>
      <c r="P176" s="270"/>
      <c r="Q176" s="269"/>
      <c r="R176" s="267"/>
      <c r="S176" s="268"/>
      <c r="T176" s="269"/>
      <c r="U176" s="270"/>
      <c r="V176" s="269"/>
      <c r="W176" s="271"/>
    </row>
    <row r="177" spans="1:23">
      <c r="L177" s="255" t="s">
        <v>10</v>
      </c>
      <c r="M177" s="272">
        <f>'Lcc_BKK+DMK'!M177+Lcc_CNX!M177+Lcc_HDY!M177+Lcc_HKT!M177+Lcc_CEI!M177</f>
        <v>0</v>
      </c>
      <c r="N177" s="273">
        <f>'Lcc_BKK+DMK'!N177+Lcc_CNX!N177+Lcc_HDY!N177+Lcc_HKT!N177+Lcc_CEI!N177</f>
        <v>10</v>
      </c>
      <c r="O177" s="274">
        <f>M177+N177</f>
        <v>10</v>
      </c>
      <c r="P177" s="275">
        <f>+'Lcc_BKK+DMK'!P177+Lcc_CNX!P177+Lcc_HDY!P177+Lcc_HKT!P177+Lcc_CEI!P177</f>
        <v>0</v>
      </c>
      <c r="Q177" s="274">
        <f t="shared" ref="Q177:Q179" si="314">O177+P177</f>
        <v>10</v>
      </c>
      <c r="R177" s="272">
        <f>'Lcc_BKK+DMK'!R177+Lcc_CNX!R177+Lcc_HDY!R177+Lcc_HKT!R177+Lcc_CEI!R177</f>
        <v>0</v>
      </c>
      <c r="S177" s="273">
        <f>'Lcc_BKK+DMK'!S177+Lcc_CNX!S177+Lcc_HDY!S177+Lcc_HKT!S177+Lcc_CEI!S177</f>
        <v>1</v>
      </c>
      <c r="T177" s="282">
        <f>SUM(R177:S177)</f>
        <v>1</v>
      </c>
      <c r="U177" s="275">
        <f>+'Lcc_BKK+DMK'!U177+Lcc_CNX!U177+Lcc_HDY!U177+Lcc_HKT!U177+Lcc_CEI!U177</f>
        <v>0</v>
      </c>
      <c r="V177" s="274">
        <f>T177+U177</f>
        <v>1</v>
      </c>
      <c r="W177" s="276">
        <f>IF(Q177=0,0,((V177/Q177)-1)*100)</f>
        <v>-90</v>
      </c>
    </row>
    <row r="178" spans="1:23">
      <c r="L178" s="255" t="s">
        <v>11</v>
      </c>
      <c r="M178" s="272">
        <f>'Lcc_BKK+DMK'!M178+Lcc_CNX!M178+Lcc_HDY!M178+Lcc_HKT!M178+Lcc_CEI!M178</f>
        <v>1</v>
      </c>
      <c r="N178" s="273">
        <f>'Lcc_BKK+DMK'!N178+Lcc_CNX!N178+Lcc_HDY!N178+Lcc_HKT!N178+Lcc_CEI!N178</f>
        <v>7</v>
      </c>
      <c r="O178" s="274">
        <f>M178+N178</f>
        <v>8</v>
      </c>
      <c r="P178" s="275">
        <f>+'Lcc_BKK+DMK'!P178+Lcc_CNX!P178+Lcc_HDY!P178+Lcc_HKT!P178+Lcc_CEI!P178</f>
        <v>0</v>
      </c>
      <c r="Q178" s="274">
        <f t="shared" si="314"/>
        <v>8</v>
      </c>
      <c r="R178" s="272">
        <f>'Lcc_BKK+DMK'!R178+Lcc_CNX!R178+Lcc_HDY!R178+Lcc_HKT!R178+Lcc_CEI!R178</f>
        <v>0</v>
      </c>
      <c r="S178" s="273">
        <f>'Lcc_BKK+DMK'!S178+Lcc_CNX!S178+Lcc_HDY!S178+Lcc_HKT!S178+Lcc_CEI!S178</f>
        <v>1</v>
      </c>
      <c r="T178" s="282">
        <f t="shared" ref="T178:T179" si="315">SUM(R178:S178)</f>
        <v>1</v>
      </c>
      <c r="U178" s="275">
        <f>+'Lcc_BKK+DMK'!U178+Lcc_CNX!U178+Lcc_HDY!U178+Lcc_HKT!U178+Lcc_CEI!U178</f>
        <v>0</v>
      </c>
      <c r="V178" s="274">
        <f>T178+U178</f>
        <v>1</v>
      </c>
      <c r="W178" s="276">
        <f>IF(Q178=0,0,((V178/Q178)-1)*100)</f>
        <v>-87.5</v>
      </c>
    </row>
    <row r="179" spans="1:23" ht="13.5" thickBot="1">
      <c r="L179" s="261" t="s">
        <v>12</v>
      </c>
      <c r="M179" s="272">
        <f>'Lcc_BKK+DMK'!M179+Lcc_CNX!M179+Lcc_HDY!M179+Lcc_HKT!M179+Lcc_CEI!M179</f>
        <v>3</v>
      </c>
      <c r="N179" s="273">
        <f>'Lcc_BKK+DMK'!N179+Lcc_CNX!N179+Lcc_HDY!N179+Lcc_HKT!N179+Lcc_CEI!N179</f>
        <v>4</v>
      </c>
      <c r="O179" s="274">
        <f>M179+N179</f>
        <v>7</v>
      </c>
      <c r="P179" s="275">
        <f>+'Lcc_BKK+DMK'!P179+Lcc_CNX!P179+Lcc_HDY!P179+Lcc_HKT!P179+Lcc_CEI!P179</f>
        <v>0</v>
      </c>
      <c r="Q179" s="274">
        <f t="shared" si="314"/>
        <v>7</v>
      </c>
      <c r="R179" s="272">
        <f>'Lcc_BKK+DMK'!R179+Lcc_CNX!R179+Lcc_HDY!R179+Lcc_HKT!R179+Lcc_CEI!R179</f>
        <v>0</v>
      </c>
      <c r="S179" s="273">
        <f>'Lcc_BKK+DMK'!S179+Lcc_CNX!S179+Lcc_HDY!S179+Lcc_HKT!S179+Lcc_CEI!S179</f>
        <v>1</v>
      </c>
      <c r="T179" s="282">
        <f t="shared" si="315"/>
        <v>1</v>
      </c>
      <c r="U179" s="275">
        <f>+'Lcc_BKK+DMK'!U179+Lcc_CNX!U179+Lcc_HDY!U179+Lcc_HKT!U179+Lcc_CEI!U179</f>
        <v>0</v>
      </c>
      <c r="V179" s="274">
        <f>T179+U179</f>
        <v>1</v>
      </c>
      <c r="W179" s="276">
        <f>IF(Q179=0,0,((V179/Q179)-1)*100)</f>
        <v>-85.714285714285722</v>
      </c>
    </row>
    <row r="180" spans="1:23" ht="14.25" thickTop="1" thickBot="1">
      <c r="L180" s="277" t="s">
        <v>57</v>
      </c>
      <c r="M180" s="278">
        <f t="shared" ref="M180:V180" si="316">+M177+M178+M179</f>
        <v>4</v>
      </c>
      <c r="N180" s="279">
        <f t="shared" si="316"/>
        <v>21</v>
      </c>
      <c r="O180" s="280">
        <f t="shared" si="316"/>
        <v>25</v>
      </c>
      <c r="P180" s="278">
        <f t="shared" si="316"/>
        <v>0</v>
      </c>
      <c r="Q180" s="280">
        <f t="shared" si="316"/>
        <v>25</v>
      </c>
      <c r="R180" s="278">
        <f t="shared" si="316"/>
        <v>0</v>
      </c>
      <c r="S180" s="279">
        <f t="shared" si="316"/>
        <v>3</v>
      </c>
      <c r="T180" s="280">
        <f t="shared" si="316"/>
        <v>3</v>
      </c>
      <c r="U180" s="278">
        <f t="shared" si="316"/>
        <v>0</v>
      </c>
      <c r="V180" s="280">
        <f t="shared" si="316"/>
        <v>3</v>
      </c>
      <c r="W180" s="281">
        <f t="shared" ref="W180" si="317">IF(Q180=0,0,((V180/Q180)-1)*100)</f>
        <v>-88</v>
      </c>
    </row>
    <row r="181" spans="1:23" ht="13.5" thickTop="1">
      <c r="L181" s="255" t="s">
        <v>13</v>
      </c>
      <c r="M181" s="272">
        <f>'Lcc_BKK+DMK'!M181+Lcc_CNX!M181+Lcc_HDY!M181+Lcc_HKT!M181+Lcc_CEI!M181</f>
        <v>2</v>
      </c>
      <c r="N181" s="273">
        <f>'Lcc_BKK+DMK'!N181+Lcc_CNX!N181+Lcc_HDY!N181+Lcc_HKT!N181+Lcc_CEI!N181</f>
        <v>3</v>
      </c>
      <c r="O181" s="274">
        <f>M181+N181</f>
        <v>5</v>
      </c>
      <c r="P181" s="275">
        <f>+'Lcc_BKK+DMK'!P181+Lcc_CNX!P181+Lcc_HDY!P181+Lcc_HKT!P181+Lcc_CEI!P181</f>
        <v>0</v>
      </c>
      <c r="Q181" s="274">
        <f t="shared" ref="Q181" si="318">O181+P181</f>
        <v>5</v>
      </c>
      <c r="R181" s="272">
        <f>'Lcc_BKK+DMK'!R181+Lcc_CNX!R181+Lcc_HDY!R181+Lcc_HKT!R181+Lcc_CEI!R181</f>
        <v>0</v>
      </c>
      <c r="S181" s="273">
        <f>'Lcc_BKK+DMK'!S181+Lcc_CNX!S181+Lcc_HDY!S181+Lcc_HKT!S181+Lcc_CEI!S181</f>
        <v>3</v>
      </c>
      <c r="T181" s="274">
        <f>R181+S181</f>
        <v>3</v>
      </c>
      <c r="U181" s="275">
        <f>+'Lcc_BKK+DMK'!U181+Lcc_CNX!U181+Lcc_HDY!U181+Lcc_HKT!U181+Lcc_CEI!U181</f>
        <v>0</v>
      </c>
      <c r="V181" s="274">
        <f>T181+U181</f>
        <v>3</v>
      </c>
      <c r="W181" s="276">
        <f t="shared" ref="W181:W190" si="319">IF(Q181=0,0,((V181/Q181)-1)*100)</f>
        <v>-40</v>
      </c>
    </row>
    <row r="182" spans="1:23">
      <c r="L182" s="255" t="s">
        <v>14</v>
      </c>
      <c r="M182" s="272">
        <f>'Lcc_BKK+DMK'!M182+Lcc_CNX!M182+Lcc_HDY!M182+Lcc_HKT!M182+Lcc_CEI!M182</f>
        <v>2</v>
      </c>
      <c r="N182" s="273">
        <f>'Lcc_BKK+DMK'!N182+Lcc_CNX!N182+Lcc_HDY!N182+Lcc_HKT!N182+Lcc_CEI!N182</f>
        <v>2</v>
      </c>
      <c r="O182" s="274">
        <f>M182+N182</f>
        <v>4</v>
      </c>
      <c r="P182" s="275">
        <f>+'Lcc_BKK+DMK'!P182+Lcc_CNX!P182+Lcc_HDY!P182+Lcc_HKT!P182+Lcc_CEI!P182</f>
        <v>0</v>
      </c>
      <c r="Q182" s="274">
        <f>O182+P182</f>
        <v>4</v>
      </c>
      <c r="R182" s="272">
        <f>'Lcc_BKK+DMK'!R182+Lcc_CNX!R182+Lcc_HDY!R182+Lcc_HKT!R182+Lcc_CEI!R182</f>
        <v>1</v>
      </c>
      <c r="S182" s="273">
        <f>'Lcc_BKK+DMK'!S182+Lcc_CNX!S182+Lcc_HDY!S182+Lcc_HKT!S182+Lcc_CEI!S182</f>
        <v>2</v>
      </c>
      <c r="T182" s="274">
        <f>R182+S182</f>
        <v>3</v>
      </c>
      <c r="U182" s="275">
        <f>+'Lcc_BKK+DMK'!U182+Lcc_CNX!U182+Lcc_HDY!U182+Lcc_HKT!U182+Lcc_CEI!U182</f>
        <v>0</v>
      </c>
      <c r="V182" s="274">
        <f>T182+U182</f>
        <v>3</v>
      </c>
      <c r="W182" s="276">
        <f>IF(Q182=0,0,((V182/Q182)-1)*100)</f>
        <v>-25</v>
      </c>
    </row>
    <row r="183" spans="1:23" ht="13.5" thickBot="1">
      <c r="L183" s="255" t="s">
        <v>15</v>
      </c>
      <c r="M183" s="272">
        <f>'Lcc_BKK+DMK'!M183+Lcc_CNX!M183+Lcc_HDY!M183+Lcc_HKT!M183+Lcc_CEI!M183</f>
        <v>1</v>
      </c>
      <c r="N183" s="273">
        <f>'Lcc_BKK+DMK'!N183+Lcc_CNX!N183+Lcc_HDY!N183+Lcc_HKT!N183+Lcc_CEI!N183</f>
        <v>2</v>
      </c>
      <c r="O183" s="274">
        <f>M183+N183</f>
        <v>3</v>
      </c>
      <c r="P183" s="275">
        <f>+'Lcc_BKK+DMK'!P183+Lcc_CNX!P183+Lcc_HDY!P183+Lcc_HKT!P183+Lcc_CEI!P183</f>
        <v>0</v>
      </c>
      <c r="Q183" s="274">
        <f>O183+P183</f>
        <v>3</v>
      </c>
      <c r="R183" s="272">
        <f>'Lcc_BKK+DMK'!R183+Lcc_CNX!R183+Lcc_HDY!R183+Lcc_HKT!R183+Lcc_CEI!R183</f>
        <v>0</v>
      </c>
      <c r="S183" s="273">
        <f>'Lcc_BKK+DMK'!S183+Lcc_CNX!S183+Lcc_HDY!S183+Lcc_HKT!S183+Lcc_CEI!S183</f>
        <v>1</v>
      </c>
      <c r="T183" s="274">
        <f>R183+S183</f>
        <v>1</v>
      </c>
      <c r="U183" s="275">
        <f>+'Lcc_BKK+DMK'!U183+Lcc_CNX!U183+Lcc_HDY!U183+Lcc_HKT!U183+Lcc_CEI!U183</f>
        <v>0</v>
      </c>
      <c r="V183" s="274">
        <f>T183+U183</f>
        <v>1</v>
      </c>
      <c r="W183" s="276">
        <f>IF(Q183=0,0,((V183/Q183)-1)*100)</f>
        <v>-66.666666666666671</v>
      </c>
    </row>
    <row r="184" spans="1:23" ht="14.25" thickTop="1" thickBot="1">
      <c r="L184" s="277" t="s">
        <v>61</v>
      </c>
      <c r="M184" s="278">
        <f t="shared" ref="M184" si="320">+M181+M182+M183</f>
        <v>5</v>
      </c>
      <c r="N184" s="279">
        <f t="shared" ref="N184" si="321">+N181+N182+N183</f>
        <v>7</v>
      </c>
      <c r="O184" s="280">
        <f t="shared" ref="O184" si="322">+O181+O182+O183</f>
        <v>12</v>
      </c>
      <c r="P184" s="278">
        <f t="shared" ref="P184" si="323">+P181+P182+P183</f>
        <v>0</v>
      </c>
      <c r="Q184" s="280">
        <f t="shared" ref="Q184" si="324">+Q181+Q182+Q183</f>
        <v>12</v>
      </c>
      <c r="R184" s="278">
        <f t="shared" ref="R184" si="325">+R181+R182+R183</f>
        <v>1</v>
      </c>
      <c r="S184" s="279">
        <f t="shared" ref="S184" si="326">+S181+S182+S183</f>
        <v>6</v>
      </c>
      <c r="T184" s="280">
        <f t="shared" ref="T184" si="327">+T181+T182+T183</f>
        <v>7</v>
      </c>
      <c r="U184" s="278">
        <f t="shared" ref="U184" si="328">+U181+U182+U183</f>
        <v>0</v>
      </c>
      <c r="V184" s="280">
        <f t="shared" ref="V184" si="329">+V181+V182+V183</f>
        <v>7</v>
      </c>
      <c r="W184" s="281">
        <f t="shared" ref="W184" si="330">IF(Q184=0,0,((V184/Q184)-1)*100)</f>
        <v>-41.666666666666664</v>
      </c>
    </row>
    <row r="185" spans="1:23" ht="13.5" thickTop="1">
      <c r="L185" s="255" t="s">
        <v>16</v>
      </c>
      <c r="M185" s="272">
        <f>'Lcc_BKK+DMK'!M185+Lcc_CNX!M185+Lcc_HDY!M185+Lcc_HKT!M185+Lcc_CEI!M185</f>
        <v>0</v>
      </c>
      <c r="N185" s="273">
        <f>'Lcc_BKK+DMK'!N185+Lcc_CNX!N185+Lcc_HDY!N185+Lcc_HKT!N185+Lcc_CEI!N185</f>
        <v>1</v>
      </c>
      <c r="O185" s="274">
        <f>SUM(M185:N185)</f>
        <v>1</v>
      </c>
      <c r="P185" s="275">
        <f>+'Lcc_BKK+DMK'!P185+Lcc_CNX!P185+Lcc_HDY!P185+Lcc_HKT!P185+Lcc_CEI!P185</f>
        <v>0</v>
      </c>
      <c r="Q185" s="274">
        <f t="shared" ref="Q185" si="331">O185+P185</f>
        <v>1</v>
      </c>
      <c r="R185" s="272">
        <f>'Lcc_BKK+DMK'!R185+Lcc_CNX!R185+Lcc_HDY!R185+Lcc_HKT!R185+Lcc_CEI!R185</f>
        <v>0</v>
      </c>
      <c r="S185" s="273">
        <f>'Lcc_BKK+DMK'!S185+Lcc_CNX!S185+Lcc_HDY!S185+Lcc_HKT!S185+Lcc_CEI!S185</f>
        <v>1</v>
      </c>
      <c r="T185" s="274">
        <f>SUM(R185:S185)</f>
        <v>1</v>
      </c>
      <c r="U185" s="275">
        <f>+'Lcc_BKK+DMK'!U185+Lcc_CNX!U185+Lcc_HDY!U185+Lcc_HKT!U185+Lcc_CEI!U185</f>
        <v>0</v>
      </c>
      <c r="V185" s="274">
        <f t="shared" ref="V185" si="332">T185+U185</f>
        <v>1</v>
      </c>
      <c r="W185" s="276">
        <f t="shared" si="319"/>
        <v>0</v>
      </c>
    </row>
    <row r="186" spans="1:23">
      <c r="L186" s="255" t="s">
        <v>17</v>
      </c>
      <c r="M186" s="272">
        <f>'Lcc_BKK+DMK'!M186+Lcc_CNX!M186+Lcc_HDY!M186+Lcc_HKT!M186+Lcc_CEI!M186</f>
        <v>0</v>
      </c>
      <c r="N186" s="273">
        <f>'Lcc_BKK+DMK'!N186+Lcc_CNX!N186+Lcc_HDY!N186+Lcc_HKT!N186+Lcc_CEI!N186</f>
        <v>1</v>
      </c>
      <c r="O186" s="274">
        <f>SUM(M186:N186)</f>
        <v>1</v>
      </c>
      <c r="P186" s="275">
        <f>+'Lcc_BKK+DMK'!P186+Lcc_CNX!P186+Lcc_HDY!P186+Lcc_HKT!P186+Lcc_CEI!P186</f>
        <v>0</v>
      </c>
      <c r="Q186" s="274">
        <f>O186+P186</f>
        <v>1</v>
      </c>
      <c r="R186" s="272">
        <f>'Lcc_BKK+DMK'!R186+Lcc_CNX!R186+Lcc_HDY!R186+Lcc_HKT!R186+Lcc_CEI!R186</f>
        <v>0</v>
      </c>
      <c r="S186" s="273">
        <f>'Lcc_BKK+DMK'!S186+Lcc_CNX!S186+Lcc_HDY!S186+Lcc_HKT!S186+Lcc_CEI!S186</f>
        <v>1</v>
      </c>
      <c r="T186" s="274">
        <f>SUM(R186:S186)</f>
        <v>1</v>
      </c>
      <c r="U186" s="275">
        <f>+'Lcc_BKK+DMK'!U186+Lcc_CNX!U186+Lcc_HDY!U186+Lcc_HKT!U186+Lcc_CEI!U186</f>
        <v>0</v>
      </c>
      <c r="V186" s="274">
        <f t="shared" ref="V186" si="333">T186+U186</f>
        <v>1</v>
      </c>
      <c r="W186" s="276">
        <f t="shared" ref="W186" si="334">IF(Q186=0,0,((V186/Q186)-1)*100)</f>
        <v>0</v>
      </c>
    </row>
    <row r="187" spans="1:23" ht="13.5" thickBot="1">
      <c r="L187" s="255" t="s">
        <v>18</v>
      </c>
      <c r="M187" s="272">
        <f>'Lcc_BKK+DMK'!M187+Lcc_CNX!M187+Lcc_HDY!M187+Lcc_HKT!M187+Lcc_CEI!M187</f>
        <v>0</v>
      </c>
      <c r="N187" s="273">
        <f>'Lcc_BKK+DMK'!N187+Lcc_CNX!N187+Lcc_HDY!N187+Lcc_HKT!N187+Lcc_CEI!N187</f>
        <v>1</v>
      </c>
      <c r="O187" s="282">
        <f>SUM(M187:N187)</f>
        <v>1</v>
      </c>
      <c r="P187" s="283">
        <f>+'Lcc_BKK+DMK'!P187+Lcc_CNX!P187+Lcc_HDY!P187+Lcc_HKT!P187+Lcc_CEI!P187</f>
        <v>0</v>
      </c>
      <c r="Q187" s="282">
        <f>O187+P187</f>
        <v>1</v>
      </c>
      <c r="R187" s="272">
        <f>'Lcc_BKK+DMK'!R187+Lcc_CNX!R187+Lcc_HDY!R187+Lcc_HKT!R187+Lcc_CEI!R187</f>
        <v>0</v>
      </c>
      <c r="S187" s="273">
        <f>'Lcc_BKK+DMK'!S187+Lcc_CNX!S187+Lcc_HDY!S187+Lcc_HKT!S187+Lcc_CEI!S187</f>
        <v>1</v>
      </c>
      <c r="T187" s="282">
        <f>SUM(R187:S187)</f>
        <v>1</v>
      </c>
      <c r="U187" s="283">
        <f>+'Lcc_BKK+DMK'!U187+Lcc_CNX!U187+Lcc_HDY!U187+Lcc_HKT!U187+Lcc_CEI!U187</f>
        <v>0</v>
      </c>
      <c r="V187" s="282">
        <f>T187+U187</f>
        <v>1</v>
      </c>
      <c r="W187" s="276">
        <f>IF(Q187=0,0,((V187/Q187)-1)*100)</f>
        <v>0</v>
      </c>
    </row>
    <row r="188" spans="1:23" ht="14.25" thickTop="1" thickBot="1">
      <c r="L188" s="284" t="s">
        <v>19</v>
      </c>
      <c r="M188" s="285">
        <f>+M185+M186+M187</f>
        <v>0</v>
      </c>
      <c r="N188" s="285">
        <f t="shared" ref="N188:V188" si="335">+N185+N186+N187</f>
        <v>3</v>
      </c>
      <c r="O188" s="286">
        <f t="shared" si="335"/>
        <v>3</v>
      </c>
      <c r="P188" s="287">
        <f t="shared" si="335"/>
        <v>0</v>
      </c>
      <c r="Q188" s="286">
        <f t="shared" si="335"/>
        <v>3</v>
      </c>
      <c r="R188" s="285">
        <f t="shared" si="335"/>
        <v>0</v>
      </c>
      <c r="S188" s="285">
        <f t="shared" si="335"/>
        <v>3</v>
      </c>
      <c r="T188" s="286">
        <f t="shared" si="335"/>
        <v>3</v>
      </c>
      <c r="U188" s="287">
        <f t="shared" si="335"/>
        <v>0</v>
      </c>
      <c r="V188" s="286">
        <f t="shared" si="335"/>
        <v>3</v>
      </c>
      <c r="W188" s="288">
        <f>IF(Q188=0,0,((V188/Q188)-1)*100)</f>
        <v>0</v>
      </c>
    </row>
    <row r="189" spans="1:23" ht="14.25" thickTop="1" thickBot="1">
      <c r="A189" s="403"/>
      <c r="K189" s="403"/>
      <c r="L189" s="255" t="s">
        <v>21</v>
      </c>
      <c r="M189" s="272">
        <f>'Lcc_BKK+DMK'!M189+Lcc_CNX!M189+Lcc_HDY!M189+Lcc_HKT!M189+Lcc_CEI!M189</f>
        <v>0</v>
      </c>
      <c r="N189" s="273">
        <f>'Lcc_BKK+DMK'!N189+Lcc_CNX!N189+Lcc_HDY!N189+Lcc_HKT!N189+Lcc_CEI!N189</f>
        <v>0</v>
      </c>
      <c r="O189" s="282">
        <f>SUM(M189:N189)</f>
        <v>0</v>
      </c>
      <c r="P189" s="289">
        <f>+'Lcc_BKK+DMK'!P189+Lcc_CNX!P189+Lcc_HDY!P189+Lcc_HKT!P189+Lcc_CEI!P189</f>
        <v>0</v>
      </c>
      <c r="Q189" s="282">
        <f>O189+P189</f>
        <v>0</v>
      </c>
      <c r="R189" s="272">
        <f>'Lcc_BKK+DMK'!R189+Lcc_CNX!R189+Lcc_HDY!R189+Lcc_HKT!R189+Lcc_CEI!R189</f>
        <v>0</v>
      </c>
      <c r="S189" s="273">
        <f>'Lcc_BKK+DMK'!S189+Lcc_CNX!S189+Lcc_HDY!S189+Lcc_HKT!S189+Lcc_CEI!S189</f>
        <v>4</v>
      </c>
      <c r="T189" s="282">
        <f>SUM(R189:S189)</f>
        <v>4</v>
      </c>
      <c r="U189" s="289">
        <f>+'Lcc_BKK+DMK'!U189+Lcc_CNX!U189+Lcc_HDY!U189+Lcc_HKT!U189+Lcc_CEI!U189</f>
        <v>0</v>
      </c>
      <c r="V189" s="282">
        <f>T189+U189</f>
        <v>4</v>
      </c>
      <c r="W189" s="276">
        <f>IF(Q189=0,0,((V189/Q189)-1)*100)</f>
        <v>0</v>
      </c>
    </row>
    <row r="190" spans="1:23" ht="14.25" thickTop="1" thickBot="1">
      <c r="L190" s="277" t="s">
        <v>66</v>
      </c>
      <c r="M190" s="278">
        <f>M184+M188+M189</f>
        <v>5</v>
      </c>
      <c r="N190" s="279">
        <f t="shared" ref="N190:V190" si="336">N184+N188+N189</f>
        <v>10</v>
      </c>
      <c r="O190" s="280">
        <f t="shared" si="336"/>
        <v>15</v>
      </c>
      <c r="P190" s="278">
        <f t="shared" si="336"/>
        <v>0</v>
      </c>
      <c r="Q190" s="280">
        <f t="shared" si="336"/>
        <v>15</v>
      </c>
      <c r="R190" s="278">
        <f t="shared" si="336"/>
        <v>1</v>
      </c>
      <c r="S190" s="279">
        <f t="shared" si="336"/>
        <v>13</v>
      </c>
      <c r="T190" s="280">
        <f t="shared" si="336"/>
        <v>14</v>
      </c>
      <c r="U190" s="278">
        <f t="shared" si="336"/>
        <v>0</v>
      </c>
      <c r="V190" s="280">
        <f t="shared" si="336"/>
        <v>14</v>
      </c>
      <c r="W190" s="281">
        <f t="shared" si="319"/>
        <v>-6.6666666666666652</v>
      </c>
    </row>
    <row r="191" spans="1:23" ht="14.25" thickTop="1" thickBot="1">
      <c r="L191" s="277" t="s">
        <v>67</v>
      </c>
      <c r="M191" s="278">
        <f>+M180+M184+M188+M189</f>
        <v>9</v>
      </c>
      <c r="N191" s="279">
        <f t="shared" ref="N191:V191" si="337">+N180+N184+N188+N189</f>
        <v>31</v>
      </c>
      <c r="O191" s="280">
        <f t="shared" si="337"/>
        <v>40</v>
      </c>
      <c r="P191" s="278">
        <f t="shared" si="337"/>
        <v>0</v>
      </c>
      <c r="Q191" s="280">
        <f t="shared" si="337"/>
        <v>40</v>
      </c>
      <c r="R191" s="278">
        <f t="shared" si="337"/>
        <v>1</v>
      </c>
      <c r="S191" s="279">
        <f t="shared" si="337"/>
        <v>16</v>
      </c>
      <c r="T191" s="280">
        <f t="shared" si="337"/>
        <v>17</v>
      </c>
      <c r="U191" s="278">
        <f t="shared" si="337"/>
        <v>0</v>
      </c>
      <c r="V191" s="280">
        <f t="shared" si="337"/>
        <v>17</v>
      </c>
      <c r="W191" s="281">
        <f>IF(Q191=0,0,((V191/Q191)-1)*100)</f>
        <v>-57.499999999999993</v>
      </c>
    </row>
    <row r="192" spans="1:23" ht="13.5" thickTop="1">
      <c r="A192" s="403"/>
      <c r="K192" s="403"/>
      <c r="L192" s="255" t="s">
        <v>22</v>
      </c>
      <c r="M192" s="272">
        <f>'Lcc_BKK+DMK'!M192+Lcc_CNX!M192+Lcc_HDY!M192+Lcc_HKT!M192+Lcc_CEI!M192</f>
        <v>0</v>
      </c>
      <c r="N192" s="273">
        <f>'Lcc_BKK+DMK'!N192+Lcc_CNX!N192+Lcc_HDY!N192+Lcc_HKT!N192+Lcc_CEI!N192</f>
        <v>2</v>
      </c>
      <c r="O192" s="282">
        <f>SUM(M192:N192)</f>
        <v>2</v>
      </c>
      <c r="P192" s="275">
        <f>+'Lcc_BKK+DMK'!P192+Lcc_CNX!P192+Lcc_HDY!P192+Lcc_HKT!P192+Lcc_CEI!P192</f>
        <v>0</v>
      </c>
      <c r="Q192" s="282">
        <f t="shared" ref="Q192:Q193" si="338">O192+P192</f>
        <v>2</v>
      </c>
      <c r="R192" s="272"/>
      <c r="S192" s="273"/>
      <c r="T192" s="282"/>
      <c r="U192" s="275"/>
      <c r="V192" s="282"/>
      <c r="W192" s="276"/>
    </row>
    <row r="193" spans="1:23" ht="13.5" thickBot="1">
      <c r="A193" s="403"/>
      <c r="K193" s="403"/>
      <c r="L193" s="255" t="s">
        <v>23</v>
      </c>
      <c r="M193" s="272">
        <f>'Lcc_BKK+DMK'!M193+Lcc_CNX!M193+Lcc_HDY!M193+Lcc_HKT!M193+Lcc_CEI!M193</f>
        <v>0</v>
      </c>
      <c r="N193" s="273">
        <f>'Lcc_BKK+DMK'!N193+Lcc_CNX!N193+Lcc_HDY!N193+Lcc_HKT!N193+Lcc_CEI!N193</f>
        <v>4</v>
      </c>
      <c r="O193" s="282">
        <f>SUM(M193:N193)</f>
        <v>4</v>
      </c>
      <c r="P193" s="275">
        <f>+'Lcc_BKK+DMK'!P193+Lcc_CNX!P193+Lcc_HDY!P193+Lcc_HKT!P193+Lcc_CEI!P193</f>
        <v>0</v>
      </c>
      <c r="Q193" s="282">
        <f t="shared" si="338"/>
        <v>4</v>
      </c>
      <c r="R193" s="272"/>
      <c r="S193" s="273"/>
      <c r="T193" s="282"/>
      <c r="U193" s="275"/>
      <c r="V193" s="282"/>
      <c r="W193" s="276"/>
    </row>
    <row r="194" spans="1:23" ht="14.25" thickTop="1" thickBot="1">
      <c r="L194" s="277" t="s">
        <v>40</v>
      </c>
      <c r="M194" s="278">
        <f t="shared" ref="M194:Q194" si="339">+M189+M192+M193</f>
        <v>0</v>
      </c>
      <c r="N194" s="279">
        <f t="shared" si="339"/>
        <v>6</v>
      </c>
      <c r="O194" s="280">
        <f t="shared" si="339"/>
        <v>6</v>
      </c>
      <c r="P194" s="278">
        <f t="shared" si="339"/>
        <v>0</v>
      </c>
      <c r="Q194" s="280">
        <f t="shared" si="339"/>
        <v>6</v>
      </c>
      <c r="R194" s="278"/>
      <c r="S194" s="279"/>
      <c r="T194" s="280"/>
      <c r="U194" s="278"/>
      <c r="V194" s="280"/>
      <c r="W194" s="281"/>
    </row>
    <row r="195" spans="1:23" ht="14.25" thickTop="1" thickBot="1">
      <c r="L195" s="277" t="s">
        <v>62</v>
      </c>
      <c r="M195" s="278">
        <f t="shared" ref="M195:Q195" si="340">M184+M188+M194</f>
        <v>5</v>
      </c>
      <c r="N195" s="279">
        <f t="shared" si="340"/>
        <v>16</v>
      </c>
      <c r="O195" s="280">
        <f t="shared" si="340"/>
        <v>21</v>
      </c>
      <c r="P195" s="278">
        <f t="shared" si="340"/>
        <v>0</v>
      </c>
      <c r="Q195" s="280">
        <f t="shared" si="340"/>
        <v>21</v>
      </c>
      <c r="R195" s="278"/>
      <c r="S195" s="279"/>
      <c r="T195" s="280"/>
      <c r="U195" s="278"/>
      <c r="V195" s="280"/>
      <c r="W195" s="281"/>
    </row>
    <row r="196" spans="1:23" ht="14.25" thickTop="1" thickBot="1">
      <c r="L196" s="277" t="s">
        <v>64</v>
      </c>
      <c r="M196" s="278">
        <f t="shared" ref="M196:Q196" si="341">+M180+M184+M188+M194</f>
        <v>9</v>
      </c>
      <c r="N196" s="279">
        <f t="shared" si="341"/>
        <v>37</v>
      </c>
      <c r="O196" s="280">
        <f t="shared" si="341"/>
        <v>46</v>
      </c>
      <c r="P196" s="278">
        <f t="shared" si="341"/>
        <v>0</v>
      </c>
      <c r="Q196" s="280">
        <f t="shared" si="341"/>
        <v>46</v>
      </c>
      <c r="R196" s="278"/>
      <c r="S196" s="279"/>
      <c r="T196" s="280"/>
      <c r="U196" s="278"/>
      <c r="V196" s="280"/>
      <c r="W196" s="281"/>
    </row>
    <row r="197" spans="1:23" ht="14.25" thickTop="1" thickBot="1">
      <c r="L197" s="290" t="s">
        <v>60</v>
      </c>
      <c r="M197" s="249"/>
      <c r="N197" s="249"/>
      <c r="O197" s="249"/>
      <c r="P197" s="249"/>
      <c r="Q197" s="249"/>
      <c r="R197" s="249"/>
      <c r="S197" s="249"/>
      <c r="T197" s="249"/>
      <c r="U197" s="249"/>
      <c r="V197" s="249"/>
      <c r="W197" s="249"/>
    </row>
    <row r="198" spans="1:23" ht="13.5" customHeight="1" thickTop="1">
      <c r="L198" s="531" t="s">
        <v>55</v>
      </c>
      <c r="M198" s="532"/>
      <c r="N198" s="532"/>
      <c r="O198" s="532"/>
      <c r="P198" s="532"/>
      <c r="Q198" s="532"/>
      <c r="R198" s="532"/>
      <c r="S198" s="532"/>
      <c r="T198" s="532"/>
      <c r="U198" s="532"/>
      <c r="V198" s="532"/>
      <c r="W198" s="533"/>
    </row>
    <row r="199" spans="1:23" ht="13.5" thickBot="1">
      <c r="L199" s="534" t="s">
        <v>52</v>
      </c>
      <c r="M199" s="535"/>
      <c r="N199" s="535"/>
      <c r="O199" s="535"/>
      <c r="P199" s="535"/>
      <c r="Q199" s="535"/>
      <c r="R199" s="535"/>
      <c r="S199" s="535"/>
      <c r="T199" s="535"/>
      <c r="U199" s="535"/>
      <c r="V199" s="535"/>
      <c r="W199" s="536"/>
    </row>
    <row r="200" spans="1:23" ht="14.25" thickTop="1" thickBot="1">
      <c r="L200" s="248"/>
      <c r="M200" s="249"/>
      <c r="N200" s="249"/>
      <c r="O200" s="249"/>
      <c r="P200" s="249"/>
      <c r="Q200" s="249"/>
      <c r="R200" s="249"/>
      <c r="S200" s="249"/>
      <c r="T200" s="249"/>
      <c r="U200" s="249"/>
      <c r="V200" s="249"/>
      <c r="W200" s="250" t="s">
        <v>34</v>
      </c>
    </row>
    <row r="201" spans="1:23" ht="14.25" thickTop="1" thickBot="1">
      <c r="L201" s="251"/>
      <c r="M201" s="495" t="s">
        <v>63</v>
      </c>
      <c r="N201" s="496"/>
      <c r="O201" s="496"/>
      <c r="P201" s="496"/>
      <c r="Q201" s="497"/>
      <c r="R201" s="252" t="s">
        <v>65</v>
      </c>
      <c r="S201" s="253"/>
      <c r="T201" s="291"/>
      <c r="U201" s="252"/>
      <c r="V201" s="252"/>
      <c r="W201" s="365" t="s">
        <v>2</v>
      </c>
    </row>
    <row r="202" spans="1:23" ht="13.5" thickTop="1">
      <c r="L202" s="255" t="s">
        <v>3</v>
      </c>
      <c r="M202" s="256"/>
      <c r="N202" s="257"/>
      <c r="O202" s="258"/>
      <c r="P202" s="259"/>
      <c r="Q202" s="258"/>
      <c r="R202" s="256"/>
      <c r="S202" s="257"/>
      <c r="T202" s="258"/>
      <c r="U202" s="259"/>
      <c r="V202" s="258"/>
      <c r="W202" s="366" t="s">
        <v>4</v>
      </c>
    </row>
    <row r="203" spans="1:23" ht="13.5" thickBot="1">
      <c r="L203" s="261"/>
      <c r="M203" s="262" t="s">
        <v>35</v>
      </c>
      <c r="N203" s="263" t="s">
        <v>36</v>
      </c>
      <c r="O203" s="264" t="s">
        <v>37</v>
      </c>
      <c r="P203" s="265" t="s">
        <v>32</v>
      </c>
      <c r="Q203" s="264" t="s">
        <v>7</v>
      </c>
      <c r="R203" s="262" t="s">
        <v>35</v>
      </c>
      <c r="S203" s="263" t="s">
        <v>36</v>
      </c>
      <c r="T203" s="264" t="s">
        <v>37</v>
      </c>
      <c r="U203" s="265" t="s">
        <v>32</v>
      </c>
      <c r="V203" s="264" t="s">
        <v>7</v>
      </c>
      <c r="W203" s="367"/>
    </row>
    <row r="204" spans="1:23" ht="6" customHeight="1" thickTop="1">
      <c r="L204" s="255"/>
      <c r="M204" s="267"/>
      <c r="N204" s="268"/>
      <c r="O204" s="269"/>
      <c r="P204" s="270"/>
      <c r="Q204" s="269"/>
      <c r="R204" s="267"/>
      <c r="S204" s="268"/>
      <c r="T204" s="269"/>
      <c r="U204" s="270"/>
      <c r="V204" s="269"/>
      <c r="W204" s="271"/>
    </row>
    <row r="205" spans="1:23">
      <c r="L205" s="255" t="s">
        <v>10</v>
      </c>
      <c r="M205" s="272">
        <f>+'Lcc_BKK+DMK'!M205+Lcc_CNX!M205+Lcc_HDY!M205+Lcc_HKT!M205+Lcc_CEI!M205</f>
        <v>228</v>
      </c>
      <c r="N205" s="273">
        <f>+'Lcc_BKK+DMK'!N205+Lcc_CNX!N205+Lcc_HDY!N205+Lcc_HKT!N205+Lcc_CEI!N205</f>
        <v>616</v>
      </c>
      <c r="O205" s="274">
        <f>M205+N205</f>
        <v>844</v>
      </c>
      <c r="P205" s="275">
        <f>+'Lcc_BKK+DMK'!P205+Lcc_CNX!P205+Lcc_HDY!P205+Lcc_HKT!P205+Lcc_CEI!P205</f>
        <v>0</v>
      </c>
      <c r="Q205" s="274">
        <f t="shared" ref="Q205:Q207" si="342">O205+P205</f>
        <v>844</v>
      </c>
      <c r="R205" s="272">
        <f>+'Lcc_BKK+DMK'!R205+Lcc_CNX!R205+Lcc_HDY!R205+Lcc_HKT!R205+Lcc_CEI!R205</f>
        <v>306</v>
      </c>
      <c r="S205" s="273">
        <f>+'Lcc_BKK+DMK'!S205+Lcc_CNX!S205+Lcc_HDY!S205+Lcc_HKT!S205+Lcc_CEI!S205</f>
        <v>1095</v>
      </c>
      <c r="T205" s="282">
        <f>SUM(R205:S205)</f>
        <v>1401</v>
      </c>
      <c r="U205" s="275">
        <f>+'Lcc_BKK+DMK'!U205+Lcc_CNX!U205+Lcc_HDY!U205+Lcc_HKT!U205+Lcc_CEI!U205</f>
        <v>0</v>
      </c>
      <c r="V205" s="274">
        <f>T205+U205</f>
        <v>1401</v>
      </c>
      <c r="W205" s="276">
        <f>IF(Q205=0,0,((V205/Q205)-1)*100)</f>
        <v>65.995260663507111</v>
      </c>
    </row>
    <row r="206" spans="1:23">
      <c r="L206" s="255" t="s">
        <v>11</v>
      </c>
      <c r="M206" s="272">
        <f>+'Lcc_BKK+DMK'!M206+Lcc_CNX!M206+Lcc_HDY!M206+Lcc_HKT!M206+Lcc_CEI!M206</f>
        <v>192</v>
      </c>
      <c r="N206" s="273">
        <f>+'Lcc_BKK+DMK'!N206+Lcc_CNX!N206+Lcc_HDY!N206+Lcc_HKT!N206+Lcc_CEI!N206</f>
        <v>578</v>
      </c>
      <c r="O206" s="274">
        <f>M206+N206</f>
        <v>770</v>
      </c>
      <c r="P206" s="275">
        <f>+'Lcc_BKK+DMK'!P206+Lcc_CNX!P206+Lcc_HDY!P206+Lcc_HKT!P206+Lcc_CEI!P206</f>
        <v>0</v>
      </c>
      <c r="Q206" s="274">
        <f t="shared" si="342"/>
        <v>770</v>
      </c>
      <c r="R206" s="272">
        <f>+'Lcc_BKK+DMK'!R206+Lcc_CNX!R206+Lcc_HDY!R206+Lcc_HKT!R206+Lcc_CEI!R206</f>
        <v>262</v>
      </c>
      <c r="S206" s="273">
        <f>+'Lcc_BKK+DMK'!S206+Lcc_CNX!S206+Lcc_HDY!S206+Lcc_HKT!S206+Lcc_CEI!S206</f>
        <v>1037</v>
      </c>
      <c r="T206" s="282">
        <f t="shared" ref="T206:T207" si="343">SUM(R206:S206)</f>
        <v>1299</v>
      </c>
      <c r="U206" s="275">
        <f>+'Lcc_BKK+DMK'!U206+Lcc_CNX!U206+Lcc_HDY!U206+Lcc_HKT!U206+Lcc_CEI!U206</f>
        <v>0</v>
      </c>
      <c r="V206" s="274">
        <f>T206+U206</f>
        <v>1299</v>
      </c>
      <c r="W206" s="276">
        <f>IF(Q206=0,0,((V206/Q206)-1)*100)</f>
        <v>68.701298701298711</v>
      </c>
    </row>
    <row r="207" spans="1:23" ht="13.5" thickBot="1">
      <c r="L207" s="261" t="s">
        <v>12</v>
      </c>
      <c r="M207" s="272">
        <f>+'Lcc_BKK+DMK'!M207+Lcc_CNX!M207+Lcc_HDY!M207+Lcc_HKT!M207+Lcc_CEI!M207</f>
        <v>203</v>
      </c>
      <c r="N207" s="273">
        <f>+'Lcc_BKK+DMK'!N207+Lcc_CNX!N207+Lcc_HDY!N207+Lcc_HKT!N207+Lcc_CEI!N207</f>
        <v>631</v>
      </c>
      <c r="O207" s="274">
        <f>M207+N207</f>
        <v>834</v>
      </c>
      <c r="P207" s="275">
        <f>+'Lcc_BKK+DMK'!P207+Lcc_CNX!P207+Lcc_HDY!P207+Lcc_HKT!P207+Lcc_CEI!P207</f>
        <v>0</v>
      </c>
      <c r="Q207" s="274">
        <f t="shared" si="342"/>
        <v>834</v>
      </c>
      <c r="R207" s="272">
        <f>+'Lcc_BKK+DMK'!R207+Lcc_CNX!R207+Lcc_HDY!R207+Lcc_HKT!R207+Lcc_CEI!R207</f>
        <v>324</v>
      </c>
      <c r="S207" s="273">
        <f>+'Lcc_BKK+DMK'!S207+Lcc_CNX!S207+Lcc_HDY!S207+Lcc_HKT!S207+Lcc_CEI!S207</f>
        <v>1115</v>
      </c>
      <c r="T207" s="282">
        <f t="shared" si="343"/>
        <v>1439</v>
      </c>
      <c r="U207" s="275">
        <f>+'Lcc_BKK+DMK'!U207+Lcc_CNX!U207+Lcc_HDY!U207+Lcc_HKT!U207+Lcc_CEI!U207</f>
        <v>0</v>
      </c>
      <c r="V207" s="274">
        <f>T207+U207</f>
        <v>1439</v>
      </c>
      <c r="W207" s="276">
        <f>IF(Q207=0,0,((V207/Q207)-1)*100)</f>
        <v>72.541966426858508</v>
      </c>
    </row>
    <row r="208" spans="1:23" ht="14.25" thickTop="1" thickBot="1">
      <c r="L208" s="277" t="s">
        <v>57</v>
      </c>
      <c r="M208" s="278">
        <f t="shared" ref="M208:V208" si="344">+M205+M206+M207</f>
        <v>623</v>
      </c>
      <c r="N208" s="279">
        <f t="shared" si="344"/>
        <v>1825</v>
      </c>
      <c r="O208" s="280">
        <f t="shared" si="344"/>
        <v>2448</v>
      </c>
      <c r="P208" s="278">
        <f t="shared" si="344"/>
        <v>0</v>
      </c>
      <c r="Q208" s="280">
        <f t="shared" si="344"/>
        <v>2448</v>
      </c>
      <c r="R208" s="278">
        <f t="shared" si="344"/>
        <v>892</v>
      </c>
      <c r="S208" s="279">
        <f t="shared" si="344"/>
        <v>3247</v>
      </c>
      <c r="T208" s="280">
        <f t="shared" si="344"/>
        <v>4139</v>
      </c>
      <c r="U208" s="278">
        <f t="shared" si="344"/>
        <v>0</v>
      </c>
      <c r="V208" s="280">
        <f t="shared" si="344"/>
        <v>4139</v>
      </c>
      <c r="W208" s="281">
        <f t="shared" ref="W208" si="345">IF(Q208=0,0,((V208/Q208)-1)*100)</f>
        <v>69.076797385620921</v>
      </c>
    </row>
    <row r="209" spans="1:23" ht="13.5" thickTop="1">
      <c r="L209" s="255" t="s">
        <v>13</v>
      </c>
      <c r="M209" s="272">
        <f>+'Lcc_BKK+DMK'!M209+Lcc_CNX!M209+Lcc_HDY!M209+Lcc_HKT!M209+Lcc_CEI!M209</f>
        <v>209</v>
      </c>
      <c r="N209" s="273">
        <f>+'Lcc_BKK+DMK'!N209+Lcc_CNX!N209+Lcc_HDY!N209+Lcc_HKT!N209+Lcc_CEI!N209</f>
        <v>582</v>
      </c>
      <c r="O209" s="274">
        <f>M209+N209</f>
        <v>791</v>
      </c>
      <c r="P209" s="275">
        <f>+'Lcc_BKK+DMK'!P209+Lcc_CNX!P209+Lcc_HDY!P209+Lcc_HKT!P209+Lcc_CEI!P209</f>
        <v>0</v>
      </c>
      <c r="Q209" s="274">
        <f t="shared" ref="Q209" si="346">O209+P209</f>
        <v>791</v>
      </c>
      <c r="R209" s="272">
        <f>+'Lcc_BKK+DMK'!R209+Lcc_CNX!R209+Lcc_HDY!R209+Lcc_HKT!R209+Lcc_CEI!R209</f>
        <v>296</v>
      </c>
      <c r="S209" s="273">
        <f>+'Lcc_BKK+DMK'!S209+Lcc_CNX!S209+Lcc_HDY!S209+Lcc_HKT!S209+Lcc_CEI!S209</f>
        <v>994</v>
      </c>
      <c r="T209" s="274">
        <f>R209+S209</f>
        <v>1290</v>
      </c>
      <c r="U209" s="275">
        <f>+'Lcc_BKK+DMK'!U209+Lcc_CNX!U209+Lcc_HDY!U209+Lcc_HKT!U209+Lcc_CEI!U209</f>
        <v>0</v>
      </c>
      <c r="V209" s="274">
        <f>T209+U209</f>
        <v>1290</v>
      </c>
      <c r="W209" s="276">
        <f t="shared" ref="W209:W213" si="347">IF(Q209=0,0,((V209/Q209)-1)*100)</f>
        <v>63.084702907711751</v>
      </c>
    </row>
    <row r="210" spans="1:23">
      <c r="L210" s="255" t="s">
        <v>14</v>
      </c>
      <c r="M210" s="272">
        <f>+'Lcc_BKK+DMK'!M210+Lcc_CNX!M210+Lcc_HDY!M210+Lcc_HKT!M210+Lcc_CEI!M210</f>
        <v>189</v>
      </c>
      <c r="N210" s="273">
        <f>+'Lcc_BKK+DMK'!N210+Lcc_CNX!N210+Lcc_HDY!N210+Lcc_HKT!N210+Lcc_CEI!N210</f>
        <v>565</v>
      </c>
      <c r="O210" s="274">
        <f>M210+N210</f>
        <v>754</v>
      </c>
      <c r="P210" s="275">
        <f>+'Lcc_BKK+DMK'!P210+Lcc_CNX!P210+Lcc_HDY!P210+Lcc_HKT!P210+Lcc_CEI!P210</f>
        <v>0</v>
      </c>
      <c r="Q210" s="274">
        <f>O210+P210</f>
        <v>754</v>
      </c>
      <c r="R210" s="272">
        <f>+'Lcc_BKK+DMK'!R210+Lcc_CNX!R210+Lcc_HDY!R210+Lcc_HKT!R210+Lcc_CEI!R210</f>
        <v>284</v>
      </c>
      <c r="S210" s="273">
        <f>+'Lcc_BKK+DMK'!S210+Lcc_CNX!S210+Lcc_HDY!S210+Lcc_HKT!S210+Lcc_CEI!S210</f>
        <v>1045</v>
      </c>
      <c r="T210" s="274">
        <f>R210+S210</f>
        <v>1329</v>
      </c>
      <c r="U210" s="275">
        <f>+'Lcc_BKK+DMK'!U210+Lcc_CNX!U210+Lcc_HDY!U210+Lcc_HKT!U210+Lcc_CEI!U210</f>
        <v>0</v>
      </c>
      <c r="V210" s="274">
        <f>T210+U210</f>
        <v>1329</v>
      </c>
      <c r="W210" s="276">
        <f>IF(Q210=0,0,((V210/Q210)-1)*100)</f>
        <v>76.259946949602124</v>
      </c>
    </row>
    <row r="211" spans="1:23" ht="13.5" thickBot="1">
      <c r="L211" s="255" t="s">
        <v>15</v>
      </c>
      <c r="M211" s="272">
        <f>+'Lcc_BKK+DMK'!M211+Lcc_CNX!M211+Lcc_HDY!M211+Lcc_HKT!M211+Lcc_CEI!M211</f>
        <v>192</v>
      </c>
      <c r="N211" s="273">
        <f>+'Lcc_BKK+DMK'!N211+Lcc_CNX!N211+Lcc_HDY!N211+Lcc_HKT!N211+Lcc_CEI!N211</f>
        <v>538</v>
      </c>
      <c r="O211" s="274">
        <f>M211+N211</f>
        <v>730</v>
      </c>
      <c r="P211" s="275">
        <f>+'Lcc_BKK+DMK'!P211+Lcc_CNX!P211+Lcc_HDY!P211+Lcc_HKT!P211+Lcc_CEI!P211</f>
        <v>0</v>
      </c>
      <c r="Q211" s="274">
        <f>O211+P211</f>
        <v>730</v>
      </c>
      <c r="R211" s="272">
        <f>+'Lcc_BKK+DMK'!R211+Lcc_CNX!R211+Lcc_HDY!R211+Lcc_HKT!R211+Lcc_CEI!R211</f>
        <v>293</v>
      </c>
      <c r="S211" s="273">
        <f>+'Lcc_BKK+DMK'!S211+Lcc_CNX!S211+Lcc_HDY!S211+Lcc_HKT!S211+Lcc_CEI!S211</f>
        <v>1044</v>
      </c>
      <c r="T211" s="274">
        <f>R211+S211</f>
        <v>1337</v>
      </c>
      <c r="U211" s="275">
        <f>+'Lcc_BKK+DMK'!U211+Lcc_CNX!U211+Lcc_HDY!U211+Lcc_HKT!U211+Lcc_CEI!U211</f>
        <v>0</v>
      </c>
      <c r="V211" s="274">
        <f>T211+U211</f>
        <v>1337</v>
      </c>
      <c r="W211" s="276">
        <f>IF(Q211=0,0,((V211/Q211)-1)*100)</f>
        <v>83.150684931506859</v>
      </c>
    </row>
    <row r="212" spans="1:23" ht="14.25" thickTop="1" thickBot="1">
      <c r="L212" s="277" t="s">
        <v>61</v>
      </c>
      <c r="M212" s="278">
        <f t="shared" ref="M212" si="348">+M209+M210+M211</f>
        <v>590</v>
      </c>
      <c r="N212" s="279">
        <f t="shared" ref="N212" si="349">+N209+N210+N211</f>
        <v>1685</v>
      </c>
      <c r="O212" s="280">
        <f t="shared" ref="O212" si="350">+O209+O210+O211</f>
        <v>2275</v>
      </c>
      <c r="P212" s="278">
        <f t="shared" ref="P212" si="351">+P209+P210+P211</f>
        <v>0</v>
      </c>
      <c r="Q212" s="280">
        <f t="shared" ref="Q212" si="352">+Q209+Q210+Q211</f>
        <v>2275</v>
      </c>
      <c r="R212" s="278">
        <f t="shared" ref="R212" si="353">+R209+R210+R211</f>
        <v>873</v>
      </c>
      <c r="S212" s="279">
        <f t="shared" ref="S212" si="354">+S209+S210+S211</f>
        <v>3083</v>
      </c>
      <c r="T212" s="280">
        <f t="shared" ref="T212" si="355">+T209+T210+T211</f>
        <v>3956</v>
      </c>
      <c r="U212" s="278">
        <f t="shared" ref="U212" si="356">+U209+U210+U211</f>
        <v>0</v>
      </c>
      <c r="V212" s="280">
        <f t="shared" ref="V212" si="357">+V209+V210+V211</f>
        <v>3956</v>
      </c>
      <c r="W212" s="281">
        <f t="shared" ref="W212" si="358">IF(Q212=0,0,((V212/Q212)-1)*100)</f>
        <v>73.890109890109883</v>
      </c>
    </row>
    <row r="213" spans="1:23" ht="13.5" thickTop="1">
      <c r="L213" s="255" t="s">
        <v>16</v>
      </c>
      <c r="M213" s="272">
        <f>+'Lcc_BKK+DMK'!M213+Lcc_CNX!M213+Lcc_HDY!M213+Lcc_HKT!M213+Lcc_CEI!M213</f>
        <v>139</v>
      </c>
      <c r="N213" s="273">
        <f>+'Lcc_BKK+DMK'!N213+Lcc_CNX!N213+Lcc_HDY!N213+Lcc_HKT!N213+Lcc_CEI!N213</f>
        <v>498</v>
      </c>
      <c r="O213" s="274">
        <f>SUM(M213:N213)</f>
        <v>637</v>
      </c>
      <c r="P213" s="275">
        <f>+'Lcc_BKK+DMK'!P213+Lcc_CNX!P213+Lcc_HDY!P213+Lcc_HKT!P213+Lcc_CEI!P213</f>
        <v>0</v>
      </c>
      <c r="Q213" s="274">
        <f t="shared" ref="Q213" si="359">O213+P213</f>
        <v>637</v>
      </c>
      <c r="R213" s="272">
        <f>+'Lcc_BKK+DMK'!R213+Lcc_CNX!R213+Lcc_HDY!R213+Lcc_HKT!R213+Lcc_CEI!R213</f>
        <v>250</v>
      </c>
      <c r="S213" s="273">
        <f>+'Lcc_BKK+DMK'!S213+Lcc_CNX!S213+Lcc_HDY!S213+Lcc_HKT!S213+Lcc_CEI!S213</f>
        <v>838</v>
      </c>
      <c r="T213" s="274">
        <f>SUM(R213:S213)</f>
        <v>1088</v>
      </c>
      <c r="U213" s="275">
        <f>+'Lcc_BKK+DMK'!U213+Lcc_CNX!U213+Lcc_HDY!U213+Lcc_HKT!U213+Lcc_CEI!U213</f>
        <v>0</v>
      </c>
      <c r="V213" s="274">
        <f>T213+U213</f>
        <v>1088</v>
      </c>
      <c r="W213" s="276">
        <f t="shared" si="347"/>
        <v>70.800627943485097</v>
      </c>
    </row>
    <row r="214" spans="1:23">
      <c r="L214" s="255" t="s">
        <v>17</v>
      </c>
      <c r="M214" s="272">
        <f>+'Lcc_BKK+DMK'!M214+Lcc_CNX!M214+Lcc_HDY!M214+Lcc_HKT!M214+Lcc_CEI!M214</f>
        <v>155</v>
      </c>
      <c r="N214" s="273">
        <f>+'Lcc_BKK+DMK'!N214+Lcc_CNX!N214+Lcc_HDY!N214+Lcc_HKT!N214+Lcc_CEI!N214</f>
        <v>544</v>
      </c>
      <c r="O214" s="274">
        <f>SUM(M214:N214)</f>
        <v>699</v>
      </c>
      <c r="P214" s="275">
        <f>+'Lcc_BKK+DMK'!P214+Lcc_CNX!P214+Lcc_HDY!P214+Lcc_HKT!P214+Lcc_CEI!P214</f>
        <v>0</v>
      </c>
      <c r="Q214" s="274">
        <f>O214+P214</f>
        <v>699</v>
      </c>
      <c r="R214" s="272">
        <f>+'Lcc_BKK+DMK'!R214+Lcc_CNX!R214+Lcc_HDY!R214+Lcc_HKT!R214+Lcc_CEI!R214</f>
        <v>286</v>
      </c>
      <c r="S214" s="273">
        <f>+'Lcc_BKK+DMK'!S214+Lcc_CNX!S214+Lcc_HDY!S214+Lcc_HKT!S214+Lcc_CEI!S214</f>
        <v>896</v>
      </c>
      <c r="T214" s="274">
        <f>SUM(R214:S214)</f>
        <v>1182</v>
      </c>
      <c r="U214" s="275">
        <f>+'Lcc_BKK+DMK'!U214+Lcc_CNX!U214+Lcc_HDY!U214+Lcc_HKT!U214+Lcc_CEI!U214</f>
        <v>0</v>
      </c>
      <c r="V214" s="274">
        <f>T214+U214</f>
        <v>1182</v>
      </c>
      <c r="W214" s="276">
        <f t="shared" ref="W214" si="360">IF(Q214=0,0,((V214/Q214)-1)*100)</f>
        <v>69.098712446351925</v>
      </c>
    </row>
    <row r="215" spans="1:23" ht="13.5" thickBot="1">
      <c r="L215" s="255" t="s">
        <v>18</v>
      </c>
      <c r="M215" s="272">
        <f>+'Lcc_BKK+DMK'!M215+Lcc_CNX!M215+Lcc_HDY!M215+Lcc_HKT!M215+Lcc_CEI!M215</f>
        <v>227</v>
      </c>
      <c r="N215" s="273">
        <f>+'Lcc_BKK+DMK'!N215+Lcc_CNX!N215+Lcc_HDY!N215+Lcc_HKT!N215+Lcc_CEI!N215</f>
        <v>731</v>
      </c>
      <c r="O215" s="282">
        <f>SUM(M215:N215)</f>
        <v>958</v>
      </c>
      <c r="P215" s="283">
        <f>+'Lcc_BKK+DMK'!P215+Lcc_CNX!P215+Lcc_HDY!P215+Lcc_HKT!P215+Lcc_CEI!P215</f>
        <v>0</v>
      </c>
      <c r="Q215" s="282">
        <f>O215+P215</f>
        <v>958</v>
      </c>
      <c r="R215" s="272">
        <f>+'Lcc_BKK+DMK'!R215+Lcc_CNX!R215+Lcc_HDY!R215+Lcc_HKT!R215+Lcc_CEI!R215</f>
        <v>321</v>
      </c>
      <c r="S215" s="273">
        <f>+'Lcc_BKK+DMK'!S215+Lcc_CNX!S215+Lcc_HDY!S215+Lcc_HKT!S215+Lcc_CEI!S215</f>
        <v>1093</v>
      </c>
      <c r="T215" s="282">
        <f>SUM(R215:S215)</f>
        <v>1414</v>
      </c>
      <c r="U215" s="283">
        <f>+'Lcc_BKK+DMK'!U215+Lcc_CNX!U215+Lcc_HDY!U215+Lcc_HKT!U215+Lcc_CEI!U215</f>
        <v>0</v>
      </c>
      <c r="V215" s="282">
        <f>T215+U215</f>
        <v>1414</v>
      </c>
      <c r="W215" s="276">
        <f>IF(Q215=0,0,((V215/Q215)-1)*100)</f>
        <v>47.599164926931103</v>
      </c>
    </row>
    <row r="216" spans="1:23" ht="14.25" thickTop="1" thickBot="1">
      <c r="L216" s="284" t="s">
        <v>19</v>
      </c>
      <c r="M216" s="285">
        <f>+M213+M214+M215</f>
        <v>521</v>
      </c>
      <c r="N216" s="285">
        <f t="shared" ref="N216" si="361">+N213+N214+N215</f>
        <v>1773</v>
      </c>
      <c r="O216" s="286">
        <f t="shared" ref="O216" si="362">+O213+O214+O215</f>
        <v>2294</v>
      </c>
      <c r="P216" s="287">
        <f t="shared" ref="P216" si="363">+P213+P214+P215</f>
        <v>0</v>
      </c>
      <c r="Q216" s="286">
        <f t="shared" ref="Q216" si="364">+Q213+Q214+Q215</f>
        <v>2294</v>
      </c>
      <c r="R216" s="285">
        <f t="shared" ref="R216" si="365">+R213+R214+R215</f>
        <v>857</v>
      </c>
      <c r="S216" s="285">
        <f t="shared" ref="S216" si="366">+S213+S214+S215</f>
        <v>2827</v>
      </c>
      <c r="T216" s="286">
        <f t="shared" ref="T216" si="367">+T213+T214+T215</f>
        <v>3684</v>
      </c>
      <c r="U216" s="287">
        <f t="shared" ref="U216" si="368">+U213+U214+U215</f>
        <v>0</v>
      </c>
      <c r="V216" s="286">
        <f t="shared" ref="V216" si="369">+V213+V214+V215</f>
        <v>3684</v>
      </c>
      <c r="W216" s="288">
        <f>IF(Q216=0,0,((V216/Q216)-1)*100)</f>
        <v>60.592850915431562</v>
      </c>
    </row>
    <row r="217" spans="1:23" ht="14.25" thickTop="1" thickBot="1">
      <c r="A217" s="403"/>
      <c r="K217" s="403"/>
      <c r="L217" s="255" t="s">
        <v>21</v>
      </c>
      <c r="M217" s="272">
        <f>+'Lcc_BKK+DMK'!M217+Lcc_CNX!M217+Lcc_HDY!M217+Lcc_HKT!M217+Lcc_CEI!M217</f>
        <v>221</v>
      </c>
      <c r="N217" s="273">
        <f>+'Lcc_BKK+DMK'!N217+Lcc_CNX!N217+Lcc_HDY!N217+Lcc_HKT!N217+Lcc_CEI!N217</f>
        <v>776</v>
      </c>
      <c r="O217" s="282">
        <f>SUM(M217:N217)</f>
        <v>997</v>
      </c>
      <c r="P217" s="289">
        <f>+'Lcc_BKK+DMK'!P217+Lcc_CNX!P217+Lcc_HDY!P217+Lcc_HKT!P217+Lcc_CEI!P217</f>
        <v>0</v>
      </c>
      <c r="Q217" s="282">
        <f>O217+P217</f>
        <v>997</v>
      </c>
      <c r="R217" s="272">
        <f>+'Lcc_BKK+DMK'!R217+Lcc_CNX!R217+Lcc_HDY!R217+Lcc_HKT!R217+Lcc_CEI!R217</f>
        <v>292</v>
      </c>
      <c r="S217" s="273">
        <f>+'Lcc_BKK+DMK'!S217+Lcc_CNX!S217+Lcc_HDY!S217+Lcc_HKT!S217+Lcc_CEI!S217</f>
        <v>951</v>
      </c>
      <c r="T217" s="282">
        <f>SUM(R217:S217)</f>
        <v>1243</v>
      </c>
      <c r="U217" s="289">
        <f>+'Lcc_BKK+DMK'!U217+Lcc_CNX!U217+Lcc_HDY!U217+Lcc_HKT!U217+Lcc_CEI!U217</f>
        <v>0</v>
      </c>
      <c r="V217" s="282">
        <f>T217+U217</f>
        <v>1243</v>
      </c>
      <c r="W217" s="276">
        <f>IF(Q217=0,0,((V217/Q217)-1)*100)</f>
        <v>24.674022066198596</v>
      </c>
    </row>
    <row r="218" spans="1:23" ht="14.25" thickTop="1" thickBot="1">
      <c r="L218" s="277" t="s">
        <v>66</v>
      </c>
      <c r="M218" s="278">
        <f>M212+M216+M217</f>
        <v>1332</v>
      </c>
      <c r="N218" s="279">
        <f t="shared" ref="N218" si="370">N212+N216+N217</f>
        <v>4234</v>
      </c>
      <c r="O218" s="280">
        <f t="shared" ref="O218" si="371">O212+O216+O217</f>
        <v>5566</v>
      </c>
      <c r="P218" s="278">
        <f t="shared" ref="P218" si="372">P212+P216+P217</f>
        <v>0</v>
      </c>
      <c r="Q218" s="280">
        <f t="shared" ref="Q218" si="373">Q212+Q216+Q217</f>
        <v>5566</v>
      </c>
      <c r="R218" s="278">
        <f t="shared" ref="R218" si="374">R212+R216+R217</f>
        <v>2022</v>
      </c>
      <c r="S218" s="279">
        <f t="shared" ref="S218" si="375">S212+S216+S217</f>
        <v>6861</v>
      </c>
      <c r="T218" s="280">
        <f t="shared" ref="T218" si="376">T212+T216+T217</f>
        <v>8883</v>
      </c>
      <c r="U218" s="278">
        <f t="shared" ref="U218" si="377">U212+U216+U217</f>
        <v>0</v>
      </c>
      <c r="V218" s="280">
        <f t="shared" ref="V218" si="378">V212+V216+V217</f>
        <v>8883</v>
      </c>
      <c r="W218" s="281">
        <f t="shared" ref="W218" si="379">IF(Q218=0,0,((V218/Q218)-1)*100)</f>
        <v>59.593963348904055</v>
      </c>
    </row>
    <row r="219" spans="1:23" ht="14.25" thickTop="1" thickBot="1">
      <c r="L219" s="277" t="s">
        <v>67</v>
      </c>
      <c r="M219" s="278">
        <f>+M208+M212+M216+M217</f>
        <v>1955</v>
      </c>
      <c r="N219" s="279">
        <f t="shared" ref="N219:V219" si="380">+N208+N212+N216+N217</f>
        <v>6059</v>
      </c>
      <c r="O219" s="280">
        <f t="shared" si="380"/>
        <v>8014</v>
      </c>
      <c r="P219" s="278">
        <f t="shared" si="380"/>
        <v>0</v>
      </c>
      <c r="Q219" s="280">
        <f t="shared" si="380"/>
        <v>8014</v>
      </c>
      <c r="R219" s="278">
        <f t="shared" si="380"/>
        <v>2914</v>
      </c>
      <c r="S219" s="279">
        <f t="shared" si="380"/>
        <v>10108</v>
      </c>
      <c r="T219" s="280">
        <f t="shared" si="380"/>
        <v>13022</v>
      </c>
      <c r="U219" s="278">
        <f t="shared" si="380"/>
        <v>0</v>
      </c>
      <c r="V219" s="280">
        <f t="shared" si="380"/>
        <v>13022</v>
      </c>
      <c r="W219" s="281">
        <f>IF(Q219=0,0,((V219/Q219)-1)*100)</f>
        <v>62.49064137758922</v>
      </c>
    </row>
    <row r="220" spans="1:23" ht="13.5" thickTop="1">
      <c r="A220" s="403"/>
      <c r="K220" s="403"/>
      <c r="L220" s="255" t="s">
        <v>22</v>
      </c>
      <c r="M220" s="272">
        <f>+'Lcc_BKK+DMK'!M220+Lcc_CNX!M220+Lcc_HDY!M220+Lcc_HKT!M220+Lcc_CEI!M220</f>
        <v>263</v>
      </c>
      <c r="N220" s="273">
        <f>+'Lcc_BKK+DMK'!N220+Lcc_CNX!N220+Lcc_HDY!N220+Lcc_HKT!N220+Lcc_CEI!N220</f>
        <v>943</v>
      </c>
      <c r="O220" s="282">
        <f>SUM(M220:N220)</f>
        <v>1206</v>
      </c>
      <c r="P220" s="275">
        <f>+'Lcc_BKK+DMK'!P220+Lcc_CNX!P220+Lcc_HDY!P220+Lcc_HKT!P220+Lcc_CEI!P220</f>
        <v>0</v>
      </c>
      <c r="Q220" s="282">
        <f t="shared" ref="Q220:Q221" si="381">O220+P220</f>
        <v>1206</v>
      </c>
      <c r="R220" s="272"/>
      <c r="S220" s="273"/>
      <c r="T220" s="282"/>
      <c r="U220" s="275"/>
      <c r="V220" s="282"/>
      <c r="W220" s="276"/>
    </row>
    <row r="221" spans="1:23" ht="13.5" thickBot="1">
      <c r="A221" s="403"/>
      <c r="K221" s="403"/>
      <c r="L221" s="255" t="s">
        <v>23</v>
      </c>
      <c r="M221" s="272">
        <f>+'Lcc_BKK+DMK'!M221+Lcc_CNX!M221+Lcc_HDY!M221+Lcc_HKT!M221+Lcc_CEI!M221</f>
        <v>314</v>
      </c>
      <c r="N221" s="273">
        <f>+'Lcc_BKK+DMK'!N221+Lcc_CNX!N221+Lcc_HDY!N221+Lcc_HKT!N221+Lcc_CEI!N221</f>
        <v>1108</v>
      </c>
      <c r="O221" s="282">
        <f>SUM(M221:N221)</f>
        <v>1422</v>
      </c>
      <c r="P221" s="275">
        <f>+'Lcc_BKK+DMK'!P221+Lcc_CNX!P221+Lcc_HDY!P221+Lcc_HKT!P221+Lcc_CEI!P221</f>
        <v>0</v>
      </c>
      <c r="Q221" s="282">
        <f t="shared" si="381"/>
        <v>1422</v>
      </c>
      <c r="R221" s="272"/>
      <c r="S221" s="273"/>
      <c r="T221" s="282"/>
      <c r="U221" s="275"/>
      <c r="V221" s="282"/>
      <c r="W221" s="276"/>
    </row>
    <row r="222" spans="1:23" ht="14.25" thickTop="1" thickBot="1">
      <c r="A222" s="403"/>
      <c r="K222" s="403"/>
      <c r="L222" s="277" t="s">
        <v>40</v>
      </c>
      <c r="M222" s="278">
        <f t="shared" ref="M222:Q222" si="382">+M217+M220+M221</f>
        <v>798</v>
      </c>
      <c r="N222" s="279">
        <f t="shared" si="382"/>
        <v>2827</v>
      </c>
      <c r="O222" s="280">
        <f t="shared" si="382"/>
        <v>3625</v>
      </c>
      <c r="P222" s="278">
        <f t="shared" si="382"/>
        <v>0</v>
      </c>
      <c r="Q222" s="280">
        <f t="shared" si="382"/>
        <v>3625</v>
      </c>
      <c r="R222" s="278"/>
      <c r="S222" s="279"/>
      <c r="T222" s="280"/>
      <c r="U222" s="278"/>
      <c r="V222" s="280"/>
      <c r="W222" s="281"/>
    </row>
    <row r="223" spans="1:23" ht="14.25" thickTop="1" thickBot="1">
      <c r="L223" s="277" t="s">
        <v>62</v>
      </c>
      <c r="M223" s="278">
        <f t="shared" ref="M223:Q223" si="383">M212+M216+M222</f>
        <v>1909</v>
      </c>
      <c r="N223" s="279">
        <f t="shared" si="383"/>
        <v>6285</v>
      </c>
      <c r="O223" s="280">
        <f t="shared" si="383"/>
        <v>8194</v>
      </c>
      <c r="P223" s="278">
        <f t="shared" si="383"/>
        <v>0</v>
      </c>
      <c r="Q223" s="280">
        <f t="shared" si="383"/>
        <v>8194</v>
      </c>
      <c r="R223" s="278"/>
      <c r="S223" s="279"/>
      <c r="T223" s="280"/>
      <c r="U223" s="278"/>
      <c r="V223" s="280"/>
      <c r="W223" s="281"/>
    </row>
    <row r="224" spans="1:23" ht="14.25" thickTop="1" thickBot="1">
      <c r="L224" s="277" t="s">
        <v>64</v>
      </c>
      <c r="M224" s="278">
        <f t="shared" ref="M224:Q224" si="384">+M208+M212+M216+M222</f>
        <v>2532</v>
      </c>
      <c r="N224" s="279">
        <f t="shared" si="384"/>
        <v>8110</v>
      </c>
      <c r="O224" s="280">
        <f t="shared" si="384"/>
        <v>10642</v>
      </c>
      <c r="P224" s="278">
        <f t="shared" si="384"/>
        <v>0</v>
      </c>
      <c r="Q224" s="280">
        <f t="shared" si="384"/>
        <v>10642</v>
      </c>
      <c r="R224" s="278"/>
      <c r="S224" s="279"/>
      <c r="T224" s="280"/>
      <c r="U224" s="278"/>
      <c r="V224" s="280"/>
      <c r="W224" s="281"/>
    </row>
    <row r="225" spans="12:23" ht="13.5" customHeight="1" thickTop="1" thickBot="1">
      <c r="L225" s="290" t="s">
        <v>60</v>
      </c>
      <c r="M225" s="249"/>
      <c r="N225" s="249"/>
      <c r="O225" s="249"/>
      <c r="P225" s="249"/>
      <c r="Q225" s="249"/>
      <c r="R225" s="249"/>
      <c r="S225" s="249"/>
      <c r="T225" s="249"/>
      <c r="U225" s="249"/>
      <c r="V225" s="249"/>
      <c r="W225" s="249"/>
    </row>
    <row r="226" spans="12:23" ht="13.5" thickTop="1">
      <c r="L226" s="501" t="s">
        <v>56</v>
      </c>
      <c r="M226" s="502"/>
      <c r="N226" s="502"/>
      <c r="O226" s="502"/>
      <c r="P226" s="502"/>
      <c r="Q226" s="502"/>
      <c r="R226" s="502"/>
      <c r="S226" s="502"/>
      <c r="T226" s="502"/>
      <c r="U226" s="502"/>
      <c r="V226" s="502"/>
      <c r="W226" s="503"/>
    </row>
    <row r="227" spans="12:23" ht="13.5" thickBot="1">
      <c r="L227" s="504" t="s">
        <v>53</v>
      </c>
      <c r="M227" s="505"/>
      <c r="N227" s="505"/>
      <c r="O227" s="505"/>
      <c r="P227" s="505"/>
      <c r="Q227" s="505"/>
      <c r="R227" s="505"/>
      <c r="S227" s="505"/>
      <c r="T227" s="505"/>
      <c r="U227" s="505"/>
      <c r="V227" s="505"/>
      <c r="W227" s="506"/>
    </row>
    <row r="228" spans="12:23" ht="14.25" thickTop="1" thickBot="1">
      <c r="L228" s="248"/>
      <c r="M228" s="249"/>
      <c r="N228" s="249"/>
      <c r="O228" s="249"/>
      <c r="P228" s="249"/>
      <c r="Q228" s="249"/>
      <c r="R228" s="249"/>
      <c r="S228" s="249"/>
      <c r="T228" s="249"/>
      <c r="U228" s="249"/>
      <c r="V228" s="249"/>
      <c r="W228" s="250" t="s">
        <v>34</v>
      </c>
    </row>
    <row r="229" spans="12:23" ht="13.5" customHeight="1" thickTop="1" thickBot="1">
      <c r="L229" s="251"/>
      <c r="M229" s="495" t="s">
        <v>63</v>
      </c>
      <c r="N229" s="496"/>
      <c r="O229" s="496"/>
      <c r="P229" s="496"/>
      <c r="Q229" s="497"/>
      <c r="R229" s="252" t="s">
        <v>65</v>
      </c>
      <c r="S229" s="253"/>
      <c r="T229" s="291"/>
      <c r="U229" s="252"/>
      <c r="V229" s="252"/>
      <c r="W229" s="365" t="s">
        <v>2</v>
      </c>
    </row>
    <row r="230" spans="12:23" ht="13.5" thickTop="1">
      <c r="L230" s="255" t="s">
        <v>3</v>
      </c>
      <c r="M230" s="256"/>
      <c r="N230" s="257"/>
      <c r="O230" s="258"/>
      <c r="P230" s="259"/>
      <c r="Q230" s="302"/>
      <c r="R230" s="256"/>
      <c r="S230" s="257"/>
      <c r="T230" s="258"/>
      <c r="U230" s="259"/>
      <c r="V230" s="364"/>
      <c r="W230" s="366" t="s">
        <v>4</v>
      </c>
    </row>
    <row r="231" spans="12:23" ht="13.5" thickBot="1">
      <c r="L231" s="261"/>
      <c r="M231" s="262" t="s">
        <v>35</v>
      </c>
      <c r="N231" s="263" t="s">
        <v>36</v>
      </c>
      <c r="O231" s="264" t="s">
        <v>37</v>
      </c>
      <c r="P231" s="265" t="s">
        <v>32</v>
      </c>
      <c r="Q231" s="303" t="s">
        <v>7</v>
      </c>
      <c r="R231" s="262" t="s">
        <v>35</v>
      </c>
      <c r="S231" s="263" t="s">
        <v>36</v>
      </c>
      <c r="T231" s="264" t="s">
        <v>37</v>
      </c>
      <c r="U231" s="265" t="s">
        <v>32</v>
      </c>
      <c r="V231" s="360" t="s">
        <v>7</v>
      </c>
      <c r="W231" s="367"/>
    </row>
    <row r="232" spans="12:23" ht="4.5" customHeight="1" thickTop="1">
      <c r="L232" s="255"/>
      <c r="M232" s="267"/>
      <c r="N232" s="268"/>
      <c r="O232" s="269"/>
      <c r="P232" s="270"/>
      <c r="Q232" s="304"/>
      <c r="R232" s="267"/>
      <c r="S232" s="268"/>
      <c r="T232" s="269"/>
      <c r="U232" s="270"/>
      <c r="V232" s="306"/>
      <c r="W232" s="271"/>
    </row>
    <row r="233" spans="12:23" ht="12.75" customHeight="1">
      <c r="L233" s="255" t="s">
        <v>10</v>
      </c>
      <c r="M233" s="272">
        <f t="shared" ref="M233:N235" si="385">+M177+M205</f>
        <v>228</v>
      </c>
      <c r="N233" s="273">
        <f t="shared" si="385"/>
        <v>626</v>
      </c>
      <c r="O233" s="274">
        <f>M233+N233</f>
        <v>854</v>
      </c>
      <c r="P233" s="275">
        <f>+P177+P205</f>
        <v>0</v>
      </c>
      <c r="Q233" s="305">
        <f t="shared" ref="Q233" si="386">O233+P233</f>
        <v>854</v>
      </c>
      <c r="R233" s="272">
        <f t="shared" ref="R233:S239" si="387">+R177+R205</f>
        <v>306</v>
      </c>
      <c r="S233" s="273">
        <f t="shared" si="387"/>
        <v>1096</v>
      </c>
      <c r="T233" s="274">
        <f>R233+S233</f>
        <v>1402</v>
      </c>
      <c r="U233" s="275">
        <f t="shared" ref="U233:U239" si="388">+U177+U205</f>
        <v>0</v>
      </c>
      <c r="V233" s="307">
        <f>T233+U233</f>
        <v>1402</v>
      </c>
      <c r="W233" s="276">
        <f>IF(Q233=0,0,((V233/Q233)-1)*100)</f>
        <v>64.168618266978925</v>
      </c>
    </row>
    <row r="234" spans="12:23" ht="12.75" customHeight="1">
      <c r="L234" s="255" t="s">
        <v>11</v>
      </c>
      <c r="M234" s="272">
        <f t="shared" si="385"/>
        <v>193</v>
      </c>
      <c r="N234" s="273">
        <f t="shared" si="385"/>
        <v>585</v>
      </c>
      <c r="O234" s="274">
        <f t="shared" ref="O234:O235" si="389">M234+N234</f>
        <v>778</v>
      </c>
      <c r="P234" s="275">
        <f>+P178+P206</f>
        <v>0</v>
      </c>
      <c r="Q234" s="305">
        <f>O234+P234</f>
        <v>778</v>
      </c>
      <c r="R234" s="272">
        <f t="shared" si="387"/>
        <v>262</v>
      </c>
      <c r="S234" s="273">
        <f t="shared" si="387"/>
        <v>1038</v>
      </c>
      <c r="T234" s="274">
        <f>R234+S234</f>
        <v>1300</v>
      </c>
      <c r="U234" s="275">
        <f t="shared" si="388"/>
        <v>0</v>
      </c>
      <c r="V234" s="307">
        <f>T234+U234</f>
        <v>1300</v>
      </c>
      <c r="W234" s="276">
        <f>IF(Q234=0,0,((V234/Q234)-1)*100)</f>
        <v>67.095115681233935</v>
      </c>
    </row>
    <row r="235" spans="12:23" ht="12.75" customHeight="1" thickBot="1">
      <c r="L235" s="261" t="s">
        <v>12</v>
      </c>
      <c r="M235" s="272">
        <f t="shared" si="385"/>
        <v>206</v>
      </c>
      <c r="N235" s="273">
        <f t="shared" si="385"/>
        <v>635</v>
      </c>
      <c r="O235" s="274">
        <f t="shared" si="389"/>
        <v>841</v>
      </c>
      <c r="P235" s="275">
        <f>+P179+P207</f>
        <v>0</v>
      </c>
      <c r="Q235" s="305">
        <f>O235+P235</f>
        <v>841</v>
      </c>
      <c r="R235" s="272">
        <f t="shared" si="387"/>
        <v>324</v>
      </c>
      <c r="S235" s="273">
        <f t="shared" si="387"/>
        <v>1116</v>
      </c>
      <c r="T235" s="274">
        <f>R235+S235</f>
        <v>1440</v>
      </c>
      <c r="U235" s="275">
        <f t="shared" si="388"/>
        <v>0</v>
      </c>
      <c r="V235" s="307">
        <f>T235+U235</f>
        <v>1440</v>
      </c>
      <c r="W235" s="276">
        <f>IF(Q235=0,0,((V235/Q235)-1)*100)</f>
        <v>71.224732461355529</v>
      </c>
    </row>
    <row r="236" spans="12:23" ht="12.75" customHeight="1" thickTop="1" thickBot="1">
      <c r="L236" s="277" t="s">
        <v>57</v>
      </c>
      <c r="M236" s="278">
        <f>+M233+M234+M235</f>
        <v>627</v>
      </c>
      <c r="N236" s="279">
        <f>+N233+N234+N235</f>
        <v>1846</v>
      </c>
      <c r="O236" s="280">
        <f>+O233+O234+O235</f>
        <v>2473</v>
      </c>
      <c r="P236" s="278">
        <f>+P233+P234+P235</f>
        <v>0</v>
      </c>
      <c r="Q236" s="280">
        <f>+Q233+Q234+Q235</f>
        <v>2473</v>
      </c>
      <c r="R236" s="278">
        <f t="shared" si="387"/>
        <v>892</v>
      </c>
      <c r="S236" s="279">
        <f t="shared" si="387"/>
        <v>3250</v>
      </c>
      <c r="T236" s="280">
        <f>R236+S236</f>
        <v>4142</v>
      </c>
      <c r="U236" s="278">
        <f t="shared" si="388"/>
        <v>0</v>
      </c>
      <c r="V236" s="280">
        <f>T236+U236</f>
        <v>4142</v>
      </c>
      <c r="W236" s="281">
        <f>IF(Q236=0,0,((V236/Q236)-1)*100)</f>
        <v>67.488879902951865</v>
      </c>
    </row>
    <row r="237" spans="12:23" ht="12.75" customHeight="1" thickTop="1">
      <c r="L237" s="255" t="s">
        <v>13</v>
      </c>
      <c r="M237" s="272">
        <f t="shared" ref="M237:N239" si="390">+M181+M209</f>
        <v>211</v>
      </c>
      <c r="N237" s="273">
        <f t="shared" si="390"/>
        <v>585</v>
      </c>
      <c r="O237" s="274">
        <f t="shared" ref="O237" si="391">M237+N237</f>
        <v>796</v>
      </c>
      <c r="P237" s="275">
        <f>+P181+P209</f>
        <v>0</v>
      </c>
      <c r="Q237" s="305">
        <f t="shared" ref="Q237" si="392">O237+P237</f>
        <v>796</v>
      </c>
      <c r="R237" s="272">
        <f t="shared" si="387"/>
        <v>296</v>
      </c>
      <c r="S237" s="273">
        <f t="shared" si="387"/>
        <v>997</v>
      </c>
      <c r="T237" s="274">
        <f t="shared" ref="T237:T241" si="393">R237+S237</f>
        <v>1293</v>
      </c>
      <c r="U237" s="275">
        <f t="shared" si="388"/>
        <v>0</v>
      </c>
      <c r="V237" s="307">
        <f t="shared" ref="V237:V241" si="394">T237+U237</f>
        <v>1293</v>
      </c>
      <c r="W237" s="276">
        <f t="shared" ref="W237:W241" si="395">IF(Q237=0,0,((V237/Q237)-1)*100)</f>
        <v>62.437185929648244</v>
      </c>
    </row>
    <row r="238" spans="12:23" ht="12.75" customHeight="1">
      <c r="L238" s="255" t="s">
        <v>14</v>
      </c>
      <c r="M238" s="272">
        <f t="shared" si="390"/>
        <v>191</v>
      </c>
      <c r="N238" s="273">
        <f t="shared" si="390"/>
        <v>567</v>
      </c>
      <c r="O238" s="274">
        <f>M238+N238</f>
        <v>758</v>
      </c>
      <c r="P238" s="275">
        <f>+P182+P210</f>
        <v>0</v>
      </c>
      <c r="Q238" s="305">
        <f>O238+P238</f>
        <v>758</v>
      </c>
      <c r="R238" s="272">
        <f t="shared" si="387"/>
        <v>285</v>
      </c>
      <c r="S238" s="273">
        <f t="shared" si="387"/>
        <v>1047</v>
      </c>
      <c r="T238" s="274">
        <f>R238+S238</f>
        <v>1332</v>
      </c>
      <c r="U238" s="275">
        <f t="shared" si="388"/>
        <v>0</v>
      </c>
      <c r="V238" s="307">
        <f>T238+U238</f>
        <v>1332</v>
      </c>
      <c r="W238" s="276">
        <f>IF(Q238=0,0,((V238/Q238)-1)*100)</f>
        <v>75.725593667546164</v>
      </c>
    </row>
    <row r="239" spans="12:23" ht="12.75" customHeight="1" thickBot="1">
      <c r="L239" s="255" t="s">
        <v>15</v>
      </c>
      <c r="M239" s="272">
        <f t="shared" si="390"/>
        <v>193</v>
      </c>
      <c r="N239" s="273">
        <f t="shared" si="390"/>
        <v>540</v>
      </c>
      <c r="O239" s="274">
        <f>M239+N239</f>
        <v>733</v>
      </c>
      <c r="P239" s="275">
        <f>+P183+P211</f>
        <v>0</v>
      </c>
      <c r="Q239" s="305">
        <f>O239+P239</f>
        <v>733</v>
      </c>
      <c r="R239" s="272">
        <f t="shared" si="387"/>
        <v>293</v>
      </c>
      <c r="S239" s="273">
        <f t="shared" si="387"/>
        <v>1045</v>
      </c>
      <c r="T239" s="274">
        <f>R239+S239</f>
        <v>1338</v>
      </c>
      <c r="U239" s="275">
        <f t="shared" si="388"/>
        <v>0</v>
      </c>
      <c r="V239" s="307">
        <f>T239+U239</f>
        <v>1338</v>
      </c>
      <c r="W239" s="276">
        <f>IF(Q239=0,0,((V239/Q239)-1)*100)</f>
        <v>82.537517053206003</v>
      </c>
    </row>
    <row r="240" spans="12:23" ht="14.25" thickTop="1" thickBot="1">
      <c r="L240" s="277" t="s">
        <v>61</v>
      </c>
      <c r="M240" s="278">
        <f t="shared" ref="M240" si="396">+M237+M238+M239</f>
        <v>595</v>
      </c>
      <c r="N240" s="279">
        <f t="shared" ref="N240" si="397">+N237+N238+N239</f>
        <v>1692</v>
      </c>
      <c r="O240" s="280">
        <f t="shared" ref="O240" si="398">+O237+O238+O239</f>
        <v>2287</v>
      </c>
      <c r="P240" s="278">
        <f t="shared" ref="P240" si="399">+P237+P238+P239</f>
        <v>0</v>
      </c>
      <c r="Q240" s="280">
        <f t="shared" ref="Q240" si="400">+Q237+Q238+Q239</f>
        <v>2287</v>
      </c>
      <c r="R240" s="278">
        <f t="shared" ref="R240" si="401">+R237+R238+R239</f>
        <v>874</v>
      </c>
      <c r="S240" s="279">
        <f t="shared" ref="S240" si="402">+S237+S238+S239</f>
        <v>3089</v>
      </c>
      <c r="T240" s="280">
        <f t="shared" ref="T240" si="403">+T237+T238+T239</f>
        <v>3963</v>
      </c>
      <c r="U240" s="278">
        <f t="shared" ref="U240" si="404">+U237+U238+U239</f>
        <v>0</v>
      </c>
      <c r="V240" s="280">
        <f t="shared" ref="V240" si="405">+V237+V238+V239</f>
        <v>3963</v>
      </c>
      <c r="W240" s="281">
        <f t="shared" ref="W240" si="406">IF(Q240=0,0,((V240/Q240)-1)*100)</f>
        <v>73.283777874945329</v>
      </c>
    </row>
    <row r="241" spans="1:23" ht="12.75" customHeight="1" thickTop="1">
      <c r="L241" s="255" t="s">
        <v>16</v>
      </c>
      <c r="M241" s="272">
        <f t="shared" ref="M241:N243" si="407">+M185+M213</f>
        <v>139</v>
      </c>
      <c r="N241" s="273">
        <f t="shared" si="407"/>
        <v>499</v>
      </c>
      <c r="O241" s="274">
        <f t="shared" ref="O241" si="408">M241+N241</f>
        <v>638</v>
      </c>
      <c r="P241" s="275">
        <f>+P185+P213</f>
        <v>0</v>
      </c>
      <c r="Q241" s="305">
        <f t="shared" ref="Q241" si="409">O241+P241</f>
        <v>638</v>
      </c>
      <c r="R241" s="272">
        <f t="shared" ref="R241:S243" si="410">+R185+R213</f>
        <v>250</v>
      </c>
      <c r="S241" s="273">
        <f t="shared" si="410"/>
        <v>839</v>
      </c>
      <c r="T241" s="274">
        <f t="shared" si="393"/>
        <v>1089</v>
      </c>
      <c r="U241" s="275">
        <f>+U185+U213</f>
        <v>0</v>
      </c>
      <c r="V241" s="307">
        <f t="shared" si="394"/>
        <v>1089</v>
      </c>
      <c r="W241" s="276">
        <f t="shared" si="395"/>
        <v>70.689655172413794</v>
      </c>
    </row>
    <row r="242" spans="1:23" ht="12.75" customHeight="1">
      <c r="L242" s="255" t="s">
        <v>17</v>
      </c>
      <c r="M242" s="272">
        <f t="shared" si="407"/>
        <v>155</v>
      </c>
      <c r="N242" s="273">
        <f t="shared" si="407"/>
        <v>545</v>
      </c>
      <c r="O242" s="274">
        <f>M242+N242</f>
        <v>700</v>
      </c>
      <c r="P242" s="275">
        <f>+P186+P214</f>
        <v>0</v>
      </c>
      <c r="Q242" s="305">
        <f>O242+P242</f>
        <v>700</v>
      </c>
      <c r="R242" s="272">
        <f t="shared" si="410"/>
        <v>286</v>
      </c>
      <c r="S242" s="273">
        <f t="shared" si="410"/>
        <v>897</v>
      </c>
      <c r="T242" s="274">
        <f>R242+S242</f>
        <v>1183</v>
      </c>
      <c r="U242" s="275">
        <f>+U186+U214</f>
        <v>0</v>
      </c>
      <c r="V242" s="307">
        <f>T242+U242</f>
        <v>1183</v>
      </c>
      <c r="W242" s="276">
        <f>IF(Q242=0,0,((V242/Q242)-1)*100)</f>
        <v>69</v>
      </c>
    </row>
    <row r="243" spans="1:23" ht="12.75" customHeight="1" thickBot="1">
      <c r="L243" s="255" t="s">
        <v>18</v>
      </c>
      <c r="M243" s="272">
        <f t="shared" si="407"/>
        <v>227</v>
      </c>
      <c r="N243" s="273">
        <f t="shared" si="407"/>
        <v>732</v>
      </c>
      <c r="O243" s="282">
        <f>M243+N243</f>
        <v>959</v>
      </c>
      <c r="P243" s="283">
        <f>+P187+P215</f>
        <v>0</v>
      </c>
      <c r="Q243" s="305">
        <f>O243+P243</f>
        <v>959</v>
      </c>
      <c r="R243" s="272">
        <f t="shared" si="410"/>
        <v>321</v>
      </c>
      <c r="S243" s="273">
        <f t="shared" si="410"/>
        <v>1094</v>
      </c>
      <c r="T243" s="282">
        <f>R243+S243</f>
        <v>1415</v>
      </c>
      <c r="U243" s="283">
        <f>+U187+U215</f>
        <v>0</v>
      </c>
      <c r="V243" s="307">
        <f>T243+U243</f>
        <v>1415</v>
      </c>
      <c r="W243" s="276">
        <f>IF(Q243=0,0,((V243/Q243)-1)*100)</f>
        <v>47.549530761209603</v>
      </c>
    </row>
    <row r="244" spans="1:23" ht="14.25" thickTop="1" thickBot="1">
      <c r="L244" s="284" t="s">
        <v>19</v>
      </c>
      <c r="M244" s="285">
        <f>+M241+M242+M243</f>
        <v>521</v>
      </c>
      <c r="N244" s="285">
        <f t="shared" ref="N244" si="411">+N241+N242+N243</f>
        <v>1776</v>
      </c>
      <c r="O244" s="286">
        <f t="shared" ref="O244" si="412">+O241+O242+O243</f>
        <v>2297</v>
      </c>
      <c r="P244" s="287">
        <f t="shared" ref="P244" si="413">+P241+P242+P243</f>
        <v>0</v>
      </c>
      <c r="Q244" s="286">
        <f t="shared" ref="Q244" si="414">+Q241+Q242+Q243</f>
        <v>2297</v>
      </c>
      <c r="R244" s="285">
        <f t="shared" ref="R244" si="415">+R241+R242+R243</f>
        <v>857</v>
      </c>
      <c r="S244" s="285">
        <f t="shared" ref="S244" si="416">+S241+S242+S243</f>
        <v>2830</v>
      </c>
      <c r="T244" s="286">
        <f t="shared" ref="T244" si="417">+T241+T242+T243</f>
        <v>3687</v>
      </c>
      <c r="U244" s="287">
        <f t="shared" ref="U244" si="418">+U241+U242+U243</f>
        <v>0</v>
      </c>
      <c r="V244" s="286">
        <f t="shared" ref="V244" si="419">+V241+V242+V243</f>
        <v>3687</v>
      </c>
      <c r="W244" s="288">
        <f>IF(Q244=0,0,((V244/Q244)-1)*100)</f>
        <v>60.513713539399205</v>
      </c>
    </row>
    <row r="245" spans="1:23" ht="12.75" customHeight="1" thickTop="1" thickBot="1">
      <c r="A245" s="403"/>
      <c r="K245" s="403"/>
      <c r="L245" s="255" t="s">
        <v>21</v>
      </c>
      <c r="M245" s="272">
        <f>+M189+M217</f>
        <v>221</v>
      </c>
      <c r="N245" s="273">
        <f>+N189+N217</f>
        <v>776</v>
      </c>
      <c r="O245" s="282">
        <f>M245+N245</f>
        <v>997</v>
      </c>
      <c r="P245" s="289">
        <f>+P189+P217</f>
        <v>0</v>
      </c>
      <c r="Q245" s="305">
        <f>O245+P245</f>
        <v>997</v>
      </c>
      <c r="R245" s="272">
        <f>+R189+R217</f>
        <v>292</v>
      </c>
      <c r="S245" s="273">
        <f>+S189+S217</f>
        <v>955</v>
      </c>
      <c r="T245" s="282">
        <f>R245+S245</f>
        <v>1247</v>
      </c>
      <c r="U245" s="289">
        <f>+U189+U217</f>
        <v>0</v>
      </c>
      <c r="V245" s="307">
        <f>T245+U245</f>
        <v>1247</v>
      </c>
      <c r="W245" s="276">
        <f>IF(Q245=0,0,((V245/Q245)-1)*100)</f>
        <v>25.075225677031089</v>
      </c>
    </row>
    <row r="246" spans="1:23" ht="14.25" thickTop="1" thickBot="1">
      <c r="L246" s="277" t="s">
        <v>66</v>
      </c>
      <c r="M246" s="278">
        <f>M240+M244+M245</f>
        <v>1337</v>
      </c>
      <c r="N246" s="279">
        <f t="shared" ref="N246" si="420">N240+N244+N245</f>
        <v>4244</v>
      </c>
      <c r="O246" s="280">
        <f t="shared" ref="O246" si="421">O240+O244+O245</f>
        <v>5581</v>
      </c>
      <c r="P246" s="278">
        <f t="shared" ref="P246" si="422">P240+P244+P245</f>
        <v>0</v>
      </c>
      <c r="Q246" s="280">
        <f t="shared" ref="Q246" si="423">Q240+Q244+Q245</f>
        <v>5581</v>
      </c>
      <c r="R246" s="278">
        <f t="shared" ref="R246" si="424">R240+R244+R245</f>
        <v>2023</v>
      </c>
      <c r="S246" s="279">
        <f t="shared" ref="S246" si="425">S240+S244+S245</f>
        <v>6874</v>
      </c>
      <c r="T246" s="280">
        <f t="shared" ref="T246" si="426">T240+T244+T245</f>
        <v>8897</v>
      </c>
      <c r="U246" s="278">
        <f t="shared" ref="U246" si="427">U240+U244+U245</f>
        <v>0</v>
      </c>
      <c r="V246" s="280">
        <f t="shared" ref="V246" si="428">V240+V244+V245</f>
        <v>8897</v>
      </c>
      <c r="W246" s="281">
        <f t="shared" ref="W246" si="429">IF(Q246=0,0,((V246/Q246)-1)*100)</f>
        <v>59.415875291166451</v>
      </c>
    </row>
    <row r="247" spans="1:23" ht="14.25" thickTop="1" thickBot="1">
      <c r="L247" s="277" t="s">
        <v>67</v>
      </c>
      <c r="M247" s="278">
        <f>+M236+M240+M244+M245</f>
        <v>1964</v>
      </c>
      <c r="N247" s="279">
        <f t="shared" ref="N247:V247" si="430">+N236+N240+N244+N245</f>
        <v>6090</v>
      </c>
      <c r="O247" s="280">
        <f t="shared" si="430"/>
        <v>8054</v>
      </c>
      <c r="P247" s="278">
        <f t="shared" si="430"/>
        <v>0</v>
      </c>
      <c r="Q247" s="280">
        <f t="shared" si="430"/>
        <v>8054</v>
      </c>
      <c r="R247" s="278">
        <f t="shared" si="430"/>
        <v>2915</v>
      </c>
      <c r="S247" s="279">
        <f t="shared" si="430"/>
        <v>10124</v>
      </c>
      <c r="T247" s="280">
        <f t="shared" si="430"/>
        <v>13039</v>
      </c>
      <c r="U247" s="278">
        <f t="shared" si="430"/>
        <v>0</v>
      </c>
      <c r="V247" s="280">
        <f t="shared" si="430"/>
        <v>13039</v>
      </c>
      <c r="W247" s="281">
        <f>IF(Q247=0,0,((V247/Q247)-1)*100)</f>
        <v>61.894710702756385</v>
      </c>
    </row>
    <row r="248" spans="1:23" ht="12.75" customHeight="1" thickTop="1">
      <c r="A248" s="403"/>
      <c r="K248" s="403"/>
      <c r="L248" s="255" t="s">
        <v>22</v>
      </c>
      <c r="M248" s="272">
        <f>+M192+M220</f>
        <v>263</v>
      </c>
      <c r="N248" s="273">
        <f>+N192+N220</f>
        <v>945</v>
      </c>
      <c r="O248" s="282">
        <f t="shared" ref="O248:O249" si="431">M248+N248</f>
        <v>1208</v>
      </c>
      <c r="P248" s="275">
        <f>+P192+P220</f>
        <v>0</v>
      </c>
      <c r="Q248" s="305">
        <f t="shared" ref="Q248:Q249" si="432">O248+P248</f>
        <v>1208</v>
      </c>
      <c r="R248" s="272"/>
      <c r="S248" s="273"/>
      <c r="T248" s="282"/>
      <c r="U248" s="275"/>
      <c r="V248" s="307"/>
      <c r="W248" s="276"/>
    </row>
    <row r="249" spans="1:23" ht="12.75" customHeight="1" thickBot="1">
      <c r="A249" s="403"/>
      <c r="K249" s="403"/>
      <c r="L249" s="255" t="s">
        <v>23</v>
      </c>
      <c r="M249" s="272">
        <f>+M193+M221</f>
        <v>314</v>
      </c>
      <c r="N249" s="273">
        <f>+N193+N221</f>
        <v>1112</v>
      </c>
      <c r="O249" s="282">
        <f t="shared" si="431"/>
        <v>1426</v>
      </c>
      <c r="P249" s="275">
        <f>+P193+P221</f>
        <v>0</v>
      </c>
      <c r="Q249" s="305">
        <f t="shared" si="432"/>
        <v>1426</v>
      </c>
      <c r="R249" s="272"/>
      <c r="S249" s="273"/>
      <c r="T249" s="282"/>
      <c r="U249" s="275"/>
      <c r="V249" s="307"/>
      <c r="W249" s="276"/>
    </row>
    <row r="250" spans="1:23" ht="12.75" customHeight="1" thickTop="1" thickBot="1">
      <c r="L250" s="277" t="s">
        <v>40</v>
      </c>
      <c r="M250" s="278">
        <f>+M245+M248+M249</f>
        <v>798</v>
      </c>
      <c r="N250" s="279">
        <f>+N245+N248+N249</f>
        <v>2833</v>
      </c>
      <c r="O250" s="280">
        <f>+O245+O248+O249</f>
        <v>3631</v>
      </c>
      <c r="P250" s="278">
        <f>+P245+P248+P249</f>
        <v>0</v>
      </c>
      <c r="Q250" s="280">
        <f>+Q245+Q248+Q249</f>
        <v>3631</v>
      </c>
      <c r="R250" s="278"/>
      <c r="S250" s="279"/>
      <c r="T250" s="280"/>
      <c r="U250" s="278"/>
      <c r="V250" s="280"/>
      <c r="W250" s="281"/>
    </row>
    <row r="251" spans="1:23" ht="14.25" thickTop="1" thickBot="1">
      <c r="L251" s="277" t="s">
        <v>62</v>
      </c>
      <c r="M251" s="278">
        <f t="shared" ref="M251:Q251" si="433">M240+M244+M250</f>
        <v>1914</v>
      </c>
      <c r="N251" s="279">
        <f t="shared" si="433"/>
        <v>6301</v>
      </c>
      <c r="O251" s="280">
        <f t="shared" si="433"/>
        <v>8215</v>
      </c>
      <c r="P251" s="278">
        <f t="shared" si="433"/>
        <v>0</v>
      </c>
      <c r="Q251" s="280">
        <f t="shared" si="433"/>
        <v>8215</v>
      </c>
      <c r="R251" s="278"/>
      <c r="S251" s="279"/>
      <c r="T251" s="280"/>
      <c r="U251" s="278"/>
      <c r="V251" s="280"/>
      <c r="W251" s="281"/>
    </row>
    <row r="252" spans="1:23" ht="12.75" customHeight="1" thickTop="1" thickBot="1">
      <c r="L252" s="277" t="s">
        <v>64</v>
      </c>
      <c r="M252" s="278">
        <f t="shared" ref="M252:Q252" si="434">+M236+M240+M244+M250</f>
        <v>2541</v>
      </c>
      <c r="N252" s="279">
        <f t="shared" si="434"/>
        <v>8147</v>
      </c>
      <c r="O252" s="280">
        <f t="shared" si="434"/>
        <v>10688</v>
      </c>
      <c r="P252" s="278">
        <f t="shared" si="434"/>
        <v>0</v>
      </c>
      <c r="Q252" s="280">
        <f t="shared" si="434"/>
        <v>10688</v>
      </c>
      <c r="R252" s="278"/>
      <c r="S252" s="279"/>
      <c r="T252" s="280"/>
      <c r="U252" s="278"/>
      <c r="V252" s="280"/>
      <c r="W252" s="281"/>
    </row>
    <row r="253" spans="1:23" ht="13.5" thickTop="1">
      <c r="L253" s="290" t="s">
        <v>60</v>
      </c>
      <c r="M253" s="249"/>
      <c r="N253" s="249"/>
      <c r="O253" s="249"/>
      <c r="P253" s="249"/>
      <c r="Q253" s="249"/>
      <c r="R253" s="249"/>
      <c r="S253" s="249"/>
      <c r="T253" s="249"/>
      <c r="U253" s="249"/>
      <c r="V253" s="249"/>
      <c r="W253" s="249"/>
    </row>
  </sheetData>
  <sheetProtection password="CF53" sheet="1" objects="1" scenarios="1"/>
  <mergeCells count="39">
    <mergeCell ref="M229:Q229"/>
    <mergeCell ref="L142:W142"/>
    <mergeCell ref="L143:W143"/>
    <mergeCell ref="L170:W170"/>
    <mergeCell ref="L171:W171"/>
    <mergeCell ref="L198:W198"/>
    <mergeCell ref="L199:W199"/>
    <mergeCell ref="L226:W226"/>
    <mergeCell ref="L227:W227"/>
    <mergeCell ref="M173:Q173"/>
    <mergeCell ref="M201:Q201"/>
    <mergeCell ref="B2:I2"/>
    <mergeCell ref="L2:W2"/>
    <mergeCell ref="B3:I3"/>
    <mergeCell ref="L3:W3"/>
    <mergeCell ref="C5:E5"/>
    <mergeCell ref="F5:H5"/>
    <mergeCell ref="M5:Q5"/>
    <mergeCell ref="R5:V5"/>
    <mergeCell ref="B30:I30"/>
    <mergeCell ref="L30:W30"/>
    <mergeCell ref="B31:I31"/>
    <mergeCell ref="L31:W31"/>
    <mergeCell ref="C33:E33"/>
    <mergeCell ref="F33:H33"/>
    <mergeCell ref="M33:Q33"/>
    <mergeCell ref="R33:V33"/>
    <mergeCell ref="L86:W86"/>
    <mergeCell ref="L87:W87"/>
    <mergeCell ref="L114:W114"/>
    <mergeCell ref="L115:W115"/>
    <mergeCell ref="B58:I58"/>
    <mergeCell ref="L58:W58"/>
    <mergeCell ref="B59:I59"/>
    <mergeCell ref="L59:W59"/>
    <mergeCell ref="C61:E61"/>
    <mergeCell ref="F61:H61"/>
    <mergeCell ref="M61:Q61"/>
    <mergeCell ref="R61:V61"/>
  </mergeCells>
  <conditionalFormatting sqref="A1:A1048576 K1:K1048576">
    <cfRule type="containsText" dxfId="0" priority="2" operator="containsText" text="NOT OK">
      <formula>NOT(ISERROR(SEARCH("NOT OK",A1)))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Airports of Thailand Public Company Limited</oddHeader>
  </headerFooter>
  <rowBreaks count="2" manualBreakCount="2">
    <brk id="85" min="11" max="22" man="1"/>
    <brk id="169" min="1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Lcc_BKK+DMK</vt:lpstr>
      <vt:lpstr>Lcc_BKK</vt:lpstr>
      <vt:lpstr>Lcc_DMK</vt:lpstr>
      <vt:lpstr>Lcc_CNX</vt:lpstr>
      <vt:lpstr>Lcc_CNX (2)</vt:lpstr>
      <vt:lpstr>Lcc_HDY</vt:lpstr>
      <vt:lpstr>Lcc_HKT</vt:lpstr>
      <vt:lpstr>Lcc_CEI</vt:lpstr>
      <vt:lpstr>Lcc_TOTAL</vt:lpstr>
      <vt:lpstr>Lcc_BKK!Print_Area</vt:lpstr>
      <vt:lpstr>'Lcc_BKK+DMK'!Print_Area</vt:lpstr>
      <vt:lpstr>Lcc_CEI!Print_Area</vt:lpstr>
      <vt:lpstr>Lcc_CNX!Print_Area</vt:lpstr>
      <vt:lpstr>Lcc_DMK!Print_Area</vt:lpstr>
      <vt:lpstr>Lcc_HDY!Print_Area</vt:lpstr>
      <vt:lpstr>Lcc_HKT!Print_Area</vt:lpstr>
      <vt:lpstr>Lcc_TOTAL!Print_Area</vt:lpstr>
    </vt:vector>
  </TitlesOfParts>
  <Company>AOT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AOT</cp:lastModifiedBy>
  <cp:lastPrinted>2016-08-16T03:21:55Z</cp:lastPrinted>
  <dcterms:created xsi:type="dcterms:W3CDTF">2013-10-03T09:45:59Z</dcterms:created>
  <dcterms:modified xsi:type="dcterms:W3CDTF">2016-08-19T04:30:53Z</dcterms:modified>
</cp:coreProperties>
</file>