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4205" yWindow="0" windowWidth="14610" windowHeight="11640" activeTab="8"/>
  </bookViews>
  <sheets>
    <sheet name="Lcc_BKK+DMK" sheetId="20" r:id="rId1"/>
    <sheet name="Lcc_BKK" sheetId="1" r:id="rId2"/>
    <sheet name="Lcc_DMK" sheetId="13" r:id="rId3"/>
    <sheet name="Lcc_CNX" sheetId="14" r:id="rId4"/>
    <sheet name="Lcc_CNX (2)" sheetId="24" state="hidden" r:id="rId5"/>
    <sheet name="Lcc_HDY" sheetId="15" r:id="rId6"/>
    <sheet name="Lcc_HKT" sheetId="16" r:id="rId7"/>
    <sheet name="Lcc_CEI" sheetId="17" r:id="rId8"/>
    <sheet name="Lcc_TOTAL" sheetId="19" r:id="rId9"/>
  </sheets>
  <definedNames>
    <definedName name="_xlnm.Print_Area" localSheetId="1">Lcc_BKK!$B$2:$I$76,Lcc_BKK!$L$2:$W$226</definedName>
    <definedName name="_xlnm.Print_Area" localSheetId="0">'Lcc_BKK+DMK'!$B$2:$I$76,'Lcc_BKK+DMK'!$L$2:$W$226</definedName>
    <definedName name="_xlnm.Print_Area" localSheetId="7">Lcc_CEI!$B$2:$I$76,Lcc_CEI!$L$2:$W$226</definedName>
    <definedName name="_xlnm.Print_Area" localSheetId="3">Lcc_CNX!$B$2:$I$76,Lcc_CNX!$L$2:$W$226</definedName>
    <definedName name="_xlnm.Print_Area" localSheetId="2">Lcc_DMK!$B$2:$I$76,Lcc_DMK!$L$2:$W$226</definedName>
    <definedName name="_xlnm.Print_Area" localSheetId="5">Lcc_HDY!$B$2:$I$76,Lcc_HDY!$L$2:$W$226</definedName>
    <definedName name="_xlnm.Print_Area" localSheetId="6">Lcc_HKT!$B$2:$I$76,Lcc_HKT!$L$2:$W$226</definedName>
    <definedName name="_xlnm.Print_Area" localSheetId="8">Lcc_TOTAL!$B$27:$I$51</definedName>
  </definedNames>
  <calcPr calcId="125725"/>
</workbook>
</file>

<file path=xl/calcChain.xml><?xml version="1.0" encoding="utf-8"?>
<calcChain xmlns="http://schemas.openxmlformats.org/spreadsheetml/2006/main">
  <c r="U199" i="1"/>
  <c r="S199"/>
  <c r="R199"/>
  <c r="P199"/>
  <c r="N199"/>
  <c r="M199"/>
  <c r="U199" i="13"/>
  <c r="S199"/>
  <c r="R199"/>
  <c r="P199"/>
  <c r="N199"/>
  <c r="M199"/>
  <c r="U199" i="14"/>
  <c r="S199"/>
  <c r="R199"/>
  <c r="P199"/>
  <c r="N199"/>
  <c r="M199"/>
  <c r="U199" i="15"/>
  <c r="S199"/>
  <c r="R199"/>
  <c r="P199"/>
  <c r="N199"/>
  <c r="M199"/>
  <c r="U199" i="16"/>
  <c r="S199"/>
  <c r="R199"/>
  <c r="P199"/>
  <c r="N199"/>
  <c r="M199"/>
  <c r="U199" i="17"/>
  <c r="S199"/>
  <c r="R199"/>
  <c r="P199"/>
  <c r="N199"/>
  <c r="M199"/>
  <c r="P199" i="19"/>
  <c r="N199"/>
  <c r="M199"/>
  <c r="P199" i="20"/>
  <c r="N199"/>
  <c r="M199"/>
  <c r="U174" i="1"/>
  <c r="S174"/>
  <c r="R174"/>
  <c r="P174"/>
  <c r="N174"/>
  <c r="M174"/>
  <c r="U174" i="13"/>
  <c r="S174"/>
  <c r="R174"/>
  <c r="P174"/>
  <c r="N174"/>
  <c r="M174"/>
  <c r="U174" i="14"/>
  <c r="S174"/>
  <c r="R174"/>
  <c r="P174"/>
  <c r="N174"/>
  <c r="M174"/>
  <c r="U174" i="15"/>
  <c r="S174"/>
  <c r="R174"/>
  <c r="P174"/>
  <c r="N174"/>
  <c r="M174"/>
  <c r="U174" i="16"/>
  <c r="S174"/>
  <c r="R174"/>
  <c r="P174"/>
  <c r="N174"/>
  <c r="M174"/>
  <c r="U174" i="17"/>
  <c r="S174"/>
  <c r="R174"/>
  <c r="P174"/>
  <c r="N174"/>
  <c r="M174"/>
  <c r="P174" i="19"/>
  <c r="N174"/>
  <c r="M174"/>
  <c r="P174" i="20"/>
  <c r="N174"/>
  <c r="M174"/>
  <c r="U124" i="1"/>
  <c r="S124"/>
  <c r="R124"/>
  <c r="P124"/>
  <c r="N124"/>
  <c r="M124"/>
  <c r="U124" i="13"/>
  <c r="S124"/>
  <c r="R124"/>
  <c r="P124"/>
  <c r="N124"/>
  <c r="M124"/>
  <c r="U124" i="14"/>
  <c r="S124"/>
  <c r="R124"/>
  <c r="P124"/>
  <c r="N124"/>
  <c r="M124"/>
  <c r="U124" i="15"/>
  <c r="S124"/>
  <c r="R124"/>
  <c r="P124"/>
  <c r="N124"/>
  <c r="M124"/>
  <c r="U124" i="16"/>
  <c r="S124"/>
  <c r="R124"/>
  <c r="P124"/>
  <c r="N124"/>
  <c r="M124"/>
  <c r="U124" i="17"/>
  <c r="S124"/>
  <c r="R124"/>
  <c r="P124"/>
  <c r="N124"/>
  <c r="M124"/>
  <c r="P124" i="19"/>
  <c r="N124"/>
  <c r="M124"/>
  <c r="P124" i="20"/>
  <c r="N124"/>
  <c r="M124"/>
  <c r="U99" i="1"/>
  <c r="S99"/>
  <c r="R99"/>
  <c r="P99"/>
  <c r="N99"/>
  <c r="M99"/>
  <c r="U99" i="13"/>
  <c r="S99"/>
  <c r="R99"/>
  <c r="P99"/>
  <c r="N99"/>
  <c r="M99"/>
  <c r="U99" i="14"/>
  <c r="S99"/>
  <c r="R99"/>
  <c r="P99"/>
  <c r="N99"/>
  <c r="M99"/>
  <c r="U99" i="15"/>
  <c r="S99"/>
  <c r="R99"/>
  <c r="P99"/>
  <c r="N99"/>
  <c r="M99"/>
  <c r="U99" i="16"/>
  <c r="S99"/>
  <c r="R99"/>
  <c r="P99"/>
  <c r="N99"/>
  <c r="M99"/>
  <c r="U99" i="17"/>
  <c r="S99"/>
  <c r="R99"/>
  <c r="P99"/>
  <c r="N99"/>
  <c r="M99"/>
  <c r="P99" i="19"/>
  <c r="N99"/>
  <c r="M99"/>
  <c r="P99" i="20"/>
  <c r="N99"/>
  <c r="M99"/>
  <c r="U49" i="1"/>
  <c r="S49"/>
  <c r="R49"/>
  <c r="P49"/>
  <c r="N49"/>
  <c r="M49"/>
  <c r="U49" i="13"/>
  <c r="S49"/>
  <c r="R49"/>
  <c r="P49"/>
  <c r="N49"/>
  <c r="M49"/>
  <c r="U49" i="14"/>
  <c r="S49"/>
  <c r="R49"/>
  <c r="P49"/>
  <c r="N49"/>
  <c r="M49"/>
  <c r="U49" i="15"/>
  <c r="S49"/>
  <c r="R49"/>
  <c r="P49"/>
  <c r="N49"/>
  <c r="M49"/>
  <c r="U49" i="16"/>
  <c r="S49"/>
  <c r="R49"/>
  <c r="P49"/>
  <c r="N49"/>
  <c r="M49"/>
  <c r="U49" i="17"/>
  <c r="S49"/>
  <c r="R49"/>
  <c r="P49"/>
  <c r="N49"/>
  <c r="M49"/>
  <c r="P49" i="19"/>
  <c r="N49"/>
  <c r="M49"/>
  <c r="P49" i="20"/>
  <c r="N49"/>
  <c r="M49"/>
  <c r="U24" i="1"/>
  <c r="S24"/>
  <c r="R24"/>
  <c r="P24"/>
  <c r="N24"/>
  <c r="M24"/>
  <c r="U24" i="13"/>
  <c r="S24"/>
  <c r="R24"/>
  <c r="P24"/>
  <c r="N24"/>
  <c r="M24"/>
  <c r="U24" i="14"/>
  <c r="S24"/>
  <c r="R24"/>
  <c r="P24"/>
  <c r="N24"/>
  <c r="M24"/>
  <c r="U24" i="15"/>
  <c r="S24"/>
  <c r="R24"/>
  <c r="P24"/>
  <c r="N24"/>
  <c r="M24"/>
  <c r="U24" i="16"/>
  <c r="S24"/>
  <c r="R24"/>
  <c r="P24"/>
  <c r="N24"/>
  <c r="M24"/>
  <c r="U24" i="17"/>
  <c r="S24"/>
  <c r="R24"/>
  <c r="P24"/>
  <c r="N24"/>
  <c r="M24"/>
  <c r="P24" i="19"/>
  <c r="N24"/>
  <c r="M24"/>
  <c r="P24" i="20"/>
  <c r="N24"/>
  <c r="M24"/>
  <c r="G49" i="1"/>
  <c r="F49"/>
  <c r="D49"/>
  <c r="C49"/>
  <c r="G49" i="13"/>
  <c r="F49"/>
  <c r="D49"/>
  <c r="C49"/>
  <c r="G49" i="14"/>
  <c r="F49"/>
  <c r="D49"/>
  <c r="C49"/>
  <c r="G49" i="15"/>
  <c r="F49"/>
  <c r="D49"/>
  <c r="C49"/>
  <c r="G49" i="16"/>
  <c r="F49"/>
  <c r="D49"/>
  <c r="C49"/>
  <c r="G49" i="17"/>
  <c r="F49"/>
  <c r="D49"/>
  <c r="C49"/>
  <c r="D49" i="19"/>
  <c r="C49"/>
  <c r="D49" i="20"/>
  <c r="C49"/>
  <c r="G24" i="1"/>
  <c r="F24"/>
  <c r="D24"/>
  <c r="G24" i="13"/>
  <c r="F24"/>
  <c r="D24"/>
  <c r="G24" i="14"/>
  <c r="F24"/>
  <c r="D24"/>
  <c r="G24" i="15"/>
  <c r="F24"/>
  <c r="D24"/>
  <c r="G24" i="16"/>
  <c r="F24"/>
  <c r="D24"/>
  <c r="G24" i="17"/>
  <c r="F24"/>
  <c r="D24"/>
  <c r="D24" i="19"/>
  <c r="D24" i="20"/>
  <c r="C24" i="1"/>
  <c r="C24" i="13"/>
  <c r="C24" i="14"/>
  <c r="C24" i="15"/>
  <c r="C24" i="16"/>
  <c r="C24" i="17"/>
  <c r="C24" i="19"/>
  <c r="C24" i="20"/>
  <c r="U48" i="19" l="1"/>
  <c r="U47"/>
  <c r="U46"/>
  <c r="U23"/>
  <c r="U22"/>
  <c r="U21"/>
  <c r="U198" i="20"/>
  <c r="U198" i="19" s="1"/>
  <c r="S198" i="20"/>
  <c r="R198"/>
  <c r="R198" i="19" s="1"/>
  <c r="U197" i="20"/>
  <c r="S197"/>
  <c r="R197"/>
  <c r="U196"/>
  <c r="S196"/>
  <c r="R196"/>
  <c r="U173"/>
  <c r="U173" i="19" s="1"/>
  <c r="S173" i="20"/>
  <c r="S173" i="19" s="1"/>
  <c r="R173" i="20"/>
  <c r="R173" i="19" s="1"/>
  <c r="U172" i="20"/>
  <c r="S172"/>
  <c r="R172"/>
  <c r="U171"/>
  <c r="S171"/>
  <c r="R171"/>
  <c r="U123"/>
  <c r="U123" i="19" s="1"/>
  <c r="S123" i="20"/>
  <c r="R123"/>
  <c r="R123" i="19" s="1"/>
  <c r="U122" i="20"/>
  <c r="S122"/>
  <c r="R122"/>
  <c r="U121"/>
  <c r="S121"/>
  <c r="R121"/>
  <c r="U98"/>
  <c r="U98" i="19" s="1"/>
  <c r="S98" i="20"/>
  <c r="S98" i="19" s="1"/>
  <c r="R98" i="20"/>
  <c r="R98" i="19" s="1"/>
  <c r="U97" i="20"/>
  <c r="S97"/>
  <c r="R97"/>
  <c r="U96"/>
  <c r="S96"/>
  <c r="R96"/>
  <c r="U23"/>
  <c r="S23"/>
  <c r="S23" i="19" s="1"/>
  <c r="R23" i="20"/>
  <c r="R23" i="19" s="1"/>
  <c r="U22" i="20"/>
  <c r="S22"/>
  <c r="R22"/>
  <c r="U48"/>
  <c r="S48"/>
  <c r="R48"/>
  <c r="R48" i="19" s="1"/>
  <c r="U47" i="20"/>
  <c r="S47"/>
  <c r="R47"/>
  <c r="U46"/>
  <c r="U49" s="1"/>
  <c r="S46"/>
  <c r="R46"/>
  <c r="U21"/>
  <c r="S21"/>
  <c r="R21"/>
  <c r="G48"/>
  <c r="G48" i="19" s="1"/>
  <c r="F48" i="20"/>
  <c r="F48" i="19" s="1"/>
  <c r="G47" i="20"/>
  <c r="G47" i="19" s="1"/>
  <c r="F47" i="20"/>
  <c r="F47" i="19" s="1"/>
  <c r="G46" i="20"/>
  <c r="F46"/>
  <c r="G23"/>
  <c r="G23" i="19" s="1"/>
  <c r="F23" i="20"/>
  <c r="F23" i="19" s="1"/>
  <c r="G22" i="20"/>
  <c r="F22"/>
  <c r="G21"/>
  <c r="F21"/>
  <c r="U24" i="19" l="1"/>
  <c r="S124" i="20"/>
  <c r="S49"/>
  <c r="S21" i="19"/>
  <c r="S24" i="20"/>
  <c r="F21" i="19"/>
  <c r="F24" i="20"/>
  <c r="R21" i="19"/>
  <c r="R24" i="20"/>
  <c r="U96" i="19"/>
  <c r="U99" s="1"/>
  <c r="U99" i="20"/>
  <c r="G46" i="19"/>
  <c r="G49" s="1"/>
  <c r="G49" i="20"/>
  <c r="R46" i="19"/>
  <c r="R49" i="20"/>
  <c r="S96" i="19"/>
  <c r="S99" i="20"/>
  <c r="R121" i="19"/>
  <c r="R124" i="20"/>
  <c r="U196" i="19"/>
  <c r="U199" i="20"/>
  <c r="F46" i="19"/>
  <c r="F49" s="1"/>
  <c r="F49" i="20"/>
  <c r="R96" i="19"/>
  <c r="R99" i="20"/>
  <c r="U171" i="19"/>
  <c r="U174" i="20"/>
  <c r="U24"/>
  <c r="S199"/>
  <c r="S171" i="19"/>
  <c r="S174" s="1"/>
  <c r="S174" i="20"/>
  <c r="R196" i="19"/>
  <c r="R199" i="20"/>
  <c r="R171" i="19"/>
  <c r="R174" i="20"/>
  <c r="G21" i="19"/>
  <c r="G24" i="20"/>
  <c r="U121" i="19"/>
  <c r="U124" s="1"/>
  <c r="U124" i="20"/>
  <c r="U49" i="19"/>
  <c r="T196" i="20"/>
  <c r="U197" i="19"/>
  <c r="U199" s="1"/>
  <c r="S197"/>
  <c r="R197"/>
  <c r="U172"/>
  <c r="U174" s="1"/>
  <c r="R172"/>
  <c r="U122"/>
  <c r="S122"/>
  <c r="R122"/>
  <c r="R124" s="1"/>
  <c r="U97"/>
  <c r="R97"/>
  <c r="R99" s="1"/>
  <c r="R47"/>
  <c r="T47" i="20"/>
  <c r="R22" i="19"/>
  <c r="R24" s="1"/>
  <c r="G22"/>
  <c r="F22"/>
  <c r="T96"/>
  <c r="T48" i="20"/>
  <c r="T97"/>
  <c r="T123"/>
  <c r="T173" i="19"/>
  <c r="T22" i="20"/>
  <c r="T98" i="19"/>
  <c r="T46" i="20"/>
  <c r="T23" i="19"/>
  <c r="T121" i="20"/>
  <c r="T172"/>
  <c r="T198"/>
  <c r="T21" i="19"/>
  <c r="S46"/>
  <c r="T46" s="1"/>
  <c r="S47"/>
  <c r="S97"/>
  <c r="S99" s="1"/>
  <c r="S121"/>
  <c r="T121" s="1"/>
  <c r="S123"/>
  <c r="S172"/>
  <c r="S196"/>
  <c r="T196" s="1"/>
  <c r="S198"/>
  <c r="S22"/>
  <c r="S24" s="1"/>
  <c r="S48"/>
  <c r="T21" i="20"/>
  <c r="T23"/>
  <c r="T96"/>
  <c r="T98"/>
  <c r="T122"/>
  <c r="T171"/>
  <c r="T173"/>
  <c r="T197"/>
  <c r="T24" l="1"/>
  <c r="R199" i="19"/>
  <c r="R49"/>
  <c r="T171"/>
  <c r="F24"/>
  <c r="R174"/>
  <c r="G24"/>
  <c r="T99" i="20"/>
  <c r="T49"/>
  <c r="T174"/>
  <c r="T124"/>
  <c r="T199"/>
  <c r="T198" i="19"/>
  <c r="S199"/>
  <c r="T123"/>
  <c r="S124"/>
  <c r="T48"/>
  <c r="S49"/>
  <c r="T122"/>
  <c r="T197"/>
  <c r="T172"/>
  <c r="T174" s="1"/>
  <c r="T97"/>
  <c r="T99" s="1"/>
  <c r="T47"/>
  <c r="T22"/>
  <c r="T24" s="1"/>
  <c r="R140" i="15"/>
  <c r="T124" i="19" l="1"/>
  <c r="T49"/>
  <c r="T199"/>
  <c r="U191" i="1"/>
  <c r="S191"/>
  <c r="R191"/>
  <c r="P191"/>
  <c r="N191"/>
  <c r="M191"/>
  <c r="U191" i="13"/>
  <c r="S191"/>
  <c r="R191"/>
  <c r="P191"/>
  <c r="N191"/>
  <c r="M191"/>
  <c r="U191" i="14"/>
  <c r="S191"/>
  <c r="R191"/>
  <c r="P191"/>
  <c r="N191"/>
  <c r="M191"/>
  <c r="U191" i="15"/>
  <c r="S191"/>
  <c r="R191"/>
  <c r="P191"/>
  <c r="N191"/>
  <c r="M191"/>
  <c r="U191" i="16"/>
  <c r="S191"/>
  <c r="R191"/>
  <c r="P191"/>
  <c r="N191"/>
  <c r="M191"/>
  <c r="U191" i="17"/>
  <c r="S191"/>
  <c r="R191"/>
  <c r="P191"/>
  <c r="N191"/>
  <c r="M191"/>
  <c r="U166" i="1"/>
  <c r="S166"/>
  <c r="R166"/>
  <c r="P166"/>
  <c r="N166"/>
  <c r="M166"/>
  <c r="U166" i="13"/>
  <c r="S166"/>
  <c r="R166"/>
  <c r="P166"/>
  <c r="N166"/>
  <c r="M166"/>
  <c r="U166" i="14"/>
  <c r="S166"/>
  <c r="R166"/>
  <c r="P166"/>
  <c r="N166"/>
  <c r="M166"/>
  <c r="U166" i="15"/>
  <c r="S166"/>
  <c r="R166"/>
  <c r="P166"/>
  <c r="N166"/>
  <c r="M166"/>
  <c r="U166" i="16"/>
  <c r="S166"/>
  <c r="R166"/>
  <c r="P166"/>
  <c r="N166"/>
  <c r="M166"/>
  <c r="U166" i="17"/>
  <c r="S166"/>
  <c r="R166"/>
  <c r="P166"/>
  <c r="N166"/>
  <c r="M166"/>
  <c r="U116" i="1"/>
  <c r="S116"/>
  <c r="R116"/>
  <c r="P116"/>
  <c r="N116"/>
  <c r="M116"/>
  <c r="U116" i="13"/>
  <c r="S116"/>
  <c r="R116"/>
  <c r="P116"/>
  <c r="N116"/>
  <c r="M116"/>
  <c r="U116" i="14"/>
  <c r="S116"/>
  <c r="R116"/>
  <c r="P116"/>
  <c r="N116"/>
  <c r="M116"/>
  <c r="U116" i="15"/>
  <c r="S116"/>
  <c r="R116"/>
  <c r="P116"/>
  <c r="N116"/>
  <c r="M116"/>
  <c r="U116" i="16"/>
  <c r="S116"/>
  <c r="R116"/>
  <c r="P116"/>
  <c r="N116"/>
  <c r="M116"/>
  <c r="U116" i="17"/>
  <c r="S116"/>
  <c r="R116"/>
  <c r="P116"/>
  <c r="N116"/>
  <c r="M116"/>
  <c r="U91" i="1"/>
  <c r="S91"/>
  <c r="R91"/>
  <c r="P91"/>
  <c r="N91"/>
  <c r="M91"/>
  <c r="U91" i="13"/>
  <c r="S91"/>
  <c r="R91"/>
  <c r="P91"/>
  <c r="N91"/>
  <c r="M91"/>
  <c r="U91" i="14"/>
  <c r="S91"/>
  <c r="R91"/>
  <c r="P91"/>
  <c r="N91"/>
  <c r="M91"/>
  <c r="U91" i="15"/>
  <c r="S91"/>
  <c r="R91"/>
  <c r="P91"/>
  <c r="N91"/>
  <c r="M91"/>
  <c r="U91" i="16"/>
  <c r="S91"/>
  <c r="R91"/>
  <c r="P91"/>
  <c r="N91"/>
  <c r="M91"/>
  <c r="U91" i="17"/>
  <c r="S91"/>
  <c r="R91"/>
  <c r="P91"/>
  <c r="N91"/>
  <c r="M91"/>
  <c r="U41" i="1"/>
  <c r="S41"/>
  <c r="R41"/>
  <c r="P41"/>
  <c r="N41"/>
  <c r="M41"/>
  <c r="U41" i="13"/>
  <c r="S41"/>
  <c r="R41"/>
  <c r="P41"/>
  <c r="N41"/>
  <c r="M41"/>
  <c r="U41" i="14"/>
  <c r="S41"/>
  <c r="R41"/>
  <c r="P41"/>
  <c r="N41"/>
  <c r="M41"/>
  <c r="U41" i="15"/>
  <c r="S41"/>
  <c r="R41"/>
  <c r="P41"/>
  <c r="N41"/>
  <c r="M41"/>
  <c r="U41" i="16"/>
  <c r="S41"/>
  <c r="R41"/>
  <c r="P41"/>
  <c r="N41"/>
  <c r="M41"/>
  <c r="U41" i="17"/>
  <c r="S41"/>
  <c r="R41"/>
  <c r="P41"/>
  <c r="N41"/>
  <c r="M41"/>
  <c r="U16" i="1"/>
  <c r="S16"/>
  <c r="R16"/>
  <c r="P16"/>
  <c r="N16"/>
  <c r="U16" i="13"/>
  <c r="S16"/>
  <c r="R16"/>
  <c r="P16"/>
  <c r="N16"/>
  <c r="U16" i="14"/>
  <c r="S16"/>
  <c r="R16"/>
  <c r="P16"/>
  <c r="N16"/>
  <c r="U16" i="15"/>
  <c r="S16"/>
  <c r="R16"/>
  <c r="P16"/>
  <c r="N16"/>
  <c r="U16" i="16"/>
  <c r="S16"/>
  <c r="R16"/>
  <c r="P16"/>
  <c r="N16"/>
  <c r="U16" i="17"/>
  <c r="S16"/>
  <c r="R16"/>
  <c r="P16"/>
  <c r="N16"/>
  <c r="M16" i="1"/>
  <c r="M16" i="13"/>
  <c r="M16" i="14"/>
  <c r="M16" i="15"/>
  <c r="M16" i="16"/>
  <c r="M16" i="17"/>
  <c r="G41" i="1"/>
  <c r="F41"/>
  <c r="D41"/>
  <c r="C41"/>
  <c r="G41" i="13"/>
  <c r="F41"/>
  <c r="D41"/>
  <c r="C41"/>
  <c r="G41" i="14"/>
  <c r="F41"/>
  <c r="D41"/>
  <c r="C41"/>
  <c r="G41" i="15"/>
  <c r="F41"/>
  <c r="D41"/>
  <c r="C41"/>
  <c r="G41" i="16"/>
  <c r="F41"/>
  <c r="D41"/>
  <c r="C41"/>
  <c r="G41" i="17"/>
  <c r="F41"/>
  <c r="D41"/>
  <c r="C41"/>
  <c r="G16" i="1"/>
  <c r="F16"/>
  <c r="D16"/>
  <c r="G16" i="13"/>
  <c r="F16"/>
  <c r="D16"/>
  <c r="G16" i="14"/>
  <c r="F16"/>
  <c r="D16"/>
  <c r="G16" i="15"/>
  <c r="F16"/>
  <c r="D16"/>
  <c r="G16" i="16"/>
  <c r="F16"/>
  <c r="D16"/>
  <c r="G16" i="17"/>
  <c r="F16"/>
  <c r="D16"/>
  <c r="P10" i="20" l="1"/>
  <c r="P10" i="19" s="1"/>
  <c r="P11" i="20"/>
  <c r="U187" i="1"/>
  <c r="S187"/>
  <c r="R187"/>
  <c r="P187"/>
  <c r="N187"/>
  <c r="M187"/>
  <c r="U187" i="14"/>
  <c r="S187"/>
  <c r="R187"/>
  <c r="P187"/>
  <c r="N187"/>
  <c r="M187"/>
  <c r="U187" i="15"/>
  <c r="S187"/>
  <c r="R187"/>
  <c r="P187"/>
  <c r="N187"/>
  <c r="M187"/>
  <c r="U187" i="16"/>
  <c r="S187"/>
  <c r="R187"/>
  <c r="P187"/>
  <c r="N187"/>
  <c r="M187"/>
  <c r="U187" i="17"/>
  <c r="S187"/>
  <c r="R187"/>
  <c r="P187"/>
  <c r="N187"/>
  <c r="M187"/>
  <c r="U187" i="13"/>
  <c r="S187"/>
  <c r="R187"/>
  <c r="P187"/>
  <c r="N187"/>
  <c r="M187"/>
  <c r="U162" i="1"/>
  <c r="S162"/>
  <c r="R162"/>
  <c r="P162"/>
  <c r="N162"/>
  <c r="M162"/>
  <c r="U162" i="14"/>
  <c r="S162"/>
  <c r="R162"/>
  <c r="P162"/>
  <c r="N162"/>
  <c r="M162"/>
  <c r="U162" i="15"/>
  <c r="S162"/>
  <c r="R162"/>
  <c r="P162"/>
  <c r="N162"/>
  <c r="M162"/>
  <c r="U162" i="16"/>
  <c r="S162"/>
  <c r="R162"/>
  <c r="P162"/>
  <c r="N162"/>
  <c r="M162"/>
  <c r="U162" i="17"/>
  <c r="S162"/>
  <c r="R162"/>
  <c r="P162"/>
  <c r="N162"/>
  <c r="M162"/>
  <c r="U162" i="13"/>
  <c r="S162"/>
  <c r="R162"/>
  <c r="P162"/>
  <c r="N162"/>
  <c r="M162"/>
  <c r="U112" i="1"/>
  <c r="S112"/>
  <c r="R112"/>
  <c r="P112"/>
  <c r="N112"/>
  <c r="M112"/>
  <c r="U112" i="14"/>
  <c r="S112"/>
  <c r="R112"/>
  <c r="P112"/>
  <c r="N112"/>
  <c r="M112"/>
  <c r="U112" i="15"/>
  <c r="S112"/>
  <c r="R112"/>
  <c r="P112"/>
  <c r="N112"/>
  <c r="M112"/>
  <c r="U112" i="16"/>
  <c r="S112"/>
  <c r="R112"/>
  <c r="P112"/>
  <c r="N112"/>
  <c r="M112"/>
  <c r="U112" i="17"/>
  <c r="S112"/>
  <c r="R112"/>
  <c r="P112"/>
  <c r="N112"/>
  <c r="M112"/>
  <c r="U112" i="13"/>
  <c r="S112"/>
  <c r="R112"/>
  <c r="P112"/>
  <c r="N112"/>
  <c r="M112"/>
  <c r="U87" i="1"/>
  <c r="S87"/>
  <c r="R87"/>
  <c r="P87"/>
  <c r="N87"/>
  <c r="M87"/>
  <c r="U87" i="14"/>
  <c r="S87"/>
  <c r="R87"/>
  <c r="P87"/>
  <c r="N87"/>
  <c r="M87"/>
  <c r="U87" i="15"/>
  <c r="S87"/>
  <c r="R87"/>
  <c r="P87"/>
  <c r="N87"/>
  <c r="M87"/>
  <c r="U87" i="16"/>
  <c r="S87"/>
  <c r="R87"/>
  <c r="P87"/>
  <c r="N87"/>
  <c r="M87"/>
  <c r="U87" i="17"/>
  <c r="S87"/>
  <c r="R87"/>
  <c r="P87"/>
  <c r="N87"/>
  <c r="M87"/>
  <c r="U87" i="13"/>
  <c r="S87"/>
  <c r="R87"/>
  <c r="P87"/>
  <c r="N87"/>
  <c r="M87"/>
  <c r="U37" i="1"/>
  <c r="S37"/>
  <c r="R37"/>
  <c r="P37"/>
  <c r="N37"/>
  <c r="M37"/>
  <c r="U37" i="14"/>
  <c r="S37"/>
  <c r="R37"/>
  <c r="P37"/>
  <c r="N37"/>
  <c r="M37"/>
  <c r="U37" i="15"/>
  <c r="S37"/>
  <c r="R37"/>
  <c r="P37"/>
  <c r="N37"/>
  <c r="M37"/>
  <c r="U37" i="16"/>
  <c r="S37"/>
  <c r="R37"/>
  <c r="P37"/>
  <c r="N37"/>
  <c r="M37"/>
  <c r="U37" i="17"/>
  <c r="S37"/>
  <c r="R37"/>
  <c r="P37"/>
  <c r="N37"/>
  <c r="M37"/>
  <c r="U37" i="13"/>
  <c r="S37"/>
  <c r="R37"/>
  <c r="P37"/>
  <c r="N37"/>
  <c r="M37"/>
  <c r="G37" i="1"/>
  <c r="F37"/>
  <c r="D37"/>
  <c r="C37"/>
  <c r="G37" i="14"/>
  <c r="F37"/>
  <c r="D37"/>
  <c r="C37"/>
  <c r="G37" i="15"/>
  <c r="F37"/>
  <c r="D37"/>
  <c r="C37"/>
  <c r="G37" i="16"/>
  <c r="F37"/>
  <c r="D37"/>
  <c r="C37"/>
  <c r="G37" i="17"/>
  <c r="F37"/>
  <c r="D37"/>
  <c r="C37"/>
  <c r="G37" i="13"/>
  <c r="F37"/>
  <c r="D37"/>
  <c r="C37"/>
  <c r="U12" i="1"/>
  <c r="S12"/>
  <c r="R12"/>
  <c r="P12"/>
  <c r="N12"/>
  <c r="M12"/>
  <c r="U12" i="14"/>
  <c r="S12"/>
  <c r="R12"/>
  <c r="P12"/>
  <c r="N12"/>
  <c r="M12"/>
  <c r="U12" i="15"/>
  <c r="S12"/>
  <c r="R12"/>
  <c r="P12"/>
  <c r="N12"/>
  <c r="M12"/>
  <c r="U12" i="16"/>
  <c r="S12"/>
  <c r="R12"/>
  <c r="P12"/>
  <c r="N12"/>
  <c r="M12"/>
  <c r="U12" i="17"/>
  <c r="S12"/>
  <c r="R12"/>
  <c r="P12"/>
  <c r="N12"/>
  <c r="M12"/>
  <c r="U12" i="13"/>
  <c r="S12"/>
  <c r="R12"/>
  <c r="P12"/>
  <c r="N12"/>
  <c r="M12"/>
  <c r="G12" i="1"/>
  <c r="F12"/>
  <c r="D12"/>
  <c r="G12" i="14"/>
  <c r="F12"/>
  <c r="D12"/>
  <c r="G12" i="15"/>
  <c r="F12"/>
  <c r="D12"/>
  <c r="G12" i="16"/>
  <c r="F12"/>
  <c r="D12"/>
  <c r="G12" i="17"/>
  <c r="F12"/>
  <c r="D12"/>
  <c r="G12" i="13"/>
  <c r="F12"/>
  <c r="D12"/>
  <c r="C12" i="1"/>
  <c r="C12" i="14"/>
  <c r="C12" i="15"/>
  <c r="C12" i="16"/>
  <c r="C12" i="17"/>
  <c r="C12" i="13"/>
  <c r="A44" i="1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44" i="13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44" i="14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44" i="15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44" i="16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44" i="17"/>
  <c r="A43"/>
  <c r="A42"/>
  <c r="A40"/>
  <c r="A39"/>
  <c r="A38"/>
  <c r="A36"/>
  <c r="A35"/>
  <c r="A34"/>
  <c r="A48"/>
  <c r="A47"/>
  <c r="A46"/>
  <c r="A19"/>
  <c r="A18"/>
  <c r="A17"/>
  <c r="A15"/>
  <c r="A14"/>
  <c r="A13"/>
  <c r="A11"/>
  <c r="A10"/>
  <c r="A9"/>
  <c r="A23"/>
  <c r="A22"/>
  <c r="A21"/>
  <c r="A37" i="16" l="1"/>
  <c r="A37" i="15"/>
  <c r="A37" i="1"/>
  <c r="A37" i="17"/>
  <c r="A37" i="13"/>
  <c r="A37" i="14"/>
  <c r="A12" i="16"/>
  <c r="A12" i="15"/>
  <c r="A12" i="1"/>
  <c r="A12" i="17"/>
  <c r="A12" i="14"/>
  <c r="A12" i="13"/>
  <c r="T185" i="15"/>
  <c r="U44" i="19"/>
  <c r="U43"/>
  <c r="U42"/>
  <c r="U40"/>
  <c r="U39"/>
  <c r="U38"/>
  <c r="U36"/>
  <c r="U35"/>
  <c r="U34"/>
  <c r="U41" l="1"/>
  <c r="U37"/>
  <c r="U144" i="15"/>
  <c r="S144"/>
  <c r="R144"/>
  <c r="U143"/>
  <c r="S143"/>
  <c r="R143"/>
  <c r="U142"/>
  <c r="S142"/>
  <c r="R142"/>
  <c r="U140"/>
  <c r="S140"/>
  <c r="U139"/>
  <c r="S139"/>
  <c r="R139"/>
  <c r="U138"/>
  <c r="S138"/>
  <c r="R138"/>
  <c r="T159"/>
  <c r="S141" l="1"/>
  <c r="R141"/>
  <c r="U141"/>
  <c r="T142"/>
  <c r="T139"/>
  <c r="T140"/>
  <c r="T143"/>
  <c r="T138"/>
  <c r="T144"/>
  <c r="T48" i="17"/>
  <c r="O48"/>
  <c r="T47"/>
  <c r="O47"/>
  <c r="T46"/>
  <c r="O46"/>
  <c r="O49" s="1"/>
  <c r="E23"/>
  <c r="E22"/>
  <c r="E21"/>
  <c r="H48"/>
  <c r="E48"/>
  <c r="H47"/>
  <c r="E47"/>
  <c r="H46"/>
  <c r="E46"/>
  <c r="E49" s="1"/>
  <c r="T23" i="14"/>
  <c r="T22"/>
  <c r="O22"/>
  <c r="T21"/>
  <c r="V21" s="1"/>
  <c r="O21"/>
  <c r="T48" i="1"/>
  <c r="O48"/>
  <c r="T47"/>
  <c r="O47"/>
  <c r="T46"/>
  <c r="O46"/>
  <c r="O49" s="1"/>
  <c r="H48"/>
  <c r="E48"/>
  <c r="H47"/>
  <c r="E47"/>
  <c r="H46"/>
  <c r="E46"/>
  <c r="T48" i="13"/>
  <c r="O48"/>
  <c r="T47"/>
  <c r="O47"/>
  <c r="T46"/>
  <c r="O46"/>
  <c r="O49" s="1"/>
  <c r="T23"/>
  <c r="O23"/>
  <c r="T22"/>
  <c r="O22"/>
  <c r="T21"/>
  <c r="O21"/>
  <c r="H48"/>
  <c r="E48"/>
  <c r="H47"/>
  <c r="E47"/>
  <c r="H46"/>
  <c r="E46"/>
  <c r="E49" s="1"/>
  <c r="H23"/>
  <c r="E23"/>
  <c r="H22"/>
  <c r="E22"/>
  <c r="H21"/>
  <c r="H24" s="1"/>
  <c r="E21"/>
  <c r="T198" i="17"/>
  <c r="T197"/>
  <c r="T196"/>
  <c r="T173"/>
  <c r="T172"/>
  <c r="T171"/>
  <c r="T123"/>
  <c r="T122"/>
  <c r="T121"/>
  <c r="T98"/>
  <c r="T97"/>
  <c r="T96"/>
  <c r="T23"/>
  <c r="T22"/>
  <c r="T21"/>
  <c r="H23"/>
  <c r="H22"/>
  <c r="H21"/>
  <c r="T198" i="16"/>
  <c r="V198" s="1"/>
  <c r="T197"/>
  <c r="T196"/>
  <c r="T173"/>
  <c r="V173" s="1"/>
  <c r="T172"/>
  <c r="T171"/>
  <c r="T123"/>
  <c r="T122"/>
  <c r="T121"/>
  <c r="T98"/>
  <c r="T97"/>
  <c r="T96"/>
  <c r="T48"/>
  <c r="T47"/>
  <c r="T46"/>
  <c r="T23"/>
  <c r="T22"/>
  <c r="T21"/>
  <c r="H48"/>
  <c r="H47"/>
  <c r="H46"/>
  <c r="H23"/>
  <c r="H22"/>
  <c r="H21"/>
  <c r="T198" i="15"/>
  <c r="V198" s="1"/>
  <c r="T197"/>
  <c r="T196"/>
  <c r="T173"/>
  <c r="V173" s="1"/>
  <c r="T172"/>
  <c r="T171"/>
  <c r="T123"/>
  <c r="T122"/>
  <c r="T121"/>
  <c r="T124" s="1"/>
  <c r="T98"/>
  <c r="T97"/>
  <c r="T96"/>
  <c r="T99" s="1"/>
  <c r="T48"/>
  <c r="T47"/>
  <c r="T46"/>
  <c r="T23"/>
  <c r="T22"/>
  <c r="T21"/>
  <c r="T198" i="14"/>
  <c r="T197"/>
  <c r="T196"/>
  <c r="V196" s="1"/>
  <c r="T173"/>
  <c r="T172"/>
  <c r="T171"/>
  <c r="V171" s="1"/>
  <c r="T123"/>
  <c r="T122"/>
  <c r="T121"/>
  <c r="T98"/>
  <c r="T97"/>
  <c r="T96"/>
  <c r="T48"/>
  <c r="T47"/>
  <c r="T46"/>
  <c r="V46" s="1"/>
  <c r="T98" i="1"/>
  <c r="T97"/>
  <c r="T96"/>
  <c r="T23"/>
  <c r="T22"/>
  <c r="T21"/>
  <c r="T198" i="13"/>
  <c r="V198" s="1"/>
  <c r="T197"/>
  <c r="T196"/>
  <c r="T173"/>
  <c r="V173" s="1"/>
  <c r="T172"/>
  <c r="T171"/>
  <c r="T123"/>
  <c r="V123" s="1"/>
  <c r="T122"/>
  <c r="T121"/>
  <c r="T124" s="1"/>
  <c r="T98"/>
  <c r="T97"/>
  <c r="T96"/>
  <c r="T198" i="1"/>
  <c r="V198" s="1"/>
  <c r="T197"/>
  <c r="T196"/>
  <c r="T173"/>
  <c r="V173" s="1"/>
  <c r="T172"/>
  <c r="T171"/>
  <c r="T123"/>
  <c r="V123" s="1"/>
  <c r="T122"/>
  <c r="T121"/>
  <c r="T124" s="1"/>
  <c r="T124" i="16" l="1"/>
  <c r="T99"/>
  <c r="H49"/>
  <c r="H24"/>
  <c r="T99" i="1"/>
  <c r="H49"/>
  <c r="V171" i="13"/>
  <c r="T174"/>
  <c r="V21"/>
  <c r="T24"/>
  <c r="V196" i="1"/>
  <c r="T199"/>
  <c r="V196" i="13"/>
  <c r="T199"/>
  <c r="V21" i="15"/>
  <c r="T24"/>
  <c r="V21" i="1"/>
  <c r="T24"/>
  <c r="V46" i="15"/>
  <c r="T49"/>
  <c r="V196"/>
  <c r="T199"/>
  <c r="V46" i="16"/>
  <c r="T49"/>
  <c r="V196"/>
  <c r="T199"/>
  <c r="V46" i="13"/>
  <c r="T49"/>
  <c r="V46" i="1"/>
  <c r="T49"/>
  <c r="T99" i="13"/>
  <c r="T49" i="14"/>
  <c r="T24" i="17"/>
  <c r="H49" i="13"/>
  <c r="I49" s="1"/>
  <c r="E24" i="17"/>
  <c r="T49"/>
  <c r="T99" i="14"/>
  <c r="T99" i="17"/>
  <c r="H49"/>
  <c r="V171" i="1"/>
  <c r="T174"/>
  <c r="V21" i="16"/>
  <c r="T24"/>
  <c r="V171"/>
  <c r="T174"/>
  <c r="T174" i="15"/>
  <c r="H24" i="17"/>
  <c r="E24" i="13"/>
  <c r="O24"/>
  <c r="E49" i="1"/>
  <c r="I49" s="1"/>
  <c r="T24" i="14"/>
  <c r="V198" i="17"/>
  <c r="T199"/>
  <c r="V173"/>
  <c r="T174"/>
  <c r="V123"/>
  <c r="T124"/>
  <c r="V198" i="14"/>
  <c r="T199"/>
  <c r="V173"/>
  <c r="T174"/>
  <c r="V123"/>
  <c r="T124"/>
  <c r="V21" i="17"/>
  <c r="V196"/>
  <c r="Q21" i="13"/>
  <c r="I46" i="1"/>
  <c r="Q21" i="14"/>
  <c r="V46" i="17"/>
  <c r="I24"/>
  <c r="V171"/>
  <c r="Q46" i="13"/>
  <c r="Q46" i="1"/>
  <c r="Q46" i="17"/>
  <c r="V171" i="15"/>
  <c r="V122" i="14"/>
  <c r="T141" i="15"/>
  <c r="V48"/>
  <c r="V23" i="13"/>
  <c r="V48" i="17"/>
  <c r="V48" i="16"/>
  <c r="V23" i="1"/>
  <c r="V98"/>
  <c r="Q23" i="13"/>
  <c r="I48" i="1"/>
  <c r="Q48" i="17"/>
  <c r="V48" i="14"/>
  <c r="V23" i="17"/>
  <c r="V48" i="13"/>
  <c r="V48" i="1"/>
  <c r="V98" i="14"/>
  <c r="V23" i="15"/>
  <c r="V23" i="16"/>
  <c r="V98" i="17"/>
  <c r="Q48" i="13"/>
  <c r="Q48" i="1"/>
  <c r="V23" i="14"/>
  <c r="V96" i="13"/>
  <c r="V98"/>
  <c r="V121" i="16"/>
  <c r="V140" i="15"/>
  <c r="V123" i="16"/>
  <c r="V121" i="17"/>
  <c r="V138" i="15"/>
  <c r="V96" i="14"/>
  <c r="V98" i="16"/>
  <c r="V96" i="17"/>
  <c r="A21" i="19"/>
  <c r="A21" i="20"/>
  <c r="A23"/>
  <c r="V143" i="15"/>
  <c r="A22" i="20"/>
  <c r="A46"/>
  <c r="A47"/>
  <c r="A48"/>
  <c r="V121" i="14"/>
  <c r="V142" i="15"/>
  <c r="V121" i="1"/>
  <c r="V121" i="13"/>
  <c r="V96" i="1"/>
  <c r="V96" i="16"/>
  <c r="V144" i="15"/>
  <c r="V139"/>
  <c r="V197" i="1"/>
  <c r="V197" i="15"/>
  <c r="V197" i="16"/>
  <c r="V197" i="17"/>
  <c r="V197" i="14"/>
  <c r="V197" i="13"/>
  <c r="V172" i="14"/>
  <c r="V172" i="17"/>
  <c r="V172" i="1"/>
  <c r="V172" i="13"/>
  <c r="V172" i="15"/>
  <c r="V172" i="16"/>
  <c r="V122" i="17"/>
  <c r="V122" i="1"/>
  <c r="V122" i="13"/>
  <c r="V122" i="16"/>
  <c r="V97" i="14"/>
  <c r="V97" i="17"/>
  <c r="V97" i="13"/>
  <c r="V97" i="1"/>
  <c r="V97" i="16"/>
  <c r="V47" i="17"/>
  <c r="V47" i="14"/>
  <c r="I47" i="1"/>
  <c r="Q47" i="17"/>
  <c r="V47" i="13"/>
  <c r="V47" i="1"/>
  <c r="V47" i="15"/>
  <c r="V47" i="16"/>
  <c r="Q47" i="13"/>
  <c r="Q47" i="1"/>
  <c r="V22" i="13"/>
  <c r="V22" i="1"/>
  <c r="V22" i="14"/>
  <c r="V22" i="17"/>
  <c r="Q22" i="13"/>
  <c r="Q22" i="14"/>
  <c r="V22" i="15"/>
  <c r="V22" i="16"/>
  <c r="H47" i="20"/>
  <c r="H48"/>
  <c r="E46"/>
  <c r="E22"/>
  <c r="E23"/>
  <c r="H21"/>
  <c r="H23"/>
  <c r="H22"/>
  <c r="E47"/>
  <c r="E48"/>
  <c r="O23" i="14"/>
  <c r="O24" s="1"/>
  <c r="E21" i="19"/>
  <c r="H46" i="20"/>
  <c r="E21"/>
  <c r="E24" s="1"/>
  <c r="H24" l="1"/>
  <c r="V124" i="16"/>
  <c r="V99" i="1"/>
  <c r="E49" i="20"/>
  <c r="V124" i="1"/>
  <c r="H49" i="20"/>
  <c r="V124" i="13"/>
  <c r="V99"/>
  <c r="V99" i="17"/>
  <c r="Q49" i="13"/>
  <c r="V49"/>
  <c r="V49" i="16"/>
  <c r="V49" i="15"/>
  <c r="V24"/>
  <c r="V199" i="1"/>
  <c r="V174" i="13"/>
  <c r="V99" i="16"/>
  <c r="V99" i="14"/>
  <c r="V49"/>
  <c r="Q49" i="1"/>
  <c r="V174" i="14"/>
  <c r="V124" i="17"/>
  <c r="V199"/>
  <c r="V24" i="16"/>
  <c r="V24" i="17"/>
  <c r="V49"/>
  <c r="Q49"/>
  <c r="Q24" i="13"/>
  <c r="V49" i="1"/>
  <c r="V199" i="16"/>
  <c r="V199" i="15"/>
  <c r="V24" i="1"/>
  <c r="V199" i="13"/>
  <c r="V24"/>
  <c r="V24" i="14"/>
  <c r="V174" i="15"/>
  <c r="V124" i="14"/>
  <c r="V199"/>
  <c r="V174" i="17"/>
  <c r="V174" i="16"/>
  <c r="V174" i="1"/>
  <c r="I24" i="13"/>
  <c r="I49" i="17"/>
  <c r="W46" i="1"/>
  <c r="W49"/>
  <c r="I24" i="20"/>
  <c r="W49" i="17"/>
  <c r="V141" i="15"/>
  <c r="Q23" i="14"/>
  <c r="Q24" s="1"/>
  <c r="W48" i="1"/>
  <c r="E23" i="19"/>
  <c r="A23"/>
  <c r="H21"/>
  <c r="A22"/>
  <c r="H23"/>
  <c r="H22"/>
  <c r="W47" i="1"/>
  <c r="E22" i="19"/>
  <c r="P195" i="13"/>
  <c r="P200" s="1"/>
  <c r="N195"/>
  <c r="N200" s="1"/>
  <c r="M195"/>
  <c r="M200" s="1"/>
  <c r="O194"/>
  <c r="Q194" s="1"/>
  <c r="O193"/>
  <c r="Q193" s="1"/>
  <c r="O192"/>
  <c r="Q192" s="1"/>
  <c r="O190"/>
  <c r="Q190" s="1"/>
  <c r="O189"/>
  <c r="Q189" s="1"/>
  <c r="O188"/>
  <c r="O186"/>
  <c r="Q186" s="1"/>
  <c r="O185"/>
  <c r="Q185" s="1"/>
  <c r="O184"/>
  <c r="O198"/>
  <c r="Q198" s="1"/>
  <c r="O197"/>
  <c r="O196"/>
  <c r="P195" i="14"/>
  <c r="P200" s="1"/>
  <c r="N195"/>
  <c r="N200" s="1"/>
  <c r="M195"/>
  <c r="M200" s="1"/>
  <c r="O194"/>
  <c r="Q194" s="1"/>
  <c r="O193"/>
  <c r="Q193" s="1"/>
  <c r="O192"/>
  <c r="O190"/>
  <c r="Q190" s="1"/>
  <c r="O189"/>
  <c r="Q189" s="1"/>
  <c r="O188"/>
  <c r="O186"/>
  <c r="Q186" s="1"/>
  <c r="O185"/>
  <c r="Q185" s="1"/>
  <c r="O184"/>
  <c r="O198"/>
  <c r="Q198" s="1"/>
  <c r="W198" s="1"/>
  <c r="O197"/>
  <c r="O196"/>
  <c r="P195" i="15"/>
  <c r="P200" s="1"/>
  <c r="N195"/>
  <c r="N200" s="1"/>
  <c r="M195"/>
  <c r="M200" s="1"/>
  <c r="O194"/>
  <c r="Q194" s="1"/>
  <c r="O193"/>
  <c r="Q193" s="1"/>
  <c r="O192"/>
  <c r="Q192" s="1"/>
  <c r="O190"/>
  <c r="Q190" s="1"/>
  <c r="O189"/>
  <c r="Q189" s="1"/>
  <c r="O188"/>
  <c r="O186"/>
  <c r="Q186" s="1"/>
  <c r="O185"/>
  <c r="Q185" s="1"/>
  <c r="O184"/>
  <c r="O198"/>
  <c r="Q198" s="1"/>
  <c r="O197"/>
  <c r="O196"/>
  <c r="P195" i="16"/>
  <c r="P200" s="1"/>
  <c r="N195"/>
  <c r="N200" s="1"/>
  <c r="M195"/>
  <c r="M200" s="1"/>
  <c r="O194"/>
  <c r="Q194" s="1"/>
  <c r="O193"/>
  <c r="Q193" s="1"/>
  <c r="O192"/>
  <c r="O190"/>
  <c r="Q190" s="1"/>
  <c r="O189"/>
  <c r="Q189" s="1"/>
  <c r="O188"/>
  <c r="O186"/>
  <c r="Q186" s="1"/>
  <c r="O185"/>
  <c r="Q185" s="1"/>
  <c r="O184"/>
  <c r="O198"/>
  <c r="Q198" s="1"/>
  <c r="O197"/>
  <c r="O196"/>
  <c r="O199" s="1"/>
  <c r="P195" i="17"/>
  <c r="P200" s="1"/>
  <c r="N195"/>
  <c r="N200" s="1"/>
  <c r="M195"/>
  <c r="M200" s="1"/>
  <c r="O194"/>
  <c r="Q194" s="1"/>
  <c r="O193"/>
  <c r="Q193" s="1"/>
  <c r="O192"/>
  <c r="Q192" s="1"/>
  <c r="O190"/>
  <c r="Q190" s="1"/>
  <c r="O189"/>
  <c r="Q189" s="1"/>
  <c r="O188"/>
  <c r="O186"/>
  <c r="Q186" s="1"/>
  <c r="O185"/>
  <c r="Q185" s="1"/>
  <c r="O184"/>
  <c r="O198"/>
  <c r="Q198" s="1"/>
  <c r="O197"/>
  <c r="O196"/>
  <c r="P195" i="1"/>
  <c r="P200" s="1"/>
  <c r="N195"/>
  <c r="N200" s="1"/>
  <c r="M195"/>
  <c r="M200" s="1"/>
  <c r="O194"/>
  <c r="Q194" s="1"/>
  <c r="O193"/>
  <c r="Q193" s="1"/>
  <c r="O192"/>
  <c r="O190"/>
  <c r="Q190" s="1"/>
  <c r="O189"/>
  <c r="Q189" s="1"/>
  <c r="O188"/>
  <c r="O186"/>
  <c r="Q186" s="1"/>
  <c r="O185"/>
  <c r="Q185" s="1"/>
  <c r="O184"/>
  <c r="O198"/>
  <c r="Q198" s="1"/>
  <c r="O197"/>
  <c r="O196"/>
  <c r="P170" i="13"/>
  <c r="P175" s="1"/>
  <c r="N170"/>
  <c r="N175" s="1"/>
  <c r="M170"/>
  <c r="M175" s="1"/>
  <c r="O169"/>
  <c r="Q169" s="1"/>
  <c r="O168"/>
  <c r="Q168" s="1"/>
  <c r="O167"/>
  <c r="Q167" s="1"/>
  <c r="O165"/>
  <c r="Q165" s="1"/>
  <c r="O164"/>
  <c r="Q164" s="1"/>
  <c r="O163"/>
  <c r="O161"/>
  <c r="Q161" s="1"/>
  <c r="O160"/>
  <c r="Q160" s="1"/>
  <c r="O159"/>
  <c r="O173"/>
  <c r="Q173" s="1"/>
  <c r="O172"/>
  <c r="O171"/>
  <c r="P170" i="14"/>
  <c r="P175" s="1"/>
  <c r="N170"/>
  <c r="N175" s="1"/>
  <c r="M170"/>
  <c r="M175" s="1"/>
  <c r="O169"/>
  <c r="Q169" s="1"/>
  <c r="W169" s="1"/>
  <c r="O168"/>
  <c r="Q168" s="1"/>
  <c r="O167"/>
  <c r="O165"/>
  <c r="Q165" s="1"/>
  <c r="W165" s="1"/>
  <c r="O164"/>
  <c r="Q164" s="1"/>
  <c r="W164" s="1"/>
  <c r="O163"/>
  <c r="O161"/>
  <c r="Q161" s="1"/>
  <c r="W161" s="1"/>
  <c r="O160"/>
  <c r="Q160" s="1"/>
  <c r="O159"/>
  <c r="O173"/>
  <c r="Q173" s="1"/>
  <c r="W173" s="1"/>
  <c r="O172"/>
  <c r="O171"/>
  <c r="O174" s="1"/>
  <c r="P170" i="15"/>
  <c r="P175" s="1"/>
  <c r="N170"/>
  <c r="N175" s="1"/>
  <c r="M170"/>
  <c r="M175" s="1"/>
  <c r="O169"/>
  <c r="Q169" s="1"/>
  <c r="O168"/>
  <c r="Q168" s="1"/>
  <c r="O167"/>
  <c r="Q167" s="1"/>
  <c r="O165"/>
  <c r="Q165" s="1"/>
  <c r="O164"/>
  <c r="Q164" s="1"/>
  <c r="O163"/>
  <c r="O161"/>
  <c r="Q161" s="1"/>
  <c r="O160"/>
  <c r="Q160" s="1"/>
  <c r="O159"/>
  <c r="O173"/>
  <c r="Q173" s="1"/>
  <c r="O172"/>
  <c r="O171"/>
  <c r="P170" i="16"/>
  <c r="P175" s="1"/>
  <c r="N170"/>
  <c r="N175" s="1"/>
  <c r="M170"/>
  <c r="M175" s="1"/>
  <c r="O169"/>
  <c r="Q169" s="1"/>
  <c r="O168"/>
  <c r="Q168" s="1"/>
  <c r="O167"/>
  <c r="O165"/>
  <c r="Q165" s="1"/>
  <c r="O164"/>
  <c r="Q164" s="1"/>
  <c r="O163"/>
  <c r="O161"/>
  <c r="Q161" s="1"/>
  <c r="O160"/>
  <c r="Q160" s="1"/>
  <c r="O159"/>
  <c r="O173"/>
  <c r="Q173" s="1"/>
  <c r="O172"/>
  <c r="O171"/>
  <c r="P170" i="17"/>
  <c r="P175" s="1"/>
  <c r="N170"/>
  <c r="N175" s="1"/>
  <c r="M170"/>
  <c r="M175" s="1"/>
  <c r="O169"/>
  <c r="Q169" s="1"/>
  <c r="O168"/>
  <c r="Q168" s="1"/>
  <c r="O167"/>
  <c r="Q167" s="1"/>
  <c r="O165"/>
  <c r="Q165" s="1"/>
  <c r="O164"/>
  <c r="Q164" s="1"/>
  <c r="O163"/>
  <c r="O161"/>
  <c r="Q161" s="1"/>
  <c r="O160"/>
  <c r="Q160" s="1"/>
  <c r="O159"/>
  <c r="O173"/>
  <c r="Q173" s="1"/>
  <c r="O172"/>
  <c r="O171"/>
  <c r="P170" i="1"/>
  <c r="P175" s="1"/>
  <c r="N170"/>
  <c r="N175" s="1"/>
  <c r="M170"/>
  <c r="M175" s="1"/>
  <c r="O169"/>
  <c r="Q169" s="1"/>
  <c r="O168"/>
  <c r="Q168" s="1"/>
  <c r="O167"/>
  <c r="O165"/>
  <c r="Q165" s="1"/>
  <c r="O164"/>
  <c r="Q164" s="1"/>
  <c r="O163"/>
  <c r="O161"/>
  <c r="Q161" s="1"/>
  <c r="O160"/>
  <c r="Q160" s="1"/>
  <c r="O159"/>
  <c r="O173"/>
  <c r="Q173" s="1"/>
  <c r="O172"/>
  <c r="O171"/>
  <c r="O174" s="1"/>
  <c r="P120" i="13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Q123" s="1"/>
  <c r="O122"/>
  <c r="O121"/>
  <c r="P120" i="14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Q123" s="1"/>
  <c r="W123" s="1"/>
  <c r="O122"/>
  <c r="O121"/>
  <c r="P120" i="15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Q123" s="1"/>
  <c r="O122"/>
  <c r="O121"/>
  <c r="P120" i="16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O122"/>
  <c r="O121"/>
  <c r="O124" s="1"/>
  <c r="P120" i="17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Q123" s="1"/>
  <c r="O122"/>
  <c r="O121"/>
  <c r="P120" i="1"/>
  <c r="P125" s="1"/>
  <c r="N120"/>
  <c r="N125" s="1"/>
  <c r="M120"/>
  <c r="M125" s="1"/>
  <c r="O119"/>
  <c r="O118"/>
  <c r="O117"/>
  <c r="O115"/>
  <c r="O114"/>
  <c r="O113"/>
  <c r="O111"/>
  <c r="Q111" s="1"/>
  <c r="O110"/>
  <c r="O109"/>
  <c r="O123"/>
  <c r="Q123" s="1"/>
  <c r="O122"/>
  <c r="O121"/>
  <c r="P95" i="13"/>
  <c r="P100" s="1"/>
  <c r="N95"/>
  <c r="N100" s="1"/>
  <c r="M95"/>
  <c r="M100" s="1"/>
  <c r="O94"/>
  <c r="O93"/>
  <c r="O92"/>
  <c r="O90"/>
  <c r="O89"/>
  <c r="O88"/>
  <c r="O86"/>
  <c r="O85"/>
  <c r="O84"/>
  <c r="O98"/>
  <c r="O97"/>
  <c r="O96"/>
  <c r="P95" i="14"/>
  <c r="P100" s="1"/>
  <c r="N95"/>
  <c r="N100" s="1"/>
  <c r="M95"/>
  <c r="M100" s="1"/>
  <c r="O94"/>
  <c r="O93"/>
  <c r="O92"/>
  <c r="O90"/>
  <c r="O89"/>
  <c r="O88"/>
  <c r="O86"/>
  <c r="Q86" s="1"/>
  <c r="O85"/>
  <c r="O84"/>
  <c r="O98"/>
  <c r="O97"/>
  <c r="O96"/>
  <c r="O99" s="1"/>
  <c r="P95" i="15"/>
  <c r="P100" s="1"/>
  <c r="N95"/>
  <c r="N100" s="1"/>
  <c r="M95"/>
  <c r="M100" s="1"/>
  <c r="O94"/>
  <c r="O93"/>
  <c r="O92"/>
  <c r="O90"/>
  <c r="O89"/>
  <c r="O88"/>
  <c r="O86"/>
  <c r="Q86" s="1"/>
  <c r="O85"/>
  <c r="O84"/>
  <c r="O98"/>
  <c r="O97"/>
  <c r="O96"/>
  <c r="P95" i="16"/>
  <c r="P100" s="1"/>
  <c r="N95"/>
  <c r="N100" s="1"/>
  <c r="M95"/>
  <c r="M100" s="1"/>
  <c r="O94"/>
  <c r="O93"/>
  <c r="O92"/>
  <c r="O90"/>
  <c r="O89"/>
  <c r="O88"/>
  <c r="O86"/>
  <c r="Q86" s="1"/>
  <c r="O85"/>
  <c r="O84"/>
  <c r="O98"/>
  <c r="O97"/>
  <c r="O96"/>
  <c r="P95" i="17"/>
  <c r="P100" s="1"/>
  <c r="N95"/>
  <c r="N100" s="1"/>
  <c r="M95"/>
  <c r="M100" s="1"/>
  <c r="O94"/>
  <c r="O93"/>
  <c r="O92"/>
  <c r="O90"/>
  <c r="O89"/>
  <c r="O88"/>
  <c r="O86"/>
  <c r="Q86" s="1"/>
  <c r="O85"/>
  <c r="O84"/>
  <c r="O98"/>
  <c r="O97"/>
  <c r="O96"/>
  <c r="P95" i="1"/>
  <c r="P100" s="1"/>
  <c r="N95"/>
  <c r="N100" s="1"/>
  <c r="M95"/>
  <c r="M100" s="1"/>
  <c r="O94"/>
  <c r="O93"/>
  <c r="O92"/>
  <c r="O90"/>
  <c r="O89"/>
  <c r="O88"/>
  <c r="O86"/>
  <c r="Q86" s="1"/>
  <c r="O85"/>
  <c r="O84"/>
  <c r="O98"/>
  <c r="O97"/>
  <c r="O96"/>
  <c r="O99" s="1"/>
  <c r="P45" i="13"/>
  <c r="P50" s="1"/>
  <c r="N45"/>
  <c r="N50" s="1"/>
  <c r="M45"/>
  <c r="M50" s="1"/>
  <c r="O44"/>
  <c r="Q44" s="1"/>
  <c r="O43"/>
  <c r="Q43" s="1"/>
  <c r="O42"/>
  <c r="O40"/>
  <c r="Q40" s="1"/>
  <c r="O39"/>
  <c r="Q39" s="1"/>
  <c r="O38"/>
  <c r="O36"/>
  <c r="O35"/>
  <c r="O34"/>
  <c r="P45" i="14"/>
  <c r="P50" s="1"/>
  <c r="N45"/>
  <c r="N50" s="1"/>
  <c r="M45"/>
  <c r="M50" s="1"/>
  <c r="O44"/>
  <c r="Q44" s="1"/>
  <c r="O43"/>
  <c r="Q43" s="1"/>
  <c r="O42"/>
  <c r="O40"/>
  <c r="Q40" s="1"/>
  <c r="O39"/>
  <c r="Q39" s="1"/>
  <c r="O38"/>
  <c r="O36"/>
  <c r="Q36" s="1"/>
  <c r="O35"/>
  <c r="Q35" s="1"/>
  <c r="O34"/>
  <c r="O48"/>
  <c r="O47"/>
  <c r="O46"/>
  <c r="P45" i="15"/>
  <c r="P50" s="1"/>
  <c r="N45"/>
  <c r="N50" s="1"/>
  <c r="M45"/>
  <c r="M50" s="1"/>
  <c r="O44"/>
  <c r="Q44" s="1"/>
  <c r="O43"/>
  <c r="Q43" s="1"/>
  <c r="O42"/>
  <c r="Q42" s="1"/>
  <c r="O40"/>
  <c r="Q40" s="1"/>
  <c r="O39"/>
  <c r="Q39" s="1"/>
  <c r="O38"/>
  <c r="O36"/>
  <c r="Q36" s="1"/>
  <c r="O35"/>
  <c r="Q35" s="1"/>
  <c r="O34"/>
  <c r="O48"/>
  <c r="O47"/>
  <c r="O46"/>
  <c r="P45" i="16"/>
  <c r="P50" s="1"/>
  <c r="N45"/>
  <c r="N50" s="1"/>
  <c r="M45"/>
  <c r="M50" s="1"/>
  <c r="O44"/>
  <c r="Q44" s="1"/>
  <c r="O43"/>
  <c r="Q43" s="1"/>
  <c r="O42"/>
  <c r="O40"/>
  <c r="Q40" s="1"/>
  <c r="O39"/>
  <c r="Q39" s="1"/>
  <c r="O38"/>
  <c r="O36"/>
  <c r="Q36" s="1"/>
  <c r="O35"/>
  <c r="Q35" s="1"/>
  <c r="O34"/>
  <c r="O48"/>
  <c r="O47"/>
  <c r="O46"/>
  <c r="P45" i="17"/>
  <c r="P50" s="1"/>
  <c r="N45"/>
  <c r="N50" s="1"/>
  <c r="M45"/>
  <c r="M50" s="1"/>
  <c r="O44"/>
  <c r="Q44" s="1"/>
  <c r="O43"/>
  <c r="Q43" s="1"/>
  <c r="O42"/>
  <c r="Q42" s="1"/>
  <c r="O40"/>
  <c r="Q40" s="1"/>
  <c r="O39"/>
  <c r="Q39" s="1"/>
  <c r="O38"/>
  <c r="O36"/>
  <c r="O35"/>
  <c r="O34"/>
  <c r="P45" i="1"/>
  <c r="P50" s="1"/>
  <c r="N45"/>
  <c r="N50" s="1"/>
  <c r="M45"/>
  <c r="M50" s="1"/>
  <c r="O44"/>
  <c r="Q44" s="1"/>
  <c r="O43"/>
  <c r="Q43" s="1"/>
  <c r="O42"/>
  <c r="O40"/>
  <c r="Q40" s="1"/>
  <c r="O39"/>
  <c r="Q39" s="1"/>
  <c r="O38"/>
  <c r="O36"/>
  <c r="O35"/>
  <c r="O34"/>
  <c r="P20" i="13"/>
  <c r="P25" s="1"/>
  <c r="N20"/>
  <c r="N25" s="1"/>
  <c r="M20"/>
  <c r="M25" s="1"/>
  <c r="O19"/>
  <c r="Q19" s="1"/>
  <c r="O18"/>
  <c r="Q18" s="1"/>
  <c r="O17"/>
  <c r="Q17" s="1"/>
  <c r="O15"/>
  <c r="Q15" s="1"/>
  <c r="O14"/>
  <c r="Q14" s="1"/>
  <c r="O13"/>
  <c r="O11"/>
  <c r="O10"/>
  <c r="O9"/>
  <c r="P20" i="14"/>
  <c r="P25" s="1"/>
  <c r="N20"/>
  <c r="N25" s="1"/>
  <c r="M20"/>
  <c r="M25" s="1"/>
  <c r="O19"/>
  <c r="Q19" s="1"/>
  <c r="O18"/>
  <c r="Q18" s="1"/>
  <c r="O17"/>
  <c r="O15"/>
  <c r="Q15" s="1"/>
  <c r="O14"/>
  <c r="Q14" s="1"/>
  <c r="O13"/>
  <c r="O11"/>
  <c r="Q11" s="1"/>
  <c r="O10"/>
  <c r="O9"/>
  <c r="P20" i="15"/>
  <c r="P25" s="1"/>
  <c r="N20"/>
  <c r="N25" s="1"/>
  <c r="M20"/>
  <c r="M25" s="1"/>
  <c r="O19"/>
  <c r="Q19" s="1"/>
  <c r="O18"/>
  <c r="Q18" s="1"/>
  <c r="O17"/>
  <c r="O15"/>
  <c r="Q15" s="1"/>
  <c r="O14"/>
  <c r="Q14" s="1"/>
  <c r="O13"/>
  <c r="O11"/>
  <c r="Q11" s="1"/>
  <c r="O10"/>
  <c r="Q10" s="1"/>
  <c r="O9"/>
  <c r="O23"/>
  <c r="O22"/>
  <c r="O21"/>
  <c r="O24" s="1"/>
  <c r="P20" i="16"/>
  <c r="P25" s="1"/>
  <c r="N20"/>
  <c r="N25" s="1"/>
  <c r="M20"/>
  <c r="M25" s="1"/>
  <c r="O19"/>
  <c r="Q19" s="1"/>
  <c r="O18"/>
  <c r="Q18" s="1"/>
  <c r="O17"/>
  <c r="O15"/>
  <c r="Q15" s="1"/>
  <c r="O14"/>
  <c r="Q14" s="1"/>
  <c r="O13"/>
  <c r="O11"/>
  <c r="Q11" s="1"/>
  <c r="O10"/>
  <c r="Q10" s="1"/>
  <c r="O9"/>
  <c r="O23"/>
  <c r="O22"/>
  <c r="O21"/>
  <c r="P20" i="17"/>
  <c r="P25" s="1"/>
  <c r="N20"/>
  <c r="N25" s="1"/>
  <c r="M20"/>
  <c r="M25" s="1"/>
  <c r="O19"/>
  <c r="Q19" s="1"/>
  <c r="O18"/>
  <c r="Q18" s="1"/>
  <c r="O17"/>
  <c r="Q17" s="1"/>
  <c r="O15"/>
  <c r="Q15" s="1"/>
  <c r="O14"/>
  <c r="Q14" s="1"/>
  <c r="O13"/>
  <c r="O11"/>
  <c r="Q11" s="1"/>
  <c r="O10"/>
  <c r="Q10" s="1"/>
  <c r="O9"/>
  <c r="O23"/>
  <c r="O22"/>
  <c r="O21"/>
  <c r="P20" i="1"/>
  <c r="P25" s="1"/>
  <c r="N20"/>
  <c r="N25" s="1"/>
  <c r="M20"/>
  <c r="M25" s="1"/>
  <c r="O19"/>
  <c r="Q19" s="1"/>
  <c r="O18"/>
  <c r="Q18" s="1"/>
  <c r="O17"/>
  <c r="O15"/>
  <c r="Q15" s="1"/>
  <c r="O14"/>
  <c r="Q14" s="1"/>
  <c r="O13"/>
  <c r="O11"/>
  <c r="Q11" s="1"/>
  <c r="O10"/>
  <c r="Q10" s="1"/>
  <c r="O9"/>
  <c r="O23"/>
  <c r="O22"/>
  <c r="O21"/>
  <c r="D45" i="13"/>
  <c r="D50" s="1"/>
  <c r="C45"/>
  <c r="C50" s="1"/>
  <c r="E44"/>
  <c r="E43"/>
  <c r="E42"/>
  <c r="E40"/>
  <c r="E39"/>
  <c r="E38"/>
  <c r="E36"/>
  <c r="E35"/>
  <c r="E34"/>
  <c r="D45" i="14"/>
  <c r="D50" s="1"/>
  <c r="C45"/>
  <c r="C50" s="1"/>
  <c r="E44"/>
  <c r="E43"/>
  <c r="E42"/>
  <c r="E40"/>
  <c r="E39"/>
  <c r="E38"/>
  <c r="E36"/>
  <c r="E35"/>
  <c r="E34"/>
  <c r="E48"/>
  <c r="E47"/>
  <c r="E46"/>
  <c r="D45" i="15"/>
  <c r="D50" s="1"/>
  <c r="C45"/>
  <c r="C50" s="1"/>
  <c r="E44"/>
  <c r="E43"/>
  <c r="E42"/>
  <c r="E40"/>
  <c r="E39"/>
  <c r="E38"/>
  <c r="E36"/>
  <c r="E35"/>
  <c r="E34"/>
  <c r="E48"/>
  <c r="E47"/>
  <c r="E46"/>
  <c r="E49" s="1"/>
  <c r="D45" i="16"/>
  <c r="D50" s="1"/>
  <c r="C45"/>
  <c r="C50" s="1"/>
  <c r="E44"/>
  <c r="E43"/>
  <c r="E42"/>
  <c r="E40"/>
  <c r="E39"/>
  <c r="E38"/>
  <c r="E36"/>
  <c r="E35"/>
  <c r="E34"/>
  <c r="E48"/>
  <c r="E47"/>
  <c r="E46"/>
  <c r="D45" i="17"/>
  <c r="D50" s="1"/>
  <c r="C45"/>
  <c r="C50" s="1"/>
  <c r="E44"/>
  <c r="E43"/>
  <c r="E42"/>
  <c r="E40"/>
  <c r="E39"/>
  <c r="E38"/>
  <c r="E36"/>
  <c r="E35"/>
  <c r="E34"/>
  <c r="D45" i="1"/>
  <c r="D50" s="1"/>
  <c r="C45"/>
  <c r="C50" s="1"/>
  <c r="E44"/>
  <c r="E43"/>
  <c r="E42"/>
  <c r="E40"/>
  <c r="E39"/>
  <c r="E38"/>
  <c r="E36"/>
  <c r="E35"/>
  <c r="E34"/>
  <c r="D20" i="13"/>
  <c r="D25" s="1"/>
  <c r="C20"/>
  <c r="E19"/>
  <c r="E18"/>
  <c r="E17"/>
  <c r="C16"/>
  <c r="C25" s="1"/>
  <c r="E15"/>
  <c r="E14"/>
  <c r="E13"/>
  <c r="E11"/>
  <c r="E10"/>
  <c r="E9"/>
  <c r="D20" i="14"/>
  <c r="D25" s="1"/>
  <c r="C20"/>
  <c r="E19"/>
  <c r="E18"/>
  <c r="E17"/>
  <c r="C16"/>
  <c r="C25" s="1"/>
  <c r="E15"/>
  <c r="E14"/>
  <c r="E13"/>
  <c r="E11"/>
  <c r="E10"/>
  <c r="E9"/>
  <c r="E23"/>
  <c r="E22"/>
  <c r="E21"/>
  <c r="D20" i="15"/>
  <c r="D25" s="1"/>
  <c r="C20"/>
  <c r="E19"/>
  <c r="E18"/>
  <c r="E17"/>
  <c r="C16"/>
  <c r="C25" s="1"/>
  <c r="E15"/>
  <c r="E14"/>
  <c r="E13"/>
  <c r="E11"/>
  <c r="E10"/>
  <c r="E9"/>
  <c r="E23"/>
  <c r="E22"/>
  <c r="E21"/>
  <c r="D20" i="16"/>
  <c r="D25" s="1"/>
  <c r="C20"/>
  <c r="E19"/>
  <c r="E18"/>
  <c r="E17"/>
  <c r="C16"/>
  <c r="C25" s="1"/>
  <c r="E15"/>
  <c r="E14"/>
  <c r="E13"/>
  <c r="E11"/>
  <c r="E10"/>
  <c r="E9"/>
  <c r="E23"/>
  <c r="E22"/>
  <c r="E21"/>
  <c r="D20" i="17"/>
  <c r="D25" s="1"/>
  <c r="C20"/>
  <c r="E19"/>
  <c r="E18"/>
  <c r="E17"/>
  <c r="C16"/>
  <c r="C25" s="1"/>
  <c r="E15"/>
  <c r="E14"/>
  <c r="E13"/>
  <c r="E11"/>
  <c r="E10"/>
  <c r="E9"/>
  <c r="D20" i="1"/>
  <c r="D25" s="1"/>
  <c r="C20"/>
  <c r="E19"/>
  <c r="E18"/>
  <c r="E17"/>
  <c r="C16"/>
  <c r="C25" s="1"/>
  <c r="E15"/>
  <c r="E14"/>
  <c r="E13"/>
  <c r="E11"/>
  <c r="E10"/>
  <c r="E9"/>
  <c r="E23"/>
  <c r="E22"/>
  <c r="E21"/>
  <c r="E24" s="1"/>
  <c r="U219" i="14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M209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M224" s="1"/>
  <c r="U195"/>
  <c r="U200" s="1"/>
  <c r="S195"/>
  <c r="S200" s="1"/>
  <c r="R195"/>
  <c r="R200" s="1"/>
  <c r="T194"/>
  <c r="V194" s="1"/>
  <c r="T193"/>
  <c r="T192"/>
  <c r="T190"/>
  <c r="T189"/>
  <c r="V189" s="1"/>
  <c r="T188"/>
  <c r="T186"/>
  <c r="V186" s="1"/>
  <c r="T185"/>
  <c r="T184"/>
  <c r="U170"/>
  <c r="U175" s="1"/>
  <c r="S170"/>
  <c r="S175" s="1"/>
  <c r="R170"/>
  <c r="R175" s="1"/>
  <c r="T169"/>
  <c r="V169" s="1"/>
  <c r="T168"/>
  <c r="V168" s="1"/>
  <c r="T167"/>
  <c r="T165"/>
  <c r="V165" s="1"/>
  <c r="T164"/>
  <c r="V164" s="1"/>
  <c r="T163"/>
  <c r="T161"/>
  <c r="V161" s="1"/>
  <c r="T160"/>
  <c r="T159"/>
  <c r="U144"/>
  <c r="S144"/>
  <c r="R144"/>
  <c r="P144"/>
  <c r="N144"/>
  <c r="M144"/>
  <c r="U143"/>
  <c r="S143"/>
  <c r="R143"/>
  <c r="P143"/>
  <c r="N143"/>
  <c r="M143"/>
  <c r="U142"/>
  <c r="S142"/>
  <c r="R142"/>
  <c r="P142"/>
  <c r="N142"/>
  <c r="M142"/>
  <c r="U140"/>
  <c r="S140"/>
  <c r="R140"/>
  <c r="P140"/>
  <c r="N140"/>
  <c r="M140"/>
  <c r="U139"/>
  <c r="S139"/>
  <c r="R139"/>
  <c r="P139"/>
  <c r="N139"/>
  <c r="M139"/>
  <c r="U138"/>
  <c r="S138"/>
  <c r="R138"/>
  <c r="P138"/>
  <c r="N138"/>
  <c r="M138"/>
  <c r="U136"/>
  <c r="S136"/>
  <c r="R136"/>
  <c r="P136"/>
  <c r="N136"/>
  <c r="M136"/>
  <c r="U135"/>
  <c r="S135"/>
  <c r="R135"/>
  <c r="P135"/>
  <c r="N135"/>
  <c r="M135"/>
  <c r="U134"/>
  <c r="S134"/>
  <c r="R134"/>
  <c r="P134"/>
  <c r="N134"/>
  <c r="M134"/>
  <c r="U148"/>
  <c r="S148"/>
  <c r="R148"/>
  <c r="P148"/>
  <c r="N148"/>
  <c r="M148"/>
  <c r="U147"/>
  <c r="S147"/>
  <c r="R147"/>
  <c r="P147"/>
  <c r="N147"/>
  <c r="M147"/>
  <c r="U146"/>
  <c r="S146"/>
  <c r="R146"/>
  <c r="P146"/>
  <c r="N146"/>
  <c r="M146"/>
  <c r="M149" s="1"/>
  <c r="U120"/>
  <c r="U125" s="1"/>
  <c r="S120"/>
  <c r="S125" s="1"/>
  <c r="R120"/>
  <c r="R125" s="1"/>
  <c r="T119"/>
  <c r="T118"/>
  <c r="T117"/>
  <c r="T115"/>
  <c r="T114"/>
  <c r="T113"/>
  <c r="T111"/>
  <c r="V111" s="1"/>
  <c r="T110"/>
  <c r="T109"/>
  <c r="U95"/>
  <c r="U100" s="1"/>
  <c r="S95"/>
  <c r="S100" s="1"/>
  <c r="R95"/>
  <c r="R100" s="1"/>
  <c r="T94"/>
  <c r="T93"/>
  <c r="T92"/>
  <c r="T90"/>
  <c r="T89"/>
  <c r="T88"/>
  <c r="T86"/>
  <c r="T85"/>
  <c r="T84"/>
  <c r="U69"/>
  <c r="S69"/>
  <c r="R69"/>
  <c r="P69"/>
  <c r="N69"/>
  <c r="M69"/>
  <c r="G69"/>
  <c r="F69"/>
  <c r="D69"/>
  <c r="C69"/>
  <c r="U68"/>
  <c r="S68"/>
  <c r="R68"/>
  <c r="P68"/>
  <c r="N68"/>
  <c r="M68"/>
  <c r="G68"/>
  <c r="F68"/>
  <c r="D68"/>
  <c r="C68"/>
  <c r="U67"/>
  <c r="S67"/>
  <c r="R67"/>
  <c r="P67"/>
  <c r="N67"/>
  <c r="M67"/>
  <c r="G67"/>
  <c r="F67"/>
  <c r="D67"/>
  <c r="C67"/>
  <c r="U65"/>
  <c r="S65"/>
  <c r="R65"/>
  <c r="P65"/>
  <c r="N65"/>
  <c r="M65"/>
  <c r="G65"/>
  <c r="F65"/>
  <c r="D65"/>
  <c r="C65"/>
  <c r="U64"/>
  <c r="S64"/>
  <c r="R64"/>
  <c r="P64"/>
  <c r="N64"/>
  <c r="M64"/>
  <c r="G64"/>
  <c r="F64"/>
  <c r="D64"/>
  <c r="C64"/>
  <c r="U63"/>
  <c r="S63"/>
  <c r="R63"/>
  <c r="P63"/>
  <c r="N63"/>
  <c r="M63"/>
  <c r="G63"/>
  <c r="F63"/>
  <c r="D63"/>
  <c r="C63"/>
  <c r="U61"/>
  <c r="S61"/>
  <c r="R61"/>
  <c r="P61"/>
  <c r="N61"/>
  <c r="M61"/>
  <c r="G61"/>
  <c r="F61"/>
  <c r="D61"/>
  <c r="C61"/>
  <c r="U60"/>
  <c r="S60"/>
  <c r="R60"/>
  <c r="P60"/>
  <c r="N60"/>
  <c r="M60"/>
  <c r="G60"/>
  <c r="F60"/>
  <c r="D60"/>
  <c r="C60"/>
  <c r="U59"/>
  <c r="S59"/>
  <c r="R59"/>
  <c r="P59"/>
  <c r="N59"/>
  <c r="M59"/>
  <c r="G59"/>
  <c r="F59"/>
  <c r="D59"/>
  <c r="C59"/>
  <c r="U73"/>
  <c r="S73"/>
  <c r="R73"/>
  <c r="P73"/>
  <c r="N73"/>
  <c r="M73"/>
  <c r="G73"/>
  <c r="F73"/>
  <c r="D73"/>
  <c r="C73"/>
  <c r="U72"/>
  <c r="S72"/>
  <c r="R72"/>
  <c r="P72"/>
  <c r="N72"/>
  <c r="M72"/>
  <c r="G72"/>
  <c r="F72"/>
  <c r="D72"/>
  <c r="C72"/>
  <c r="U71"/>
  <c r="S71"/>
  <c r="R71"/>
  <c r="P71"/>
  <c r="N71"/>
  <c r="M71"/>
  <c r="M74" s="1"/>
  <c r="G71"/>
  <c r="F71"/>
  <c r="D71"/>
  <c r="C71"/>
  <c r="C74" s="1"/>
  <c r="U45"/>
  <c r="U50" s="1"/>
  <c r="S45"/>
  <c r="S50" s="1"/>
  <c r="R45"/>
  <c r="R50" s="1"/>
  <c r="G45"/>
  <c r="G50" s="1"/>
  <c r="F45"/>
  <c r="F50" s="1"/>
  <c r="T44"/>
  <c r="V44" s="1"/>
  <c r="H44"/>
  <c r="T43"/>
  <c r="H43"/>
  <c r="T42"/>
  <c r="H42"/>
  <c r="T40"/>
  <c r="H40"/>
  <c r="T39"/>
  <c r="V39" s="1"/>
  <c r="H39"/>
  <c r="T38"/>
  <c r="H38"/>
  <c r="T36"/>
  <c r="H36"/>
  <c r="T35"/>
  <c r="H35"/>
  <c r="T34"/>
  <c r="H34"/>
  <c r="H48"/>
  <c r="H49" s="1"/>
  <c r="H47"/>
  <c r="H46"/>
  <c r="U20"/>
  <c r="U25" s="1"/>
  <c r="S20"/>
  <c r="S25" s="1"/>
  <c r="R20"/>
  <c r="R25" s="1"/>
  <c r="G20"/>
  <c r="G25" s="1"/>
  <c r="F20"/>
  <c r="F25" s="1"/>
  <c r="T19"/>
  <c r="V19" s="1"/>
  <c r="H19"/>
  <c r="T18"/>
  <c r="H18"/>
  <c r="T17"/>
  <c r="H17"/>
  <c r="T15"/>
  <c r="H15"/>
  <c r="T14"/>
  <c r="V14" s="1"/>
  <c r="H14"/>
  <c r="T13"/>
  <c r="H13"/>
  <c r="T11"/>
  <c r="H11"/>
  <c r="T10"/>
  <c r="H10"/>
  <c r="T9"/>
  <c r="H9"/>
  <c r="H23"/>
  <c r="H22"/>
  <c r="H21"/>
  <c r="U231" i="24"/>
  <c r="S231"/>
  <c r="R231"/>
  <c r="P231"/>
  <c r="N231"/>
  <c r="M231"/>
  <c r="U230"/>
  <c r="S230"/>
  <c r="R230"/>
  <c r="P230"/>
  <c r="N230"/>
  <c r="M230"/>
  <c r="U229"/>
  <c r="S229"/>
  <c r="R229"/>
  <c r="P229"/>
  <c r="N229"/>
  <c r="M229"/>
  <c r="U227"/>
  <c r="S227"/>
  <c r="R227"/>
  <c r="P227"/>
  <c r="N227"/>
  <c r="M227"/>
  <c r="U226"/>
  <c r="S226"/>
  <c r="R226"/>
  <c r="P226"/>
  <c r="N226"/>
  <c r="M226"/>
  <c r="U225"/>
  <c r="S225"/>
  <c r="R225"/>
  <c r="P225"/>
  <c r="N225"/>
  <c r="M225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06"/>
  <c r="S206"/>
  <c r="R206"/>
  <c r="P206"/>
  <c r="N206"/>
  <c r="M206"/>
  <c r="T205"/>
  <c r="V205" s="1"/>
  <c r="O205"/>
  <c r="Q205" s="1"/>
  <c r="W205" s="1"/>
  <c r="T204"/>
  <c r="V204" s="1"/>
  <c r="O204"/>
  <c r="Q204" s="1"/>
  <c r="W204" s="1"/>
  <c r="T203"/>
  <c r="V203" s="1"/>
  <c r="O203"/>
  <c r="Q203" s="1"/>
  <c r="U202"/>
  <c r="S202"/>
  <c r="R202"/>
  <c r="P202"/>
  <c r="N202"/>
  <c r="M202"/>
  <c r="T201"/>
  <c r="V201" s="1"/>
  <c r="O201"/>
  <c r="Q201" s="1"/>
  <c r="W201" s="1"/>
  <c r="T200"/>
  <c r="V200" s="1"/>
  <c r="O200"/>
  <c r="Q200" s="1"/>
  <c r="W200" s="1"/>
  <c r="T199"/>
  <c r="O199"/>
  <c r="Q199" s="1"/>
  <c r="W199" s="1"/>
  <c r="U198"/>
  <c r="S198"/>
  <c r="R198"/>
  <c r="P198"/>
  <c r="N198"/>
  <c r="M198"/>
  <c r="T197"/>
  <c r="V197" s="1"/>
  <c r="O197"/>
  <c r="Q197" s="1"/>
  <c r="W197" s="1"/>
  <c r="T196"/>
  <c r="V196" s="1"/>
  <c r="O196"/>
  <c r="Q196" s="1"/>
  <c r="W196" s="1"/>
  <c r="T195"/>
  <c r="V195" s="1"/>
  <c r="O195"/>
  <c r="U194"/>
  <c r="S194"/>
  <c r="R194"/>
  <c r="P194"/>
  <c r="N194"/>
  <c r="M194"/>
  <c r="T193"/>
  <c r="V193" s="1"/>
  <c r="O193"/>
  <c r="Q193" s="1"/>
  <c r="T192"/>
  <c r="V192" s="1"/>
  <c r="O192"/>
  <c r="Q192" s="1"/>
  <c r="W192" s="1"/>
  <c r="T191"/>
  <c r="O191"/>
  <c r="Q191" s="1"/>
  <c r="W191" s="1"/>
  <c r="U180"/>
  <c r="S180"/>
  <c r="R180"/>
  <c r="P180"/>
  <c r="N180"/>
  <c r="M180"/>
  <c r="T179"/>
  <c r="V179" s="1"/>
  <c r="O179"/>
  <c r="Q179" s="1"/>
  <c r="T178"/>
  <c r="V178" s="1"/>
  <c r="O178"/>
  <c r="T177"/>
  <c r="V177" s="1"/>
  <c r="O177"/>
  <c r="Q177" s="1"/>
  <c r="W177" s="1"/>
  <c r="U176"/>
  <c r="S176"/>
  <c r="R176"/>
  <c r="P176"/>
  <c r="N176"/>
  <c r="M176"/>
  <c r="T175"/>
  <c r="V175" s="1"/>
  <c r="O175"/>
  <c r="Q175" s="1"/>
  <c r="W175" s="1"/>
  <c r="T174"/>
  <c r="V174" s="1"/>
  <c r="O174"/>
  <c r="Q174" s="1"/>
  <c r="W174" s="1"/>
  <c r="T173"/>
  <c r="V173" s="1"/>
  <c r="O173"/>
  <c r="Q173" s="1"/>
  <c r="U172"/>
  <c r="S172"/>
  <c r="R172"/>
  <c r="P172"/>
  <c r="N172"/>
  <c r="M172"/>
  <c r="T171"/>
  <c r="V171" s="1"/>
  <c r="O171"/>
  <c r="Q171" s="1"/>
  <c r="W171" s="1"/>
  <c r="T170"/>
  <c r="V170" s="1"/>
  <c r="O170"/>
  <c r="Q170" s="1"/>
  <c r="W170" s="1"/>
  <c r="T169"/>
  <c r="O169"/>
  <c r="Q169" s="1"/>
  <c r="W169" s="1"/>
  <c r="U168"/>
  <c r="S168"/>
  <c r="R168"/>
  <c r="P168"/>
  <c r="N168"/>
  <c r="M168"/>
  <c r="T167"/>
  <c r="V167" s="1"/>
  <c r="O167"/>
  <c r="Q167" s="1"/>
  <c r="W167" s="1"/>
  <c r="T166"/>
  <c r="V166" s="1"/>
  <c r="O166"/>
  <c r="Q166" s="1"/>
  <c r="W166" s="1"/>
  <c r="T165"/>
  <c r="V165" s="1"/>
  <c r="O165"/>
  <c r="U153"/>
  <c r="S153"/>
  <c r="R153"/>
  <c r="P153"/>
  <c r="N153"/>
  <c r="M153"/>
  <c r="U152"/>
  <c r="S152"/>
  <c r="R152"/>
  <c r="P152"/>
  <c r="N152"/>
  <c r="M152"/>
  <c r="U151"/>
  <c r="S151"/>
  <c r="R151"/>
  <c r="P151"/>
  <c r="N151"/>
  <c r="M151"/>
  <c r="U149"/>
  <c r="S149"/>
  <c r="R149"/>
  <c r="P149"/>
  <c r="N149"/>
  <c r="M149"/>
  <c r="U148"/>
  <c r="S148"/>
  <c r="R148"/>
  <c r="P148"/>
  <c r="N148"/>
  <c r="M148"/>
  <c r="U147"/>
  <c r="S147"/>
  <c r="R147"/>
  <c r="P147"/>
  <c r="N147"/>
  <c r="M147"/>
  <c r="Z146"/>
  <c r="U145"/>
  <c r="S145"/>
  <c r="R145"/>
  <c r="P145"/>
  <c r="N145"/>
  <c r="M145"/>
  <c r="Z144"/>
  <c r="U144"/>
  <c r="S144"/>
  <c r="R144"/>
  <c r="P144"/>
  <c r="N144"/>
  <c r="M144"/>
  <c r="U143"/>
  <c r="S143"/>
  <c r="R143"/>
  <c r="P143"/>
  <c r="N143"/>
  <c r="M143"/>
  <c r="U141"/>
  <c r="S141"/>
  <c r="R141"/>
  <c r="P141"/>
  <c r="N141"/>
  <c r="M141"/>
  <c r="U140"/>
  <c r="S140"/>
  <c r="R140"/>
  <c r="P140"/>
  <c r="N140"/>
  <c r="M140"/>
  <c r="U139"/>
  <c r="S139"/>
  <c r="R139"/>
  <c r="P139"/>
  <c r="N139"/>
  <c r="M139"/>
  <c r="U128"/>
  <c r="S128"/>
  <c r="R128"/>
  <c r="P128"/>
  <c r="N128"/>
  <c r="M128"/>
  <c r="T127"/>
  <c r="V127" s="1"/>
  <c r="O127"/>
  <c r="Q127" s="1"/>
  <c r="T126"/>
  <c r="V126" s="1"/>
  <c r="O126"/>
  <c r="Q126" s="1"/>
  <c r="T125"/>
  <c r="V125" s="1"/>
  <c r="O125"/>
  <c r="U124"/>
  <c r="S124"/>
  <c r="R124"/>
  <c r="P124"/>
  <c r="N124"/>
  <c r="M124"/>
  <c r="T123"/>
  <c r="V123" s="1"/>
  <c r="O123"/>
  <c r="Q123" s="1"/>
  <c r="T122"/>
  <c r="V122" s="1"/>
  <c r="O122"/>
  <c r="Q122" s="1"/>
  <c r="T121"/>
  <c r="O121"/>
  <c r="Q121" s="1"/>
  <c r="Z120"/>
  <c r="U120"/>
  <c r="S120"/>
  <c r="R120"/>
  <c r="P120"/>
  <c r="N120"/>
  <c r="M120"/>
  <c r="T119"/>
  <c r="V119" s="1"/>
  <c r="O119"/>
  <c r="Q119" s="1"/>
  <c r="T118"/>
  <c r="V118" s="1"/>
  <c r="O118"/>
  <c r="Q118" s="1"/>
  <c r="T117"/>
  <c r="V117" s="1"/>
  <c r="O117"/>
  <c r="Q117" s="1"/>
  <c r="U116"/>
  <c r="S116"/>
  <c r="R116"/>
  <c r="P116"/>
  <c r="N116"/>
  <c r="M116"/>
  <c r="T115"/>
  <c r="V115" s="1"/>
  <c r="O115"/>
  <c r="Q115" s="1"/>
  <c r="T114"/>
  <c r="V114" s="1"/>
  <c r="O114"/>
  <c r="Q114" s="1"/>
  <c r="T113"/>
  <c r="O113"/>
  <c r="U102"/>
  <c r="S102"/>
  <c r="R102"/>
  <c r="P102"/>
  <c r="N102"/>
  <c r="M102"/>
  <c r="T101"/>
  <c r="V101" s="1"/>
  <c r="O101"/>
  <c r="Q101" s="1"/>
  <c r="T100"/>
  <c r="V100" s="1"/>
  <c r="O100"/>
  <c r="Q100" s="1"/>
  <c r="T99"/>
  <c r="V99" s="1"/>
  <c r="O99"/>
  <c r="Q99" s="1"/>
  <c r="U98"/>
  <c r="S98"/>
  <c r="R98"/>
  <c r="P98"/>
  <c r="N98"/>
  <c r="M98"/>
  <c r="T97"/>
  <c r="V97" s="1"/>
  <c r="O97"/>
  <c r="Q97" s="1"/>
  <c r="T96"/>
  <c r="V96" s="1"/>
  <c r="O96"/>
  <c r="Q96" s="1"/>
  <c r="T95"/>
  <c r="V95" s="1"/>
  <c r="O95"/>
  <c r="Z94"/>
  <c r="U94"/>
  <c r="S94"/>
  <c r="R94"/>
  <c r="P94"/>
  <c r="N94"/>
  <c r="M94"/>
  <c r="T93"/>
  <c r="V93" s="1"/>
  <c r="O93"/>
  <c r="Q93" s="1"/>
  <c r="T92"/>
  <c r="V92" s="1"/>
  <c r="O92"/>
  <c r="Q92" s="1"/>
  <c r="T91"/>
  <c r="O91"/>
  <c r="Q91" s="1"/>
  <c r="U90"/>
  <c r="S90"/>
  <c r="R90"/>
  <c r="P90"/>
  <c r="N90"/>
  <c r="M90"/>
  <c r="T89"/>
  <c r="V89" s="1"/>
  <c r="O89"/>
  <c r="Q89" s="1"/>
  <c r="T88"/>
  <c r="V88" s="1"/>
  <c r="O88"/>
  <c r="Q88" s="1"/>
  <c r="T87"/>
  <c r="V87" s="1"/>
  <c r="O87"/>
  <c r="Q87" s="1"/>
  <c r="U75"/>
  <c r="S75"/>
  <c r="R75"/>
  <c r="P75"/>
  <c r="N75"/>
  <c r="M75"/>
  <c r="G75"/>
  <c r="F75"/>
  <c r="D75"/>
  <c r="C75"/>
  <c r="U74"/>
  <c r="S74"/>
  <c r="R74"/>
  <c r="P74"/>
  <c r="N74"/>
  <c r="M74"/>
  <c r="G74"/>
  <c r="F74"/>
  <c r="D74"/>
  <c r="C74"/>
  <c r="U73"/>
  <c r="S73"/>
  <c r="R73"/>
  <c r="P73"/>
  <c r="N73"/>
  <c r="M73"/>
  <c r="G73"/>
  <c r="F73"/>
  <c r="D73"/>
  <c r="C73"/>
  <c r="U71"/>
  <c r="S71"/>
  <c r="R71"/>
  <c r="P71"/>
  <c r="N71"/>
  <c r="M71"/>
  <c r="G71"/>
  <c r="F71"/>
  <c r="D71"/>
  <c r="C71"/>
  <c r="U70"/>
  <c r="S70"/>
  <c r="R70"/>
  <c r="P70"/>
  <c r="N70"/>
  <c r="M70"/>
  <c r="G70"/>
  <c r="F70"/>
  <c r="D70"/>
  <c r="C70"/>
  <c r="U69"/>
  <c r="S69"/>
  <c r="R69"/>
  <c r="P69"/>
  <c r="N69"/>
  <c r="M69"/>
  <c r="G69"/>
  <c r="F69"/>
  <c r="D69"/>
  <c r="C69"/>
  <c r="U67"/>
  <c r="S67"/>
  <c r="R67"/>
  <c r="P67"/>
  <c r="N67"/>
  <c r="M67"/>
  <c r="G67"/>
  <c r="F67"/>
  <c r="D67"/>
  <c r="C67"/>
  <c r="U66"/>
  <c r="S66"/>
  <c r="R66"/>
  <c r="P66"/>
  <c r="N66"/>
  <c r="M66"/>
  <c r="G66"/>
  <c r="F66"/>
  <c r="D66"/>
  <c r="C66"/>
  <c r="U65"/>
  <c r="S65"/>
  <c r="R65"/>
  <c r="P65"/>
  <c r="N65"/>
  <c r="M65"/>
  <c r="G65"/>
  <c r="F65"/>
  <c r="D65"/>
  <c r="C65"/>
  <c r="U63"/>
  <c r="S63"/>
  <c r="R63"/>
  <c r="P63"/>
  <c r="N63"/>
  <c r="M63"/>
  <c r="G63"/>
  <c r="F63"/>
  <c r="D63"/>
  <c r="C63"/>
  <c r="U62"/>
  <c r="S62"/>
  <c r="R62"/>
  <c r="P62"/>
  <c r="N62"/>
  <c r="M62"/>
  <c r="G62"/>
  <c r="F62"/>
  <c r="D62"/>
  <c r="C62"/>
  <c r="U61"/>
  <c r="S61"/>
  <c r="R61"/>
  <c r="P61"/>
  <c r="N61"/>
  <c r="M61"/>
  <c r="G61"/>
  <c r="F61"/>
  <c r="D61"/>
  <c r="C61"/>
  <c r="U50"/>
  <c r="S50"/>
  <c r="R50"/>
  <c r="P50"/>
  <c r="N50"/>
  <c r="M50"/>
  <c r="G50"/>
  <c r="F50"/>
  <c r="D50"/>
  <c r="C50"/>
  <c r="T49"/>
  <c r="V49" s="1"/>
  <c r="O49"/>
  <c r="Q49" s="1"/>
  <c r="H49"/>
  <c r="E49"/>
  <c r="T48"/>
  <c r="V48" s="1"/>
  <c r="O48"/>
  <c r="Q48" s="1"/>
  <c r="H48"/>
  <c r="E48"/>
  <c r="T47"/>
  <c r="O47"/>
  <c r="Q47" s="1"/>
  <c r="Q50" s="1"/>
  <c r="H47"/>
  <c r="E47"/>
  <c r="U46"/>
  <c r="S46"/>
  <c r="R46"/>
  <c r="P46"/>
  <c r="N46"/>
  <c r="M46"/>
  <c r="G46"/>
  <c r="F46"/>
  <c r="D46"/>
  <c r="C46"/>
  <c r="T45"/>
  <c r="V45" s="1"/>
  <c r="O45"/>
  <c r="Q45" s="1"/>
  <c r="H45"/>
  <c r="E45"/>
  <c r="T44"/>
  <c r="V44" s="1"/>
  <c r="O44"/>
  <c r="Q44" s="1"/>
  <c r="H44"/>
  <c r="E44"/>
  <c r="T43"/>
  <c r="O43"/>
  <c r="Q43" s="1"/>
  <c r="H43"/>
  <c r="E43"/>
  <c r="U42"/>
  <c r="S42"/>
  <c r="R42"/>
  <c r="P42"/>
  <c r="N42"/>
  <c r="M42"/>
  <c r="G42"/>
  <c r="F42"/>
  <c r="D42"/>
  <c r="C42"/>
  <c r="T41"/>
  <c r="V41" s="1"/>
  <c r="O41"/>
  <c r="Q41" s="1"/>
  <c r="H41"/>
  <c r="E41"/>
  <c r="T40"/>
  <c r="O40"/>
  <c r="Q40" s="1"/>
  <c r="H40"/>
  <c r="E40"/>
  <c r="T39"/>
  <c r="V39" s="1"/>
  <c r="O39"/>
  <c r="Q39" s="1"/>
  <c r="H39"/>
  <c r="E39"/>
  <c r="U38"/>
  <c r="S38"/>
  <c r="R38"/>
  <c r="P38"/>
  <c r="N38"/>
  <c r="M38"/>
  <c r="G38"/>
  <c r="F38"/>
  <c r="D38"/>
  <c r="C38"/>
  <c r="T37"/>
  <c r="V37" s="1"/>
  <c r="O37"/>
  <c r="Q37" s="1"/>
  <c r="H37"/>
  <c r="E37"/>
  <c r="T36"/>
  <c r="V36" s="1"/>
  <c r="O36"/>
  <c r="Q36" s="1"/>
  <c r="H36"/>
  <c r="E36"/>
  <c r="T35"/>
  <c r="O35"/>
  <c r="Q35" s="1"/>
  <c r="H35"/>
  <c r="E35"/>
  <c r="U24"/>
  <c r="S24"/>
  <c r="R24"/>
  <c r="P24"/>
  <c r="N24"/>
  <c r="M24"/>
  <c r="G24"/>
  <c r="F24"/>
  <c r="D24"/>
  <c r="C24"/>
  <c r="T23"/>
  <c r="V23" s="1"/>
  <c r="O23"/>
  <c r="Q23" s="1"/>
  <c r="H23"/>
  <c r="E23"/>
  <c r="T22"/>
  <c r="V22" s="1"/>
  <c r="O22"/>
  <c r="Q22" s="1"/>
  <c r="H22"/>
  <c r="E22"/>
  <c r="T21"/>
  <c r="T24" s="1"/>
  <c r="O21"/>
  <c r="Q21" s="1"/>
  <c r="H21"/>
  <c r="E21"/>
  <c r="U20"/>
  <c r="S20"/>
  <c r="R20"/>
  <c r="P20"/>
  <c r="N20"/>
  <c r="M20"/>
  <c r="G20"/>
  <c r="F20"/>
  <c r="D20"/>
  <c r="C20"/>
  <c r="T19"/>
  <c r="V19" s="1"/>
  <c r="O19"/>
  <c r="Q19" s="1"/>
  <c r="H19"/>
  <c r="E19"/>
  <c r="T18"/>
  <c r="V18" s="1"/>
  <c r="O18"/>
  <c r="Q18" s="1"/>
  <c r="H18"/>
  <c r="E18"/>
  <c r="T17"/>
  <c r="O17"/>
  <c r="H17"/>
  <c r="E17"/>
  <c r="U16"/>
  <c r="S16"/>
  <c r="R16"/>
  <c r="P16"/>
  <c r="N16"/>
  <c r="M16"/>
  <c r="G16"/>
  <c r="F16"/>
  <c r="D16"/>
  <c r="C16"/>
  <c r="T15"/>
  <c r="V15" s="1"/>
  <c r="O15"/>
  <c r="Q15" s="1"/>
  <c r="H15"/>
  <c r="E15"/>
  <c r="T14"/>
  <c r="V14" s="1"/>
  <c r="O14"/>
  <c r="Q14" s="1"/>
  <c r="H14"/>
  <c r="E14"/>
  <c r="T13"/>
  <c r="O13"/>
  <c r="Q13" s="1"/>
  <c r="H13"/>
  <c r="E13"/>
  <c r="U12"/>
  <c r="S12"/>
  <c r="R12"/>
  <c r="P12"/>
  <c r="N12"/>
  <c r="M12"/>
  <c r="G12"/>
  <c r="F12"/>
  <c r="D12"/>
  <c r="C12"/>
  <c r="T11"/>
  <c r="V11" s="1"/>
  <c r="O11"/>
  <c r="Q11" s="1"/>
  <c r="H11"/>
  <c r="E11"/>
  <c r="T10"/>
  <c r="V10" s="1"/>
  <c r="O10"/>
  <c r="Q10" s="1"/>
  <c r="H10"/>
  <c r="E10"/>
  <c r="T9"/>
  <c r="V9" s="1"/>
  <c r="O9"/>
  <c r="O12" s="1"/>
  <c r="H9"/>
  <c r="E9"/>
  <c r="U195" i="1"/>
  <c r="U200" s="1"/>
  <c r="S195"/>
  <c r="S200" s="1"/>
  <c r="R195"/>
  <c r="R200" s="1"/>
  <c r="U195" i="13"/>
  <c r="U200" s="1"/>
  <c r="S195"/>
  <c r="S200" s="1"/>
  <c r="R195"/>
  <c r="R200" s="1"/>
  <c r="U195" i="15"/>
  <c r="U200" s="1"/>
  <c r="S195"/>
  <c r="S200" s="1"/>
  <c r="R195"/>
  <c r="R200" s="1"/>
  <c r="U195" i="16"/>
  <c r="U200" s="1"/>
  <c r="S195"/>
  <c r="S200" s="1"/>
  <c r="R195"/>
  <c r="R200" s="1"/>
  <c r="U195" i="17"/>
  <c r="U200" s="1"/>
  <c r="S195"/>
  <c r="S200" s="1"/>
  <c r="R195"/>
  <c r="R200" s="1"/>
  <c r="U170" i="1"/>
  <c r="U175" s="1"/>
  <c r="S170"/>
  <c r="S175" s="1"/>
  <c r="R170"/>
  <c r="R175" s="1"/>
  <c r="U170" i="13"/>
  <c r="U175" s="1"/>
  <c r="S170"/>
  <c r="S175" s="1"/>
  <c r="R170"/>
  <c r="R175" s="1"/>
  <c r="U170" i="15"/>
  <c r="U175" s="1"/>
  <c r="S170"/>
  <c r="S175" s="1"/>
  <c r="R170"/>
  <c r="R175" s="1"/>
  <c r="U170" i="16"/>
  <c r="U175" s="1"/>
  <c r="S170"/>
  <c r="S175" s="1"/>
  <c r="R170"/>
  <c r="R175" s="1"/>
  <c r="U170" i="17"/>
  <c r="U175" s="1"/>
  <c r="S170"/>
  <c r="S175" s="1"/>
  <c r="R170"/>
  <c r="R175" s="1"/>
  <c r="U120" i="1"/>
  <c r="U125" s="1"/>
  <c r="S120"/>
  <c r="S125" s="1"/>
  <c r="R120"/>
  <c r="R125" s="1"/>
  <c r="U120" i="13"/>
  <c r="U125" s="1"/>
  <c r="S120"/>
  <c r="S125" s="1"/>
  <c r="R120"/>
  <c r="R125" s="1"/>
  <c r="U120" i="15"/>
  <c r="U125" s="1"/>
  <c r="S120"/>
  <c r="S125" s="1"/>
  <c r="R120"/>
  <c r="R125" s="1"/>
  <c r="U120" i="16"/>
  <c r="U125" s="1"/>
  <c r="S120"/>
  <c r="S125" s="1"/>
  <c r="R120"/>
  <c r="R125" s="1"/>
  <c r="U120" i="17"/>
  <c r="U125" s="1"/>
  <c r="S120"/>
  <c r="S125" s="1"/>
  <c r="R120"/>
  <c r="R125" s="1"/>
  <c r="U95" i="1"/>
  <c r="U100" s="1"/>
  <c r="S95"/>
  <c r="S100" s="1"/>
  <c r="R95"/>
  <c r="R100" s="1"/>
  <c r="U95" i="13"/>
  <c r="U100" s="1"/>
  <c r="S95"/>
  <c r="S100" s="1"/>
  <c r="R95"/>
  <c r="R100" s="1"/>
  <c r="U95" i="15"/>
  <c r="U100" s="1"/>
  <c r="S95"/>
  <c r="S100" s="1"/>
  <c r="R95"/>
  <c r="R100" s="1"/>
  <c r="U95" i="16"/>
  <c r="U100" s="1"/>
  <c r="S95"/>
  <c r="S100" s="1"/>
  <c r="R95"/>
  <c r="R100" s="1"/>
  <c r="U95" i="17"/>
  <c r="U100" s="1"/>
  <c r="S95"/>
  <c r="S100" s="1"/>
  <c r="R95"/>
  <c r="R100" s="1"/>
  <c r="U45" i="1"/>
  <c r="U50" s="1"/>
  <c r="S45"/>
  <c r="S50" s="1"/>
  <c r="R45"/>
  <c r="R50" s="1"/>
  <c r="U45" i="13"/>
  <c r="U50" s="1"/>
  <c r="S45"/>
  <c r="S50" s="1"/>
  <c r="R45"/>
  <c r="R50" s="1"/>
  <c r="U45" i="15"/>
  <c r="U50" s="1"/>
  <c r="S45"/>
  <c r="S50" s="1"/>
  <c r="R45"/>
  <c r="R50" s="1"/>
  <c r="U45" i="16"/>
  <c r="U50" s="1"/>
  <c r="S45"/>
  <c r="S50" s="1"/>
  <c r="R45"/>
  <c r="R50" s="1"/>
  <c r="U45" i="17"/>
  <c r="U50" s="1"/>
  <c r="S45"/>
  <c r="S50" s="1"/>
  <c r="R45"/>
  <c r="R50" s="1"/>
  <c r="U20" i="1"/>
  <c r="U25" s="1"/>
  <c r="S20"/>
  <c r="S25" s="1"/>
  <c r="R20"/>
  <c r="R25" s="1"/>
  <c r="U20" i="13"/>
  <c r="U25" s="1"/>
  <c r="S20"/>
  <c r="S25" s="1"/>
  <c r="R20"/>
  <c r="R25" s="1"/>
  <c r="U20" i="15"/>
  <c r="U25" s="1"/>
  <c r="S20"/>
  <c r="S25" s="1"/>
  <c r="R20"/>
  <c r="R25" s="1"/>
  <c r="U20" i="16"/>
  <c r="U25" s="1"/>
  <c r="S20"/>
  <c r="S25" s="1"/>
  <c r="R20"/>
  <c r="R25" s="1"/>
  <c r="U20" i="17"/>
  <c r="U25" s="1"/>
  <c r="S20"/>
  <c r="S25" s="1"/>
  <c r="R20"/>
  <c r="R25" s="1"/>
  <c r="G45" i="1"/>
  <c r="G50" s="1"/>
  <c r="F45"/>
  <c r="F50" s="1"/>
  <c r="G45" i="13"/>
  <c r="G50" s="1"/>
  <c r="F45"/>
  <c r="F50" s="1"/>
  <c r="G45" i="15"/>
  <c r="G50" s="1"/>
  <c r="F45"/>
  <c r="F50" s="1"/>
  <c r="G45" i="16"/>
  <c r="G50" s="1"/>
  <c r="F45"/>
  <c r="F50" s="1"/>
  <c r="G45" i="17"/>
  <c r="G50" s="1"/>
  <c r="F45"/>
  <c r="F50" s="1"/>
  <c r="G20" i="1"/>
  <c r="G25" s="1"/>
  <c r="F20"/>
  <c r="F25" s="1"/>
  <c r="G20" i="13"/>
  <c r="G25" s="1"/>
  <c r="F20"/>
  <c r="F25" s="1"/>
  <c r="G20" i="15"/>
  <c r="G25" s="1"/>
  <c r="F20"/>
  <c r="F25" s="1"/>
  <c r="G20" i="16"/>
  <c r="G25" s="1"/>
  <c r="F20"/>
  <c r="F25" s="1"/>
  <c r="G20" i="17"/>
  <c r="G25" s="1"/>
  <c r="F20"/>
  <c r="F25" s="1"/>
  <c r="E24" i="19" l="1"/>
  <c r="H24"/>
  <c r="H24" i="14"/>
  <c r="P74"/>
  <c r="F74"/>
  <c r="P149"/>
  <c r="P224"/>
  <c r="E24" i="15"/>
  <c r="E49" i="16"/>
  <c r="E49" i="14"/>
  <c r="O24" i="17"/>
  <c r="O49" i="15"/>
  <c r="O99" i="16"/>
  <c r="O124" i="1"/>
  <c r="O124" i="14"/>
  <c r="O174" i="16"/>
  <c r="O199" i="1"/>
  <c r="O199" i="14"/>
  <c r="D74"/>
  <c r="N74"/>
  <c r="U74"/>
  <c r="N149"/>
  <c r="U149"/>
  <c r="N224"/>
  <c r="U224"/>
  <c r="E24"/>
  <c r="O24" i="16"/>
  <c r="O49" i="14"/>
  <c r="O99" i="15"/>
  <c r="O124" i="17"/>
  <c r="O124" i="13"/>
  <c r="O174" i="15"/>
  <c r="O199" i="17"/>
  <c r="O199" i="13"/>
  <c r="S74" i="14"/>
  <c r="S149"/>
  <c r="S224"/>
  <c r="G74"/>
  <c r="R74"/>
  <c r="R149"/>
  <c r="R224"/>
  <c r="E24" i="16"/>
  <c r="O24" i="1"/>
  <c r="O49" i="16"/>
  <c r="O99" i="17"/>
  <c r="O99" i="13"/>
  <c r="O124" i="15"/>
  <c r="O174" i="17"/>
  <c r="O174" i="13"/>
  <c r="O199" i="15"/>
  <c r="A50"/>
  <c r="A50" i="17"/>
  <c r="A50" i="1"/>
  <c r="I49" i="20"/>
  <c r="A50" i="14"/>
  <c r="A50" i="16"/>
  <c r="I49"/>
  <c r="Q171" i="1"/>
  <c r="Q171" i="16"/>
  <c r="Q171" i="14"/>
  <c r="Q196" i="1"/>
  <c r="Q196" i="16"/>
  <c r="Q196" i="14"/>
  <c r="Q46" i="16"/>
  <c r="Q46" i="14"/>
  <c r="I24" i="16"/>
  <c r="A50" i="13"/>
  <c r="W24" i="14"/>
  <c r="W49" i="13"/>
  <c r="W24"/>
  <c r="H63" i="24"/>
  <c r="H69"/>
  <c r="H71"/>
  <c r="T66"/>
  <c r="Q176"/>
  <c r="W176" s="1"/>
  <c r="O67"/>
  <c r="T141"/>
  <c r="V193" i="14"/>
  <c r="W193" s="1"/>
  <c r="V43"/>
  <c r="W43" s="1"/>
  <c r="V18"/>
  <c r="C66"/>
  <c r="M66"/>
  <c r="P141"/>
  <c r="E16" i="16"/>
  <c r="O116" i="15"/>
  <c r="O116" i="13"/>
  <c r="E75" i="24"/>
  <c r="O153"/>
  <c r="E41" i="13"/>
  <c r="E41" i="1"/>
  <c r="I44" i="14"/>
  <c r="D66"/>
  <c r="N66"/>
  <c r="T166"/>
  <c r="M216"/>
  <c r="E16" i="15"/>
  <c r="E16" i="13"/>
  <c r="O16" i="1"/>
  <c r="O16" i="16"/>
  <c r="O41"/>
  <c r="O41" i="14"/>
  <c r="O41" i="13"/>
  <c r="O91" i="17"/>
  <c r="O91" i="15"/>
  <c r="O91" i="13"/>
  <c r="O116" i="17"/>
  <c r="E16" i="1"/>
  <c r="O116" i="16"/>
  <c r="O116" i="14"/>
  <c r="P66"/>
  <c r="M141"/>
  <c r="N216"/>
  <c r="E16"/>
  <c r="E41" i="17"/>
  <c r="E41" i="16"/>
  <c r="E41" i="15"/>
  <c r="E41" i="14"/>
  <c r="O166" i="1"/>
  <c r="O166" i="16"/>
  <c r="O166" i="14"/>
  <c r="O191" i="1"/>
  <c r="O191" i="16"/>
  <c r="O191" i="14"/>
  <c r="Q163" i="17"/>
  <c r="Q166" s="1"/>
  <c r="O166"/>
  <c r="Q163" i="15"/>
  <c r="Q166" s="1"/>
  <c r="O166"/>
  <c r="Q163" i="13"/>
  <c r="Q166" s="1"/>
  <c r="O166"/>
  <c r="Q188" i="17"/>
  <c r="Q191" s="1"/>
  <c r="O191"/>
  <c r="Q188" i="15"/>
  <c r="Q191" s="1"/>
  <c r="O191"/>
  <c r="Q188" i="13"/>
  <c r="Q191" s="1"/>
  <c r="O191"/>
  <c r="Q38" i="17"/>
  <c r="Q41" s="1"/>
  <c r="O41"/>
  <c r="Q38" i="15"/>
  <c r="Q41" s="1"/>
  <c r="O41"/>
  <c r="I23" i="24"/>
  <c r="I40"/>
  <c r="W45"/>
  <c r="T62"/>
  <c r="T140"/>
  <c r="T230"/>
  <c r="V230" s="1"/>
  <c r="N141" i="14"/>
  <c r="P216"/>
  <c r="E16" i="17"/>
  <c r="O16"/>
  <c r="O16" i="15"/>
  <c r="O16" i="14"/>
  <c r="O16" i="13"/>
  <c r="O41" i="1"/>
  <c r="O91"/>
  <c r="O91" i="16"/>
  <c r="O91" i="14"/>
  <c r="O116" i="1"/>
  <c r="U216" i="14"/>
  <c r="S216"/>
  <c r="R216"/>
  <c r="V190"/>
  <c r="W190" s="1"/>
  <c r="T191"/>
  <c r="U141"/>
  <c r="T91"/>
  <c r="R141"/>
  <c r="T116"/>
  <c r="S141"/>
  <c r="V40"/>
  <c r="W40" s="1"/>
  <c r="T41"/>
  <c r="V15"/>
  <c r="W15" s="1"/>
  <c r="T16"/>
  <c r="S66"/>
  <c r="R66"/>
  <c r="U66"/>
  <c r="H41"/>
  <c r="H16"/>
  <c r="G66"/>
  <c r="F66"/>
  <c r="H73" i="24"/>
  <c r="H74"/>
  <c r="O63"/>
  <c r="T153"/>
  <c r="V153" s="1"/>
  <c r="H37" i="14"/>
  <c r="H50" s="1"/>
  <c r="F62"/>
  <c r="P62"/>
  <c r="P137"/>
  <c r="N212"/>
  <c r="O149" i="24"/>
  <c r="Q149" s="1"/>
  <c r="T149"/>
  <c r="V149" s="1"/>
  <c r="D76"/>
  <c r="U76"/>
  <c r="E67"/>
  <c r="C25"/>
  <c r="I22"/>
  <c r="Q75"/>
  <c r="C76"/>
  <c r="M76"/>
  <c r="F76"/>
  <c r="P76"/>
  <c r="O143"/>
  <c r="T145"/>
  <c r="O147"/>
  <c r="N232"/>
  <c r="U232"/>
  <c r="I10"/>
  <c r="W22"/>
  <c r="O148"/>
  <c r="Q148" s="1"/>
  <c r="S154"/>
  <c r="G64"/>
  <c r="N76"/>
  <c r="W100"/>
  <c r="T116"/>
  <c r="R130"/>
  <c r="V141"/>
  <c r="V11" i="14"/>
  <c r="W11" s="1"/>
  <c r="Q23" i="1"/>
  <c r="Q48" i="16"/>
  <c r="Q23" i="15"/>
  <c r="Q11" i="13"/>
  <c r="Q36"/>
  <c r="Q98" i="17"/>
  <c r="I48" i="14"/>
  <c r="Q23" i="16"/>
  <c r="Q36" i="1"/>
  <c r="Q48" i="14"/>
  <c r="W48" s="1"/>
  <c r="Q98" i="1"/>
  <c r="Q98" i="14"/>
  <c r="W98" s="1"/>
  <c r="V36"/>
  <c r="W36" s="1"/>
  <c r="V86"/>
  <c r="W86" s="1"/>
  <c r="Q23" i="17"/>
  <c r="Q36"/>
  <c r="Q48" i="15"/>
  <c r="Q98"/>
  <c r="T12" i="14"/>
  <c r="T37"/>
  <c r="G62"/>
  <c r="R62"/>
  <c r="R137"/>
  <c r="P212"/>
  <c r="E12" i="17"/>
  <c r="E12" i="15"/>
  <c r="E37" i="16"/>
  <c r="E37" i="14"/>
  <c r="E37" i="13"/>
  <c r="O12" i="17"/>
  <c r="O12" i="13"/>
  <c r="O37" i="15"/>
  <c r="O37" i="13"/>
  <c r="O87" i="15"/>
  <c r="O112" i="17"/>
  <c r="O112" i="13"/>
  <c r="O162" i="15"/>
  <c r="O187" i="17"/>
  <c r="O187" i="13"/>
  <c r="U212" i="14"/>
  <c r="T112"/>
  <c r="V184"/>
  <c r="T187"/>
  <c r="G25" i="24"/>
  <c r="G26" s="1"/>
  <c r="C51"/>
  <c r="H12"/>
  <c r="H62"/>
  <c r="I11"/>
  <c r="Q65"/>
  <c r="Q67"/>
  <c r="I17"/>
  <c r="C64"/>
  <c r="M64"/>
  <c r="C68"/>
  <c r="M68"/>
  <c r="S68"/>
  <c r="O69"/>
  <c r="O71"/>
  <c r="O74"/>
  <c r="W89"/>
  <c r="O128"/>
  <c r="R142"/>
  <c r="R146"/>
  <c r="U146"/>
  <c r="V176"/>
  <c r="T194"/>
  <c r="P220"/>
  <c r="O219"/>
  <c r="Q219" s="1"/>
  <c r="W219" s="1"/>
  <c r="P224"/>
  <c r="S224"/>
  <c r="O227"/>
  <c r="Q227" s="1"/>
  <c r="W227" s="1"/>
  <c r="P232"/>
  <c r="C62" i="14"/>
  <c r="M62"/>
  <c r="S62"/>
  <c r="M137"/>
  <c r="S137"/>
  <c r="R212"/>
  <c r="E12" i="1"/>
  <c r="O12" i="16"/>
  <c r="O12" i="14"/>
  <c r="O37"/>
  <c r="O87" i="1"/>
  <c r="O100" s="1"/>
  <c r="O87" i="14"/>
  <c r="O100" s="1"/>
  <c r="O112" i="16"/>
  <c r="O125" s="1"/>
  <c r="O162" i="1"/>
  <c r="O175" s="1"/>
  <c r="O162" i="14"/>
  <c r="O175" s="1"/>
  <c r="O187" i="16"/>
  <c r="V12" i="24"/>
  <c r="E65"/>
  <c r="E66"/>
  <c r="E73"/>
  <c r="O38"/>
  <c r="D51"/>
  <c r="N51"/>
  <c r="I47"/>
  <c r="I49"/>
  <c r="W115"/>
  <c r="T144"/>
  <c r="U207"/>
  <c r="T223"/>
  <c r="V223" s="1"/>
  <c r="T162" i="14"/>
  <c r="O12" i="1"/>
  <c r="O37"/>
  <c r="O37" i="16"/>
  <c r="O87"/>
  <c r="O112" i="1"/>
  <c r="O112" i="14"/>
  <c r="O162" i="16"/>
  <c r="O187" i="1"/>
  <c r="O187" i="14"/>
  <c r="R25" i="24"/>
  <c r="U25"/>
  <c r="E50"/>
  <c r="T94"/>
  <c r="N130"/>
  <c r="S129"/>
  <c r="T124"/>
  <c r="U142"/>
  <c r="S146"/>
  <c r="N220"/>
  <c r="U220"/>
  <c r="N228"/>
  <c r="H12" i="14"/>
  <c r="D62"/>
  <c r="N62"/>
  <c r="U62"/>
  <c r="T87"/>
  <c r="N137"/>
  <c r="U137"/>
  <c r="M212"/>
  <c r="S212"/>
  <c r="E12" i="16"/>
  <c r="E12" i="14"/>
  <c r="E67"/>
  <c r="E12" i="13"/>
  <c r="E37" i="1"/>
  <c r="E37" i="17"/>
  <c r="E37" i="15"/>
  <c r="E50" s="1"/>
  <c r="O12"/>
  <c r="O25" s="1"/>
  <c r="O37" i="17"/>
  <c r="O87"/>
  <c r="O87" i="13"/>
  <c r="O112" i="15"/>
  <c r="O162" i="17"/>
  <c r="O162" i="13"/>
  <c r="O187" i="15"/>
  <c r="I36" i="14"/>
  <c r="A20"/>
  <c r="A16" i="17"/>
  <c r="A16" i="15"/>
  <c r="A16" i="1"/>
  <c r="A20" i="16"/>
  <c r="A20" i="13"/>
  <c r="A41" i="17"/>
  <c r="A41" i="15"/>
  <c r="A41" i="1"/>
  <c r="A45" i="16"/>
  <c r="A45" i="13"/>
  <c r="A16" i="14"/>
  <c r="A41"/>
  <c r="A72"/>
  <c r="A59"/>
  <c r="A61"/>
  <c r="A64"/>
  <c r="A67"/>
  <c r="A69"/>
  <c r="V89"/>
  <c r="V119"/>
  <c r="Q34" i="1"/>
  <c r="Q90"/>
  <c r="Q90" i="17"/>
  <c r="Q98" i="16"/>
  <c r="Q90"/>
  <c r="Q90" i="15"/>
  <c r="Q90" i="14"/>
  <c r="Q98" i="13"/>
  <c r="Q90"/>
  <c r="Q115" i="1"/>
  <c r="Q115" i="17"/>
  <c r="Q123" i="16"/>
  <c r="Q115"/>
  <c r="Q115" i="15"/>
  <c r="Q117"/>
  <c r="Q115" i="14"/>
  <c r="Q115" i="13"/>
  <c r="Q117"/>
  <c r="Q159" i="1"/>
  <c r="Q162" s="1"/>
  <c r="Q159" i="16"/>
  <c r="Q162" s="1"/>
  <c r="Q159" i="14"/>
  <c r="Q162" s="1"/>
  <c r="Q184" i="1"/>
  <c r="Q187" s="1"/>
  <c r="Q184" i="16"/>
  <c r="Q187" s="1"/>
  <c r="Q184" i="14"/>
  <c r="Q187" s="1"/>
  <c r="A16" i="16"/>
  <c r="A20" i="17"/>
  <c r="A20" i="1"/>
  <c r="A41" i="13"/>
  <c r="A45" i="15"/>
  <c r="A45" i="1"/>
  <c r="A71" i="14"/>
  <c r="A73"/>
  <c r="A60"/>
  <c r="A63"/>
  <c r="A65"/>
  <c r="A68"/>
  <c r="V88"/>
  <c r="V94"/>
  <c r="V118"/>
  <c r="Q89" i="1"/>
  <c r="Q89" i="17"/>
  <c r="Q89" i="16"/>
  <c r="Q89" i="15"/>
  <c r="Q89" i="14"/>
  <c r="Q89" i="13"/>
  <c r="Q114" i="1"/>
  <c r="Q114" i="17"/>
  <c r="Q114" i="16"/>
  <c r="Q114" i="15"/>
  <c r="Q114" i="14"/>
  <c r="Q114" i="13"/>
  <c r="V93" i="14"/>
  <c r="V115"/>
  <c r="Q9" i="1"/>
  <c r="Q12" s="1"/>
  <c r="Q9" i="16"/>
  <c r="Q12" s="1"/>
  <c r="Q34"/>
  <c r="Q37" s="1"/>
  <c r="Q34" i="14"/>
  <c r="Q37" s="1"/>
  <c r="Q94" i="1"/>
  <c r="Q94" i="17"/>
  <c r="Q94" i="16"/>
  <c r="Q94" i="15"/>
  <c r="Q94" i="14"/>
  <c r="Q86" i="13"/>
  <c r="Q94"/>
  <c r="Q119" i="1"/>
  <c r="Q119" i="17"/>
  <c r="Q119" i="16"/>
  <c r="Q113" i="15"/>
  <c r="Q119"/>
  <c r="Q119" i="14"/>
  <c r="Q119" i="13"/>
  <c r="V90" i="14"/>
  <c r="V114"/>
  <c r="Q85" i="1"/>
  <c r="Q93"/>
  <c r="Q85" i="17"/>
  <c r="Q93"/>
  <c r="Q85" i="16"/>
  <c r="Q93"/>
  <c r="Q85" i="15"/>
  <c r="Q93"/>
  <c r="Q85" i="14"/>
  <c r="Q93"/>
  <c r="Q85" i="13"/>
  <c r="Q93"/>
  <c r="Q110" i="1"/>
  <c r="Q118"/>
  <c r="Q110" i="17"/>
  <c r="Q118"/>
  <c r="Q110" i="16"/>
  <c r="Q118"/>
  <c r="Q110" i="15"/>
  <c r="Q118"/>
  <c r="Q110" i="14"/>
  <c r="Q118"/>
  <c r="Q110" i="13"/>
  <c r="Q118"/>
  <c r="A16"/>
  <c r="A20" i="15"/>
  <c r="A41" i="16"/>
  <c r="A45" i="17"/>
  <c r="A45" i="14"/>
  <c r="I35"/>
  <c r="Q197" i="1"/>
  <c r="Q197" i="17"/>
  <c r="Q197" i="16"/>
  <c r="Q197" i="15"/>
  <c r="Q197" i="14"/>
  <c r="Q197" i="13"/>
  <c r="V185" i="14"/>
  <c r="W185" s="1"/>
  <c r="Q172" i="1"/>
  <c r="Q172" i="17"/>
  <c r="Q172" i="16"/>
  <c r="Q172" i="15"/>
  <c r="Q172" i="14"/>
  <c r="Q172" i="13"/>
  <c r="V160" i="14"/>
  <c r="V110"/>
  <c r="Q122" i="1"/>
  <c r="Q122" i="17"/>
  <c r="Q122" i="16"/>
  <c r="Q122" i="15"/>
  <c r="Q122" i="14"/>
  <c r="W122" s="1"/>
  <c r="Q122" i="13"/>
  <c r="Q97" i="1"/>
  <c r="Q97" i="17"/>
  <c r="Q97" i="16"/>
  <c r="Q97" i="15"/>
  <c r="Q97" i="14"/>
  <c r="W97" s="1"/>
  <c r="Q97" i="13"/>
  <c r="V85" i="14"/>
  <c r="O147"/>
  <c r="T217"/>
  <c r="E69"/>
  <c r="Q35" i="1"/>
  <c r="Q47" i="16"/>
  <c r="Q47" i="15"/>
  <c r="Q47" i="14"/>
  <c r="Q72" s="1"/>
  <c r="Q35" i="13"/>
  <c r="V35" i="14"/>
  <c r="W35" s="1"/>
  <c r="H73"/>
  <c r="Q35" i="17"/>
  <c r="Q10" i="13"/>
  <c r="Q22" i="1"/>
  <c r="Q22" i="17"/>
  <c r="Q22" i="16"/>
  <c r="Q22" i="15"/>
  <c r="Q10" i="14"/>
  <c r="Q60" s="1"/>
  <c r="V10"/>
  <c r="I17"/>
  <c r="E60"/>
  <c r="E59"/>
  <c r="Q70" i="24"/>
  <c r="V98"/>
  <c r="W114"/>
  <c r="I9"/>
  <c r="H66"/>
  <c r="I66" s="1"/>
  <c r="H67"/>
  <c r="E74"/>
  <c r="I74" s="1"/>
  <c r="I37"/>
  <c r="P51"/>
  <c r="P52" s="1"/>
  <c r="W49"/>
  <c r="P64"/>
  <c r="P68"/>
  <c r="F72"/>
  <c r="U72"/>
  <c r="T70"/>
  <c r="R103"/>
  <c r="V113"/>
  <c r="V116" s="1"/>
  <c r="S130"/>
  <c r="N154"/>
  <c r="U154"/>
  <c r="S181"/>
  <c r="S182" s="1"/>
  <c r="V191"/>
  <c r="V194" s="1"/>
  <c r="T222"/>
  <c r="V222" s="1"/>
  <c r="O223"/>
  <c r="Q223" s="1"/>
  <c r="W223" s="1"/>
  <c r="O231"/>
  <c r="Q231" s="1"/>
  <c r="W231" s="1"/>
  <c r="T231"/>
  <c r="V231" s="1"/>
  <c r="E68" i="14"/>
  <c r="U26" i="24"/>
  <c r="E42"/>
  <c r="W41"/>
  <c r="D52"/>
  <c r="W48"/>
  <c r="D64"/>
  <c r="D68"/>
  <c r="N68"/>
  <c r="D72"/>
  <c r="N72"/>
  <c r="S72"/>
  <c r="P72"/>
  <c r="T74"/>
  <c r="V74" s="1"/>
  <c r="S104"/>
  <c r="W126"/>
  <c r="V128"/>
  <c r="O139"/>
  <c r="Q139" s="1"/>
  <c r="N146"/>
  <c r="Q194"/>
  <c r="W194" s="1"/>
  <c r="O206"/>
  <c r="P228"/>
  <c r="P233" s="1"/>
  <c r="P234" s="1"/>
  <c r="S228"/>
  <c r="O230"/>
  <c r="Q230" s="1"/>
  <c r="W230" s="1"/>
  <c r="Q38"/>
  <c r="Q46"/>
  <c r="U68"/>
  <c r="O75"/>
  <c r="N103"/>
  <c r="U103"/>
  <c r="P130"/>
  <c r="N129"/>
  <c r="P129"/>
  <c r="T139"/>
  <c r="O176"/>
  <c r="S207"/>
  <c r="S208" s="1"/>
  <c r="O222"/>
  <c r="Q222" s="1"/>
  <c r="W222" s="1"/>
  <c r="O143" i="14"/>
  <c r="U45" i="19"/>
  <c r="U50" s="1"/>
  <c r="W14" i="24"/>
  <c r="U181"/>
  <c r="U182" s="1"/>
  <c r="Q124"/>
  <c r="V90"/>
  <c r="V206"/>
  <c r="T12"/>
  <c r="O46"/>
  <c r="H16"/>
  <c r="O16"/>
  <c r="O20"/>
  <c r="Q73"/>
  <c r="W37"/>
  <c r="H42"/>
  <c r="H46"/>
  <c r="S51"/>
  <c r="S52" s="1"/>
  <c r="H50"/>
  <c r="I50" s="1"/>
  <c r="M51"/>
  <c r="M52" s="1"/>
  <c r="O62"/>
  <c r="S76"/>
  <c r="T90"/>
  <c r="R104"/>
  <c r="P103"/>
  <c r="O102"/>
  <c r="W101"/>
  <c r="U130"/>
  <c r="W119"/>
  <c r="N142"/>
  <c r="T148"/>
  <c r="V148" s="1"/>
  <c r="W148" s="1"/>
  <c r="V168"/>
  <c r="P181"/>
  <c r="P182" s="1"/>
  <c r="N181"/>
  <c r="N182" s="1"/>
  <c r="V180"/>
  <c r="M181"/>
  <c r="M182" s="1"/>
  <c r="V198"/>
  <c r="P207"/>
  <c r="P208" s="1"/>
  <c r="O218"/>
  <c r="Q218" s="1"/>
  <c r="W218" s="1"/>
  <c r="U228"/>
  <c r="T226"/>
  <c r="V226" s="1"/>
  <c r="T227"/>
  <c r="V227" s="1"/>
  <c r="I43" i="14"/>
  <c r="E45" i="16"/>
  <c r="Q109" i="14"/>
  <c r="E12" i="24"/>
  <c r="O120"/>
  <c r="Q206"/>
  <c r="W206" s="1"/>
  <c r="E68"/>
  <c r="T16"/>
  <c r="D25"/>
  <c r="D26" s="1"/>
  <c r="N25"/>
  <c r="N26" s="1"/>
  <c r="S25"/>
  <c r="S26" s="1"/>
  <c r="H70"/>
  <c r="H72" s="1"/>
  <c r="H20"/>
  <c r="H75"/>
  <c r="H76" s="1"/>
  <c r="F25"/>
  <c r="F26" s="1"/>
  <c r="W36"/>
  <c r="W39"/>
  <c r="W44"/>
  <c r="R51"/>
  <c r="R52" s="1"/>
  <c r="F64"/>
  <c r="O61"/>
  <c r="G68"/>
  <c r="O66"/>
  <c r="M72"/>
  <c r="G76"/>
  <c r="Q90"/>
  <c r="O94"/>
  <c r="Q94"/>
  <c r="V102"/>
  <c r="V120"/>
  <c r="R129"/>
  <c r="O124"/>
  <c r="P142"/>
  <c r="S142"/>
  <c r="O144"/>
  <c r="Q144" s="1"/>
  <c r="O145"/>
  <c r="Q145" s="1"/>
  <c r="N150"/>
  <c r="U150"/>
  <c r="M154"/>
  <c r="O168"/>
  <c r="O172"/>
  <c r="T180"/>
  <c r="O198"/>
  <c r="O202"/>
  <c r="S220"/>
  <c r="N224"/>
  <c r="N233" s="1"/>
  <c r="N234" s="1"/>
  <c r="U224"/>
  <c r="I40" i="14"/>
  <c r="T120"/>
  <c r="P145"/>
  <c r="I9"/>
  <c r="V109"/>
  <c r="W118" i="24"/>
  <c r="O180"/>
  <c r="C26"/>
  <c r="M25"/>
  <c r="M26" s="1"/>
  <c r="R26"/>
  <c r="I18"/>
  <c r="V21"/>
  <c r="V24" s="1"/>
  <c r="Q74"/>
  <c r="E24"/>
  <c r="H38"/>
  <c r="I39"/>
  <c r="T42"/>
  <c r="U51"/>
  <c r="U52" s="1"/>
  <c r="G51"/>
  <c r="G52" s="1"/>
  <c r="T50"/>
  <c r="F51"/>
  <c r="F52" s="1"/>
  <c r="N64"/>
  <c r="S64"/>
  <c r="U64"/>
  <c r="F68"/>
  <c r="O65"/>
  <c r="G72"/>
  <c r="O70"/>
  <c r="O90"/>
  <c r="W88"/>
  <c r="N104"/>
  <c r="V91"/>
  <c r="V94" s="1"/>
  <c r="M103"/>
  <c r="S103"/>
  <c r="V121"/>
  <c r="V124" s="1"/>
  <c r="M130"/>
  <c r="O150"/>
  <c r="P150"/>
  <c r="O152"/>
  <c r="Q152" s="1"/>
  <c r="P154"/>
  <c r="T172"/>
  <c r="T176"/>
  <c r="R181"/>
  <c r="R182" s="1"/>
  <c r="Q178"/>
  <c r="W178" s="1"/>
  <c r="O194"/>
  <c r="T202"/>
  <c r="T206"/>
  <c r="T218"/>
  <c r="V218" s="1"/>
  <c r="T219"/>
  <c r="V219" s="1"/>
  <c r="O226"/>
  <c r="Q226" s="1"/>
  <c r="W226" s="1"/>
  <c r="S232"/>
  <c r="H71" i="14"/>
  <c r="T221"/>
  <c r="T223"/>
  <c r="O20" i="15"/>
  <c r="O20" i="1"/>
  <c r="E45" i="13"/>
  <c r="H61" i="14"/>
  <c r="O218"/>
  <c r="Q218" s="1"/>
  <c r="E20" i="1"/>
  <c r="Q20" i="17"/>
  <c r="T68" i="14"/>
  <c r="O72"/>
  <c r="O61"/>
  <c r="O64"/>
  <c r="M70"/>
  <c r="T69"/>
  <c r="V69" s="1"/>
  <c r="T138"/>
  <c r="E45"/>
  <c r="O20"/>
  <c r="T20"/>
  <c r="O45" i="13"/>
  <c r="O95" i="17"/>
  <c r="O95" i="15"/>
  <c r="O95" i="13"/>
  <c r="Q68" i="14"/>
  <c r="H63"/>
  <c r="H65"/>
  <c r="V34"/>
  <c r="T213"/>
  <c r="W186"/>
  <c r="H60"/>
  <c r="T195"/>
  <c r="E61"/>
  <c r="I39"/>
  <c r="I34"/>
  <c r="O120" i="17"/>
  <c r="V163" i="14"/>
  <c r="V166" s="1"/>
  <c r="Q61"/>
  <c r="O120"/>
  <c r="V13"/>
  <c r="H69"/>
  <c r="V38"/>
  <c r="T65"/>
  <c r="T95"/>
  <c r="T148"/>
  <c r="T135"/>
  <c r="T136"/>
  <c r="T142"/>
  <c r="T144"/>
  <c r="O221"/>
  <c r="O224" s="1"/>
  <c r="O210"/>
  <c r="Q210" s="1"/>
  <c r="T215"/>
  <c r="O219"/>
  <c r="Q219" s="1"/>
  <c r="E20" i="16"/>
  <c r="E20" i="15"/>
  <c r="E45" i="1"/>
  <c r="E45" i="15"/>
  <c r="Q17" i="1"/>
  <c r="Q20" s="1"/>
  <c r="O20" i="16"/>
  <c r="Q9" i="14"/>
  <c r="O20" i="13"/>
  <c r="O45" i="16"/>
  <c r="O45" i="14"/>
  <c r="O170" i="17"/>
  <c r="O170" i="15"/>
  <c r="O170" i="13"/>
  <c r="O195" i="17"/>
  <c r="O195" i="15"/>
  <c r="O195" i="13"/>
  <c r="W39" i="14"/>
  <c r="E20" i="17"/>
  <c r="E20" i="13"/>
  <c r="E45" i="17"/>
  <c r="O20"/>
  <c r="Q17" i="15"/>
  <c r="Q20" s="1"/>
  <c r="Q17" i="14"/>
  <c r="Q20" s="1"/>
  <c r="O45" i="1"/>
  <c r="Q45" i="17"/>
  <c r="Q45" i="15"/>
  <c r="Q69" i="14"/>
  <c r="Q38" i="13"/>
  <c r="Q41" s="1"/>
  <c r="Q42"/>
  <c r="Q45" s="1"/>
  <c r="Q96" i="1"/>
  <c r="Q99" s="1"/>
  <c r="Q84"/>
  <c r="Q88" i="17"/>
  <c r="Q92"/>
  <c r="Q96" i="16"/>
  <c r="Q99" s="1"/>
  <c r="Q84"/>
  <c r="Q88" i="15"/>
  <c r="Q92"/>
  <c r="Q96" i="14"/>
  <c r="Q99" s="1"/>
  <c r="Q84"/>
  <c r="Q88" i="13"/>
  <c r="Q92"/>
  <c r="Q121" i="1"/>
  <c r="Q124" s="1"/>
  <c r="Q109"/>
  <c r="Q113" i="17"/>
  <c r="Q117"/>
  <c r="Q121" i="16"/>
  <c r="Q124" s="1"/>
  <c r="Q109"/>
  <c r="Q121" i="14"/>
  <c r="Q124" s="1"/>
  <c r="Q113" i="13"/>
  <c r="O170" i="1"/>
  <c r="O170" i="16"/>
  <c r="O170" i="14"/>
  <c r="O195" i="1"/>
  <c r="O195" i="16"/>
  <c r="O195" i="14"/>
  <c r="T45"/>
  <c r="T72"/>
  <c r="T64"/>
  <c r="V64" s="1"/>
  <c r="G70"/>
  <c r="R70"/>
  <c r="T147"/>
  <c r="Q170" i="17"/>
  <c r="Q170" i="15"/>
  <c r="Q170" i="13"/>
  <c r="Q195" i="17"/>
  <c r="Q195" i="15"/>
  <c r="Q195" i="13"/>
  <c r="H64" i="14"/>
  <c r="I42"/>
  <c r="O73"/>
  <c r="O60"/>
  <c r="O146"/>
  <c r="O148"/>
  <c r="O135"/>
  <c r="O139"/>
  <c r="S145"/>
  <c r="T170"/>
  <c r="T211"/>
  <c r="V211" s="1"/>
  <c r="U220"/>
  <c r="E20"/>
  <c r="O45" i="17"/>
  <c r="O45" i="15"/>
  <c r="O95" i="1"/>
  <c r="O95" i="16"/>
  <c r="O95" i="14"/>
  <c r="O120" i="1"/>
  <c r="O120" i="16"/>
  <c r="H72" i="14"/>
  <c r="W194"/>
  <c r="V192"/>
  <c r="R220"/>
  <c r="T209"/>
  <c r="O214"/>
  <c r="Q214" s="1"/>
  <c r="O217"/>
  <c r="Q217" s="1"/>
  <c r="Q188" i="1"/>
  <c r="Q191" s="1"/>
  <c r="Q196" i="17"/>
  <c r="Q199" s="1"/>
  <c r="Q188" i="16"/>
  <c r="Q191" s="1"/>
  <c r="Q196" i="15"/>
  <c r="Q199" s="1"/>
  <c r="Q188" i="14"/>
  <c r="Q191" s="1"/>
  <c r="Q196" i="13"/>
  <c r="Q199" s="1"/>
  <c r="Q200" s="1"/>
  <c r="O215" i="14"/>
  <c r="Q215" s="1"/>
  <c r="Q192" i="1"/>
  <c r="Q195" s="1"/>
  <c r="Q184" i="17"/>
  <c r="Q187" s="1"/>
  <c r="Q192" i="16"/>
  <c r="Q195" s="1"/>
  <c r="Q184" i="15"/>
  <c r="Q187" s="1"/>
  <c r="Q192" i="14"/>
  <c r="Q195" s="1"/>
  <c r="Q184" i="13"/>
  <c r="Q187" s="1"/>
  <c r="P220" i="14"/>
  <c r="T219"/>
  <c r="V219" s="1"/>
  <c r="S220"/>
  <c r="O223"/>
  <c r="Q223" s="1"/>
  <c r="O213"/>
  <c r="Q163" i="1"/>
  <c r="Q166" s="1"/>
  <c r="Q171" i="17"/>
  <c r="Q174" s="1"/>
  <c r="Q163" i="16"/>
  <c r="Q166" s="1"/>
  <c r="Q171" i="15"/>
  <c r="Q174" s="1"/>
  <c r="Q163" i="14"/>
  <c r="Q166" s="1"/>
  <c r="Q171" i="13"/>
  <c r="Q174" s="1"/>
  <c r="O211" i="14"/>
  <c r="Q211" s="1"/>
  <c r="N220"/>
  <c r="Q167" i="1"/>
  <c r="Q170" s="1"/>
  <c r="Q159" i="17"/>
  <c r="Q162" s="1"/>
  <c r="Q175" s="1"/>
  <c r="Q167" i="16"/>
  <c r="Q170" s="1"/>
  <c r="Q159" i="15"/>
  <c r="Q162" s="1"/>
  <c r="Q175" s="1"/>
  <c r="Q167" i="14"/>
  <c r="Q159" i="13"/>
  <c r="Q162" s="1"/>
  <c r="Q175" s="1"/>
  <c r="O222" i="14"/>
  <c r="Q222" s="1"/>
  <c r="O209"/>
  <c r="V117"/>
  <c r="R145"/>
  <c r="W111"/>
  <c r="Q113" i="1"/>
  <c r="Q121" i="17"/>
  <c r="Q124" s="1"/>
  <c r="Q113" i="16"/>
  <c r="Q121" i="15"/>
  <c r="Q124" s="1"/>
  <c r="O120"/>
  <c r="Q113" i="14"/>
  <c r="Q121" i="13"/>
  <c r="Q124" s="1"/>
  <c r="O120"/>
  <c r="O144" i="14"/>
  <c r="Q117" i="1"/>
  <c r="Q109" i="17"/>
  <c r="Q117" i="16"/>
  <c r="Q109" i="15"/>
  <c r="Q117" i="14"/>
  <c r="Q109" i="13"/>
  <c r="O136" i="14"/>
  <c r="O140"/>
  <c r="U145"/>
  <c r="V92"/>
  <c r="T140"/>
  <c r="O134"/>
  <c r="O138"/>
  <c r="O142"/>
  <c r="N145"/>
  <c r="Q88" i="1"/>
  <c r="Q91" s="1"/>
  <c r="Q96" i="17"/>
  <c r="Q99" s="1"/>
  <c r="Q88" i="16"/>
  <c r="Q96" i="15"/>
  <c r="Q99" s="1"/>
  <c r="Q88" i="14"/>
  <c r="Q96" i="13"/>
  <c r="Q99" s="1"/>
  <c r="Q92" i="1"/>
  <c r="Q84" i="17"/>
  <c r="Q92" i="16"/>
  <c r="Q84" i="15"/>
  <c r="Q92" i="14"/>
  <c r="Q84" i="13"/>
  <c r="V42" i="14"/>
  <c r="T60"/>
  <c r="O69"/>
  <c r="Q38" i="1"/>
  <c r="Q41" s="1"/>
  <c r="Q38" i="16"/>
  <c r="Q41" s="1"/>
  <c r="Q46" i="15"/>
  <c r="Q38" i="14"/>
  <c r="Q41" s="1"/>
  <c r="Q42" i="1"/>
  <c r="Q45" s="1"/>
  <c r="Q34" i="17"/>
  <c r="Q42" i="16"/>
  <c r="Q45" s="1"/>
  <c r="Q34" i="15"/>
  <c r="Q37" s="1"/>
  <c r="Q42" i="14"/>
  <c r="Q34" i="13"/>
  <c r="O65" i="14"/>
  <c r="O68"/>
  <c r="U70"/>
  <c r="V17"/>
  <c r="S70"/>
  <c r="T61"/>
  <c r="V61" s="1"/>
  <c r="V9"/>
  <c r="T73"/>
  <c r="T74" s="1"/>
  <c r="Q20" i="13"/>
  <c r="N70" i="14"/>
  <c r="P70"/>
  <c r="Q13" i="1"/>
  <c r="Q16" s="1"/>
  <c r="Q21" i="17"/>
  <c r="Q24" s="1"/>
  <c r="Q13" i="16"/>
  <c r="Q16" s="1"/>
  <c r="Q21" i="15"/>
  <c r="Q24" s="1"/>
  <c r="Q13" i="14"/>
  <c r="Q16" s="1"/>
  <c r="Q9" i="17"/>
  <c r="Q12" s="1"/>
  <c r="Q25" s="1"/>
  <c r="Q17" i="16"/>
  <c r="Q20" s="1"/>
  <c r="Q9" i="15"/>
  <c r="Q12" s="1"/>
  <c r="Q9" i="13"/>
  <c r="Q21" i="1"/>
  <c r="Q24" s="1"/>
  <c r="Q13" i="17"/>
  <c r="Q16" s="1"/>
  <c r="Q21" i="16"/>
  <c r="Q24" s="1"/>
  <c r="Q13" i="15"/>
  <c r="Q16" s="1"/>
  <c r="Q13" i="13"/>
  <c r="Q16" s="1"/>
  <c r="H68" i="14"/>
  <c r="H45"/>
  <c r="F70"/>
  <c r="I47"/>
  <c r="C70"/>
  <c r="H20"/>
  <c r="I18"/>
  <c r="I19"/>
  <c r="D70"/>
  <c r="W22"/>
  <c r="Q71"/>
  <c r="I22"/>
  <c r="E72"/>
  <c r="H59"/>
  <c r="I14"/>
  <c r="E64"/>
  <c r="I10"/>
  <c r="E73"/>
  <c r="I23"/>
  <c r="W14"/>
  <c r="Q64"/>
  <c r="I11"/>
  <c r="E63"/>
  <c r="I13"/>
  <c r="E65"/>
  <c r="I15"/>
  <c r="W44"/>
  <c r="E71"/>
  <c r="E74" s="1"/>
  <c r="I21"/>
  <c r="Q65"/>
  <c r="W23"/>
  <c r="W18"/>
  <c r="W19"/>
  <c r="O71"/>
  <c r="O59"/>
  <c r="O63"/>
  <c r="H67"/>
  <c r="O67"/>
  <c r="V84"/>
  <c r="V113"/>
  <c r="T146"/>
  <c r="T134"/>
  <c r="M145"/>
  <c r="V159"/>
  <c r="V167"/>
  <c r="V170" s="1"/>
  <c r="V188"/>
  <c r="M220"/>
  <c r="W160"/>
  <c r="W168"/>
  <c r="W189"/>
  <c r="W46"/>
  <c r="I46"/>
  <c r="I38"/>
  <c r="T71"/>
  <c r="T59"/>
  <c r="T63"/>
  <c r="T67"/>
  <c r="T139"/>
  <c r="T143"/>
  <c r="T222"/>
  <c r="T210"/>
  <c r="T214"/>
  <c r="V214" s="1"/>
  <c r="T218"/>
  <c r="Q63" i="24"/>
  <c r="W11"/>
  <c r="M77"/>
  <c r="M78" s="1"/>
  <c r="W94"/>
  <c r="Q62"/>
  <c r="W10"/>
  <c r="Q71"/>
  <c r="W19"/>
  <c r="I12"/>
  <c r="E69"/>
  <c r="E20"/>
  <c r="I20" s="1"/>
  <c r="O98"/>
  <c r="Q95"/>
  <c r="Q102"/>
  <c r="W102" s="1"/>
  <c r="W99"/>
  <c r="M142"/>
  <c r="O140"/>
  <c r="Q140" s="1"/>
  <c r="O146"/>
  <c r="Q143"/>
  <c r="O217"/>
  <c r="M220"/>
  <c r="O221"/>
  <c r="M224"/>
  <c r="O225"/>
  <c r="M228"/>
  <c r="O229"/>
  <c r="M232"/>
  <c r="E61"/>
  <c r="Q9"/>
  <c r="E63"/>
  <c r="I63" s="1"/>
  <c r="I13"/>
  <c r="V13"/>
  <c r="V16" s="1"/>
  <c r="I14"/>
  <c r="I15"/>
  <c r="E16"/>
  <c r="P25"/>
  <c r="P26" s="1"/>
  <c r="Q17"/>
  <c r="W18"/>
  <c r="I21"/>
  <c r="W21"/>
  <c r="I75"/>
  <c r="H24"/>
  <c r="O24"/>
  <c r="V40"/>
  <c r="W40" s="1"/>
  <c r="I41"/>
  <c r="Q42"/>
  <c r="I44"/>
  <c r="V47"/>
  <c r="V50" s="1"/>
  <c r="W50" s="1"/>
  <c r="I48"/>
  <c r="H61"/>
  <c r="H64" s="1"/>
  <c r="H65"/>
  <c r="H68" s="1"/>
  <c r="C72"/>
  <c r="C77" s="1"/>
  <c r="C78" s="1"/>
  <c r="T71"/>
  <c r="V71" s="1"/>
  <c r="O73"/>
  <c r="O76" s="1"/>
  <c r="U104"/>
  <c r="W91"/>
  <c r="W92"/>
  <c r="U129"/>
  <c r="W121"/>
  <c r="W122"/>
  <c r="Q125"/>
  <c r="O141"/>
  <c r="Q141" s="1"/>
  <c r="W141" s="1"/>
  <c r="T143"/>
  <c r="M146"/>
  <c r="S150"/>
  <c r="Q165"/>
  <c r="V169"/>
  <c r="V172" s="1"/>
  <c r="V181" s="1"/>
  <c r="Q172"/>
  <c r="Q195"/>
  <c r="M207"/>
  <c r="M208" s="1"/>
  <c r="R207"/>
  <c r="R208" s="1"/>
  <c r="V199"/>
  <c r="V202" s="1"/>
  <c r="Q202"/>
  <c r="W202" s="1"/>
  <c r="R220"/>
  <c r="R224"/>
  <c r="R228"/>
  <c r="R232"/>
  <c r="E38"/>
  <c r="I38" s="1"/>
  <c r="I35"/>
  <c r="T38"/>
  <c r="V35"/>
  <c r="V38" s="1"/>
  <c r="R150"/>
  <c r="T147"/>
  <c r="I42"/>
  <c r="N52"/>
  <c r="O72"/>
  <c r="V129"/>
  <c r="T120"/>
  <c r="E46"/>
  <c r="E51" s="1"/>
  <c r="I43"/>
  <c r="T46"/>
  <c r="V43"/>
  <c r="R64"/>
  <c r="T61"/>
  <c r="R68"/>
  <c r="T65"/>
  <c r="R72"/>
  <c r="T69"/>
  <c r="R76"/>
  <c r="T73"/>
  <c r="O116"/>
  <c r="O130" s="1"/>
  <c r="Q113"/>
  <c r="Q120"/>
  <c r="W117"/>
  <c r="R154"/>
  <c r="T151"/>
  <c r="I67"/>
  <c r="I73"/>
  <c r="W23"/>
  <c r="Q24"/>
  <c r="W24" s="1"/>
  <c r="O42"/>
  <c r="I45"/>
  <c r="T63"/>
  <c r="V63" s="1"/>
  <c r="Q66"/>
  <c r="T67"/>
  <c r="V67" s="1"/>
  <c r="W67" s="1"/>
  <c r="P77"/>
  <c r="P78" s="1"/>
  <c r="T75"/>
  <c r="V75" s="1"/>
  <c r="W75" s="1"/>
  <c r="M104"/>
  <c r="W93"/>
  <c r="W123"/>
  <c r="V140"/>
  <c r="V145"/>
  <c r="W145" s="1"/>
  <c r="Q147"/>
  <c r="O151"/>
  <c r="T152"/>
  <c r="V152" s="1"/>
  <c r="W152" s="1"/>
  <c r="W179"/>
  <c r="W193"/>
  <c r="U208"/>
  <c r="T20"/>
  <c r="V17"/>
  <c r="V20" s="1"/>
  <c r="E71"/>
  <c r="I71" s="1"/>
  <c r="I19"/>
  <c r="T142"/>
  <c r="V139"/>
  <c r="W15"/>
  <c r="Q16"/>
  <c r="I36"/>
  <c r="O50"/>
  <c r="C52"/>
  <c r="E62"/>
  <c r="I62" s="1"/>
  <c r="V62"/>
  <c r="V66"/>
  <c r="E70"/>
  <c r="V70"/>
  <c r="W70" s="1"/>
  <c r="W87"/>
  <c r="P104"/>
  <c r="T98"/>
  <c r="W96"/>
  <c r="W97"/>
  <c r="T102"/>
  <c r="M129"/>
  <c r="T128"/>
  <c r="T130" s="1"/>
  <c r="W127"/>
  <c r="P146"/>
  <c r="V144"/>
  <c r="W144" s="1"/>
  <c r="M150"/>
  <c r="Q153"/>
  <c r="W153" s="1"/>
  <c r="T168"/>
  <c r="O181"/>
  <c r="O182" s="1"/>
  <c r="W173"/>
  <c r="T198"/>
  <c r="N207"/>
  <c r="N208" s="1"/>
  <c r="W203"/>
  <c r="T217"/>
  <c r="T221"/>
  <c r="T225"/>
  <c r="T229"/>
  <c r="O74" i="14" l="1"/>
  <c r="Q25" i="15"/>
  <c r="Q50" i="16"/>
  <c r="E50" i="17"/>
  <c r="E25" i="14"/>
  <c r="O200" i="1"/>
  <c r="T175" i="14"/>
  <c r="M75"/>
  <c r="O50" i="13"/>
  <c r="E50"/>
  <c r="E25" i="17"/>
  <c r="P150" i="14"/>
  <c r="Q49" i="16"/>
  <c r="Q174" i="14"/>
  <c r="O175" i="13"/>
  <c r="O100" i="17"/>
  <c r="R225" i="14"/>
  <c r="S75"/>
  <c r="O175" i="15"/>
  <c r="O50" i="14"/>
  <c r="N225"/>
  <c r="N75"/>
  <c r="O125"/>
  <c r="O25" i="17"/>
  <c r="H25" i="14"/>
  <c r="Q200" i="17"/>
  <c r="O149" i="14"/>
  <c r="T149"/>
  <c r="M225"/>
  <c r="O200"/>
  <c r="E25" i="1"/>
  <c r="T200" i="14"/>
  <c r="E25" i="15"/>
  <c r="Q49" i="14"/>
  <c r="Q199" i="1"/>
  <c r="Q200" s="1"/>
  <c r="O200" i="15"/>
  <c r="O100" i="13"/>
  <c r="G75" i="14"/>
  <c r="S150"/>
  <c r="O200" i="17"/>
  <c r="O100" i="15"/>
  <c r="U225" i="14"/>
  <c r="U75"/>
  <c r="O175" i="16"/>
  <c r="O50" i="15"/>
  <c r="Q49"/>
  <c r="W49" s="1"/>
  <c r="Q25" i="1"/>
  <c r="Q175"/>
  <c r="E25" i="13"/>
  <c r="T100" i="14"/>
  <c r="O50" i="1"/>
  <c r="O200" i="16"/>
  <c r="M150" i="14"/>
  <c r="O25" i="13"/>
  <c r="T25" i="14"/>
  <c r="Q199" i="16"/>
  <c r="Q200" s="1"/>
  <c r="Q174" i="1"/>
  <c r="O125" i="15"/>
  <c r="O25" i="1"/>
  <c r="R75" i="14"/>
  <c r="S225"/>
  <c r="O200" i="13"/>
  <c r="O125" i="17"/>
  <c r="N150" i="14"/>
  <c r="O100" i="16"/>
  <c r="E50"/>
  <c r="F75" i="14"/>
  <c r="Q50" i="15"/>
  <c r="Q200"/>
  <c r="H74" i="14"/>
  <c r="Q25" i="16"/>
  <c r="Q175"/>
  <c r="O50" i="17"/>
  <c r="E50" i="1"/>
  <c r="E25" i="16"/>
  <c r="O25" i="14"/>
  <c r="C75"/>
  <c r="T125"/>
  <c r="P225"/>
  <c r="T50"/>
  <c r="P75"/>
  <c r="Q199"/>
  <c r="Q200" s="1"/>
  <c r="Q174" i="16"/>
  <c r="O175" i="17"/>
  <c r="O50" i="16"/>
  <c r="R150" i="14"/>
  <c r="O125" i="13"/>
  <c r="O25" i="16"/>
  <c r="U150" i="14"/>
  <c r="D75"/>
  <c r="O125" i="1"/>
  <c r="E50" i="14"/>
  <c r="V223"/>
  <c r="T224"/>
  <c r="Q116"/>
  <c r="I24" i="19"/>
  <c r="W24" i="1"/>
  <c r="W99" i="13"/>
  <c r="W99" i="17"/>
  <c r="W199" i="13"/>
  <c r="W199" i="17"/>
  <c r="W24" i="16"/>
  <c r="W175" i="15"/>
  <c r="W24" i="17"/>
  <c r="W89" i="14"/>
  <c r="W174" i="15"/>
  <c r="W99"/>
  <c r="I49" i="14"/>
  <c r="W24" i="15"/>
  <c r="W124" i="13"/>
  <c r="I24" i="14"/>
  <c r="Q221"/>
  <c r="Q224" s="1"/>
  <c r="Q147"/>
  <c r="W124" i="17"/>
  <c r="W175"/>
  <c r="W174" i="13"/>
  <c r="W174" i="17"/>
  <c r="W199" i="15"/>
  <c r="W124" i="16"/>
  <c r="W124" i="1"/>
  <c r="W99" i="14"/>
  <c r="W99" i="16"/>
  <c r="W99" i="1"/>
  <c r="I50"/>
  <c r="W196" i="14"/>
  <c r="W199"/>
  <c r="W200" i="1"/>
  <c r="W49" i="16"/>
  <c r="W199" i="1"/>
  <c r="W174" i="16"/>
  <c r="W175" i="1"/>
  <c r="W121" i="14"/>
  <c r="W124"/>
  <c r="W49"/>
  <c r="W199" i="16"/>
  <c r="W174" i="14"/>
  <c r="W174" i="1"/>
  <c r="V222" i="14"/>
  <c r="W222" s="1"/>
  <c r="U155" i="24"/>
  <c r="V221" i="14"/>
  <c r="W119"/>
  <c r="W94"/>
  <c r="A25" i="15"/>
  <c r="A25" i="16"/>
  <c r="A25" i="17"/>
  <c r="A25" i="14"/>
  <c r="A25" i="1"/>
  <c r="A25" i="13"/>
  <c r="V46" i="19"/>
  <c r="V218" i="14"/>
  <c r="V68"/>
  <c r="W68" s="1"/>
  <c r="Q37" i="17"/>
  <c r="Q50" s="1"/>
  <c r="V195" i="14"/>
  <c r="V217"/>
  <c r="W217" s="1"/>
  <c r="V45"/>
  <c r="V20"/>
  <c r="W90"/>
  <c r="O66"/>
  <c r="V120"/>
  <c r="I37" i="1"/>
  <c r="V16" i="14"/>
  <c r="W16" s="1"/>
  <c r="Q116" i="16"/>
  <c r="Q91" i="13"/>
  <c r="Q91" i="15"/>
  <c r="W162" i="16"/>
  <c r="Q116" i="1"/>
  <c r="Q116" i="13"/>
  <c r="Q116" i="17"/>
  <c r="Q91"/>
  <c r="Q73" i="14"/>
  <c r="Q74" s="1"/>
  <c r="Q91" i="16"/>
  <c r="O216" i="14"/>
  <c r="Q112"/>
  <c r="Q116" i="15"/>
  <c r="V87" i="14"/>
  <c r="E66"/>
  <c r="Q91"/>
  <c r="O68" i="24"/>
  <c r="O141" i="14"/>
  <c r="V191"/>
  <c r="V215"/>
  <c r="W215" s="1"/>
  <c r="T216"/>
  <c r="V91"/>
  <c r="T141"/>
  <c r="W115"/>
  <c r="V116"/>
  <c r="V41"/>
  <c r="V65"/>
  <c r="W65" s="1"/>
  <c r="T66"/>
  <c r="H66"/>
  <c r="Q87" i="13"/>
  <c r="Q87" i="17"/>
  <c r="Q112" i="15"/>
  <c r="W187" i="1"/>
  <c r="Q87" i="15"/>
  <c r="Q112" i="13"/>
  <c r="Q125" s="1"/>
  <c r="Q112" i="17"/>
  <c r="Q125" s="1"/>
  <c r="Q12" i="14"/>
  <c r="Q25" s="1"/>
  <c r="W114"/>
  <c r="Q112" i="16"/>
  <c r="Q112" i="1"/>
  <c r="Q87" i="14"/>
  <c r="Q100" s="1"/>
  <c r="Q87" i="16"/>
  <c r="Q87" i="1"/>
  <c r="W93" i="14"/>
  <c r="W90" i="24"/>
  <c r="N77"/>
  <c r="W149"/>
  <c r="Q213" i="14"/>
  <c r="Q216" s="1"/>
  <c r="V104" i="24"/>
  <c r="U77"/>
  <c r="U78" s="1"/>
  <c r="S77"/>
  <c r="S78" s="1"/>
  <c r="Q37" i="13"/>
  <c r="Q50" s="1"/>
  <c r="O62" i="14"/>
  <c r="W162" i="1"/>
  <c r="V103" i="24"/>
  <c r="V207"/>
  <c r="V208" s="1"/>
  <c r="I65" i="14"/>
  <c r="E76" i="24"/>
  <c r="P155"/>
  <c r="U156"/>
  <c r="W38"/>
  <c r="S156"/>
  <c r="V162" i="14"/>
  <c r="V175" s="1"/>
  <c r="Q12" i="13"/>
  <c r="Q25" s="1"/>
  <c r="D77" i="24"/>
  <c r="D78" s="1"/>
  <c r="I37" i="14"/>
  <c r="I24" i="24"/>
  <c r="W74"/>
  <c r="N78"/>
  <c r="V213" i="14"/>
  <c r="V73"/>
  <c r="V95"/>
  <c r="V12"/>
  <c r="Q95" i="13"/>
  <c r="Q120" i="16"/>
  <c r="Q95" i="14"/>
  <c r="Q95" i="1"/>
  <c r="V37" i="14"/>
  <c r="V50" s="1"/>
  <c r="V112"/>
  <c r="V125" s="1"/>
  <c r="T137"/>
  <c r="V209"/>
  <c r="T212"/>
  <c r="R156" i="24"/>
  <c r="T62" i="14"/>
  <c r="T75" s="1"/>
  <c r="H62"/>
  <c r="O137"/>
  <c r="I76" i="24"/>
  <c r="W124"/>
  <c r="V187" i="14"/>
  <c r="V200" s="1"/>
  <c r="O212"/>
  <c r="O225" s="1"/>
  <c r="U233" i="24"/>
  <c r="U234" s="1"/>
  <c r="V130"/>
  <c r="E62" i="14"/>
  <c r="E75" s="1"/>
  <c r="Q37" i="1"/>
  <c r="Q120" i="14"/>
  <c r="Q120" i="1"/>
  <c r="Q120" i="15"/>
  <c r="E70" i="14"/>
  <c r="I73"/>
  <c r="W85"/>
  <c r="I68"/>
  <c r="W118"/>
  <c r="W64"/>
  <c r="W197"/>
  <c r="W10"/>
  <c r="A70"/>
  <c r="Q95" i="16"/>
  <c r="Q95" i="15"/>
  <c r="Q120" i="13"/>
  <c r="A62" i="14"/>
  <c r="A66"/>
  <c r="Q120" i="17"/>
  <c r="Q209" i="14"/>
  <c r="Q212" s="1"/>
  <c r="W187" i="17"/>
  <c r="V136" i="14"/>
  <c r="V139"/>
  <c r="Q138"/>
  <c r="W162" i="17"/>
  <c r="Q148" i="14"/>
  <c r="V148"/>
  <c r="V138"/>
  <c r="I16"/>
  <c r="Q95" i="17"/>
  <c r="Q136" i="14"/>
  <c r="Q135"/>
  <c r="Q146"/>
  <c r="Q149" s="1"/>
  <c r="V142"/>
  <c r="Q143"/>
  <c r="W159"/>
  <c r="W162"/>
  <c r="Q144"/>
  <c r="V144"/>
  <c r="V143"/>
  <c r="Q140"/>
  <c r="W162" i="15"/>
  <c r="V140" i="14"/>
  <c r="Q139"/>
  <c r="V210"/>
  <c r="V135"/>
  <c r="V60"/>
  <c r="W60" s="1"/>
  <c r="I60"/>
  <c r="I12"/>
  <c r="W172"/>
  <c r="V147"/>
  <c r="I41"/>
  <c r="W34"/>
  <c r="W47"/>
  <c r="W110"/>
  <c r="I20"/>
  <c r="I69"/>
  <c r="V72"/>
  <c r="I45"/>
  <c r="W69"/>
  <c r="V47" i="19"/>
  <c r="N155" i="24"/>
  <c r="G77"/>
  <c r="G78" s="1"/>
  <c r="I61" i="14"/>
  <c r="V142" i="24"/>
  <c r="S233"/>
  <c r="S234" s="1"/>
  <c r="T181"/>
  <c r="T182" s="1"/>
  <c r="F77"/>
  <c r="F78" s="1"/>
  <c r="O207"/>
  <c r="O208" s="1"/>
  <c r="X130" s="1"/>
  <c r="W62"/>
  <c r="O25"/>
  <c r="O26" s="1"/>
  <c r="W109" i="14"/>
  <c r="T25" i="24"/>
  <c r="T26" s="1"/>
  <c r="I46"/>
  <c r="R155"/>
  <c r="Q76"/>
  <c r="H77"/>
  <c r="H78" s="1"/>
  <c r="W35"/>
  <c r="V25"/>
  <c r="V26" s="1"/>
  <c r="O104"/>
  <c r="X104" s="1"/>
  <c r="O129"/>
  <c r="N156"/>
  <c r="Q180"/>
  <c r="W180" s="1"/>
  <c r="W9" i="14"/>
  <c r="T207" i="24"/>
  <c r="T208" s="1"/>
  <c r="Y130" s="1"/>
  <c r="V182"/>
  <c r="W140"/>
  <c r="W47"/>
  <c r="R233"/>
  <c r="R234" s="1"/>
  <c r="T103"/>
  <c r="I70"/>
  <c r="T51"/>
  <c r="T52" s="1"/>
  <c r="S155"/>
  <c r="H25"/>
  <c r="H26" s="1"/>
  <c r="O64"/>
  <c r="H51"/>
  <c r="H52" s="1"/>
  <c r="W61" i="14"/>
  <c r="I59"/>
  <c r="I64"/>
  <c r="W38"/>
  <c r="I72"/>
  <c r="W219"/>
  <c r="O220"/>
  <c r="W211"/>
  <c r="O70"/>
  <c r="W13"/>
  <c r="Q59"/>
  <c r="Q62" s="1"/>
  <c r="O145"/>
  <c r="W214"/>
  <c r="W188"/>
  <c r="Q170"/>
  <c r="Q175" s="1"/>
  <c r="W167"/>
  <c r="W113"/>
  <c r="Q142"/>
  <c r="W92"/>
  <c r="W88"/>
  <c r="Q134"/>
  <c r="Q67"/>
  <c r="Q70" s="1"/>
  <c r="Q45"/>
  <c r="Q50" s="1"/>
  <c r="W42"/>
  <c r="W17"/>
  <c r="W21"/>
  <c r="Q63"/>
  <c r="Q66" s="1"/>
  <c r="H70"/>
  <c r="V59"/>
  <c r="V63"/>
  <c r="W184"/>
  <c r="V146"/>
  <c r="V71"/>
  <c r="W96"/>
  <c r="T145"/>
  <c r="T220"/>
  <c r="W84"/>
  <c r="W192"/>
  <c r="W166"/>
  <c r="W163"/>
  <c r="V134"/>
  <c r="I71"/>
  <c r="W171"/>
  <c r="W117"/>
  <c r="Q220"/>
  <c r="I63"/>
  <c r="T70"/>
  <c r="V67"/>
  <c r="I67"/>
  <c r="W113" i="24"/>
  <c r="Q116"/>
  <c r="W16"/>
  <c r="Q61"/>
  <c r="Q12"/>
  <c r="W12" s="1"/>
  <c r="W9"/>
  <c r="Q98"/>
  <c r="W95"/>
  <c r="V225"/>
  <c r="V228" s="1"/>
  <c r="T228"/>
  <c r="Q150"/>
  <c r="T76"/>
  <c r="V73"/>
  <c r="V46"/>
  <c r="W46" s="1"/>
  <c r="W43"/>
  <c r="E52"/>
  <c r="W172"/>
  <c r="O232"/>
  <c r="Q229"/>
  <c r="O224"/>
  <c r="Q221"/>
  <c r="I69"/>
  <c r="E72"/>
  <c r="V229"/>
  <c r="V232" s="1"/>
  <c r="T232"/>
  <c r="O154"/>
  <c r="O155" s="1"/>
  <c r="Q151"/>
  <c r="Q198"/>
  <c r="W195"/>
  <c r="Q128"/>
  <c r="W128" s="1"/>
  <c r="W125"/>
  <c r="Q51"/>
  <c r="E25"/>
  <c r="I16"/>
  <c r="Q146"/>
  <c r="O142"/>
  <c r="W66"/>
  <c r="I65"/>
  <c r="O51"/>
  <c r="O52" s="1"/>
  <c r="T129"/>
  <c r="T104"/>
  <c r="M155"/>
  <c r="O77"/>
  <c r="P156"/>
  <c r="V42"/>
  <c r="W42" s="1"/>
  <c r="W13"/>
  <c r="O103"/>
  <c r="X103" s="1"/>
  <c r="M233"/>
  <c r="M234" s="1"/>
  <c r="W63"/>
  <c r="Q168"/>
  <c r="W168" s="1"/>
  <c r="W165"/>
  <c r="I61"/>
  <c r="E64"/>
  <c r="I64" s="1"/>
  <c r="O228"/>
  <c r="Q225"/>
  <c r="O220"/>
  <c r="Q217"/>
  <c r="M156"/>
  <c r="Q68"/>
  <c r="I68"/>
  <c r="Q142"/>
  <c r="W139"/>
  <c r="T64"/>
  <c r="V61"/>
  <c r="V64" s="1"/>
  <c r="V221"/>
  <c r="V224" s="1"/>
  <c r="T224"/>
  <c r="W120"/>
  <c r="T146"/>
  <c r="V143"/>
  <c r="V146" s="1"/>
  <c r="V217"/>
  <c r="V220" s="1"/>
  <c r="T220"/>
  <c r="V151"/>
  <c r="V154" s="1"/>
  <c r="T154"/>
  <c r="V69"/>
  <c r="V72" s="1"/>
  <c r="T72"/>
  <c r="V147"/>
  <c r="V150" s="1"/>
  <c r="T150"/>
  <c r="Q69"/>
  <c r="W17"/>
  <c r="Q20"/>
  <c r="W20" s="1"/>
  <c r="T68"/>
  <c r="V65"/>
  <c r="R77"/>
  <c r="R78" s="1"/>
  <c r="W71"/>
  <c r="T92" i="13"/>
  <c r="V25" i="14" l="1"/>
  <c r="V74"/>
  <c r="Q125" i="1"/>
  <c r="T225" i="14"/>
  <c r="H75"/>
  <c r="O75"/>
  <c r="Q75"/>
  <c r="Q100" i="15"/>
  <c r="Q100" i="13"/>
  <c r="V100" i="14"/>
  <c r="O150"/>
  <c r="W50" i="1"/>
  <c r="Q50"/>
  <c r="Q225" i="14"/>
  <c r="Q100" i="16"/>
  <c r="Q100" i="17"/>
  <c r="W100" s="1"/>
  <c r="Q125" i="14"/>
  <c r="T150"/>
  <c r="V149"/>
  <c r="W149" s="1"/>
  <c r="Q100" i="1"/>
  <c r="Q125" i="16"/>
  <c r="Q125" i="15"/>
  <c r="V224" i="14"/>
  <c r="W223"/>
  <c r="I74"/>
  <c r="W200"/>
  <c r="I50"/>
  <c r="A75"/>
  <c r="W25"/>
  <c r="W125" i="1"/>
  <c r="W50" i="14"/>
  <c r="W100" i="15"/>
  <c r="W147" i="14"/>
  <c r="W221"/>
  <c r="W175"/>
  <c r="I25"/>
  <c r="I52" i="24"/>
  <c r="W195" i="14"/>
  <c r="W45"/>
  <c r="W20"/>
  <c r="V220"/>
  <c r="W220" s="1"/>
  <c r="W87" i="15"/>
  <c r="W218" i="14"/>
  <c r="W73"/>
  <c r="W112" i="1"/>
  <c r="W87" i="17"/>
  <c r="V66" i="14"/>
  <c r="W66" s="1"/>
  <c r="W120"/>
  <c r="W116"/>
  <c r="Q141"/>
  <c r="V216"/>
  <c r="V141"/>
  <c r="W41"/>
  <c r="W148"/>
  <c r="Q181" i="24"/>
  <c r="W181" s="1"/>
  <c r="W213" i="14"/>
  <c r="X129" i="24"/>
  <c r="I70" i="14"/>
  <c r="Z130" i="24"/>
  <c r="Y104"/>
  <c r="Z104" s="1"/>
  <c r="O78"/>
  <c r="O156"/>
  <c r="W139" i="14"/>
  <c r="W95"/>
  <c r="V48" i="19"/>
  <c r="V49" s="1"/>
  <c r="W187" i="14"/>
  <c r="W144"/>
  <c r="W209"/>
  <c r="V137"/>
  <c r="Y103" i="24"/>
  <c r="Z103" s="1"/>
  <c r="Y129"/>
  <c r="V62" i="14"/>
  <c r="Q137"/>
  <c r="W37" i="1"/>
  <c r="V212" i="14"/>
  <c r="W136"/>
  <c r="W142"/>
  <c r="W138"/>
  <c r="W140"/>
  <c r="W143"/>
  <c r="V145"/>
  <c r="W37"/>
  <c r="W87"/>
  <c r="W112"/>
  <c r="W135"/>
  <c r="W12"/>
  <c r="W210"/>
  <c r="I62"/>
  <c r="W72"/>
  <c r="T77" i="24"/>
  <c r="T78" s="1"/>
  <c r="T155"/>
  <c r="V51"/>
  <c r="V52" s="1"/>
  <c r="W143"/>
  <c r="I66" i="14"/>
  <c r="V233" i="24"/>
  <c r="V234" s="1"/>
  <c r="I51"/>
  <c r="Q145" i="14"/>
  <c r="W191"/>
  <c r="W170"/>
  <c r="W134"/>
  <c r="W91"/>
  <c r="W63"/>
  <c r="V70"/>
  <c r="W67"/>
  <c r="W59"/>
  <c r="W146"/>
  <c r="W71"/>
  <c r="W221" i="24"/>
  <c r="Q224"/>
  <c r="I25"/>
  <c r="E26"/>
  <c r="I26" s="1"/>
  <c r="W116"/>
  <c r="Q130"/>
  <c r="W130" s="1"/>
  <c r="V68"/>
  <c r="W65"/>
  <c r="Q72"/>
  <c r="W72" s="1"/>
  <c r="W69"/>
  <c r="W217"/>
  <c r="Q220"/>
  <c r="W220" s="1"/>
  <c r="W151"/>
  <c r="Q154"/>
  <c r="W154" s="1"/>
  <c r="I72"/>
  <c r="E77"/>
  <c r="W229"/>
  <c r="Q232"/>
  <c r="W232" s="1"/>
  <c r="V76"/>
  <c r="W76" s="1"/>
  <c r="W73"/>
  <c r="W146"/>
  <c r="Q155"/>
  <c r="Q52"/>
  <c r="Q207"/>
  <c r="W198"/>
  <c r="W98"/>
  <c r="Q104"/>
  <c r="W104" s="1"/>
  <c r="Q103"/>
  <c r="W103" s="1"/>
  <c r="W150"/>
  <c r="V155"/>
  <c r="T233"/>
  <c r="T234" s="1"/>
  <c r="V156"/>
  <c r="Q129"/>
  <c r="W129" s="1"/>
  <c r="T156"/>
  <c r="O233"/>
  <c r="O234" s="1"/>
  <c r="X156" s="1"/>
  <c r="W147"/>
  <c r="Q25"/>
  <c r="W142"/>
  <c r="W225"/>
  <c r="Q228"/>
  <c r="W228" s="1"/>
  <c r="W61"/>
  <c r="Q64"/>
  <c r="W64" s="1"/>
  <c r="Q150" i="14" l="1"/>
  <c r="V75"/>
  <c r="W75" s="1"/>
  <c r="V225"/>
  <c r="V150"/>
  <c r="W224"/>
  <c r="W125"/>
  <c r="W225"/>
  <c r="I75"/>
  <c r="W74"/>
  <c r="W70"/>
  <c r="W100"/>
  <c r="Q182" i="24"/>
  <c r="W182" s="1"/>
  <c r="W51"/>
  <c r="Z129"/>
  <c r="Y155"/>
  <c r="W212" i="14"/>
  <c r="W145"/>
  <c r="W137"/>
  <c r="W141"/>
  <c r="W62"/>
  <c r="W155" i="24"/>
  <c r="Q77"/>
  <c r="Q78" s="1"/>
  <c r="V77"/>
  <c r="V78" s="1"/>
  <c r="W52"/>
  <c r="Y156"/>
  <c r="Z156" s="1"/>
  <c r="Q208"/>
  <c r="W208" s="1"/>
  <c r="W207"/>
  <c r="W224"/>
  <c r="Q233"/>
  <c r="W25"/>
  <c r="Q26"/>
  <c r="W26" s="1"/>
  <c r="I77"/>
  <c r="E78"/>
  <c r="I78" s="1"/>
  <c r="W68"/>
  <c r="Q156"/>
  <c r="W156" s="1"/>
  <c r="X155"/>
  <c r="U14" i="19"/>
  <c r="U19"/>
  <c r="U18"/>
  <c r="U17"/>
  <c r="U15"/>
  <c r="U13"/>
  <c r="U11"/>
  <c r="U10"/>
  <c r="U9"/>
  <c r="W150" i="14" l="1"/>
  <c r="W77" i="24"/>
  <c r="W78"/>
  <c r="U16" i="19"/>
  <c r="Z155" i="24"/>
  <c r="U12" i="19"/>
  <c r="U25" s="1"/>
  <c r="U20"/>
  <c r="W233" i="24"/>
  <c r="Q234"/>
  <c r="W234" s="1"/>
  <c r="F64" i="1"/>
  <c r="G64"/>
  <c r="W216" i="14" l="1"/>
  <c r="A64" i="1"/>
  <c r="S148" i="19"/>
  <c r="R222"/>
  <c r="R148"/>
  <c r="S223"/>
  <c r="S147"/>
  <c r="R223"/>
  <c r="R147"/>
  <c r="S222"/>
  <c r="U10" i="20"/>
  <c r="T111" i="13"/>
  <c r="T11"/>
  <c r="T223" i="19" l="1"/>
  <c r="T148"/>
  <c r="T222"/>
  <c r="T147"/>
  <c r="S10" i="20"/>
  <c r="R10"/>
  <c r="G10"/>
  <c r="F10"/>
  <c r="A10" l="1"/>
  <c r="G10" i="19"/>
  <c r="F10"/>
  <c r="S10"/>
  <c r="R10"/>
  <c r="T10" i="20"/>
  <c r="H10" i="1"/>
  <c r="H10" i="13"/>
  <c r="H10" i="15"/>
  <c r="H10" i="16"/>
  <c r="H10" i="17"/>
  <c r="H10" i="20"/>
  <c r="H9" i="1"/>
  <c r="H9" i="13"/>
  <c r="H9" i="15"/>
  <c r="H9" i="16"/>
  <c r="H9" i="17"/>
  <c r="V23" i="19" l="1"/>
  <c r="A10"/>
  <c r="V10" i="20"/>
  <c r="H10" i="19"/>
  <c r="T10"/>
  <c r="V22"/>
  <c r="V21"/>
  <c r="U69" i="16"/>
  <c r="U68"/>
  <c r="U67"/>
  <c r="U65"/>
  <c r="U64"/>
  <c r="U63"/>
  <c r="U61"/>
  <c r="U60"/>
  <c r="U59"/>
  <c r="U73"/>
  <c r="U72"/>
  <c r="U71"/>
  <c r="N10" i="20"/>
  <c r="M10"/>
  <c r="D10"/>
  <c r="C10"/>
  <c r="U74" i="16" l="1"/>
  <c r="V24" i="19"/>
  <c r="U66" i="16"/>
  <c r="U62"/>
  <c r="V10" i="19"/>
  <c r="U70" i="16"/>
  <c r="N10" i="19"/>
  <c r="M10"/>
  <c r="D10"/>
  <c r="C10"/>
  <c r="U75" i="16" l="1"/>
  <c r="M209" i="1"/>
  <c r="M209" i="13"/>
  <c r="M209" i="15"/>
  <c r="M209" i="16"/>
  <c r="M209" i="17"/>
  <c r="O10" i="20" l="1"/>
  <c r="E10"/>
  <c r="Q10" l="1"/>
  <c r="W10" s="1"/>
  <c r="I10"/>
  <c r="A47" i="19" l="1"/>
  <c r="A48"/>
  <c r="T184" i="16"/>
  <c r="T159"/>
  <c r="A46" i="19" l="1"/>
  <c r="V159" i="16"/>
  <c r="V184"/>
  <c r="U73" i="1" l="1"/>
  <c r="U72"/>
  <c r="U71"/>
  <c r="U73" i="13"/>
  <c r="U72"/>
  <c r="U71"/>
  <c r="U74" s="1"/>
  <c r="U73" i="15"/>
  <c r="U72"/>
  <c r="U71"/>
  <c r="U73" i="17"/>
  <c r="U74" s="1"/>
  <c r="U72"/>
  <c r="U71"/>
  <c r="U74" i="1" l="1"/>
  <c r="U74" i="15"/>
  <c r="U71" i="19"/>
  <c r="U73"/>
  <c r="U72"/>
  <c r="U74" l="1"/>
  <c r="S146" i="15"/>
  <c r="R146"/>
  <c r="S94" i="20" l="1"/>
  <c r="S93"/>
  <c r="S92"/>
  <c r="S90"/>
  <c r="S89"/>
  <c r="S88"/>
  <c r="S86"/>
  <c r="S85"/>
  <c r="S84"/>
  <c r="C71" i="1"/>
  <c r="C71" i="13"/>
  <c r="C71" i="15"/>
  <c r="C71" i="16"/>
  <c r="C71" i="17"/>
  <c r="U223" i="1"/>
  <c r="S223"/>
  <c r="R223"/>
  <c r="P223"/>
  <c r="N223"/>
  <c r="M223"/>
  <c r="U222"/>
  <c r="S222"/>
  <c r="R222"/>
  <c r="P222"/>
  <c r="N222"/>
  <c r="M222"/>
  <c r="U221"/>
  <c r="U224" s="1"/>
  <c r="S221"/>
  <c r="R221"/>
  <c r="P221"/>
  <c r="P224" s="1"/>
  <c r="N221"/>
  <c r="N224" s="1"/>
  <c r="M221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W198"/>
  <c r="W197"/>
  <c r="T194"/>
  <c r="V194" s="1"/>
  <c r="T193"/>
  <c r="V193" s="1"/>
  <c r="T192"/>
  <c r="T190"/>
  <c r="T189"/>
  <c r="T188"/>
  <c r="T186"/>
  <c r="V186" s="1"/>
  <c r="T185"/>
  <c r="T184"/>
  <c r="W173"/>
  <c r="W172"/>
  <c r="T169"/>
  <c r="V169" s="1"/>
  <c r="T168"/>
  <c r="V168" s="1"/>
  <c r="T167"/>
  <c r="T165"/>
  <c r="T164"/>
  <c r="T163"/>
  <c r="T161"/>
  <c r="V161" s="1"/>
  <c r="T160"/>
  <c r="T159"/>
  <c r="U148"/>
  <c r="S148"/>
  <c r="R148"/>
  <c r="P148"/>
  <c r="N148"/>
  <c r="M148"/>
  <c r="U147"/>
  <c r="S147"/>
  <c r="R147"/>
  <c r="P147"/>
  <c r="N147"/>
  <c r="M147"/>
  <c r="U146"/>
  <c r="S146"/>
  <c r="R146"/>
  <c r="R149" s="1"/>
  <c r="P146"/>
  <c r="P149" s="1"/>
  <c r="N146"/>
  <c r="M146"/>
  <c r="U144"/>
  <c r="S144"/>
  <c r="R144"/>
  <c r="P144"/>
  <c r="N144"/>
  <c r="M144"/>
  <c r="U143"/>
  <c r="S143"/>
  <c r="R143"/>
  <c r="P143"/>
  <c r="N143"/>
  <c r="M143"/>
  <c r="U142"/>
  <c r="S142"/>
  <c r="R142"/>
  <c r="P142"/>
  <c r="N142"/>
  <c r="M142"/>
  <c r="U140"/>
  <c r="S140"/>
  <c r="R140"/>
  <c r="P140"/>
  <c r="N140"/>
  <c r="M140"/>
  <c r="U139"/>
  <c r="S139"/>
  <c r="R139"/>
  <c r="P139"/>
  <c r="N139"/>
  <c r="M139"/>
  <c r="U138"/>
  <c r="S138"/>
  <c r="R138"/>
  <c r="P138"/>
  <c r="N138"/>
  <c r="M138"/>
  <c r="U136"/>
  <c r="S136"/>
  <c r="R136"/>
  <c r="P136"/>
  <c r="N136"/>
  <c r="M136"/>
  <c r="U135"/>
  <c r="S135"/>
  <c r="R135"/>
  <c r="P135"/>
  <c r="N135"/>
  <c r="M135"/>
  <c r="U134"/>
  <c r="S134"/>
  <c r="R134"/>
  <c r="P134"/>
  <c r="N134"/>
  <c r="M134"/>
  <c r="W123"/>
  <c r="T119"/>
  <c r="T118"/>
  <c r="T117"/>
  <c r="T115"/>
  <c r="T114"/>
  <c r="T113"/>
  <c r="T111"/>
  <c r="V111" s="1"/>
  <c r="T110"/>
  <c r="T109"/>
  <c r="T94"/>
  <c r="T93"/>
  <c r="T92"/>
  <c r="T90"/>
  <c r="T89"/>
  <c r="T88"/>
  <c r="T86"/>
  <c r="T85"/>
  <c r="T84"/>
  <c r="S73"/>
  <c r="R73"/>
  <c r="P73"/>
  <c r="N73"/>
  <c r="M73"/>
  <c r="G73"/>
  <c r="F73"/>
  <c r="D73"/>
  <c r="C73"/>
  <c r="S72"/>
  <c r="R72"/>
  <c r="P72"/>
  <c r="N72"/>
  <c r="M72"/>
  <c r="G72"/>
  <c r="F72"/>
  <c r="D72"/>
  <c r="C72"/>
  <c r="S71"/>
  <c r="R71"/>
  <c r="R74" s="1"/>
  <c r="P71"/>
  <c r="N71"/>
  <c r="M71"/>
  <c r="G71"/>
  <c r="F71"/>
  <c r="D71"/>
  <c r="U69"/>
  <c r="S69"/>
  <c r="R69"/>
  <c r="P69"/>
  <c r="N69"/>
  <c r="M69"/>
  <c r="G69"/>
  <c r="F69"/>
  <c r="D69"/>
  <c r="C69"/>
  <c r="U68"/>
  <c r="S68"/>
  <c r="R68"/>
  <c r="P68"/>
  <c r="N68"/>
  <c r="M68"/>
  <c r="D68"/>
  <c r="C68"/>
  <c r="U67"/>
  <c r="S67"/>
  <c r="R67"/>
  <c r="P67"/>
  <c r="N67"/>
  <c r="M67"/>
  <c r="G67"/>
  <c r="F67"/>
  <c r="D67"/>
  <c r="C67"/>
  <c r="U65"/>
  <c r="S65"/>
  <c r="R65"/>
  <c r="N65"/>
  <c r="M65"/>
  <c r="G65"/>
  <c r="F65"/>
  <c r="D65"/>
  <c r="C65"/>
  <c r="U64"/>
  <c r="S64"/>
  <c r="R64"/>
  <c r="P64"/>
  <c r="N64"/>
  <c r="M64"/>
  <c r="D64"/>
  <c r="C64"/>
  <c r="U63"/>
  <c r="S63"/>
  <c r="R63"/>
  <c r="P63"/>
  <c r="N63"/>
  <c r="M63"/>
  <c r="G63"/>
  <c r="F63"/>
  <c r="D63"/>
  <c r="C63"/>
  <c r="U61"/>
  <c r="S61"/>
  <c r="R61"/>
  <c r="P61"/>
  <c r="N61"/>
  <c r="M61"/>
  <c r="G61"/>
  <c r="F61"/>
  <c r="D61"/>
  <c r="C61"/>
  <c r="U60"/>
  <c r="S60"/>
  <c r="R60"/>
  <c r="P60"/>
  <c r="N60"/>
  <c r="M60"/>
  <c r="G60"/>
  <c r="F60"/>
  <c r="D60"/>
  <c r="C60"/>
  <c r="U59"/>
  <c r="S59"/>
  <c r="P59"/>
  <c r="N59"/>
  <c r="M59"/>
  <c r="G59"/>
  <c r="D59"/>
  <c r="C59"/>
  <c r="T44"/>
  <c r="V44" s="1"/>
  <c r="H44"/>
  <c r="T43"/>
  <c r="H43"/>
  <c r="T42"/>
  <c r="H42"/>
  <c r="T40"/>
  <c r="H40"/>
  <c r="T39"/>
  <c r="H39"/>
  <c r="T38"/>
  <c r="H38"/>
  <c r="T36"/>
  <c r="H36"/>
  <c r="T35"/>
  <c r="H35"/>
  <c r="T34"/>
  <c r="H34"/>
  <c r="H23"/>
  <c r="H22"/>
  <c r="H21"/>
  <c r="T19"/>
  <c r="V19" s="1"/>
  <c r="H19"/>
  <c r="T18"/>
  <c r="G68"/>
  <c r="T17"/>
  <c r="H17"/>
  <c r="T15"/>
  <c r="H15"/>
  <c r="T14"/>
  <c r="H14"/>
  <c r="T13"/>
  <c r="H13"/>
  <c r="T11"/>
  <c r="H11"/>
  <c r="H12" s="1"/>
  <c r="T10"/>
  <c r="T9"/>
  <c r="G74" l="1"/>
  <c r="H24"/>
  <c r="N74"/>
  <c r="N149"/>
  <c r="U149"/>
  <c r="M224"/>
  <c r="S224"/>
  <c r="M74"/>
  <c r="S74"/>
  <c r="M149"/>
  <c r="S149"/>
  <c r="R224"/>
  <c r="C74"/>
  <c r="F74"/>
  <c r="P74"/>
  <c r="D74"/>
  <c r="V43"/>
  <c r="V18"/>
  <c r="W18" s="1"/>
  <c r="S66"/>
  <c r="M66"/>
  <c r="C66"/>
  <c r="M141"/>
  <c r="T191"/>
  <c r="R66"/>
  <c r="D66"/>
  <c r="N66"/>
  <c r="R141"/>
  <c r="P216"/>
  <c r="R216"/>
  <c r="S141"/>
  <c r="T116"/>
  <c r="T41"/>
  <c r="U66"/>
  <c r="T16"/>
  <c r="H41"/>
  <c r="G66"/>
  <c r="H16"/>
  <c r="F66"/>
  <c r="N141"/>
  <c r="U141"/>
  <c r="T166"/>
  <c r="M216"/>
  <c r="S216"/>
  <c r="T91"/>
  <c r="P141"/>
  <c r="N216"/>
  <c r="U216"/>
  <c r="S91" i="20"/>
  <c r="V14" i="1"/>
  <c r="W14" s="1"/>
  <c r="V39"/>
  <c r="V189"/>
  <c r="V164"/>
  <c r="S89" i="19"/>
  <c r="V36" i="1"/>
  <c r="V86"/>
  <c r="V11"/>
  <c r="W11" s="1"/>
  <c r="S62"/>
  <c r="A60"/>
  <c r="A63"/>
  <c r="A73"/>
  <c r="P137"/>
  <c r="N212"/>
  <c r="N225" s="1"/>
  <c r="U212"/>
  <c r="D62"/>
  <c r="N137"/>
  <c r="U137"/>
  <c r="S212"/>
  <c r="U62"/>
  <c r="N62"/>
  <c r="T112"/>
  <c r="H37"/>
  <c r="G62"/>
  <c r="T12"/>
  <c r="T37"/>
  <c r="M62"/>
  <c r="R137"/>
  <c r="R150" s="1"/>
  <c r="T187"/>
  <c r="P212"/>
  <c r="M212"/>
  <c r="P62"/>
  <c r="T87"/>
  <c r="C62"/>
  <c r="M137"/>
  <c r="S137"/>
  <c r="T162"/>
  <c r="R212"/>
  <c r="S86" i="19"/>
  <c r="S87" i="20"/>
  <c r="A69" i="1"/>
  <c r="V114"/>
  <c r="V119"/>
  <c r="V89"/>
  <c r="V94"/>
  <c r="W94" s="1"/>
  <c r="V118"/>
  <c r="A67"/>
  <c r="A72"/>
  <c r="V93"/>
  <c r="A61"/>
  <c r="A65"/>
  <c r="A71"/>
  <c r="V185"/>
  <c r="V160"/>
  <c r="R70"/>
  <c r="P70"/>
  <c r="R220"/>
  <c r="V110"/>
  <c r="V85"/>
  <c r="W85" s="1"/>
  <c r="V35"/>
  <c r="V10"/>
  <c r="W10" s="1"/>
  <c r="I12"/>
  <c r="M220"/>
  <c r="S220"/>
  <c r="T20"/>
  <c r="M70"/>
  <c r="T95"/>
  <c r="R145"/>
  <c r="N70"/>
  <c r="U70"/>
  <c r="M145"/>
  <c r="T195"/>
  <c r="V188"/>
  <c r="U220"/>
  <c r="T170"/>
  <c r="N220"/>
  <c r="P220"/>
  <c r="T120"/>
  <c r="S145"/>
  <c r="V113"/>
  <c r="U145"/>
  <c r="N145"/>
  <c r="P145"/>
  <c r="S70"/>
  <c r="T45"/>
  <c r="V38"/>
  <c r="V13"/>
  <c r="H45"/>
  <c r="G70"/>
  <c r="C70"/>
  <c r="D70"/>
  <c r="S95" i="20"/>
  <c r="S94" i="19"/>
  <c r="S93"/>
  <c r="V42" i="1"/>
  <c r="V192"/>
  <c r="V167"/>
  <c r="V117"/>
  <c r="V92"/>
  <c r="V17"/>
  <c r="S92" i="19"/>
  <c r="H63" i="1"/>
  <c r="H64"/>
  <c r="V40"/>
  <c r="V15"/>
  <c r="V190"/>
  <c r="V165"/>
  <c r="V115"/>
  <c r="V90"/>
  <c r="S90" i="19"/>
  <c r="V88" i="1"/>
  <c r="S85" i="19"/>
  <c r="S88"/>
  <c r="V159" i="1"/>
  <c r="V109"/>
  <c r="V84"/>
  <c r="V34"/>
  <c r="V9"/>
  <c r="V184"/>
  <c r="S84" i="19"/>
  <c r="W122" i="1"/>
  <c r="W98"/>
  <c r="W22"/>
  <c r="O222"/>
  <c r="Q222" s="1"/>
  <c r="W222" s="1"/>
  <c r="O219"/>
  <c r="Q219" s="1"/>
  <c r="O221"/>
  <c r="O224" s="1"/>
  <c r="O223"/>
  <c r="Q223" s="1"/>
  <c r="W223" s="1"/>
  <c r="T69"/>
  <c r="V69" s="1"/>
  <c r="Q63"/>
  <c r="T73"/>
  <c r="H60"/>
  <c r="E69"/>
  <c r="T135"/>
  <c r="T140"/>
  <c r="T143"/>
  <c r="T146"/>
  <c r="I43"/>
  <c r="T67"/>
  <c r="O135"/>
  <c r="I10"/>
  <c r="E68"/>
  <c r="O61"/>
  <c r="T139"/>
  <c r="E67"/>
  <c r="I36"/>
  <c r="W110"/>
  <c r="T213"/>
  <c r="W40"/>
  <c r="O59"/>
  <c r="W161"/>
  <c r="W165"/>
  <c r="W35"/>
  <c r="I17"/>
  <c r="H72"/>
  <c r="W114"/>
  <c r="T144"/>
  <c r="W185"/>
  <c r="W193"/>
  <c r="O211"/>
  <c r="Q211" s="1"/>
  <c r="T219"/>
  <c r="V219" s="1"/>
  <c r="T223"/>
  <c r="V223" s="1"/>
  <c r="W39"/>
  <c r="T61"/>
  <c r="V61" s="1"/>
  <c r="T65"/>
  <c r="T72"/>
  <c r="O139"/>
  <c r="O143"/>
  <c r="O146"/>
  <c r="W164"/>
  <c r="T209"/>
  <c r="T215"/>
  <c r="T222"/>
  <c r="W115"/>
  <c r="W186"/>
  <c r="H71"/>
  <c r="P65"/>
  <c r="P66" s="1"/>
  <c r="H73"/>
  <c r="T134"/>
  <c r="W189"/>
  <c r="W192"/>
  <c r="T211"/>
  <c r="V211" s="1"/>
  <c r="T214"/>
  <c r="O215"/>
  <c r="Q215" s="1"/>
  <c r="O218"/>
  <c r="Q218" s="1"/>
  <c r="O65"/>
  <c r="O67"/>
  <c r="W194"/>
  <c r="O210"/>
  <c r="Q210" s="1"/>
  <c r="I34"/>
  <c r="E59"/>
  <c r="H61"/>
  <c r="I39"/>
  <c r="O60"/>
  <c r="O69"/>
  <c r="O73"/>
  <c r="W119"/>
  <c r="E61"/>
  <c r="I22"/>
  <c r="I35"/>
  <c r="F59"/>
  <c r="F62" s="1"/>
  <c r="T63"/>
  <c r="O68"/>
  <c r="T136"/>
  <c r="O148"/>
  <c r="V163"/>
  <c r="W168"/>
  <c r="O213"/>
  <c r="Q72"/>
  <c r="Q64"/>
  <c r="E63"/>
  <c r="I13"/>
  <c r="I40"/>
  <c r="H65"/>
  <c r="E64"/>
  <c r="I14"/>
  <c r="O63"/>
  <c r="O134"/>
  <c r="W167"/>
  <c r="R59"/>
  <c r="E65"/>
  <c r="I15"/>
  <c r="H18"/>
  <c r="F68"/>
  <c r="Q68"/>
  <c r="E73"/>
  <c r="I23"/>
  <c r="I42"/>
  <c r="W43"/>
  <c r="T64"/>
  <c r="O72"/>
  <c r="I38"/>
  <c r="Q60"/>
  <c r="O64"/>
  <c r="E72"/>
  <c r="Q73"/>
  <c r="T142"/>
  <c r="O214"/>
  <c r="Q214" s="1"/>
  <c r="I11"/>
  <c r="W44"/>
  <c r="Q59"/>
  <c r="I44"/>
  <c r="H69"/>
  <c r="O142"/>
  <c r="T221"/>
  <c r="T224" s="1"/>
  <c r="Q61"/>
  <c r="E71"/>
  <c r="I21"/>
  <c r="W117"/>
  <c r="W118"/>
  <c r="W160"/>
  <c r="Q69"/>
  <c r="W19"/>
  <c r="H67"/>
  <c r="I19"/>
  <c r="W36"/>
  <c r="T71"/>
  <c r="W111"/>
  <c r="W190"/>
  <c r="E60"/>
  <c r="T60"/>
  <c r="O140"/>
  <c r="T147"/>
  <c r="T148"/>
  <c r="O209"/>
  <c r="T217"/>
  <c r="T68"/>
  <c r="O71"/>
  <c r="O136"/>
  <c r="O138"/>
  <c r="T138"/>
  <c r="O144"/>
  <c r="O147"/>
  <c r="T210"/>
  <c r="O217"/>
  <c r="T218"/>
  <c r="V218" s="1"/>
  <c r="W169"/>
  <c r="T74" l="1"/>
  <c r="E74"/>
  <c r="O74"/>
  <c r="H74"/>
  <c r="T175"/>
  <c r="T100"/>
  <c r="T200"/>
  <c r="T25"/>
  <c r="U225"/>
  <c r="S75"/>
  <c r="H25"/>
  <c r="O149"/>
  <c r="T149"/>
  <c r="C75"/>
  <c r="P225"/>
  <c r="T50"/>
  <c r="T125"/>
  <c r="U150"/>
  <c r="D75"/>
  <c r="S225"/>
  <c r="N75"/>
  <c r="M150"/>
  <c r="M225"/>
  <c r="M75"/>
  <c r="H50"/>
  <c r="P150"/>
  <c r="S150"/>
  <c r="N150"/>
  <c r="S100" i="20"/>
  <c r="P75" i="1"/>
  <c r="G75"/>
  <c r="U75"/>
  <c r="R225"/>
  <c r="I24"/>
  <c r="V222"/>
  <c r="V195"/>
  <c r="V170"/>
  <c r="W93"/>
  <c r="V68"/>
  <c r="W68" s="1"/>
  <c r="H20"/>
  <c r="V45"/>
  <c r="V20"/>
  <c r="O141"/>
  <c r="V166"/>
  <c r="T141"/>
  <c r="V91"/>
  <c r="H66"/>
  <c r="E66"/>
  <c r="O216"/>
  <c r="T216"/>
  <c r="V116"/>
  <c r="O66"/>
  <c r="T66"/>
  <c r="V16"/>
  <c r="V41"/>
  <c r="V191"/>
  <c r="S91" i="19"/>
  <c r="V64" i="1"/>
  <c r="W64" s="1"/>
  <c r="V214"/>
  <c r="W89"/>
  <c r="V213"/>
  <c r="W13"/>
  <c r="V73"/>
  <c r="W73" s="1"/>
  <c r="V37"/>
  <c r="V187"/>
  <c r="V200" s="1"/>
  <c r="V112"/>
  <c r="V125" s="1"/>
  <c r="V87"/>
  <c r="V12"/>
  <c r="V162"/>
  <c r="T137"/>
  <c r="R62"/>
  <c r="R75" s="1"/>
  <c r="O212"/>
  <c r="O225" s="1"/>
  <c r="O62"/>
  <c r="S87" i="19"/>
  <c r="Q62" i="1"/>
  <c r="O137"/>
  <c r="E62"/>
  <c r="T212"/>
  <c r="V120"/>
  <c r="A62"/>
  <c r="V95"/>
  <c r="F70"/>
  <c r="A68"/>
  <c r="Q148"/>
  <c r="A59"/>
  <c r="Q144"/>
  <c r="Q139"/>
  <c r="Q143"/>
  <c r="V139"/>
  <c r="Q135"/>
  <c r="V143"/>
  <c r="A66"/>
  <c r="V148"/>
  <c r="Q136"/>
  <c r="Q140"/>
  <c r="V136"/>
  <c r="V144"/>
  <c r="V210"/>
  <c r="V135"/>
  <c r="V60"/>
  <c r="W60" s="1"/>
  <c r="V147"/>
  <c r="V72"/>
  <c r="O220"/>
  <c r="T145"/>
  <c r="O145"/>
  <c r="T220"/>
  <c r="V221"/>
  <c r="V224" s="1"/>
  <c r="W88"/>
  <c r="V146"/>
  <c r="T70"/>
  <c r="V63"/>
  <c r="V71"/>
  <c r="O70"/>
  <c r="E70"/>
  <c r="S95" i="19"/>
  <c r="W17" i="1"/>
  <c r="V217"/>
  <c r="V142"/>
  <c r="V67"/>
  <c r="Q213"/>
  <c r="Q216" s="1"/>
  <c r="W15"/>
  <c r="V65"/>
  <c r="V215"/>
  <c r="W90"/>
  <c r="V140"/>
  <c r="V138"/>
  <c r="W9"/>
  <c r="V134"/>
  <c r="V209"/>
  <c r="H59"/>
  <c r="W84"/>
  <c r="W34"/>
  <c r="I9"/>
  <c r="W97"/>
  <c r="W196"/>
  <c r="W21"/>
  <c r="Q71"/>
  <c r="Q74" s="1"/>
  <c r="Q147"/>
  <c r="W23"/>
  <c r="Q221"/>
  <c r="Q224" s="1"/>
  <c r="I64"/>
  <c r="I60"/>
  <c r="W166"/>
  <c r="I72"/>
  <c r="W69"/>
  <c r="W219"/>
  <c r="W96"/>
  <c r="Q146"/>
  <c r="I69"/>
  <c r="W61"/>
  <c r="W211"/>
  <c r="W170"/>
  <c r="W210"/>
  <c r="W163"/>
  <c r="W215"/>
  <c r="I73"/>
  <c r="W113"/>
  <c r="W159"/>
  <c r="W92"/>
  <c r="I71"/>
  <c r="W218"/>
  <c r="I67"/>
  <c r="Q65"/>
  <c r="Q66" s="1"/>
  <c r="W184"/>
  <c r="W214"/>
  <c r="W116"/>
  <c r="Q67"/>
  <c r="I61"/>
  <c r="W195"/>
  <c r="I65"/>
  <c r="Q209"/>
  <c r="Q212" s="1"/>
  <c r="Q225" s="1"/>
  <c r="H68"/>
  <c r="I18"/>
  <c r="W42"/>
  <c r="Q217"/>
  <c r="Q220" s="1"/>
  <c r="Q138"/>
  <c r="W171"/>
  <c r="W121"/>
  <c r="W191"/>
  <c r="W188"/>
  <c r="W109"/>
  <c r="T59"/>
  <c r="T62" s="1"/>
  <c r="T75" s="1"/>
  <c r="W120"/>
  <c r="W38"/>
  <c r="I63"/>
  <c r="Q142"/>
  <c r="Q134"/>
  <c r="T150" l="1"/>
  <c r="V149"/>
  <c r="W149" s="1"/>
  <c r="I74"/>
  <c r="W87"/>
  <c r="V100"/>
  <c r="W100" s="1"/>
  <c r="Q149"/>
  <c r="V74"/>
  <c r="V175"/>
  <c r="E75"/>
  <c r="V50"/>
  <c r="O75"/>
  <c r="F75"/>
  <c r="A75" s="1"/>
  <c r="T225"/>
  <c r="S100" i="19"/>
  <c r="V25" i="1"/>
  <c r="O150"/>
  <c r="W25"/>
  <c r="W224"/>
  <c r="W225"/>
  <c r="W72"/>
  <c r="A70"/>
  <c r="V220"/>
  <c r="I68"/>
  <c r="V70"/>
  <c r="V66"/>
  <c r="V216"/>
  <c r="Q141"/>
  <c r="V141"/>
  <c r="Q137"/>
  <c r="V212"/>
  <c r="V225" s="1"/>
  <c r="W148"/>
  <c r="H62"/>
  <c r="H75" s="1"/>
  <c r="V137"/>
  <c r="W140"/>
  <c r="W135"/>
  <c r="W136"/>
  <c r="W139"/>
  <c r="W144"/>
  <c r="W143"/>
  <c r="V145"/>
  <c r="W212"/>
  <c r="W12"/>
  <c r="Q145"/>
  <c r="W63"/>
  <c r="Q70"/>
  <c r="Q75" s="1"/>
  <c r="H70"/>
  <c r="W213"/>
  <c r="W220"/>
  <c r="W20"/>
  <c r="I45"/>
  <c r="W95"/>
  <c r="I16"/>
  <c r="W91"/>
  <c r="V59"/>
  <c r="V62" s="1"/>
  <c r="I59"/>
  <c r="W147"/>
  <c r="W221"/>
  <c r="W146"/>
  <c r="W65"/>
  <c r="W67"/>
  <c r="W217"/>
  <c r="W209"/>
  <c r="W71"/>
  <c r="W134"/>
  <c r="W142"/>
  <c r="W138"/>
  <c r="W45"/>
  <c r="I20"/>
  <c r="V150" l="1"/>
  <c r="V75"/>
  <c r="Q150"/>
  <c r="W75"/>
  <c r="W74"/>
  <c r="I25"/>
  <c r="I62"/>
  <c r="W137"/>
  <c r="W62"/>
  <c r="I70"/>
  <c r="W145"/>
  <c r="W216"/>
  <c r="I41"/>
  <c r="I66"/>
  <c r="W59"/>
  <c r="I75" l="1"/>
  <c r="W150"/>
  <c r="W70"/>
  <c r="W41"/>
  <c r="W16"/>
  <c r="W86"/>
  <c r="W141" l="1"/>
  <c r="W66"/>
  <c r="U194" i="20" l="1"/>
  <c r="U193"/>
  <c r="U192"/>
  <c r="U190"/>
  <c r="U189"/>
  <c r="U188"/>
  <c r="U186"/>
  <c r="U185"/>
  <c r="U184"/>
  <c r="S194"/>
  <c r="R194"/>
  <c r="S193"/>
  <c r="R193"/>
  <c r="S192"/>
  <c r="R192"/>
  <c r="S190"/>
  <c r="R190"/>
  <c r="S189"/>
  <c r="R189"/>
  <c r="S188"/>
  <c r="R188"/>
  <c r="S186"/>
  <c r="R186"/>
  <c r="S185"/>
  <c r="R185"/>
  <c r="S184"/>
  <c r="R184"/>
  <c r="P194"/>
  <c r="P194" i="19" s="1"/>
  <c r="P193" i="20"/>
  <c r="P193" i="19" s="1"/>
  <c r="P192" i="20"/>
  <c r="P190"/>
  <c r="P190" i="19" s="1"/>
  <c r="P189" i="20"/>
  <c r="P189" i="19" s="1"/>
  <c r="P188" i="20"/>
  <c r="P186"/>
  <c r="P186" i="19" s="1"/>
  <c r="P185" i="20"/>
  <c r="P185" i="19" s="1"/>
  <c r="P184" i="20"/>
  <c r="N194"/>
  <c r="N194" i="19" s="1"/>
  <c r="M194" i="20"/>
  <c r="M194" i="19" s="1"/>
  <c r="N193" i="20"/>
  <c r="N193" i="19" s="1"/>
  <c r="M193" i="20"/>
  <c r="M193" i="19" s="1"/>
  <c r="N192" i="20"/>
  <c r="M192"/>
  <c r="N190"/>
  <c r="N190" i="19" s="1"/>
  <c r="M190" i="20"/>
  <c r="M190" i="19" s="1"/>
  <c r="N189" i="20"/>
  <c r="N189" i="19" s="1"/>
  <c r="M189" i="20"/>
  <c r="M189" i="19" s="1"/>
  <c r="N188" i="20"/>
  <c r="M188"/>
  <c r="N186"/>
  <c r="M186"/>
  <c r="N185"/>
  <c r="M185"/>
  <c r="N184"/>
  <c r="M184"/>
  <c r="U169"/>
  <c r="U168"/>
  <c r="U167"/>
  <c r="U165"/>
  <c r="U164"/>
  <c r="U163"/>
  <c r="U161"/>
  <c r="U160"/>
  <c r="U159"/>
  <c r="S169"/>
  <c r="R169"/>
  <c r="S168"/>
  <c r="R168"/>
  <c r="S167"/>
  <c r="R167"/>
  <c r="S165"/>
  <c r="R165"/>
  <c r="S164"/>
  <c r="R164"/>
  <c r="S163"/>
  <c r="R163"/>
  <c r="S161"/>
  <c r="R161"/>
  <c r="S160"/>
  <c r="R160"/>
  <c r="S159"/>
  <c r="R159"/>
  <c r="P169"/>
  <c r="P169" i="19" s="1"/>
  <c r="P168" i="20"/>
  <c r="P168" i="19" s="1"/>
  <c r="P167" i="20"/>
  <c r="P165"/>
  <c r="P165" i="19" s="1"/>
  <c r="P164" i="20"/>
  <c r="P164" i="19" s="1"/>
  <c r="P163" i="20"/>
  <c r="P161"/>
  <c r="P161" i="19" s="1"/>
  <c r="P160" i="20"/>
  <c r="P160" i="19" s="1"/>
  <c r="P159" i="20"/>
  <c r="N169"/>
  <c r="N169" i="19" s="1"/>
  <c r="M169" i="20"/>
  <c r="M169" i="19" s="1"/>
  <c r="N168" i="20"/>
  <c r="N168" i="19" s="1"/>
  <c r="M168" i="20"/>
  <c r="M168" i="19" s="1"/>
  <c r="N167" i="20"/>
  <c r="M167"/>
  <c r="N165"/>
  <c r="N165" i="19" s="1"/>
  <c r="M165" i="20"/>
  <c r="M165" i="19" s="1"/>
  <c r="N164" i="20"/>
  <c r="N164" i="19" s="1"/>
  <c r="M164" i="20"/>
  <c r="M164" i="19" s="1"/>
  <c r="N163" i="20"/>
  <c r="M163"/>
  <c r="N161"/>
  <c r="M161"/>
  <c r="N160"/>
  <c r="M160"/>
  <c r="N159"/>
  <c r="M159"/>
  <c r="U119"/>
  <c r="U118"/>
  <c r="U117"/>
  <c r="U115"/>
  <c r="U114"/>
  <c r="U113"/>
  <c r="U111"/>
  <c r="U110"/>
  <c r="U109"/>
  <c r="S119"/>
  <c r="R119"/>
  <c r="S118"/>
  <c r="R118"/>
  <c r="S117"/>
  <c r="R117"/>
  <c r="S115"/>
  <c r="R115"/>
  <c r="S114"/>
  <c r="R114"/>
  <c r="S113"/>
  <c r="R113"/>
  <c r="S111"/>
  <c r="R111"/>
  <c r="S110"/>
  <c r="R110"/>
  <c r="S109"/>
  <c r="R109"/>
  <c r="P119"/>
  <c r="P119" i="19" s="1"/>
  <c r="P118" i="20"/>
  <c r="P118" i="19" s="1"/>
  <c r="P117" i="20"/>
  <c r="P115"/>
  <c r="P115" i="19" s="1"/>
  <c r="P114" i="20"/>
  <c r="P114" i="19" s="1"/>
  <c r="P113" i="20"/>
  <c r="P111"/>
  <c r="P110"/>
  <c r="P109"/>
  <c r="N119"/>
  <c r="N119" i="19" s="1"/>
  <c r="M119" i="20"/>
  <c r="M119" i="19" s="1"/>
  <c r="N118" i="20"/>
  <c r="N118" i="19" s="1"/>
  <c r="M118" i="20"/>
  <c r="M118" i="19" s="1"/>
  <c r="N117" i="20"/>
  <c r="M117"/>
  <c r="N115"/>
  <c r="N115" i="19" s="1"/>
  <c r="M115" i="20"/>
  <c r="M115" i="19" s="1"/>
  <c r="N114" i="20"/>
  <c r="N114" i="19" s="1"/>
  <c r="M114" i="20"/>
  <c r="M114" i="19" s="1"/>
  <c r="N113" i="20"/>
  <c r="M113"/>
  <c r="N111"/>
  <c r="M111"/>
  <c r="N110"/>
  <c r="M110"/>
  <c r="N109"/>
  <c r="M109"/>
  <c r="U94"/>
  <c r="U93"/>
  <c r="U92"/>
  <c r="U90"/>
  <c r="U89"/>
  <c r="U88"/>
  <c r="U86"/>
  <c r="U85"/>
  <c r="U84"/>
  <c r="R94"/>
  <c r="R93"/>
  <c r="R92"/>
  <c r="R90"/>
  <c r="R89"/>
  <c r="R88"/>
  <c r="R86"/>
  <c r="R85"/>
  <c r="R84"/>
  <c r="P94"/>
  <c r="P94" i="19" s="1"/>
  <c r="P93" i="20"/>
  <c r="P93" i="19" s="1"/>
  <c r="P92" i="20"/>
  <c r="P90"/>
  <c r="P90" i="19" s="1"/>
  <c r="P89" i="20"/>
  <c r="P89" i="19" s="1"/>
  <c r="P88" i="20"/>
  <c r="P86"/>
  <c r="P86" i="19" s="1"/>
  <c r="P85" i="20"/>
  <c r="P85" i="19" s="1"/>
  <c r="P84" i="20"/>
  <c r="N94"/>
  <c r="N94" i="19" s="1"/>
  <c r="M94" i="20"/>
  <c r="M94" i="19" s="1"/>
  <c r="N93" i="20"/>
  <c r="N93" i="19" s="1"/>
  <c r="M93" i="20"/>
  <c r="M93" i="19" s="1"/>
  <c r="N92" i="20"/>
  <c r="M92"/>
  <c r="N90"/>
  <c r="N90" i="19" s="1"/>
  <c r="M90" i="20"/>
  <c r="M90" i="19" s="1"/>
  <c r="N89" i="20"/>
  <c r="N89" i="19" s="1"/>
  <c r="M89" i="20"/>
  <c r="M89" i="19" s="1"/>
  <c r="N88" i="20"/>
  <c r="M88"/>
  <c r="N86"/>
  <c r="M86"/>
  <c r="N85"/>
  <c r="M85"/>
  <c r="N84"/>
  <c r="M84"/>
  <c r="U44"/>
  <c r="U43"/>
  <c r="U42"/>
  <c r="U40"/>
  <c r="U39"/>
  <c r="U38"/>
  <c r="U36"/>
  <c r="U35"/>
  <c r="U34"/>
  <c r="S44"/>
  <c r="S44" i="19" s="1"/>
  <c r="R44" i="20"/>
  <c r="S43"/>
  <c r="R43"/>
  <c r="S42"/>
  <c r="R42"/>
  <c r="S40"/>
  <c r="R40"/>
  <c r="S39"/>
  <c r="R39"/>
  <c r="S38"/>
  <c r="R38"/>
  <c r="S36"/>
  <c r="R36"/>
  <c r="S35"/>
  <c r="R35"/>
  <c r="S34"/>
  <c r="R34"/>
  <c r="P44"/>
  <c r="P44" i="19" s="1"/>
  <c r="P43" i="20"/>
  <c r="P43" i="19" s="1"/>
  <c r="P42" i="20"/>
  <c r="P40"/>
  <c r="P40" i="19" s="1"/>
  <c r="P39" i="20"/>
  <c r="P39" i="19" s="1"/>
  <c r="P38" i="20"/>
  <c r="P36"/>
  <c r="P35"/>
  <c r="P34"/>
  <c r="N44"/>
  <c r="N44" i="19" s="1"/>
  <c r="M44" i="20"/>
  <c r="M44" i="19" s="1"/>
  <c r="N43" i="20"/>
  <c r="N43" i="19" s="1"/>
  <c r="M43" i="20"/>
  <c r="M43" i="19" s="1"/>
  <c r="N42" i="20"/>
  <c r="M42"/>
  <c r="N40"/>
  <c r="N40" i="19" s="1"/>
  <c r="M40" i="20"/>
  <c r="M40" i="19" s="1"/>
  <c r="N39" i="20"/>
  <c r="N39" i="19" s="1"/>
  <c r="M39" i="20"/>
  <c r="M39" i="19" s="1"/>
  <c r="N38" i="20"/>
  <c r="M38"/>
  <c r="N36"/>
  <c r="M36"/>
  <c r="N35"/>
  <c r="M35"/>
  <c r="N34"/>
  <c r="M34"/>
  <c r="U19"/>
  <c r="U18"/>
  <c r="U17"/>
  <c r="U15"/>
  <c r="U14"/>
  <c r="U13"/>
  <c r="U11"/>
  <c r="U9"/>
  <c r="S19"/>
  <c r="R19"/>
  <c r="S18"/>
  <c r="R18"/>
  <c r="S17"/>
  <c r="R17"/>
  <c r="S15"/>
  <c r="R15"/>
  <c r="S14"/>
  <c r="R14"/>
  <c r="S13"/>
  <c r="R13"/>
  <c r="S11"/>
  <c r="R11"/>
  <c r="S9"/>
  <c r="R9"/>
  <c r="P19"/>
  <c r="P19" i="19" s="1"/>
  <c r="P18" i="20"/>
  <c r="P18" i="19" s="1"/>
  <c r="P17" i="20"/>
  <c r="P15"/>
  <c r="P15" i="19" s="1"/>
  <c r="P14" i="20"/>
  <c r="P14" i="19" s="1"/>
  <c r="P13" i="20"/>
  <c r="P11" i="19"/>
  <c r="P9" i="20"/>
  <c r="P12" s="1"/>
  <c r="N19"/>
  <c r="N19" i="19" s="1"/>
  <c r="M19" i="20"/>
  <c r="M19" i="19" s="1"/>
  <c r="N18" i="20"/>
  <c r="N18" i="19" s="1"/>
  <c r="M18" i="20"/>
  <c r="M18" i="19" s="1"/>
  <c r="N17" i="20"/>
  <c r="M17"/>
  <c r="N15"/>
  <c r="N15" i="19" s="1"/>
  <c r="M15" i="20"/>
  <c r="M15" i="19" s="1"/>
  <c r="N14" i="20"/>
  <c r="N14" i="19" s="1"/>
  <c r="M14" i="20"/>
  <c r="M14" i="19" s="1"/>
  <c r="N13" i="20"/>
  <c r="M13"/>
  <c r="N11"/>
  <c r="M11"/>
  <c r="N9"/>
  <c r="M9"/>
  <c r="G44"/>
  <c r="F44"/>
  <c r="G43"/>
  <c r="F43"/>
  <c r="G42"/>
  <c r="F42"/>
  <c r="G40"/>
  <c r="F40"/>
  <c r="G39"/>
  <c r="F39"/>
  <c r="G38"/>
  <c r="F38"/>
  <c r="G36"/>
  <c r="F36"/>
  <c r="G35"/>
  <c r="F35"/>
  <c r="G34"/>
  <c r="F34"/>
  <c r="D44"/>
  <c r="D44" i="19" s="1"/>
  <c r="C44" i="20"/>
  <c r="C44" i="19" s="1"/>
  <c r="D43" i="20"/>
  <c r="D43" i="19" s="1"/>
  <c r="C43" i="20"/>
  <c r="C43" i="19" s="1"/>
  <c r="D42" i="20"/>
  <c r="C42"/>
  <c r="D40"/>
  <c r="D40" i="19" s="1"/>
  <c r="C40" i="20"/>
  <c r="C40" i="19" s="1"/>
  <c r="D39" i="20"/>
  <c r="D39" i="19" s="1"/>
  <c r="C39" i="20"/>
  <c r="C39" i="19" s="1"/>
  <c r="D38" i="20"/>
  <c r="C38"/>
  <c r="D36"/>
  <c r="C36"/>
  <c r="D35"/>
  <c r="C35"/>
  <c r="D34"/>
  <c r="C34"/>
  <c r="G19"/>
  <c r="F19"/>
  <c r="G18"/>
  <c r="F18"/>
  <c r="G17"/>
  <c r="F17"/>
  <c r="G15"/>
  <c r="F15"/>
  <c r="G14"/>
  <c r="F14"/>
  <c r="G13"/>
  <c r="F13"/>
  <c r="G11"/>
  <c r="F11"/>
  <c r="G9"/>
  <c r="F9"/>
  <c r="D19"/>
  <c r="D19" i="19" s="1"/>
  <c r="C19" i="20"/>
  <c r="C19" i="19" s="1"/>
  <c r="D18" i="20"/>
  <c r="D18" i="19" s="1"/>
  <c r="C18" i="20"/>
  <c r="C18" i="19" s="1"/>
  <c r="D17" i="20"/>
  <c r="C17"/>
  <c r="D15"/>
  <c r="D15" i="19" s="1"/>
  <c r="C15" i="20"/>
  <c r="C15" i="19" s="1"/>
  <c r="D14" i="20"/>
  <c r="D14" i="19" s="1"/>
  <c r="C14" i="20"/>
  <c r="C14" i="19" s="1"/>
  <c r="D13" i="20"/>
  <c r="C13"/>
  <c r="D11"/>
  <c r="C11"/>
  <c r="D9"/>
  <c r="C9"/>
  <c r="S43" i="19" l="1"/>
  <c r="S42"/>
  <c r="M116" i="20"/>
  <c r="D41"/>
  <c r="N41"/>
  <c r="M91"/>
  <c r="U116"/>
  <c r="M166"/>
  <c r="C41"/>
  <c r="P16"/>
  <c r="M41"/>
  <c r="N116"/>
  <c r="N191"/>
  <c r="D16"/>
  <c r="M16"/>
  <c r="N91"/>
  <c r="P91"/>
  <c r="P116"/>
  <c r="N166"/>
  <c r="P166"/>
  <c r="P191"/>
  <c r="N16"/>
  <c r="P41"/>
  <c r="M191"/>
  <c r="U191"/>
  <c r="S191"/>
  <c r="R191"/>
  <c r="U166"/>
  <c r="S166"/>
  <c r="R166"/>
  <c r="S116"/>
  <c r="R116"/>
  <c r="U91"/>
  <c r="R91"/>
  <c r="U41"/>
  <c r="S40" i="19"/>
  <c r="S41" i="20"/>
  <c r="R41"/>
  <c r="U16"/>
  <c r="S16"/>
  <c r="R16"/>
  <c r="F41"/>
  <c r="G41"/>
  <c r="G16"/>
  <c r="F16"/>
  <c r="S14" i="19"/>
  <c r="S39"/>
  <c r="G39"/>
  <c r="U189"/>
  <c r="S189"/>
  <c r="U164"/>
  <c r="S164"/>
  <c r="U114"/>
  <c r="S114"/>
  <c r="U89"/>
  <c r="S38"/>
  <c r="N186"/>
  <c r="M186"/>
  <c r="N161"/>
  <c r="M161"/>
  <c r="N111"/>
  <c r="M111"/>
  <c r="P111"/>
  <c r="N86"/>
  <c r="M86"/>
  <c r="C36"/>
  <c r="M36"/>
  <c r="P36"/>
  <c r="P61" s="1"/>
  <c r="D36"/>
  <c r="N36"/>
  <c r="C11"/>
  <c r="D11"/>
  <c r="N11"/>
  <c r="M11"/>
  <c r="D12" i="20"/>
  <c r="D37"/>
  <c r="N12"/>
  <c r="N37"/>
  <c r="M87"/>
  <c r="P112"/>
  <c r="M162"/>
  <c r="P162"/>
  <c r="C12"/>
  <c r="C37"/>
  <c r="N112"/>
  <c r="N187"/>
  <c r="P87"/>
  <c r="R12"/>
  <c r="P37"/>
  <c r="N87"/>
  <c r="N162"/>
  <c r="U12"/>
  <c r="R87"/>
  <c r="M12"/>
  <c r="M37"/>
  <c r="R187"/>
  <c r="R37"/>
  <c r="M112"/>
  <c r="M187"/>
  <c r="P187"/>
  <c r="F12"/>
  <c r="F37"/>
  <c r="R112"/>
  <c r="R162"/>
  <c r="U186" i="19"/>
  <c r="U187" i="20"/>
  <c r="S186" i="19"/>
  <c r="S187" i="20"/>
  <c r="U161" i="19"/>
  <c r="U162" i="20"/>
  <c r="S161" i="19"/>
  <c r="S162" i="20"/>
  <c r="U111" i="19"/>
  <c r="U112" i="20"/>
  <c r="S111" i="19"/>
  <c r="S112" i="20"/>
  <c r="U86" i="19"/>
  <c r="U87" i="20"/>
  <c r="U37"/>
  <c r="S36" i="19"/>
  <c r="S37" i="20"/>
  <c r="S11" i="19"/>
  <c r="S12" i="20"/>
  <c r="G36" i="19"/>
  <c r="G37" i="20"/>
  <c r="G11" i="19"/>
  <c r="G12" i="20"/>
  <c r="A13"/>
  <c r="A15"/>
  <c r="A18"/>
  <c r="A35"/>
  <c r="A38"/>
  <c r="A40"/>
  <c r="A43"/>
  <c r="A14"/>
  <c r="A19"/>
  <c r="A34"/>
  <c r="A42"/>
  <c r="A44"/>
  <c r="A17"/>
  <c r="A9"/>
  <c r="R186" i="19"/>
  <c r="R189"/>
  <c r="R34"/>
  <c r="R36"/>
  <c r="R39"/>
  <c r="R42"/>
  <c r="R44"/>
  <c r="R89"/>
  <c r="R11"/>
  <c r="R14"/>
  <c r="R111"/>
  <c r="R114"/>
  <c r="R161"/>
  <c r="R164"/>
  <c r="F11"/>
  <c r="A11" i="20"/>
  <c r="F36" i="19"/>
  <c r="A36" i="20"/>
  <c r="F39" i="19"/>
  <c r="A39" i="20"/>
  <c r="R38" i="19"/>
  <c r="R40"/>
  <c r="R43"/>
  <c r="R86"/>
  <c r="U160"/>
  <c r="U85"/>
  <c r="U185"/>
  <c r="S185"/>
  <c r="N185"/>
  <c r="R185"/>
  <c r="M185"/>
  <c r="N160"/>
  <c r="R160"/>
  <c r="M160"/>
  <c r="S160"/>
  <c r="S110"/>
  <c r="R110"/>
  <c r="M110"/>
  <c r="N110"/>
  <c r="P110"/>
  <c r="P135" s="1"/>
  <c r="U110"/>
  <c r="S35"/>
  <c r="R35"/>
  <c r="S34"/>
  <c r="F20" i="20"/>
  <c r="N95"/>
  <c r="M120"/>
  <c r="N120"/>
  <c r="D20"/>
  <c r="M45"/>
  <c r="P45"/>
  <c r="U170"/>
  <c r="G20"/>
  <c r="G45"/>
  <c r="N20"/>
  <c r="N45"/>
  <c r="M95"/>
  <c r="M170"/>
  <c r="R195"/>
  <c r="S195"/>
  <c r="N195"/>
  <c r="U95"/>
  <c r="C17" i="19"/>
  <c r="C20" s="1"/>
  <c r="C20" i="20"/>
  <c r="V96" i="19"/>
  <c r="F45" i="20"/>
  <c r="M20"/>
  <c r="S45"/>
  <c r="G13" i="19"/>
  <c r="G38"/>
  <c r="D45" i="20"/>
  <c r="P20"/>
  <c r="S20"/>
  <c r="R45"/>
  <c r="U45"/>
  <c r="P95"/>
  <c r="P120"/>
  <c r="S120"/>
  <c r="P170"/>
  <c r="S170"/>
  <c r="M195"/>
  <c r="C13" i="19"/>
  <c r="C16" s="1"/>
  <c r="C16" i="20"/>
  <c r="F13" i="19"/>
  <c r="F38"/>
  <c r="C45" i="20"/>
  <c r="R20"/>
  <c r="R120"/>
  <c r="U120"/>
  <c r="N170"/>
  <c r="R170"/>
  <c r="U195"/>
  <c r="U20"/>
  <c r="R95"/>
  <c r="P195"/>
  <c r="D42" i="19"/>
  <c r="D45" s="1"/>
  <c r="D17"/>
  <c r="D20" s="1"/>
  <c r="N17"/>
  <c r="N20" s="1"/>
  <c r="N42"/>
  <c r="N45" s="1"/>
  <c r="N117"/>
  <c r="N120" s="1"/>
  <c r="N192"/>
  <c r="N195" s="1"/>
  <c r="M17"/>
  <c r="M20" s="1"/>
  <c r="M42"/>
  <c r="M45" s="1"/>
  <c r="P42"/>
  <c r="P45" s="1"/>
  <c r="P92"/>
  <c r="P95" s="1"/>
  <c r="M117"/>
  <c r="M120" s="1"/>
  <c r="P117"/>
  <c r="P120" s="1"/>
  <c r="P167"/>
  <c r="P170" s="1"/>
  <c r="M192"/>
  <c r="M195" s="1"/>
  <c r="N92"/>
  <c r="N95" s="1"/>
  <c r="N167"/>
  <c r="N170" s="1"/>
  <c r="P17"/>
  <c r="P20" s="1"/>
  <c r="C42"/>
  <c r="C45" s="1"/>
  <c r="M92"/>
  <c r="M95" s="1"/>
  <c r="M167"/>
  <c r="M170" s="1"/>
  <c r="P192"/>
  <c r="P195" s="1"/>
  <c r="U194"/>
  <c r="S194"/>
  <c r="R194"/>
  <c r="U169"/>
  <c r="S169"/>
  <c r="R169"/>
  <c r="U119"/>
  <c r="S119"/>
  <c r="S144" s="1"/>
  <c r="R119"/>
  <c r="U94"/>
  <c r="R94"/>
  <c r="S19"/>
  <c r="R19"/>
  <c r="F44"/>
  <c r="G44"/>
  <c r="G19"/>
  <c r="F19"/>
  <c r="U193"/>
  <c r="S193"/>
  <c r="R193"/>
  <c r="U168"/>
  <c r="S168"/>
  <c r="R168"/>
  <c r="U118"/>
  <c r="S118"/>
  <c r="R118"/>
  <c r="U93"/>
  <c r="R93"/>
  <c r="S18"/>
  <c r="R18"/>
  <c r="G43"/>
  <c r="F43"/>
  <c r="G18"/>
  <c r="F18"/>
  <c r="U192"/>
  <c r="U167"/>
  <c r="R167"/>
  <c r="S167"/>
  <c r="R192"/>
  <c r="S192"/>
  <c r="U117"/>
  <c r="S117"/>
  <c r="R117"/>
  <c r="U92"/>
  <c r="R92"/>
  <c r="S17"/>
  <c r="R17"/>
  <c r="G42"/>
  <c r="F42"/>
  <c r="G17"/>
  <c r="F17"/>
  <c r="M13"/>
  <c r="M16" s="1"/>
  <c r="M38"/>
  <c r="M41" s="1"/>
  <c r="D38"/>
  <c r="D41" s="1"/>
  <c r="P38"/>
  <c r="P41" s="1"/>
  <c r="N88"/>
  <c r="N91" s="1"/>
  <c r="P88"/>
  <c r="P91" s="1"/>
  <c r="P113"/>
  <c r="P116" s="1"/>
  <c r="N163"/>
  <c r="N166" s="1"/>
  <c r="P163"/>
  <c r="P166" s="1"/>
  <c r="P13"/>
  <c r="P16" s="1"/>
  <c r="M88"/>
  <c r="M91" s="1"/>
  <c r="M163"/>
  <c r="M166" s="1"/>
  <c r="C38"/>
  <c r="C41" s="1"/>
  <c r="N38"/>
  <c r="N41" s="1"/>
  <c r="N113"/>
  <c r="N116" s="1"/>
  <c r="N188"/>
  <c r="N191" s="1"/>
  <c r="P188"/>
  <c r="P191" s="1"/>
  <c r="D13"/>
  <c r="D16" s="1"/>
  <c r="N13"/>
  <c r="N16" s="1"/>
  <c r="M113"/>
  <c r="M116" s="1"/>
  <c r="M188"/>
  <c r="M191" s="1"/>
  <c r="U190"/>
  <c r="S190"/>
  <c r="R190"/>
  <c r="U165"/>
  <c r="S165"/>
  <c r="R165"/>
  <c r="U115"/>
  <c r="S115"/>
  <c r="R115"/>
  <c r="U90"/>
  <c r="R90"/>
  <c r="S15"/>
  <c r="R15"/>
  <c r="G40"/>
  <c r="F40"/>
  <c r="G15"/>
  <c r="F15"/>
  <c r="G14"/>
  <c r="F14"/>
  <c r="N85"/>
  <c r="R85"/>
  <c r="M85"/>
  <c r="U88"/>
  <c r="U113"/>
  <c r="R113"/>
  <c r="S113"/>
  <c r="R88"/>
  <c r="S13"/>
  <c r="R13"/>
  <c r="S9"/>
  <c r="R9"/>
  <c r="F60" i="20"/>
  <c r="F35" i="19"/>
  <c r="G60" i="20"/>
  <c r="G35" i="19"/>
  <c r="V98"/>
  <c r="H9" i="20"/>
  <c r="S188" i="19"/>
  <c r="U188"/>
  <c r="R188"/>
  <c r="R163"/>
  <c r="S163"/>
  <c r="U163"/>
  <c r="D9"/>
  <c r="D34"/>
  <c r="M35"/>
  <c r="M60" i="20"/>
  <c r="P34" i="19"/>
  <c r="U60" i="20"/>
  <c r="D35" i="19"/>
  <c r="D60" i="20"/>
  <c r="G34" i="19"/>
  <c r="N34"/>
  <c r="R60" i="20"/>
  <c r="N109" i="19"/>
  <c r="N184"/>
  <c r="U184"/>
  <c r="C35"/>
  <c r="C60" i="20"/>
  <c r="F34" i="19"/>
  <c r="A34" s="1"/>
  <c r="M34"/>
  <c r="M109"/>
  <c r="M184"/>
  <c r="P184"/>
  <c r="P187" s="1"/>
  <c r="P200" s="1"/>
  <c r="N9"/>
  <c r="N35"/>
  <c r="N60" i="20"/>
  <c r="P35" i="19"/>
  <c r="P60" i="20"/>
  <c r="N84" i="19"/>
  <c r="U84"/>
  <c r="N159"/>
  <c r="U159"/>
  <c r="G9"/>
  <c r="C9"/>
  <c r="F9"/>
  <c r="C34"/>
  <c r="M9"/>
  <c r="P9"/>
  <c r="P12" s="1"/>
  <c r="S60" i="20"/>
  <c r="M84" i="19"/>
  <c r="P84"/>
  <c r="P87" s="1"/>
  <c r="P100" s="1"/>
  <c r="P109"/>
  <c r="M159"/>
  <c r="M209" i="20"/>
  <c r="P159" i="19"/>
  <c r="P162" s="1"/>
  <c r="R184"/>
  <c r="S184"/>
  <c r="S159"/>
  <c r="R159"/>
  <c r="U109"/>
  <c r="S109"/>
  <c r="S134" s="1"/>
  <c r="R109"/>
  <c r="R84"/>
  <c r="O23"/>
  <c r="O15"/>
  <c r="Q15" s="1"/>
  <c r="O98"/>
  <c r="O90"/>
  <c r="O93"/>
  <c r="O123"/>
  <c r="O115"/>
  <c r="O118"/>
  <c r="O173"/>
  <c r="O165"/>
  <c r="Q165" s="1"/>
  <c r="O198"/>
  <c r="O190"/>
  <c r="Q190" s="1"/>
  <c r="O193"/>
  <c r="Q193" s="1"/>
  <c r="U73" i="20"/>
  <c r="U71"/>
  <c r="U72"/>
  <c r="O22" i="19"/>
  <c r="O14"/>
  <c r="Q14" s="1"/>
  <c r="O19"/>
  <c r="Q19" s="1"/>
  <c r="O47"/>
  <c r="O39"/>
  <c r="Q39" s="1"/>
  <c r="O44"/>
  <c r="Q44" s="1"/>
  <c r="O97"/>
  <c r="O89"/>
  <c r="O94"/>
  <c r="O197"/>
  <c r="O189"/>
  <c r="Q189" s="1"/>
  <c r="O194"/>
  <c r="Q194" s="1"/>
  <c r="O168"/>
  <c r="Q168" s="1"/>
  <c r="O172"/>
  <c r="O164"/>
  <c r="Q164" s="1"/>
  <c r="O169"/>
  <c r="Q169" s="1"/>
  <c r="O119"/>
  <c r="O122"/>
  <c r="O114"/>
  <c r="O48"/>
  <c r="O40"/>
  <c r="Q40" s="1"/>
  <c r="O43"/>
  <c r="Q43" s="1"/>
  <c r="O18"/>
  <c r="Q18" s="1"/>
  <c r="C71" i="20"/>
  <c r="U219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U223"/>
  <c r="S223"/>
  <c r="R223"/>
  <c r="P223"/>
  <c r="N223"/>
  <c r="M223"/>
  <c r="U222"/>
  <c r="S222"/>
  <c r="R222"/>
  <c r="P222"/>
  <c r="N222"/>
  <c r="M222"/>
  <c r="U221"/>
  <c r="S221"/>
  <c r="R221"/>
  <c r="P221"/>
  <c r="P224" s="1"/>
  <c r="N221"/>
  <c r="M221"/>
  <c r="T194"/>
  <c r="O194"/>
  <c r="Q194" s="1"/>
  <c r="T193"/>
  <c r="O193"/>
  <c r="Q193" s="1"/>
  <c r="T192"/>
  <c r="O192"/>
  <c r="T190"/>
  <c r="O190"/>
  <c r="Q190" s="1"/>
  <c r="T189"/>
  <c r="O189"/>
  <c r="T188"/>
  <c r="O188"/>
  <c r="T186"/>
  <c r="O186"/>
  <c r="Q186" s="1"/>
  <c r="T185"/>
  <c r="O185"/>
  <c r="Q185" s="1"/>
  <c r="T184"/>
  <c r="O184"/>
  <c r="O198"/>
  <c r="O197"/>
  <c r="O196"/>
  <c r="T169"/>
  <c r="O169"/>
  <c r="Q169" s="1"/>
  <c r="T168"/>
  <c r="O168"/>
  <c r="Q168" s="1"/>
  <c r="T167"/>
  <c r="O167"/>
  <c r="T165"/>
  <c r="O165"/>
  <c r="Q165" s="1"/>
  <c r="T164"/>
  <c r="O164"/>
  <c r="Q164" s="1"/>
  <c r="T163"/>
  <c r="O163"/>
  <c r="T161"/>
  <c r="O161"/>
  <c r="Q161" s="1"/>
  <c r="T160"/>
  <c r="O160"/>
  <c r="Q160" s="1"/>
  <c r="T159"/>
  <c r="O159"/>
  <c r="O173"/>
  <c r="O172"/>
  <c r="O171"/>
  <c r="U144"/>
  <c r="S144"/>
  <c r="R144"/>
  <c r="P144"/>
  <c r="N144"/>
  <c r="M144"/>
  <c r="U143"/>
  <c r="S143"/>
  <c r="R143"/>
  <c r="P143"/>
  <c r="N143"/>
  <c r="M143"/>
  <c r="U142"/>
  <c r="S142"/>
  <c r="R142"/>
  <c r="P142"/>
  <c r="N142"/>
  <c r="M142"/>
  <c r="U140"/>
  <c r="S140"/>
  <c r="R140"/>
  <c r="P140"/>
  <c r="N140"/>
  <c r="M140"/>
  <c r="U139"/>
  <c r="S139"/>
  <c r="R139"/>
  <c r="P139"/>
  <c r="N139"/>
  <c r="M139"/>
  <c r="U138"/>
  <c r="S138"/>
  <c r="R138"/>
  <c r="P138"/>
  <c r="N138"/>
  <c r="M138"/>
  <c r="U136"/>
  <c r="S136"/>
  <c r="R136"/>
  <c r="P136"/>
  <c r="N136"/>
  <c r="M136"/>
  <c r="U135"/>
  <c r="S135"/>
  <c r="R135"/>
  <c r="P135"/>
  <c r="N135"/>
  <c r="M135"/>
  <c r="U134"/>
  <c r="S134"/>
  <c r="R134"/>
  <c r="P134"/>
  <c r="N134"/>
  <c r="M134"/>
  <c r="U148"/>
  <c r="S148"/>
  <c r="R148"/>
  <c r="P148"/>
  <c r="N148"/>
  <c r="M148"/>
  <c r="U147"/>
  <c r="S147"/>
  <c r="R147"/>
  <c r="P147"/>
  <c r="N147"/>
  <c r="M147"/>
  <c r="U146"/>
  <c r="S146"/>
  <c r="S149" s="1"/>
  <c r="R146"/>
  <c r="P146"/>
  <c r="N146"/>
  <c r="N149" s="1"/>
  <c r="M146"/>
  <c r="M149" s="1"/>
  <c r="T119"/>
  <c r="O119"/>
  <c r="T118"/>
  <c r="O118"/>
  <c r="T117"/>
  <c r="O117"/>
  <c r="T115"/>
  <c r="O115"/>
  <c r="T114"/>
  <c r="O114"/>
  <c r="T113"/>
  <c r="O113"/>
  <c r="T111"/>
  <c r="O111"/>
  <c r="Q111" s="1"/>
  <c r="T110"/>
  <c r="O110"/>
  <c r="T109"/>
  <c r="O109"/>
  <c r="O123"/>
  <c r="O122"/>
  <c r="O121"/>
  <c r="T94"/>
  <c r="O94"/>
  <c r="T93"/>
  <c r="O93"/>
  <c r="T92"/>
  <c r="O92"/>
  <c r="T90"/>
  <c r="O90"/>
  <c r="T89"/>
  <c r="O89"/>
  <c r="T88"/>
  <c r="O88"/>
  <c r="T86"/>
  <c r="O86"/>
  <c r="T85"/>
  <c r="O85"/>
  <c r="T84"/>
  <c r="O84"/>
  <c r="O98"/>
  <c r="O97"/>
  <c r="O96"/>
  <c r="U69"/>
  <c r="S69"/>
  <c r="R69"/>
  <c r="P69"/>
  <c r="N69"/>
  <c r="M69"/>
  <c r="G69"/>
  <c r="F69"/>
  <c r="D69"/>
  <c r="C69"/>
  <c r="U68"/>
  <c r="S68"/>
  <c r="R68"/>
  <c r="P68"/>
  <c r="N68"/>
  <c r="M68"/>
  <c r="G68"/>
  <c r="F68"/>
  <c r="D68"/>
  <c r="C68"/>
  <c r="U67"/>
  <c r="S67"/>
  <c r="R67"/>
  <c r="P67"/>
  <c r="N67"/>
  <c r="M67"/>
  <c r="G67"/>
  <c r="F67"/>
  <c r="D67"/>
  <c r="C67"/>
  <c r="U65"/>
  <c r="S65"/>
  <c r="R65"/>
  <c r="P65"/>
  <c r="N65"/>
  <c r="M65"/>
  <c r="G65"/>
  <c r="F65"/>
  <c r="D65"/>
  <c r="C65"/>
  <c r="U64"/>
  <c r="S64"/>
  <c r="R64"/>
  <c r="P64"/>
  <c r="N64"/>
  <c r="M64"/>
  <c r="G64"/>
  <c r="F64"/>
  <c r="D64"/>
  <c r="C64"/>
  <c r="U63"/>
  <c r="S63"/>
  <c r="R63"/>
  <c r="P63"/>
  <c r="N63"/>
  <c r="M63"/>
  <c r="G63"/>
  <c r="F63"/>
  <c r="D63"/>
  <c r="C63"/>
  <c r="U61"/>
  <c r="S61"/>
  <c r="R61"/>
  <c r="P61"/>
  <c r="N61"/>
  <c r="M61"/>
  <c r="G61"/>
  <c r="F61"/>
  <c r="D61"/>
  <c r="C61"/>
  <c r="U59"/>
  <c r="S59"/>
  <c r="R59"/>
  <c r="P59"/>
  <c r="N59"/>
  <c r="M59"/>
  <c r="G59"/>
  <c r="F59"/>
  <c r="D59"/>
  <c r="C59"/>
  <c r="S73"/>
  <c r="R73"/>
  <c r="P73"/>
  <c r="N73"/>
  <c r="M73"/>
  <c r="G73"/>
  <c r="F73"/>
  <c r="D73"/>
  <c r="C73"/>
  <c r="S72"/>
  <c r="R72"/>
  <c r="P72"/>
  <c r="N72"/>
  <c r="M72"/>
  <c r="G72"/>
  <c r="F72"/>
  <c r="D72"/>
  <c r="C72"/>
  <c r="S71"/>
  <c r="R71"/>
  <c r="P71"/>
  <c r="N71"/>
  <c r="N74" s="1"/>
  <c r="M71"/>
  <c r="G71"/>
  <c r="F71"/>
  <c r="D71"/>
  <c r="D74" s="1"/>
  <c r="T44"/>
  <c r="O44"/>
  <c r="Q44" s="1"/>
  <c r="H44"/>
  <c r="E44"/>
  <c r="T43"/>
  <c r="O43"/>
  <c r="Q43" s="1"/>
  <c r="H43"/>
  <c r="E43"/>
  <c r="T42"/>
  <c r="O42"/>
  <c r="H42"/>
  <c r="E42"/>
  <c r="T40"/>
  <c r="O40"/>
  <c r="Q40" s="1"/>
  <c r="H40"/>
  <c r="E40"/>
  <c r="T39"/>
  <c r="O39"/>
  <c r="Q39" s="1"/>
  <c r="H39"/>
  <c r="E39"/>
  <c r="T38"/>
  <c r="O38"/>
  <c r="O41" s="1"/>
  <c r="H38"/>
  <c r="E38"/>
  <c r="E41" s="1"/>
  <c r="T36"/>
  <c r="O36"/>
  <c r="Q36" s="1"/>
  <c r="H36"/>
  <c r="E36"/>
  <c r="T35"/>
  <c r="O35"/>
  <c r="H35"/>
  <c r="E35"/>
  <c r="T34"/>
  <c r="O34"/>
  <c r="H34"/>
  <c r="E34"/>
  <c r="O48"/>
  <c r="O47"/>
  <c r="O46"/>
  <c r="T19"/>
  <c r="O19"/>
  <c r="Q19" s="1"/>
  <c r="H19"/>
  <c r="E19"/>
  <c r="T18"/>
  <c r="O18"/>
  <c r="Q18" s="1"/>
  <c r="H18"/>
  <c r="E18"/>
  <c r="T17"/>
  <c r="O17"/>
  <c r="H17"/>
  <c r="E17"/>
  <c r="T15"/>
  <c r="O15"/>
  <c r="Q15" s="1"/>
  <c r="H15"/>
  <c r="E15"/>
  <c r="T14"/>
  <c r="O14"/>
  <c r="Q14" s="1"/>
  <c r="H14"/>
  <c r="E14"/>
  <c r="T13"/>
  <c r="O13"/>
  <c r="O16" s="1"/>
  <c r="H13"/>
  <c r="E13"/>
  <c r="T11"/>
  <c r="O11"/>
  <c r="Q11" s="1"/>
  <c r="H11"/>
  <c r="E11"/>
  <c r="T9"/>
  <c r="O9"/>
  <c r="O12" s="1"/>
  <c r="E9"/>
  <c r="O23"/>
  <c r="O22"/>
  <c r="O21"/>
  <c r="P219" i="19"/>
  <c r="N219"/>
  <c r="M219"/>
  <c r="P218"/>
  <c r="N218"/>
  <c r="M218"/>
  <c r="P215"/>
  <c r="N215"/>
  <c r="M215"/>
  <c r="P214"/>
  <c r="N214"/>
  <c r="M214"/>
  <c r="P211"/>
  <c r="P210"/>
  <c r="N223"/>
  <c r="M223"/>
  <c r="N222"/>
  <c r="M222"/>
  <c r="N221"/>
  <c r="N224" s="1"/>
  <c r="P144"/>
  <c r="N144"/>
  <c r="M144"/>
  <c r="P143"/>
  <c r="N143"/>
  <c r="M143"/>
  <c r="P140"/>
  <c r="N140"/>
  <c r="M140"/>
  <c r="P139"/>
  <c r="N139"/>
  <c r="M139"/>
  <c r="P136"/>
  <c r="N148"/>
  <c r="M148"/>
  <c r="N147"/>
  <c r="M147"/>
  <c r="P69"/>
  <c r="N69"/>
  <c r="M69"/>
  <c r="D69"/>
  <c r="C69"/>
  <c r="P68"/>
  <c r="N68"/>
  <c r="M68"/>
  <c r="D68"/>
  <c r="C68"/>
  <c r="P65"/>
  <c r="N65"/>
  <c r="M65"/>
  <c r="D65"/>
  <c r="C65"/>
  <c r="P64"/>
  <c r="N64"/>
  <c r="M64"/>
  <c r="D64"/>
  <c r="C64"/>
  <c r="P73"/>
  <c r="N73"/>
  <c r="M73"/>
  <c r="G73"/>
  <c r="F73"/>
  <c r="D73"/>
  <c r="C73"/>
  <c r="P72"/>
  <c r="N72"/>
  <c r="M72"/>
  <c r="D72"/>
  <c r="C72"/>
  <c r="P71"/>
  <c r="P74" s="1"/>
  <c r="E44"/>
  <c r="E43"/>
  <c r="E40"/>
  <c r="E39"/>
  <c r="H48"/>
  <c r="E48"/>
  <c r="E47"/>
  <c r="E46"/>
  <c r="E19"/>
  <c r="E18"/>
  <c r="E15"/>
  <c r="E14"/>
  <c r="U219" i="13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U223"/>
  <c r="S223"/>
  <c r="R223"/>
  <c r="P223"/>
  <c r="N223"/>
  <c r="M223"/>
  <c r="U222"/>
  <c r="S222"/>
  <c r="R222"/>
  <c r="P222"/>
  <c r="N222"/>
  <c r="M222"/>
  <c r="U221"/>
  <c r="U224" s="1"/>
  <c r="S221"/>
  <c r="S224" s="1"/>
  <c r="R221"/>
  <c r="P221"/>
  <c r="P224" s="1"/>
  <c r="N221"/>
  <c r="N224" s="1"/>
  <c r="M221"/>
  <c r="M224" s="1"/>
  <c r="T194"/>
  <c r="T193"/>
  <c r="T192"/>
  <c r="T190"/>
  <c r="T189"/>
  <c r="T188"/>
  <c r="T186"/>
  <c r="T185"/>
  <c r="T184"/>
  <c r="T169"/>
  <c r="T168"/>
  <c r="T167"/>
  <c r="T165"/>
  <c r="T164"/>
  <c r="T163"/>
  <c r="T161"/>
  <c r="T160"/>
  <c r="T159"/>
  <c r="U219" i="15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U223"/>
  <c r="S223"/>
  <c r="R223"/>
  <c r="P223"/>
  <c r="N223"/>
  <c r="M223"/>
  <c r="U222"/>
  <c r="S222"/>
  <c r="R222"/>
  <c r="P222"/>
  <c r="N222"/>
  <c r="M222"/>
  <c r="U221"/>
  <c r="U224" s="1"/>
  <c r="S221"/>
  <c r="R221"/>
  <c r="R224" s="1"/>
  <c r="P221"/>
  <c r="P224" s="1"/>
  <c r="N221"/>
  <c r="N224" s="1"/>
  <c r="M221"/>
  <c r="T194"/>
  <c r="T193"/>
  <c r="T192"/>
  <c r="T190"/>
  <c r="T189"/>
  <c r="V189" s="1"/>
  <c r="T188"/>
  <c r="T186"/>
  <c r="V186" s="1"/>
  <c r="T184"/>
  <c r="T169"/>
  <c r="W169"/>
  <c r="T168"/>
  <c r="T167"/>
  <c r="W167"/>
  <c r="T165"/>
  <c r="W165"/>
  <c r="T164"/>
  <c r="W164"/>
  <c r="T163"/>
  <c r="T161"/>
  <c r="V161" s="1"/>
  <c r="W161"/>
  <c r="T160"/>
  <c r="W159"/>
  <c r="W173"/>
  <c r="W172"/>
  <c r="U219" i="16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U223"/>
  <c r="S223"/>
  <c r="R223"/>
  <c r="P223"/>
  <c r="N223"/>
  <c r="M223"/>
  <c r="U222"/>
  <c r="S222"/>
  <c r="R222"/>
  <c r="P222"/>
  <c r="N222"/>
  <c r="M222"/>
  <c r="U221"/>
  <c r="U224" s="1"/>
  <c r="S221"/>
  <c r="S224" s="1"/>
  <c r="R221"/>
  <c r="P221"/>
  <c r="P224" s="1"/>
  <c r="N221"/>
  <c r="N224" s="1"/>
  <c r="M221"/>
  <c r="M224" s="1"/>
  <c r="T194"/>
  <c r="V194" s="1"/>
  <c r="W194" s="1"/>
  <c r="T193"/>
  <c r="T192"/>
  <c r="W192"/>
  <c r="T190"/>
  <c r="W190"/>
  <c r="T189"/>
  <c r="W189"/>
  <c r="T188"/>
  <c r="T186"/>
  <c r="V186" s="1"/>
  <c r="W186"/>
  <c r="T185"/>
  <c r="W185"/>
  <c r="T169"/>
  <c r="V169" s="1"/>
  <c r="W169" s="1"/>
  <c r="T168"/>
  <c r="W168"/>
  <c r="T167"/>
  <c r="T165"/>
  <c r="W165"/>
  <c r="T164"/>
  <c r="W164"/>
  <c r="T163"/>
  <c r="T161"/>
  <c r="V161" s="1"/>
  <c r="W161"/>
  <c r="T160"/>
  <c r="W160"/>
  <c r="W173"/>
  <c r="W172"/>
  <c r="U219" i="17"/>
  <c r="S219"/>
  <c r="R219"/>
  <c r="P219"/>
  <c r="N219"/>
  <c r="M219"/>
  <c r="U218"/>
  <c r="S218"/>
  <c r="R218"/>
  <c r="P218"/>
  <c r="N218"/>
  <c r="M218"/>
  <c r="U217"/>
  <c r="S217"/>
  <c r="R217"/>
  <c r="P217"/>
  <c r="N217"/>
  <c r="M217"/>
  <c r="U215"/>
  <c r="S215"/>
  <c r="R215"/>
  <c r="P215"/>
  <c r="N215"/>
  <c r="M215"/>
  <c r="U214"/>
  <c r="S214"/>
  <c r="R214"/>
  <c r="P214"/>
  <c r="N214"/>
  <c r="M214"/>
  <c r="U213"/>
  <c r="S213"/>
  <c r="R213"/>
  <c r="P213"/>
  <c r="N213"/>
  <c r="M213"/>
  <c r="U211"/>
  <c r="S211"/>
  <c r="R211"/>
  <c r="P211"/>
  <c r="N211"/>
  <c r="M211"/>
  <c r="U210"/>
  <c r="S210"/>
  <c r="R210"/>
  <c r="P210"/>
  <c r="N210"/>
  <c r="M210"/>
  <c r="U209"/>
  <c r="S209"/>
  <c r="R209"/>
  <c r="P209"/>
  <c r="N209"/>
  <c r="U223"/>
  <c r="S223"/>
  <c r="R223"/>
  <c r="P223"/>
  <c r="N223"/>
  <c r="M223"/>
  <c r="U222"/>
  <c r="S222"/>
  <c r="R222"/>
  <c r="P222"/>
  <c r="N222"/>
  <c r="M222"/>
  <c r="U221"/>
  <c r="S221"/>
  <c r="R221"/>
  <c r="P221"/>
  <c r="N221"/>
  <c r="N224" s="1"/>
  <c r="M221"/>
  <c r="M224" s="1"/>
  <c r="T194"/>
  <c r="W194"/>
  <c r="T193"/>
  <c r="W193"/>
  <c r="T192"/>
  <c r="T190"/>
  <c r="W190"/>
  <c r="T189"/>
  <c r="W189"/>
  <c r="T188"/>
  <c r="T186"/>
  <c r="W186"/>
  <c r="T185"/>
  <c r="W185"/>
  <c r="T184"/>
  <c r="W198"/>
  <c r="W197"/>
  <c r="T169"/>
  <c r="W169"/>
  <c r="T168"/>
  <c r="W168"/>
  <c r="T167"/>
  <c r="T165"/>
  <c r="W165"/>
  <c r="T164"/>
  <c r="W164"/>
  <c r="T163"/>
  <c r="T161"/>
  <c r="W161"/>
  <c r="T160"/>
  <c r="W160"/>
  <c r="T159"/>
  <c r="W173"/>
  <c r="W172"/>
  <c r="U149" i="20" l="1"/>
  <c r="R224"/>
  <c r="P175" i="19"/>
  <c r="O174" i="20"/>
  <c r="P25" i="19"/>
  <c r="P25" i="20"/>
  <c r="R224" i="17"/>
  <c r="O24" i="20"/>
  <c r="M74"/>
  <c r="S74"/>
  <c r="O124"/>
  <c r="R149"/>
  <c r="N224"/>
  <c r="U224"/>
  <c r="S125"/>
  <c r="S175"/>
  <c r="S200"/>
  <c r="R175"/>
  <c r="P200"/>
  <c r="R200"/>
  <c r="U25"/>
  <c r="R25"/>
  <c r="C50"/>
  <c r="P125"/>
  <c r="D50"/>
  <c r="P224" i="17"/>
  <c r="R224" i="16"/>
  <c r="M224" i="15"/>
  <c r="S224"/>
  <c r="R224" i="13"/>
  <c r="E49" i="19"/>
  <c r="G74" i="20"/>
  <c r="R74"/>
  <c r="O99"/>
  <c r="P149"/>
  <c r="M224"/>
  <c r="S224"/>
  <c r="U74"/>
  <c r="G50"/>
  <c r="S50"/>
  <c r="F25"/>
  <c r="R50"/>
  <c r="R100"/>
  <c r="P50"/>
  <c r="N125"/>
  <c r="M175"/>
  <c r="N25"/>
  <c r="U224" i="17"/>
  <c r="O49" i="20"/>
  <c r="F74"/>
  <c r="P74"/>
  <c r="O199"/>
  <c r="C74"/>
  <c r="U100"/>
  <c r="U125"/>
  <c r="U175"/>
  <c r="U200"/>
  <c r="F50"/>
  <c r="M125"/>
  <c r="M25"/>
  <c r="N100"/>
  <c r="N200"/>
  <c r="P175"/>
  <c r="N50"/>
  <c r="S224" i="17"/>
  <c r="G25" i="20"/>
  <c r="S25"/>
  <c r="U50"/>
  <c r="R125"/>
  <c r="M200"/>
  <c r="M50"/>
  <c r="N175"/>
  <c r="P100"/>
  <c r="C25"/>
  <c r="M100"/>
  <c r="D25"/>
  <c r="E20"/>
  <c r="N136" i="19"/>
  <c r="S45"/>
  <c r="E16" i="20"/>
  <c r="O20"/>
  <c r="V193" i="15"/>
  <c r="W193" s="1"/>
  <c r="V168"/>
  <c r="V168" i="16"/>
  <c r="S143" i="19"/>
  <c r="N12"/>
  <c r="N25" s="1"/>
  <c r="H45" i="20"/>
  <c r="H20"/>
  <c r="P216" i="17"/>
  <c r="M216" i="15"/>
  <c r="D66" i="20"/>
  <c r="N66"/>
  <c r="N141"/>
  <c r="P216"/>
  <c r="N216" i="17"/>
  <c r="P216" i="16"/>
  <c r="T191" i="15"/>
  <c r="P216" i="13"/>
  <c r="C66" i="20"/>
  <c r="M66"/>
  <c r="M141"/>
  <c r="O166"/>
  <c r="O191"/>
  <c r="N216"/>
  <c r="N87" i="19"/>
  <c r="N100" s="1"/>
  <c r="T111"/>
  <c r="V111" s="1"/>
  <c r="D61"/>
  <c r="P216" i="15"/>
  <c r="N216" i="13"/>
  <c r="M216" i="20"/>
  <c r="C12" i="19"/>
  <c r="C25" s="1"/>
  <c r="M216" i="17"/>
  <c r="M216" i="16"/>
  <c r="N216" i="15"/>
  <c r="M216" i="13"/>
  <c r="P66" i="20"/>
  <c r="P141"/>
  <c r="E36" i="19"/>
  <c r="O91" i="20"/>
  <c r="O116"/>
  <c r="N216" i="16"/>
  <c r="T191" i="17"/>
  <c r="U216"/>
  <c r="S216"/>
  <c r="R216"/>
  <c r="T166"/>
  <c r="T191" i="16"/>
  <c r="U216"/>
  <c r="S216"/>
  <c r="T166"/>
  <c r="R216"/>
  <c r="S216" i="15"/>
  <c r="V164"/>
  <c r="T166"/>
  <c r="R216"/>
  <c r="U216"/>
  <c r="U116" i="19"/>
  <c r="U191"/>
  <c r="S191"/>
  <c r="T191" i="13"/>
  <c r="T191" i="20"/>
  <c r="R191" i="19"/>
  <c r="U216" i="20"/>
  <c r="U166" i="19"/>
  <c r="U216" i="13"/>
  <c r="S216" i="20"/>
  <c r="S166" i="19"/>
  <c r="S216" i="13"/>
  <c r="R216"/>
  <c r="T166" i="20"/>
  <c r="T166" i="13"/>
  <c r="R216" i="20"/>
  <c r="R166" i="19"/>
  <c r="S140"/>
  <c r="S116"/>
  <c r="T116" i="20"/>
  <c r="R116" i="19"/>
  <c r="U91"/>
  <c r="U141" i="20"/>
  <c r="S141"/>
  <c r="T91"/>
  <c r="R91" i="19"/>
  <c r="R141" i="20"/>
  <c r="S41" i="19"/>
  <c r="R41"/>
  <c r="T41" i="20"/>
  <c r="U66"/>
  <c r="T16"/>
  <c r="R66"/>
  <c r="S16" i="19"/>
  <c r="S66" i="20"/>
  <c r="R16" i="19"/>
  <c r="F41"/>
  <c r="H41" i="20"/>
  <c r="G41" i="19"/>
  <c r="G66" i="20"/>
  <c r="G16" i="19"/>
  <c r="H16" i="20"/>
  <c r="F16" i="19"/>
  <c r="F66" i="20"/>
  <c r="T114" i="19"/>
  <c r="V114" s="1"/>
  <c r="M61"/>
  <c r="O36"/>
  <c r="Q36" s="1"/>
  <c r="P223"/>
  <c r="O86"/>
  <c r="Q86" s="1"/>
  <c r="C61"/>
  <c r="N61"/>
  <c r="O111"/>
  <c r="Q111" s="1"/>
  <c r="S214"/>
  <c r="O161"/>
  <c r="Q161" s="1"/>
  <c r="O186"/>
  <c r="Q186" s="1"/>
  <c r="O11"/>
  <c r="Q11" s="1"/>
  <c r="M12"/>
  <c r="M25" s="1"/>
  <c r="E11"/>
  <c r="M136"/>
  <c r="D12"/>
  <c r="D25" s="1"/>
  <c r="U139"/>
  <c r="N212" i="13"/>
  <c r="N225" s="1"/>
  <c r="M87" i="19"/>
  <c r="M100" s="1"/>
  <c r="U214"/>
  <c r="S139"/>
  <c r="V189" i="16"/>
  <c r="T164" i="19"/>
  <c r="V164" i="16"/>
  <c r="A39" i="19"/>
  <c r="U223"/>
  <c r="E45" i="20"/>
  <c r="T187" i="15"/>
  <c r="O37" i="20"/>
  <c r="P148" i="19"/>
  <c r="N211"/>
  <c r="M211"/>
  <c r="M162"/>
  <c r="M175" s="1"/>
  <c r="N187"/>
  <c r="N200" s="1"/>
  <c r="N112"/>
  <c r="N125" s="1"/>
  <c r="V198" i="20"/>
  <c r="Q198" i="19"/>
  <c r="Q198" i="20"/>
  <c r="V198" i="19"/>
  <c r="T11"/>
  <c r="V173" i="20"/>
  <c r="V173" i="19"/>
  <c r="Q173" i="20"/>
  <c r="Q173" i="19"/>
  <c r="V123"/>
  <c r="Q123"/>
  <c r="U148"/>
  <c r="Q98"/>
  <c r="T20" i="20"/>
  <c r="E37"/>
  <c r="T45"/>
  <c r="V123"/>
  <c r="Q123"/>
  <c r="Q48"/>
  <c r="Q48" i="19"/>
  <c r="H36"/>
  <c r="V48" i="20"/>
  <c r="H12"/>
  <c r="G61" i="19"/>
  <c r="G63"/>
  <c r="T34"/>
  <c r="V34" s="1"/>
  <c r="V23" i="20"/>
  <c r="Q23" i="19"/>
  <c r="Q23" i="20"/>
  <c r="P142" i="19"/>
  <c r="P145" s="1"/>
  <c r="N217"/>
  <c r="N220" s="1"/>
  <c r="F61"/>
  <c r="A61" s="1"/>
  <c r="E17"/>
  <c r="E20" s="1"/>
  <c r="C67"/>
  <c r="C70" s="1"/>
  <c r="N213"/>
  <c r="N216" s="1"/>
  <c r="F69"/>
  <c r="P222"/>
  <c r="N210"/>
  <c r="N137" i="20"/>
  <c r="P212"/>
  <c r="N162" i="19"/>
  <c r="N175" s="1"/>
  <c r="H13"/>
  <c r="S212" i="16"/>
  <c r="S225" s="1"/>
  <c r="U212" i="15"/>
  <c r="D62" i="20"/>
  <c r="P212" i="17"/>
  <c r="M212"/>
  <c r="R212" i="16"/>
  <c r="S212" i="15"/>
  <c r="C62" i="20"/>
  <c r="M62"/>
  <c r="F62"/>
  <c r="P137"/>
  <c r="M112" i="19"/>
  <c r="M125" s="1"/>
  <c r="M210"/>
  <c r="N212" i="15"/>
  <c r="N225" s="1"/>
  <c r="N62" i="20"/>
  <c r="H11" i="19"/>
  <c r="E12" i="20"/>
  <c r="P112" i="19"/>
  <c r="P125" s="1"/>
  <c r="M187"/>
  <c r="M200" s="1"/>
  <c r="H39"/>
  <c r="N212" i="17"/>
  <c r="N225" s="1"/>
  <c r="P212" i="16"/>
  <c r="M212"/>
  <c r="R212" i="15"/>
  <c r="R225" s="1"/>
  <c r="P212" i="13"/>
  <c r="M212"/>
  <c r="P67" i="19"/>
  <c r="P70" s="1"/>
  <c r="M137" i="20"/>
  <c r="O187"/>
  <c r="N212"/>
  <c r="H17" i="19"/>
  <c r="E42"/>
  <c r="E45" s="1"/>
  <c r="M63"/>
  <c r="M66" s="1"/>
  <c r="D67"/>
  <c r="D70" s="1"/>
  <c r="P217"/>
  <c r="P220" s="1"/>
  <c r="C37"/>
  <c r="C50" s="1"/>
  <c r="M37"/>
  <c r="M50" s="1"/>
  <c r="T186"/>
  <c r="V186" s="1"/>
  <c r="T187" i="16"/>
  <c r="T187" i="17"/>
  <c r="S212"/>
  <c r="N212" i="16"/>
  <c r="N225" s="1"/>
  <c r="U212"/>
  <c r="T162" i="15"/>
  <c r="P212"/>
  <c r="M212"/>
  <c r="U212" i="13"/>
  <c r="G62" i="20"/>
  <c r="R62"/>
  <c r="R137"/>
  <c r="S212"/>
  <c r="U87" i="19"/>
  <c r="U162"/>
  <c r="S187"/>
  <c r="T162" i="17"/>
  <c r="R212"/>
  <c r="S212" i="13"/>
  <c r="S225" s="1"/>
  <c r="P62" i="20"/>
  <c r="R212"/>
  <c r="O160" i="19"/>
  <c r="Q160" s="1"/>
  <c r="R37"/>
  <c r="G12"/>
  <c r="G37"/>
  <c r="S12"/>
  <c r="R212" i="13"/>
  <c r="H37" i="20"/>
  <c r="H50" s="1"/>
  <c r="U62"/>
  <c r="T87"/>
  <c r="U137"/>
  <c r="P37" i="19"/>
  <c r="P50" s="1"/>
  <c r="U112"/>
  <c r="S162"/>
  <c r="U187"/>
  <c r="U212" i="17"/>
  <c r="T162" i="16"/>
  <c r="S62" i="20"/>
  <c r="O87"/>
  <c r="O112"/>
  <c r="S137"/>
  <c r="O162"/>
  <c r="U212"/>
  <c r="M212"/>
  <c r="N37" i="19"/>
  <c r="N50" s="1"/>
  <c r="D37"/>
  <c r="D50" s="1"/>
  <c r="R162"/>
  <c r="S37"/>
  <c r="S50" s="1"/>
  <c r="U211"/>
  <c r="U136"/>
  <c r="V186" i="13"/>
  <c r="W186" s="1"/>
  <c r="T187"/>
  <c r="V186" i="20"/>
  <c r="W186" s="1"/>
  <c r="T187"/>
  <c r="R187" i="19"/>
  <c r="S211"/>
  <c r="T161"/>
  <c r="V161" i="13"/>
  <c r="W161" s="1"/>
  <c r="T162"/>
  <c r="V161" i="20"/>
  <c r="W161" s="1"/>
  <c r="T162"/>
  <c r="S136" i="19"/>
  <c r="S112"/>
  <c r="V111" i="20"/>
  <c r="W111" s="1"/>
  <c r="T112"/>
  <c r="R112" i="19"/>
  <c r="R87"/>
  <c r="V36" i="20"/>
  <c r="W36" s="1"/>
  <c r="T37"/>
  <c r="T50" s="1"/>
  <c r="V11"/>
  <c r="W11" s="1"/>
  <c r="T12"/>
  <c r="R12" i="19"/>
  <c r="A36"/>
  <c r="F37"/>
  <c r="A11"/>
  <c r="F12"/>
  <c r="U210"/>
  <c r="O185"/>
  <c r="Q185" s="1"/>
  <c r="T14"/>
  <c r="U222"/>
  <c r="H18"/>
  <c r="M217"/>
  <c r="M220" s="1"/>
  <c r="T189"/>
  <c r="A40"/>
  <c r="A17"/>
  <c r="A41" i="20"/>
  <c r="A45"/>
  <c r="R136" i="19"/>
  <c r="A18"/>
  <c r="A38"/>
  <c r="A73" i="20"/>
  <c r="A35" i="19"/>
  <c r="A14"/>
  <c r="A15"/>
  <c r="A42"/>
  <c r="A19"/>
  <c r="A16" i="20"/>
  <c r="T86" i="19"/>
  <c r="A37" i="20"/>
  <c r="A59"/>
  <c r="A63"/>
  <c r="A65"/>
  <c r="A68"/>
  <c r="T38" i="19"/>
  <c r="U135"/>
  <c r="T43"/>
  <c r="T89"/>
  <c r="V86" i="20"/>
  <c r="Q93" i="19"/>
  <c r="T44"/>
  <c r="V44" s="1"/>
  <c r="W44" s="1"/>
  <c r="T39"/>
  <c r="A73"/>
  <c r="A71" i="20"/>
  <c r="A43" i="19"/>
  <c r="A13"/>
  <c r="A20" i="20"/>
  <c r="T40" i="19"/>
  <c r="R139"/>
  <c r="Q86" i="20"/>
  <c r="Q89"/>
  <c r="Q94"/>
  <c r="Q114"/>
  <c r="Q119"/>
  <c r="Q114" i="19"/>
  <c r="A9"/>
  <c r="R214"/>
  <c r="A60" i="20"/>
  <c r="A12"/>
  <c r="V98"/>
  <c r="Q89" i="19"/>
  <c r="Q115"/>
  <c r="R45"/>
  <c r="T42"/>
  <c r="T36"/>
  <c r="A44"/>
  <c r="Q98" i="20"/>
  <c r="Q85"/>
  <c r="Q90"/>
  <c r="Q93"/>
  <c r="Q110"/>
  <c r="Q115"/>
  <c r="Q118"/>
  <c r="Q119" i="19"/>
  <c r="Q94"/>
  <c r="Q118"/>
  <c r="Q90"/>
  <c r="R211"/>
  <c r="A72" i="20"/>
  <c r="A61"/>
  <c r="A64"/>
  <c r="A67"/>
  <c r="A69"/>
  <c r="V160"/>
  <c r="W160" s="1"/>
  <c r="T185" i="19"/>
  <c r="V185" s="1"/>
  <c r="V185" i="20"/>
  <c r="W185" s="1"/>
  <c r="V110"/>
  <c r="V35"/>
  <c r="R210" i="19"/>
  <c r="T160"/>
  <c r="V160" s="1"/>
  <c r="S210"/>
  <c r="V185" i="13"/>
  <c r="W185" s="1"/>
  <c r="T110" i="19"/>
  <c r="V110" s="1"/>
  <c r="V185" i="17"/>
  <c r="V197" i="20"/>
  <c r="Q197"/>
  <c r="Q197" i="19"/>
  <c r="V197"/>
  <c r="V160" i="13"/>
  <c r="W160" s="1"/>
  <c r="V160" i="17"/>
  <c r="V160" i="15"/>
  <c r="O45" i="20"/>
  <c r="M138" i="19"/>
  <c r="M141" s="1"/>
  <c r="O42"/>
  <c r="O45" s="1"/>
  <c r="V172" i="20"/>
  <c r="Q172"/>
  <c r="V172" i="19"/>
  <c r="G60"/>
  <c r="O110"/>
  <c r="U140"/>
  <c r="R215"/>
  <c r="S218"/>
  <c r="U144"/>
  <c r="R219"/>
  <c r="Q122" i="20"/>
  <c r="S135" i="19"/>
  <c r="S217"/>
  <c r="Q122"/>
  <c r="V122" i="20"/>
  <c r="V122" i="19"/>
  <c r="R220" i="16"/>
  <c r="P220" i="20"/>
  <c r="M135" i="19"/>
  <c r="R213"/>
  <c r="G20"/>
  <c r="H38"/>
  <c r="P147"/>
  <c r="O192"/>
  <c r="O195" s="1"/>
  <c r="R135"/>
  <c r="T35"/>
  <c r="V97" i="20"/>
  <c r="V47"/>
  <c r="H60"/>
  <c r="F60" i="19"/>
  <c r="Q47" i="20"/>
  <c r="E60"/>
  <c r="M60" i="19"/>
  <c r="R140"/>
  <c r="Q22" i="20"/>
  <c r="Q72" s="1"/>
  <c r="U143" i="19"/>
  <c r="V22" i="20"/>
  <c r="R218" i="19"/>
  <c r="G69"/>
  <c r="S213"/>
  <c r="U95"/>
  <c r="U142"/>
  <c r="T93"/>
  <c r="R143"/>
  <c r="M220" i="15"/>
  <c r="N220" i="13"/>
  <c r="R138" i="19"/>
  <c r="U138"/>
  <c r="U215"/>
  <c r="U217"/>
  <c r="U219"/>
  <c r="U147"/>
  <c r="R95"/>
  <c r="R142"/>
  <c r="S215"/>
  <c r="R217"/>
  <c r="U218"/>
  <c r="S219"/>
  <c r="U213"/>
  <c r="S120"/>
  <c r="S142"/>
  <c r="S138"/>
  <c r="F20"/>
  <c r="R20"/>
  <c r="R120"/>
  <c r="U195"/>
  <c r="R144"/>
  <c r="T209" i="20"/>
  <c r="S209" i="19"/>
  <c r="R209"/>
  <c r="U209"/>
  <c r="R134"/>
  <c r="U134"/>
  <c r="N67"/>
  <c r="N70" s="1"/>
  <c r="N142"/>
  <c r="N145" s="1"/>
  <c r="O17"/>
  <c r="O20" s="1"/>
  <c r="F63"/>
  <c r="M67"/>
  <c r="M70" s="1"/>
  <c r="M142"/>
  <c r="M145" s="1"/>
  <c r="O92"/>
  <c r="O117"/>
  <c r="Q117" s="1"/>
  <c r="P63"/>
  <c r="P66" s="1"/>
  <c r="O167"/>
  <c r="O170" s="1"/>
  <c r="T194"/>
  <c r="V194" s="1"/>
  <c r="W194" s="1"/>
  <c r="M220" i="13"/>
  <c r="M70" i="20"/>
  <c r="S70"/>
  <c r="U170" i="19"/>
  <c r="R220" i="17"/>
  <c r="P220"/>
  <c r="N220" i="16"/>
  <c r="U220"/>
  <c r="C70" i="20"/>
  <c r="O95"/>
  <c r="O120"/>
  <c r="M145"/>
  <c r="S145"/>
  <c r="O170"/>
  <c r="O195"/>
  <c r="N220"/>
  <c r="P220" i="15"/>
  <c r="G70" i="20"/>
  <c r="R70"/>
  <c r="R145"/>
  <c r="M220"/>
  <c r="S220"/>
  <c r="N220" i="17"/>
  <c r="M220" i="16"/>
  <c r="N220" i="15"/>
  <c r="U220"/>
  <c r="F45" i="19"/>
  <c r="T170" i="16"/>
  <c r="T195"/>
  <c r="D70" i="20"/>
  <c r="N70"/>
  <c r="U70"/>
  <c r="T170" i="13"/>
  <c r="T195"/>
  <c r="S220"/>
  <c r="U220" i="20"/>
  <c r="M220" i="17"/>
  <c r="S220"/>
  <c r="P220" i="16"/>
  <c r="T195" i="15"/>
  <c r="R170" i="19"/>
  <c r="P220" i="13"/>
  <c r="P70" i="20"/>
  <c r="P145"/>
  <c r="V196"/>
  <c r="V199" s="1"/>
  <c r="V171"/>
  <c r="U220" i="13"/>
  <c r="V192" i="17"/>
  <c r="T195"/>
  <c r="V188" i="15"/>
  <c r="V188" i="16"/>
  <c r="U220" i="17"/>
  <c r="T170" i="15"/>
  <c r="V167" i="17"/>
  <c r="T170"/>
  <c r="S220" i="15"/>
  <c r="R220" i="13"/>
  <c r="S220" i="16"/>
  <c r="R220" i="15"/>
  <c r="V163" i="16"/>
  <c r="V163" i="15"/>
  <c r="V159" i="17"/>
  <c r="F70" i="20"/>
  <c r="R220"/>
  <c r="G65" i="19"/>
  <c r="S170"/>
  <c r="T95" i="20"/>
  <c r="T120"/>
  <c r="N145"/>
  <c r="U145"/>
  <c r="T170"/>
  <c r="T195"/>
  <c r="V21"/>
  <c r="V24" s="1"/>
  <c r="V46"/>
  <c r="V96"/>
  <c r="V99" s="1"/>
  <c r="V121"/>
  <c r="V196" i="19"/>
  <c r="G45"/>
  <c r="T119"/>
  <c r="S195"/>
  <c r="V121"/>
  <c r="S20"/>
  <c r="U120"/>
  <c r="R195"/>
  <c r="V171"/>
  <c r="H19"/>
  <c r="Q92" i="20"/>
  <c r="Q117"/>
  <c r="Q167"/>
  <c r="Q170" s="1"/>
  <c r="V194" i="17"/>
  <c r="V169"/>
  <c r="T19" i="19"/>
  <c r="V19" s="1"/>
  <c r="W19" s="1"/>
  <c r="V169" i="15"/>
  <c r="V194"/>
  <c r="W194" s="1"/>
  <c r="V194" i="13"/>
  <c r="W194" s="1"/>
  <c r="V194" i="20"/>
  <c r="W194" s="1"/>
  <c r="V169" i="13"/>
  <c r="W169" s="1"/>
  <c r="T169" i="19"/>
  <c r="V169" i="20"/>
  <c r="V119"/>
  <c r="T94" i="19"/>
  <c r="V94" i="20"/>
  <c r="V44"/>
  <c r="V19"/>
  <c r="W19" s="1"/>
  <c r="H44" i="19"/>
  <c r="I44" s="1"/>
  <c r="O163"/>
  <c r="O166" s="1"/>
  <c r="O38"/>
  <c r="O41" s="1"/>
  <c r="T193"/>
  <c r="T167"/>
  <c r="H15"/>
  <c r="I15" s="1"/>
  <c r="F68"/>
  <c r="C63"/>
  <c r="C66" s="1"/>
  <c r="N63"/>
  <c r="N66" s="1"/>
  <c r="N138"/>
  <c r="N141" s="1"/>
  <c r="M213"/>
  <c r="M216" s="1"/>
  <c r="O13"/>
  <c r="O16" s="1"/>
  <c r="O113"/>
  <c r="O116" s="1"/>
  <c r="P213"/>
  <c r="P216" s="1"/>
  <c r="E38"/>
  <c r="E41" s="1"/>
  <c r="P138"/>
  <c r="P141" s="1"/>
  <c r="O88"/>
  <c r="O91" s="1"/>
  <c r="G67"/>
  <c r="T117"/>
  <c r="H14"/>
  <c r="G68"/>
  <c r="T168"/>
  <c r="H43"/>
  <c r="T192"/>
  <c r="T118"/>
  <c r="T18"/>
  <c r="V193" i="17"/>
  <c r="V168"/>
  <c r="V193" i="13"/>
  <c r="V193" i="20"/>
  <c r="V168"/>
  <c r="V168" i="13"/>
  <c r="V118" i="20"/>
  <c r="V93"/>
  <c r="V43"/>
  <c r="V18"/>
  <c r="T17" i="19"/>
  <c r="H42"/>
  <c r="V192" i="16"/>
  <c r="V167"/>
  <c r="F67" i="19"/>
  <c r="V192" i="15"/>
  <c r="V167"/>
  <c r="V167" i="13"/>
  <c r="V167" i="20"/>
  <c r="V192" i="13"/>
  <c r="V192" i="20"/>
  <c r="V117"/>
  <c r="T92" i="19"/>
  <c r="V92" i="20"/>
  <c r="V42"/>
  <c r="T190" i="19"/>
  <c r="O188"/>
  <c r="O191" s="1"/>
  <c r="Q13" i="20"/>
  <c r="Q16" s="1"/>
  <c r="Q88"/>
  <c r="Q38"/>
  <c r="Q41" s="1"/>
  <c r="Q113"/>
  <c r="Q188"/>
  <c r="Q163"/>
  <c r="Q166" s="1"/>
  <c r="V190" i="17"/>
  <c r="V165"/>
  <c r="V190" i="15"/>
  <c r="V165"/>
  <c r="T165" i="19"/>
  <c r="V190" i="16"/>
  <c r="V165"/>
  <c r="T115" i="19"/>
  <c r="T15"/>
  <c r="V15" s="1"/>
  <c r="F65"/>
  <c r="H40"/>
  <c r="V190" i="20"/>
  <c r="V190" i="13"/>
  <c r="V165" i="20"/>
  <c r="V165" i="13"/>
  <c r="V115" i="20"/>
  <c r="V90"/>
  <c r="T90" i="19"/>
  <c r="V40" i="20"/>
  <c r="V15"/>
  <c r="W15" s="1"/>
  <c r="T9" i="19"/>
  <c r="O85"/>
  <c r="T13"/>
  <c r="G64"/>
  <c r="V189" i="17"/>
  <c r="V164"/>
  <c r="F64" i="19"/>
  <c r="V189" i="13"/>
  <c r="W189" s="1"/>
  <c r="V189" i="20"/>
  <c r="V164"/>
  <c r="V164" i="13"/>
  <c r="W164" s="1"/>
  <c r="V114" i="20"/>
  <c r="V89"/>
  <c r="V39"/>
  <c r="V14"/>
  <c r="N135" i="19"/>
  <c r="Q97" i="20"/>
  <c r="V97" i="19"/>
  <c r="V99" s="1"/>
  <c r="V85" i="20"/>
  <c r="T85" i="19"/>
  <c r="V188" i="17"/>
  <c r="V163"/>
  <c r="V188" i="20"/>
  <c r="V188" i="13"/>
  <c r="V163"/>
  <c r="W163" s="1"/>
  <c r="T113" i="19"/>
  <c r="V113" i="20"/>
  <c r="V88"/>
  <c r="T88" i="19"/>
  <c r="V38" i="20"/>
  <c r="V13"/>
  <c r="V159"/>
  <c r="N134" i="19"/>
  <c r="V159" i="15"/>
  <c r="V159" i="13"/>
  <c r="T188" i="19"/>
  <c r="V186" i="17"/>
  <c r="V161"/>
  <c r="E35" i="19"/>
  <c r="D59"/>
  <c r="V109" i="20"/>
  <c r="G59" i="19"/>
  <c r="M134"/>
  <c r="V84" i="20"/>
  <c r="N209" i="19"/>
  <c r="C59"/>
  <c r="E34"/>
  <c r="M59"/>
  <c r="V34" i="20"/>
  <c r="N59" i="19"/>
  <c r="F59"/>
  <c r="P59"/>
  <c r="P134"/>
  <c r="P137" s="1"/>
  <c r="P209"/>
  <c r="P212" s="1"/>
  <c r="P225" s="1"/>
  <c r="E9"/>
  <c r="V9" i="20"/>
  <c r="O35" i="19"/>
  <c r="Q35" s="1"/>
  <c r="T163"/>
  <c r="H35"/>
  <c r="V160" i="16"/>
  <c r="V162" s="1"/>
  <c r="V184" i="15"/>
  <c r="V185" i="16"/>
  <c r="V187" s="1"/>
  <c r="H9" i="19"/>
  <c r="V184" i="17"/>
  <c r="V193" i="16"/>
  <c r="V184" i="13"/>
  <c r="V17" i="20"/>
  <c r="V184"/>
  <c r="V185" i="15"/>
  <c r="O184" i="19"/>
  <c r="O159"/>
  <c r="O109"/>
  <c r="H59" i="20"/>
  <c r="O34" i="19"/>
  <c r="Q35" i="20"/>
  <c r="Q60" s="1"/>
  <c r="O60"/>
  <c r="T84" i="19"/>
  <c r="M209"/>
  <c r="H34"/>
  <c r="O9"/>
  <c r="O84"/>
  <c r="C60"/>
  <c r="E61" i="20"/>
  <c r="Q159"/>
  <c r="Q162" s="1"/>
  <c r="Q184"/>
  <c r="Q187" s="1"/>
  <c r="T60"/>
  <c r="N60" i="19"/>
  <c r="D60"/>
  <c r="T159"/>
  <c r="E10"/>
  <c r="T109"/>
  <c r="T184"/>
  <c r="O10"/>
  <c r="Q172"/>
  <c r="Q97"/>
  <c r="Q47"/>
  <c r="Q22"/>
  <c r="Q109" i="20"/>
  <c r="Q84"/>
  <c r="P221" i="19"/>
  <c r="P224" s="1"/>
  <c r="D71"/>
  <c r="D74" s="1"/>
  <c r="O196"/>
  <c r="O199" s="1"/>
  <c r="O171"/>
  <c r="O174" s="1"/>
  <c r="O121"/>
  <c r="O124" s="1"/>
  <c r="O96"/>
  <c r="O99" s="1"/>
  <c r="O46"/>
  <c r="O49" s="1"/>
  <c r="O21"/>
  <c r="O24" s="1"/>
  <c r="M146"/>
  <c r="M149" s="1"/>
  <c r="W198" i="16"/>
  <c r="W198" i="15"/>
  <c r="H46" i="19"/>
  <c r="N71"/>
  <c r="N74" s="1"/>
  <c r="S221"/>
  <c r="S224" s="1"/>
  <c r="M71"/>
  <c r="M74" s="1"/>
  <c r="E13"/>
  <c r="E16" s="1"/>
  <c r="R146"/>
  <c r="R149" s="1"/>
  <c r="N146"/>
  <c r="N149" s="1"/>
  <c r="P146"/>
  <c r="P149" s="1"/>
  <c r="H47"/>
  <c r="D63"/>
  <c r="D66" s="1"/>
  <c r="G72"/>
  <c r="F72"/>
  <c r="W197" i="13"/>
  <c r="M221" i="19"/>
  <c r="M224" s="1"/>
  <c r="Q46" i="20"/>
  <c r="Q49" s="1"/>
  <c r="S146" i="19"/>
  <c r="S149" s="1"/>
  <c r="U146"/>
  <c r="W197" i="16"/>
  <c r="U221" i="19"/>
  <c r="R221"/>
  <c r="R224" s="1"/>
  <c r="G71"/>
  <c r="G74" s="1"/>
  <c r="F71"/>
  <c r="Q171" i="20"/>
  <c r="Q174" s="1"/>
  <c r="Q96"/>
  <c r="Q99" s="1"/>
  <c r="C71" i="19"/>
  <c r="C74" s="1"/>
  <c r="Q21" i="20"/>
  <c r="Q24" s="1"/>
  <c r="Q121"/>
  <c r="Q196"/>
  <c r="Q199" s="1"/>
  <c r="H63"/>
  <c r="H65"/>
  <c r="E73"/>
  <c r="I39"/>
  <c r="T223" i="13"/>
  <c r="V223" s="1"/>
  <c r="W186" i="15"/>
  <c r="O218" i="13"/>
  <c r="Q218" s="1"/>
  <c r="O221" i="17"/>
  <c r="T219" i="16"/>
  <c r="V219" s="1"/>
  <c r="O222"/>
  <c r="Q222" s="1"/>
  <c r="O222" i="15"/>
  <c r="Q222" s="1"/>
  <c r="O211"/>
  <c r="Q211" s="1"/>
  <c r="E68" i="20"/>
  <c r="T72"/>
  <c r="T211"/>
  <c r="O68"/>
  <c r="O223" i="15"/>
  <c r="Q223" s="1"/>
  <c r="T214" i="13"/>
  <c r="T223" i="17"/>
  <c r="T210"/>
  <c r="V210" s="1"/>
  <c r="T215"/>
  <c r="T218"/>
  <c r="T222" i="16"/>
  <c r="T223" i="15"/>
  <c r="V223" s="1"/>
  <c r="T213"/>
  <c r="T215"/>
  <c r="T218" i="13"/>
  <c r="I19" i="20"/>
  <c r="I40"/>
  <c r="T219" i="17"/>
  <c r="H71" i="20"/>
  <c r="H72"/>
  <c r="I13"/>
  <c r="T147"/>
  <c r="T134"/>
  <c r="T139"/>
  <c r="T144"/>
  <c r="O223" i="17"/>
  <c r="Q223" s="1"/>
  <c r="T223" i="16"/>
  <c r="V223" s="1"/>
  <c r="T210"/>
  <c r="T215"/>
  <c r="T218"/>
  <c r="T211"/>
  <c r="V211" s="1"/>
  <c r="T209" i="15"/>
  <c r="T214"/>
  <c r="T219"/>
  <c r="T215" i="13"/>
  <c r="O215" i="19"/>
  <c r="Q215" s="1"/>
  <c r="O218"/>
  <c r="Q218" s="1"/>
  <c r="I48" i="20"/>
  <c r="T63"/>
  <c r="T65"/>
  <c r="O214"/>
  <c r="Q214" s="1"/>
  <c r="W195" i="17"/>
  <c r="T209"/>
  <c r="T211"/>
  <c r="T214"/>
  <c r="O221" i="15"/>
  <c r="T211" i="13"/>
  <c r="T219"/>
  <c r="O219" i="19"/>
  <c r="Q219" s="1"/>
  <c r="I11" i="20"/>
  <c r="H67"/>
  <c r="H69"/>
  <c r="O223"/>
  <c r="T219"/>
  <c r="T217" i="16"/>
  <c r="H73" i="19"/>
  <c r="E68"/>
  <c r="O65"/>
  <c r="O144"/>
  <c r="H73" i="20"/>
  <c r="Q17"/>
  <c r="Q20" s="1"/>
  <c r="T59"/>
  <c r="T61"/>
  <c r="T67"/>
  <c r="T69"/>
  <c r="O144"/>
  <c r="T215"/>
  <c r="T218"/>
  <c r="O210" i="17"/>
  <c r="Q210" s="1"/>
  <c r="W210" s="1"/>
  <c r="T217"/>
  <c r="T209" i="16"/>
  <c r="T214"/>
  <c r="T211" i="15"/>
  <c r="V211" s="1"/>
  <c r="T218"/>
  <c r="T222" i="13"/>
  <c r="O223" i="19"/>
  <c r="H61" i="20"/>
  <c r="H64"/>
  <c r="H68"/>
  <c r="T210" i="13"/>
  <c r="V210" s="1"/>
  <c r="O214"/>
  <c r="Q214" s="1"/>
  <c r="I48" i="19"/>
  <c r="O73"/>
  <c r="O64"/>
  <c r="O148"/>
  <c r="I35" i="20"/>
  <c r="I36"/>
  <c r="I43"/>
  <c r="T135"/>
  <c r="T140"/>
  <c r="O213"/>
  <c r="O214" i="19"/>
  <c r="Q214" s="1"/>
  <c r="O222"/>
  <c r="O140"/>
  <c r="O69"/>
  <c r="Q69"/>
  <c r="Q64"/>
  <c r="O72"/>
  <c r="O68"/>
  <c r="E69"/>
  <c r="I22"/>
  <c r="I23"/>
  <c r="T223" i="20"/>
  <c r="T210"/>
  <c r="O219"/>
  <c r="Q219" s="1"/>
  <c r="T214"/>
  <c r="V163"/>
  <c r="T222"/>
  <c r="O210"/>
  <c r="Q210" s="1"/>
  <c r="T136"/>
  <c r="T138"/>
  <c r="T143"/>
  <c r="T142"/>
  <c r="T148"/>
  <c r="T146"/>
  <c r="T73"/>
  <c r="Q34"/>
  <c r="O72"/>
  <c r="O69"/>
  <c r="T64"/>
  <c r="T68"/>
  <c r="T71"/>
  <c r="O73"/>
  <c r="O64"/>
  <c r="I44"/>
  <c r="I47"/>
  <c r="E64"/>
  <c r="I46"/>
  <c r="I15"/>
  <c r="I23"/>
  <c r="I21"/>
  <c r="Q68"/>
  <c r="O218"/>
  <c r="Q218" s="1"/>
  <c r="O217"/>
  <c r="O215"/>
  <c r="Q215" s="1"/>
  <c r="Q189"/>
  <c r="O211"/>
  <c r="Q211" s="1"/>
  <c r="O221"/>
  <c r="O222"/>
  <c r="O209"/>
  <c r="O142"/>
  <c r="O138"/>
  <c r="O140"/>
  <c r="O134"/>
  <c r="O148"/>
  <c r="O136"/>
  <c r="O146"/>
  <c r="Q42"/>
  <c r="Q45" s="1"/>
  <c r="O65"/>
  <c r="O61"/>
  <c r="Q9"/>
  <c r="Q12" s="1"/>
  <c r="Q25" s="1"/>
  <c r="I38"/>
  <c r="E71"/>
  <c r="E74" s="1"/>
  <c r="E72"/>
  <c r="E63"/>
  <c r="I14"/>
  <c r="E65"/>
  <c r="I22"/>
  <c r="Q64"/>
  <c r="Q65"/>
  <c r="Q61"/>
  <c r="Q69"/>
  <c r="Q192"/>
  <c r="Q195" s="1"/>
  <c r="E59"/>
  <c r="E67"/>
  <c r="E69"/>
  <c r="O71"/>
  <c r="O74" s="1"/>
  <c r="O59"/>
  <c r="O63"/>
  <c r="O67"/>
  <c r="O147"/>
  <c r="O135"/>
  <c r="O139"/>
  <c r="O143"/>
  <c r="T221"/>
  <c r="T213"/>
  <c r="T217"/>
  <c r="I9"/>
  <c r="I17"/>
  <c r="I18"/>
  <c r="I34"/>
  <c r="I42"/>
  <c r="Q65" i="19"/>
  <c r="Q68"/>
  <c r="E72"/>
  <c r="E73"/>
  <c r="E65"/>
  <c r="E64"/>
  <c r="O147"/>
  <c r="O139"/>
  <c r="O143"/>
  <c r="O223" i="13"/>
  <c r="Q223" s="1"/>
  <c r="O221"/>
  <c r="O222"/>
  <c r="Q222" s="1"/>
  <c r="O215" i="15"/>
  <c r="Q215" s="1"/>
  <c r="O215" i="16"/>
  <c r="Q215" s="1"/>
  <c r="W215" s="1"/>
  <c r="W184"/>
  <c r="O219" i="17"/>
  <c r="Q219" s="1"/>
  <c r="W219" s="1"/>
  <c r="O218" i="15"/>
  <c r="Q218" s="1"/>
  <c r="O219"/>
  <c r="Q219" s="1"/>
  <c r="O213" i="17"/>
  <c r="O218"/>
  <c r="Q218" s="1"/>
  <c r="W218" s="1"/>
  <c r="O217" i="15"/>
  <c r="W191" i="16"/>
  <c r="O214"/>
  <c r="Q214" s="1"/>
  <c r="W214" s="1"/>
  <c r="W189" i="15"/>
  <c r="O210" i="13"/>
  <c r="Q210" s="1"/>
  <c r="O211"/>
  <c r="Q211" s="1"/>
  <c r="O211" i="17"/>
  <c r="Q211" s="1"/>
  <c r="W211" s="1"/>
  <c r="O209" i="16"/>
  <c r="W170" i="15"/>
  <c r="O219" i="13"/>
  <c r="Q219" s="1"/>
  <c r="W167" i="16"/>
  <c r="O217"/>
  <c r="O217" i="13"/>
  <c r="O214" i="15"/>
  <c r="Q214" s="1"/>
  <c r="O215" i="17"/>
  <c r="Q215" s="1"/>
  <c r="W215" s="1"/>
  <c r="W166" i="15"/>
  <c r="O215" i="13"/>
  <c r="Q215" s="1"/>
  <c r="O213"/>
  <c r="W160" i="15"/>
  <c r="O210"/>
  <c r="Q210" s="1"/>
  <c r="O209" i="13"/>
  <c r="W166" i="17"/>
  <c r="W163"/>
  <c r="T221" i="16"/>
  <c r="W184" i="17"/>
  <c r="W192"/>
  <c r="O222"/>
  <c r="Q222" s="1"/>
  <c r="W222" s="1"/>
  <c r="T222"/>
  <c r="V222" s="1"/>
  <c r="O209"/>
  <c r="O214"/>
  <c r="Q214" s="1"/>
  <c r="W214" s="1"/>
  <c r="O217"/>
  <c r="W188" i="16"/>
  <c r="W170" i="17"/>
  <c r="W167"/>
  <c r="O221" i="16"/>
  <c r="O210"/>
  <c r="Q210" s="1"/>
  <c r="W210" s="1"/>
  <c r="O223"/>
  <c r="Q223" s="1"/>
  <c r="T221" i="17"/>
  <c r="T213"/>
  <c r="O211" i="16"/>
  <c r="Q211" s="1"/>
  <c r="W211" s="1"/>
  <c r="O213"/>
  <c r="T213"/>
  <c r="O218"/>
  <c r="Q218" s="1"/>
  <c r="O219"/>
  <c r="Q219" s="1"/>
  <c r="W168" i="15"/>
  <c r="W197"/>
  <c r="O209"/>
  <c r="T217"/>
  <c r="T210"/>
  <c r="V210" s="1"/>
  <c r="T221"/>
  <c r="T224" s="1"/>
  <c r="T222"/>
  <c r="V222" s="1"/>
  <c r="O213"/>
  <c r="W171" i="13"/>
  <c r="T221"/>
  <c r="T224" s="1"/>
  <c r="T209"/>
  <c r="T213"/>
  <c r="T217"/>
  <c r="V49" i="20" l="1"/>
  <c r="V174"/>
  <c r="T25"/>
  <c r="E25"/>
  <c r="T224"/>
  <c r="Q124"/>
  <c r="U150"/>
  <c r="N75"/>
  <c r="D75"/>
  <c r="S150"/>
  <c r="R225"/>
  <c r="O175"/>
  <c r="N150"/>
  <c r="F74" i="19"/>
  <c r="T149" i="20"/>
  <c r="V124"/>
  <c r="H74"/>
  <c r="I74" s="1"/>
  <c r="O224" i="16"/>
  <c r="T224"/>
  <c r="O224" i="20"/>
  <c r="T74"/>
  <c r="O224" i="15"/>
  <c r="Q175" i="20"/>
  <c r="F50" i="19"/>
  <c r="R100"/>
  <c r="T125" i="20"/>
  <c r="T175"/>
  <c r="T200"/>
  <c r="S175" i="19"/>
  <c r="T100" i="20"/>
  <c r="S25" i="19"/>
  <c r="U100"/>
  <c r="G75" i="20"/>
  <c r="T175" i="15"/>
  <c r="T200" i="17"/>
  <c r="P225" i="13"/>
  <c r="M75" i="20"/>
  <c r="M225" i="17"/>
  <c r="H25" i="20"/>
  <c r="E50"/>
  <c r="I50" s="1"/>
  <c r="V174" i="19"/>
  <c r="S225" i="17"/>
  <c r="O100" i="20"/>
  <c r="R225" i="16"/>
  <c r="O125" i="20"/>
  <c r="R225" i="17"/>
  <c r="O149" i="20"/>
  <c r="P150" i="19"/>
  <c r="R175"/>
  <c r="U225" i="20"/>
  <c r="U200" i="19"/>
  <c r="R50"/>
  <c r="U175"/>
  <c r="P225" i="15"/>
  <c r="M225" i="13"/>
  <c r="P225" i="16"/>
  <c r="F75" i="20"/>
  <c r="U225" i="15"/>
  <c r="P225" i="20"/>
  <c r="U149" i="19"/>
  <c r="V199"/>
  <c r="O50" i="20"/>
  <c r="R150"/>
  <c r="O25"/>
  <c r="O224" i="17"/>
  <c r="F25" i="19"/>
  <c r="R25"/>
  <c r="R125"/>
  <c r="S125"/>
  <c r="T175" i="13"/>
  <c r="R200" i="19"/>
  <c r="T200" i="13"/>
  <c r="M225" i="20"/>
  <c r="G25" i="19"/>
  <c r="P75" i="20"/>
  <c r="S200" i="19"/>
  <c r="M225" i="15"/>
  <c r="M225" i="16"/>
  <c r="P150" i="20"/>
  <c r="O200"/>
  <c r="S225" i="15"/>
  <c r="N225" i="20"/>
  <c r="O224" i="13"/>
  <c r="H49" i="19"/>
  <c r="T175" i="16"/>
  <c r="U125" i="19"/>
  <c r="U75" i="20"/>
  <c r="G50" i="19"/>
  <c r="T175" i="17"/>
  <c r="U225" i="13"/>
  <c r="U225" i="16"/>
  <c r="T200"/>
  <c r="M150" i="20"/>
  <c r="C75"/>
  <c r="P225" i="17"/>
  <c r="V124" i="19"/>
  <c r="T200" i="15"/>
  <c r="U225" i="17"/>
  <c r="S225" i="20"/>
  <c r="R75"/>
  <c r="R225" i="13"/>
  <c r="S75" i="20"/>
  <c r="V223" i="17"/>
  <c r="T224"/>
  <c r="V223" i="19"/>
  <c r="U224"/>
  <c r="A50" i="20"/>
  <c r="O136" i="19"/>
  <c r="Q136" s="1"/>
  <c r="V222" i="13"/>
  <c r="V222" i="19"/>
  <c r="V222" i="16"/>
  <c r="W222" s="1"/>
  <c r="V147" i="19"/>
  <c r="W223" i="17"/>
  <c r="S145" i="19"/>
  <c r="A25" i="20"/>
  <c r="V218" i="16"/>
  <c r="W218" s="1"/>
  <c r="W193"/>
  <c r="W193" i="20"/>
  <c r="V193" i="19"/>
  <c r="W193" i="13"/>
  <c r="W168"/>
  <c r="V168" i="19"/>
  <c r="W168" i="20"/>
  <c r="V43" i="19"/>
  <c r="W43" i="20"/>
  <c r="W18"/>
  <c r="V18" i="19"/>
  <c r="I43"/>
  <c r="I18"/>
  <c r="V170" i="16"/>
  <c r="W167" i="13"/>
  <c r="V192" i="19"/>
  <c r="V42"/>
  <c r="Q61"/>
  <c r="W23" i="20"/>
  <c r="O61" i="19"/>
  <c r="Q42"/>
  <c r="W111"/>
  <c r="W173" i="20"/>
  <c r="Q91"/>
  <c r="W123" i="19"/>
  <c r="O216" i="13"/>
  <c r="O66" i="20"/>
  <c r="E37" i="19"/>
  <c r="E50" s="1"/>
  <c r="V166" i="15"/>
  <c r="Q116" i="20"/>
  <c r="O141"/>
  <c r="O216" i="15"/>
  <c r="O216" i="16"/>
  <c r="O216" i="20"/>
  <c r="V191" i="15"/>
  <c r="Q191" i="20"/>
  <c r="Q200" s="1"/>
  <c r="E61" i="19"/>
  <c r="O216" i="17"/>
  <c r="E66" i="20"/>
  <c r="S141" i="19"/>
  <c r="V191" i="17"/>
  <c r="V166"/>
  <c r="T216"/>
  <c r="V191" i="16"/>
  <c r="V200" s="1"/>
  <c r="T216"/>
  <c r="V166"/>
  <c r="V175" s="1"/>
  <c r="T216" i="15"/>
  <c r="W190" i="20"/>
  <c r="V191"/>
  <c r="W190" i="13"/>
  <c r="V191"/>
  <c r="V190" i="19"/>
  <c r="T191"/>
  <c r="U216"/>
  <c r="S216"/>
  <c r="V165"/>
  <c r="T166"/>
  <c r="R216"/>
  <c r="T216" i="13"/>
  <c r="V166" i="20"/>
  <c r="T216"/>
  <c r="W165" i="13"/>
  <c r="V166"/>
  <c r="V116" i="20"/>
  <c r="T116" i="19"/>
  <c r="U141"/>
  <c r="V91" i="20"/>
  <c r="R141" i="19"/>
  <c r="T141" i="20"/>
  <c r="T91" i="19"/>
  <c r="V41" i="20"/>
  <c r="V40" i="19"/>
  <c r="T41"/>
  <c r="T66" i="20"/>
  <c r="V16"/>
  <c r="T16" i="19"/>
  <c r="H41"/>
  <c r="G66"/>
  <c r="F66"/>
  <c r="H16"/>
  <c r="H66" i="20"/>
  <c r="W173" i="19"/>
  <c r="O217"/>
  <c r="O220" s="1"/>
  <c r="O187"/>
  <c r="O200" s="1"/>
  <c r="T12"/>
  <c r="O210"/>
  <c r="Q210" s="1"/>
  <c r="W198"/>
  <c r="Q120"/>
  <c r="V213" i="16"/>
  <c r="W14" i="20"/>
  <c r="W39"/>
  <c r="W164"/>
  <c r="V189" i="19"/>
  <c r="V164"/>
  <c r="V214" i="16"/>
  <c r="V89" i="19"/>
  <c r="W89" s="1"/>
  <c r="V39"/>
  <c r="V14"/>
  <c r="I39"/>
  <c r="O142"/>
  <c r="Q142" s="1"/>
  <c r="M137"/>
  <c r="M150" s="1"/>
  <c r="O135"/>
  <c r="W93" i="20"/>
  <c r="W198"/>
  <c r="V38" i="19"/>
  <c r="H63"/>
  <c r="Q223" i="20"/>
  <c r="Q73"/>
  <c r="W98" i="19"/>
  <c r="O211"/>
  <c r="Q211" s="1"/>
  <c r="A69"/>
  <c r="Q223"/>
  <c r="Q73"/>
  <c r="W123" i="20"/>
  <c r="N212" i="19"/>
  <c r="N225" s="1"/>
  <c r="V223" i="20"/>
  <c r="I36" i="19"/>
  <c r="H37"/>
  <c r="O162"/>
  <c r="O175" s="1"/>
  <c r="W94" i="20"/>
  <c r="A63" i="19"/>
  <c r="V11"/>
  <c r="Q148"/>
  <c r="T136"/>
  <c r="V136" s="1"/>
  <c r="V148"/>
  <c r="W197"/>
  <c r="E62" i="20"/>
  <c r="O67" i="19"/>
  <c r="O70" s="1"/>
  <c r="G62"/>
  <c r="G75" s="1"/>
  <c r="F62"/>
  <c r="W114" i="20"/>
  <c r="W160" i="19"/>
  <c r="I12" i="20"/>
  <c r="W89"/>
  <c r="W185" i="19"/>
  <c r="H62" i="20"/>
  <c r="V73"/>
  <c r="I17" i="19"/>
  <c r="W48"/>
  <c r="H61"/>
  <c r="Q112" i="20"/>
  <c r="M212" i="19"/>
  <c r="M225" s="1"/>
  <c r="W118" i="20"/>
  <c r="H20" i="19"/>
  <c r="E67"/>
  <c r="E70" s="1"/>
  <c r="Q37" i="20"/>
  <c r="Q50" s="1"/>
  <c r="T187" i="19"/>
  <c r="O112"/>
  <c r="M62"/>
  <c r="M75" s="1"/>
  <c r="W119" i="20"/>
  <c r="V162" i="15"/>
  <c r="W115" i="20"/>
  <c r="N137" i="19"/>
  <c r="N150" s="1"/>
  <c r="W197" i="20"/>
  <c r="W98"/>
  <c r="O37" i="19"/>
  <c r="O50" s="1"/>
  <c r="O87"/>
  <c r="O212" i="15"/>
  <c r="I11" i="19"/>
  <c r="Q87" i="20"/>
  <c r="Q100" s="1"/>
  <c r="T112" i="19"/>
  <c r="Q95" i="20"/>
  <c r="T210" i="19"/>
  <c r="V210" s="1"/>
  <c r="O12"/>
  <c r="O25" s="1"/>
  <c r="W114"/>
  <c r="O212" i="13"/>
  <c r="T137" i="20"/>
  <c r="V162" i="17"/>
  <c r="H64" i="19"/>
  <c r="I64" s="1"/>
  <c r="T212" i="15"/>
  <c r="O212" i="17"/>
  <c r="T212" i="16"/>
  <c r="E12" i="19"/>
  <c r="E25" s="1"/>
  <c r="V87" i="20"/>
  <c r="V12"/>
  <c r="S137" i="19"/>
  <c r="S150" s="1"/>
  <c r="V162" i="20"/>
  <c r="V162" i="13"/>
  <c r="D62" i="19"/>
  <c r="D75" s="1"/>
  <c r="V187" i="17"/>
  <c r="R137" i="19"/>
  <c r="T162"/>
  <c r="V187" i="20"/>
  <c r="U212" i="19"/>
  <c r="O212" i="16"/>
  <c r="O62" i="20"/>
  <c r="T212" i="17"/>
  <c r="V187" i="15"/>
  <c r="V112" i="20"/>
  <c r="S212" i="19"/>
  <c r="U137"/>
  <c r="H12"/>
  <c r="H25" s="1"/>
  <c r="O137" i="20"/>
  <c r="O212"/>
  <c r="N62" i="19"/>
  <c r="N75" s="1"/>
  <c r="C62"/>
  <c r="C75" s="1"/>
  <c r="V187" i="13"/>
  <c r="W186" i="19"/>
  <c r="V161"/>
  <c r="R212"/>
  <c r="V211" i="13"/>
  <c r="T212"/>
  <c r="V211" i="20"/>
  <c r="T212"/>
  <c r="V86" i="19"/>
  <c r="T87"/>
  <c r="V37" i="20"/>
  <c r="V36" i="19"/>
  <c r="T37"/>
  <c r="V61" i="20"/>
  <c r="W61" s="1"/>
  <c r="T62"/>
  <c r="W110"/>
  <c r="Q192" i="19"/>
  <c r="Q195" s="1"/>
  <c r="W90" i="20"/>
  <c r="Q120"/>
  <c r="A20" i="19"/>
  <c r="T45"/>
  <c r="A60"/>
  <c r="T211"/>
  <c r="A71"/>
  <c r="A72"/>
  <c r="O120"/>
  <c r="A70" i="20"/>
  <c r="A67" i="19"/>
  <c r="A64"/>
  <c r="Q148" i="20"/>
  <c r="V214" i="15"/>
  <c r="V213"/>
  <c r="W184"/>
  <c r="Q143" i="20"/>
  <c r="Q136"/>
  <c r="Q144" i="19"/>
  <c r="Q85"/>
  <c r="T139"/>
  <c r="A65"/>
  <c r="A16"/>
  <c r="A66" i="20"/>
  <c r="A41" i="19"/>
  <c r="A62" i="20"/>
  <c r="Q140"/>
  <c r="V148"/>
  <c r="V136"/>
  <c r="V218" i="15"/>
  <c r="Q144" i="20"/>
  <c r="A59" i="19"/>
  <c r="O95"/>
  <c r="T134"/>
  <c r="V134" s="1"/>
  <c r="V93"/>
  <c r="Q110"/>
  <c r="W110" s="1"/>
  <c r="A37"/>
  <c r="T214"/>
  <c r="Q140"/>
  <c r="V115"/>
  <c r="V118"/>
  <c r="V119"/>
  <c r="W119" s="1"/>
  <c r="T144"/>
  <c r="V144" s="1"/>
  <c r="T143"/>
  <c r="T140"/>
  <c r="A45"/>
  <c r="A12"/>
  <c r="Q139"/>
  <c r="Q135" i="20"/>
  <c r="Q143" i="19"/>
  <c r="Q139" i="20"/>
  <c r="A68" i="19"/>
  <c r="W85" i="20"/>
  <c r="V210"/>
  <c r="W210" s="1"/>
  <c r="V135"/>
  <c r="V60"/>
  <c r="V210" i="16"/>
  <c r="V85" i="19"/>
  <c r="V35"/>
  <c r="W35" s="1"/>
  <c r="H60"/>
  <c r="Q222" i="20"/>
  <c r="V222"/>
  <c r="Q222" i="19"/>
  <c r="W185" i="15"/>
  <c r="W187" i="16"/>
  <c r="T218" i="19"/>
  <c r="I38"/>
  <c r="T215"/>
  <c r="W172" i="20"/>
  <c r="Q13" i="19"/>
  <c r="Q16" s="1"/>
  <c r="T217"/>
  <c r="T135"/>
  <c r="T219"/>
  <c r="V219" s="1"/>
  <c r="W219" s="1"/>
  <c r="V147" i="20"/>
  <c r="Q147"/>
  <c r="W47"/>
  <c r="O63" i="19"/>
  <c r="O66" s="1"/>
  <c r="I14"/>
  <c r="Q38"/>
  <c r="Q41" s="1"/>
  <c r="T213"/>
  <c r="W97" i="20"/>
  <c r="I37"/>
  <c r="V72"/>
  <c r="T209" i="19"/>
  <c r="Q63" i="20"/>
  <c r="Q66" s="1"/>
  <c r="Q167" i="19"/>
  <c r="Q170" s="1"/>
  <c r="O60"/>
  <c r="Q92"/>
  <c r="Q95" s="1"/>
  <c r="W22" i="20"/>
  <c r="Q17" i="19"/>
  <c r="Q20" s="1"/>
  <c r="W47"/>
  <c r="V45" i="20"/>
  <c r="T220"/>
  <c r="U220" i="19"/>
  <c r="S220"/>
  <c r="R220"/>
  <c r="R145"/>
  <c r="T138"/>
  <c r="T142"/>
  <c r="U145"/>
  <c r="W167" i="20"/>
  <c r="O213" i="19"/>
  <c r="O216" s="1"/>
  <c r="W113" i="20"/>
  <c r="T220" i="13"/>
  <c r="O138" i="19"/>
  <c r="O141" s="1"/>
  <c r="H68"/>
  <c r="Q88"/>
  <c r="Q91" s="1"/>
  <c r="I40"/>
  <c r="Q163"/>
  <c r="Q166" s="1"/>
  <c r="H65"/>
  <c r="W219" i="16"/>
  <c r="E70" i="20"/>
  <c r="T220" i="16"/>
  <c r="Q113" i="19"/>
  <c r="Q116" s="1"/>
  <c r="O220" i="15"/>
  <c r="W92" i="20"/>
  <c r="V120"/>
  <c r="O70"/>
  <c r="V170"/>
  <c r="O220" i="17"/>
  <c r="V221" i="20"/>
  <c r="V71"/>
  <c r="V195" i="13"/>
  <c r="V195" i="17"/>
  <c r="V195" i="16"/>
  <c r="V195" i="15"/>
  <c r="V170" i="13"/>
  <c r="V170" i="15"/>
  <c r="V217" i="17"/>
  <c r="T220"/>
  <c r="V170"/>
  <c r="T220" i="15"/>
  <c r="W159" i="13"/>
  <c r="V221"/>
  <c r="V224" s="1"/>
  <c r="V221" i="17"/>
  <c r="V221" i="15"/>
  <c r="V224" s="1"/>
  <c r="V221" i="16"/>
  <c r="V224" s="1"/>
  <c r="Q221" i="15"/>
  <c r="Q224" s="1"/>
  <c r="O220" i="13"/>
  <c r="O220" i="16"/>
  <c r="F70" i="19"/>
  <c r="O145" i="20"/>
  <c r="O220"/>
  <c r="T70"/>
  <c r="V20"/>
  <c r="V195"/>
  <c r="G70" i="19"/>
  <c r="V146" i="20"/>
  <c r="T145"/>
  <c r="H70"/>
  <c r="V95"/>
  <c r="I46" i="19"/>
  <c r="V17"/>
  <c r="T20"/>
  <c r="T95"/>
  <c r="T195"/>
  <c r="Q46"/>
  <c r="V13"/>
  <c r="H67"/>
  <c r="H45"/>
  <c r="V167"/>
  <c r="T170"/>
  <c r="V9"/>
  <c r="V117"/>
  <c r="T120"/>
  <c r="H69"/>
  <c r="I69" s="1"/>
  <c r="I19"/>
  <c r="Q142" i="20"/>
  <c r="Q217" i="16"/>
  <c r="Q220" s="1"/>
  <c r="Q217" i="15"/>
  <c r="Q220" s="1"/>
  <c r="Q217" i="20"/>
  <c r="Q220" s="1"/>
  <c r="V219" i="17"/>
  <c r="V219" i="15"/>
  <c r="W219" s="1"/>
  <c r="V219" i="20"/>
  <c r="V219" i="13"/>
  <c r="W219" s="1"/>
  <c r="V169" i="19"/>
  <c r="W169" i="20"/>
  <c r="V144"/>
  <c r="V94" i="19"/>
  <c r="W44" i="20"/>
  <c r="V69"/>
  <c r="W69" s="1"/>
  <c r="Q188" i="19"/>
  <c r="Q191" s="1"/>
  <c r="W13" i="20"/>
  <c r="I42" i="19"/>
  <c r="W190" i="15"/>
  <c r="V218" i="17"/>
  <c r="V218" i="20"/>
  <c r="V218" i="13"/>
  <c r="V143" i="20"/>
  <c r="V68"/>
  <c r="W38"/>
  <c r="V217" i="16"/>
  <c r="V217" i="15"/>
  <c r="V217" i="13"/>
  <c r="V217" i="20"/>
  <c r="V142"/>
  <c r="V92" i="19"/>
  <c r="V67" i="20"/>
  <c r="Q213" i="17"/>
  <c r="Q216" s="1"/>
  <c r="Q138" i="20"/>
  <c r="Q213"/>
  <c r="Q216" s="1"/>
  <c r="E63" i="19"/>
  <c r="E66" s="1"/>
  <c r="Q213" i="13"/>
  <c r="Q216" s="1"/>
  <c r="V215" i="17"/>
  <c r="V215" i="15"/>
  <c r="W40" i="20"/>
  <c r="W15" i="19"/>
  <c r="W165" i="20"/>
  <c r="V215" i="16"/>
  <c r="V215" i="13"/>
  <c r="V215" i="20"/>
  <c r="V90" i="19"/>
  <c r="V140" i="20"/>
  <c r="V65"/>
  <c r="W65" s="1"/>
  <c r="W35"/>
  <c r="V214" i="17"/>
  <c r="V214" i="20"/>
  <c r="V214" i="13"/>
  <c r="W214" s="1"/>
  <c r="V139" i="20"/>
  <c r="V64"/>
  <c r="V213" i="17"/>
  <c r="V213" i="20"/>
  <c r="V213" i="13"/>
  <c r="V163" i="19"/>
  <c r="V113"/>
  <c r="V88"/>
  <c r="V138" i="20"/>
  <c r="V63"/>
  <c r="I35" i="19"/>
  <c r="V188"/>
  <c r="V211" i="17"/>
  <c r="Q159" i="19"/>
  <c r="Q162" s="1"/>
  <c r="O134"/>
  <c r="O209"/>
  <c r="V134" i="20"/>
  <c r="E59" i="19"/>
  <c r="O59"/>
  <c r="I9"/>
  <c r="Q9"/>
  <c r="I13"/>
  <c r="Q184"/>
  <c r="Q187" s="1"/>
  <c r="Q109"/>
  <c r="V209" i="20"/>
  <c r="V209" i="16"/>
  <c r="V209" i="17"/>
  <c r="V209" i="13"/>
  <c r="V59" i="20"/>
  <c r="V109" i="19"/>
  <c r="V112" s="1"/>
  <c r="V184"/>
  <c r="V187" s="1"/>
  <c r="V159"/>
  <c r="V209" i="15"/>
  <c r="V212" s="1"/>
  <c r="V84" i="19"/>
  <c r="Q34"/>
  <c r="Q37" s="1"/>
  <c r="H59"/>
  <c r="Q84"/>
  <c r="P60"/>
  <c r="P62" s="1"/>
  <c r="P75" s="1"/>
  <c r="I34"/>
  <c r="Q209" i="13"/>
  <c r="Q212" s="1"/>
  <c r="Q209" i="20"/>
  <c r="Q212" s="1"/>
  <c r="Q209" i="16"/>
  <c r="Q212" s="1"/>
  <c r="Q10" i="19"/>
  <c r="I10"/>
  <c r="E60"/>
  <c r="W22"/>
  <c r="Q72"/>
  <c r="W109" i="20"/>
  <c r="I63"/>
  <c r="W172" i="13"/>
  <c r="Q134" i="20"/>
  <c r="W171"/>
  <c r="T221" i="19"/>
  <c r="T224" s="1"/>
  <c r="W210" i="13"/>
  <c r="W198"/>
  <c r="W210" i="15"/>
  <c r="Q196" i="19"/>
  <c r="Q199" s="1"/>
  <c r="W173" i="13"/>
  <c r="Q171" i="19"/>
  <c r="Q174" s="1"/>
  <c r="Q121"/>
  <c r="Q124" s="1"/>
  <c r="Q96"/>
  <c r="Q99" s="1"/>
  <c r="Q21"/>
  <c r="Q24" s="1"/>
  <c r="Q71" i="20"/>
  <c r="Q74" s="1"/>
  <c r="E71" i="19"/>
  <c r="E74" s="1"/>
  <c r="W48" i="20"/>
  <c r="O146" i="19"/>
  <c r="O149" s="1"/>
  <c r="W23"/>
  <c r="W223" i="13"/>
  <c r="W211" i="15"/>
  <c r="I69" i="20"/>
  <c r="O71" i="19"/>
  <c r="O74" s="1"/>
  <c r="W223" i="16"/>
  <c r="W223" i="15"/>
  <c r="I67" i="20"/>
  <c r="I65"/>
  <c r="Q147" i="19"/>
  <c r="O221"/>
  <c r="O224" s="1"/>
  <c r="H72"/>
  <c r="T146"/>
  <c r="T149" s="1"/>
  <c r="I47"/>
  <c r="W122"/>
  <c r="W222" i="15"/>
  <c r="W97" i="19"/>
  <c r="W222" i="13"/>
  <c r="W122" i="20"/>
  <c r="I72"/>
  <c r="I59"/>
  <c r="Q221" i="13"/>
  <c r="Q224" s="1"/>
  <c r="Q221" i="17"/>
  <c r="Q224" s="1"/>
  <c r="W196" i="13"/>
  <c r="I73" i="20"/>
  <c r="W196" i="15"/>
  <c r="W96" i="20"/>
  <c r="I21" i="19"/>
  <c r="H71"/>
  <c r="I71" i="20"/>
  <c r="Q146"/>
  <c r="Q149" s="1"/>
  <c r="Q221"/>
  <c r="Q224" s="1"/>
  <c r="W196"/>
  <c r="W184"/>
  <c r="W159"/>
  <c r="W46"/>
  <c r="I68"/>
  <c r="I64"/>
  <c r="W188" i="15"/>
  <c r="I73" i="19"/>
  <c r="W121" i="20"/>
  <c r="I61"/>
  <c r="W84"/>
  <c r="W189"/>
  <c r="W17"/>
  <c r="W163"/>
  <c r="W117"/>
  <c r="W88"/>
  <c r="W34"/>
  <c r="Q67"/>
  <c r="W21"/>
  <c r="Q59"/>
  <c r="Q62" s="1"/>
  <c r="W192"/>
  <c r="W188"/>
  <c r="W9"/>
  <c r="W42"/>
  <c r="W163" i="15"/>
  <c r="W192"/>
  <c r="Q217" i="13"/>
  <c r="Q220" s="1"/>
  <c r="W159" i="16"/>
  <c r="W171" i="15"/>
  <c r="W163" i="16"/>
  <c r="Q217" i="17"/>
  <c r="Q220" s="1"/>
  <c r="Q209"/>
  <c r="Q212" s="1"/>
  <c r="W192" i="13"/>
  <c r="Q213" i="16"/>
  <c r="Q216" s="1"/>
  <c r="W196"/>
  <c r="W171" i="17"/>
  <c r="W188"/>
  <c r="W184" i="13"/>
  <c r="W171" i="16"/>
  <c r="Q221"/>
  <c r="Q224" s="1"/>
  <c r="W159" i="17"/>
  <c r="W188" i="13"/>
  <c r="Q213" i="15"/>
  <c r="Q216" s="1"/>
  <c r="Q209"/>
  <c r="Q212" s="1"/>
  <c r="W196" i="17"/>
  <c r="S225" i="19" l="1"/>
  <c r="V100" i="20"/>
  <c r="H74" i="19"/>
  <c r="R225"/>
  <c r="W124" i="20"/>
  <c r="V50"/>
  <c r="V125"/>
  <c r="R150" i="19"/>
  <c r="V175" i="20"/>
  <c r="O75"/>
  <c r="Q200" i="19"/>
  <c r="V200" i="20"/>
  <c r="V25"/>
  <c r="O125" i="19"/>
  <c r="F75"/>
  <c r="V149" i="20"/>
  <c r="O100" i="19"/>
  <c r="E75" i="20"/>
  <c r="V224"/>
  <c r="H75"/>
  <c r="Q225" i="17"/>
  <c r="Q225" i="13"/>
  <c r="V74" i="20"/>
  <c r="T225"/>
  <c r="T175" i="19"/>
  <c r="V175" i="13"/>
  <c r="T225" i="15"/>
  <c r="T150" i="20"/>
  <c r="V175" i="15"/>
  <c r="T200" i="19"/>
  <c r="V224" i="17"/>
  <c r="O225"/>
  <c r="Q225" i="20"/>
  <c r="T50" i="19"/>
  <c r="V175" i="17"/>
  <c r="T225"/>
  <c r="H50" i="19"/>
  <c r="I50" s="1"/>
  <c r="O225" i="20"/>
  <c r="Q225" i="16"/>
  <c r="Q175" i="19"/>
  <c r="T100"/>
  <c r="T225" i="13"/>
  <c r="V200" i="15"/>
  <c r="V200" i="17"/>
  <c r="W200" s="1"/>
  <c r="T225" i="16"/>
  <c r="T125" i="19"/>
  <c r="Q125" i="20"/>
  <c r="U150" i="19"/>
  <c r="Q49"/>
  <c r="W49" s="1"/>
  <c r="Q225" i="15"/>
  <c r="T75" i="20"/>
  <c r="V200" i="13"/>
  <c r="T25" i="19"/>
  <c r="U225"/>
  <c r="O225" i="13"/>
  <c r="O150" i="20"/>
  <c r="O225" i="15"/>
  <c r="O225" i="16"/>
  <c r="W199" i="20"/>
  <c r="W174"/>
  <c r="W99"/>
  <c r="A50" i="19"/>
  <c r="W175" i="16"/>
  <c r="W50" i="20"/>
  <c r="W175"/>
  <c r="W200" i="16"/>
  <c r="A75" i="20"/>
  <c r="W200"/>
  <c r="W174" i="19"/>
  <c r="W124"/>
  <c r="W199"/>
  <c r="W24"/>
  <c r="I49"/>
  <c r="W200" i="15"/>
  <c r="W99" i="19"/>
  <c r="W200" i="13"/>
  <c r="W224" i="17"/>
  <c r="W175" i="13"/>
  <c r="W49" i="20"/>
  <c r="W24"/>
  <c r="I25" i="19"/>
  <c r="W170" i="16"/>
  <c r="V45" i="19"/>
  <c r="W218" i="15"/>
  <c r="W193" i="19"/>
  <c r="W218" i="20"/>
  <c r="W218" i="13"/>
  <c r="W168" i="19"/>
  <c r="V218"/>
  <c r="W118"/>
  <c r="V143"/>
  <c r="W143" s="1"/>
  <c r="W93"/>
  <c r="W43"/>
  <c r="W68" i="20"/>
  <c r="W18" i="19"/>
  <c r="I68"/>
  <c r="A25"/>
  <c r="Q141" i="20"/>
  <c r="W42" i="19"/>
  <c r="V220" i="16"/>
  <c r="V217" i="19"/>
  <c r="V195"/>
  <c r="V20"/>
  <c r="I61"/>
  <c r="Q45"/>
  <c r="O212"/>
  <c r="O225" s="1"/>
  <c r="I67"/>
  <c r="W162" i="13"/>
  <c r="V12" i="19"/>
  <c r="W192"/>
  <c r="O145"/>
  <c r="W223" i="20"/>
  <c r="Q135" i="19"/>
  <c r="O137"/>
  <c r="V216" i="17"/>
  <c r="V216" i="16"/>
  <c r="W214" i="15"/>
  <c r="V216"/>
  <c r="V225" s="1"/>
  <c r="W190" i="19"/>
  <c r="V191"/>
  <c r="V200" s="1"/>
  <c r="V216" i="13"/>
  <c r="V215" i="19"/>
  <c r="T216"/>
  <c r="W165"/>
  <c r="V166"/>
  <c r="V216" i="20"/>
  <c r="W115" i="19"/>
  <c r="V116"/>
  <c r="V91"/>
  <c r="V141" i="20"/>
  <c r="V140" i="19"/>
  <c r="W140" s="1"/>
  <c r="T141"/>
  <c r="W40"/>
  <c r="V41"/>
  <c r="V66" i="20"/>
  <c r="V16" i="19"/>
  <c r="H66"/>
  <c r="Q217"/>
  <c r="Q220" s="1"/>
  <c r="W210"/>
  <c r="W187" i="20"/>
  <c r="W73"/>
  <c r="W64"/>
  <c r="W214"/>
  <c r="W189" i="19"/>
  <c r="V214"/>
  <c r="W164"/>
  <c r="W39"/>
  <c r="W14"/>
  <c r="W187" i="13"/>
  <c r="I25" i="20"/>
  <c r="V213" i="19"/>
  <c r="W223"/>
  <c r="W11"/>
  <c r="Q87"/>
  <c r="Q100" s="1"/>
  <c r="W148"/>
  <c r="W147" i="20"/>
  <c r="W135"/>
  <c r="W12"/>
  <c r="W112"/>
  <c r="W148"/>
  <c r="W139"/>
  <c r="Q137"/>
  <c r="O62" i="19"/>
  <c r="O75" s="1"/>
  <c r="W85"/>
  <c r="V212" i="16"/>
  <c r="V225" s="1"/>
  <c r="W140" i="20"/>
  <c r="W187" i="15"/>
  <c r="Q112" i="19"/>
  <c r="Q125" s="1"/>
  <c r="W143" i="20"/>
  <c r="W136"/>
  <c r="Q12" i="19"/>
  <c r="Q25" s="1"/>
  <c r="H62"/>
  <c r="I12"/>
  <c r="W144" i="20"/>
  <c r="Q145"/>
  <c r="V120" i="19"/>
  <c r="V212" i="17"/>
  <c r="V87" i="19"/>
  <c r="V212" i="13"/>
  <c r="V225" s="1"/>
  <c r="E62" i="19"/>
  <c r="E75" s="1"/>
  <c r="V162"/>
  <c r="V212" i="20"/>
  <c r="W212" s="1"/>
  <c r="W187" i="19"/>
  <c r="V137" i="20"/>
  <c r="T137" i="19"/>
  <c r="W161"/>
  <c r="W136"/>
  <c r="W211" i="13"/>
  <c r="W211" i="20"/>
  <c r="V211" i="19"/>
  <c r="T212"/>
  <c r="V62" i="20"/>
  <c r="W36" i="19"/>
  <c r="V37"/>
  <c r="Q63"/>
  <c r="Q66" s="1"/>
  <c r="Q213"/>
  <c r="Q216" s="1"/>
  <c r="Q67"/>
  <c r="Q70" s="1"/>
  <c r="Q145"/>
  <c r="W144"/>
  <c r="A66"/>
  <c r="W162" i="20"/>
  <c r="W167" i="19"/>
  <c r="W37" i="20"/>
  <c r="W222"/>
  <c r="W212" i="17"/>
  <c r="V138" i="19"/>
  <c r="W212" i="16"/>
  <c r="T220" i="19"/>
  <c r="W17"/>
  <c r="I60"/>
  <c r="A62"/>
  <c r="W34"/>
  <c r="V142"/>
  <c r="T145"/>
  <c r="V139"/>
  <c r="A70"/>
  <c r="V135"/>
  <c r="V137" s="1"/>
  <c r="I37"/>
  <c r="W222"/>
  <c r="W147"/>
  <c r="V209"/>
  <c r="W87" i="20"/>
  <c r="W38" i="19"/>
  <c r="I62" i="20"/>
  <c r="I72" i="19"/>
  <c r="Q138"/>
  <c r="Q141" s="1"/>
  <c r="W13"/>
  <c r="W46"/>
  <c r="I65"/>
  <c r="W117"/>
  <c r="V220" i="20"/>
  <c r="V220" i="13"/>
  <c r="V220" i="15"/>
  <c r="V220" i="17"/>
  <c r="Q70" i="20"/>
  <c r="Q75" s="1"/>
  <c r="W63"/>
  <c r="W142"/>
  <c r="V145"/>
  <c r="V70"/>
  <c r="V146" i="19"/>
  <c r="V149" s="1"/>
  <c r="V170"/>
  <c r="H70"/>
  <c r="W163"/>
  <c r="W113"/>
  <c r="W92"/>
  <c r="V95"/>
  <c r="W217" i="16"/>
  <c r="W219" i="20"/>
  <c r="W169" i="19"/>
  <c r="W94"/>
  <c r="I63"/>
  <c r="I20" i="20"/>
  <c r="W215" i="15"/>
  <c r="W170" i="20"/>
  <c r="W170" i="13"/>
  <c r="W120" i="20"/>
  <c r="W138"/>
  <c r="W213" i="17"/>
  <c r="W215" i="20"/>
  <c r="W215" i="13"/>
  <c r="W90" i="19"/>
  <c r="I41" i="20"/>
  <c r="W88" i="19"/>
  <c r="W191" i="13"/>
  <c r="W159" i="19"/>
  <c r="Q134"/>
  <c r="W188"/>
  <c r="W209" i="16"/>
  <c r="W209" i="13"/>
  <c r="Q209" i="19"/>
  <c r="Q212" s="1"/>
  <c r="W84"/>
  <c r="W184"/>
  <c r="V221"/>
  <c r="V224" s="1"/>
  <c r="Q59"/>
  <c r="W86" i="20"/>
  <c r="W86" i="19"/>
  <c r="I59"/>
  <c r="W109"/>
  <c r="W9"/>
  <c r="Q60"/>
  <c r="W134" i="20"/>
  <c r="W59"/>
  <c r="I60"/>
  <c r="W121" i="19"/>
  <c r="Q71"/>
  <c r="Q74" s="1"/>
  <c r="W171"/>
  <c r="Q146"/>
  <c r="Q149" s="1"/>
  <c r="W221" i="15"/>
  <c r="W172" i="19"/>
  <c r="W221" i="13"/>
  <c r="W221" i="20"/>
  <c r="W196" i="19"/>
  <c r="W96"/>
  <c r="Q221"/>
  <c r="Q224" s="1"/>
  <c r="W72" i="20"/>
  <c r="I71" i="19"/>
  <c r="W221" i="17"/>
  <c r="W21" i="19"/>
  <c r="W217" i="20"/>
  <c r="W146"/>
  <c r="W209"/>
  <c r="W67"/>
  <c r="W217" i="15"/>
  <c r="W71" i="20"/>
  <c r="W213"/>
  <c r="W217" i="13"/>
  <c r="W209" i="17"/>
  <c r="W213" i="13"/>
  <c r="W209" i="15"/>
  <c r="W213"/>
  <c r="W191" i="17"/>
  <c r="W213" i="16"/>
  <c r="W166"/>
  <c r="W217" i="17"/>
  <c r="W221" i="16"/>
  <c r="V175" i="19" l="1"/>
  <c r="Q50"/>
  <c r="W50" s="1"/>
  <c r="Q150" i="20"/>
  <c r="O150" i="19"/>
  <c r="T225"/>
  <c r="V125"/>
  <c r="W125" s="1"/>
  <c r="T150"/>
  <c r="V25"/>
  <c r="V150" i="20"/>
  <c r="V50" i="19"/>
  <c r="H75"/>
  <c r="Q225"/>
  <c r="V100"/>
  <c r="W100" s="1"/>
  <c r="V225" i="17"/>
  <c r="W225" s="1"/>
  <c r="V75" i="20"/>
  <c r="W75" s="1"/>
  <c r="V225"/>
  <c r="W225" s="1"/>
  <c r="W200" i="19"/>
  <c r="W149" i="20"/>
  <c r="I74" i="19"/>
  <c r="W224" i="15"/>
  <c r="W224" i="16"/>
  <c r="W125" i="20"/>
  <c r="W225" i="13"/>
  <c r="W224"/>
  <c r="W224" i="20"/>
  <c r="I75"/>
  <c r="W225" i="16"/>
  <c r="W225" i="15"/>
  <c r="I75" i="19"/>
  <c r="W149"/>
  <c r="W175"/>
  <c r="A75"/>
  <c r="W74" i="20"/>
  <c r="W45" i="19"/>
  <c r="V220"/>
  <c r="V145"/>
  <c r="W145" s="1"/>
  <c r="W218"/>
  <c r="W100" i="20"/>
  <c r="W142" i="19"/>
  <c r="W217"/>
  <c r="Q137"/>
  <c r="Q150" s="1"/>
  <c r="W41"/>
  <c r="W215"/>
  <c r="V216"/>
  <c r="V141"/>
  <c r="W214"/>
  <c r="W139"/>
  <c r="W25" i="20"/>
  <c r="W137"/>
  <c r="W112" i="19"/>
  <c r="W212" i="13"/>
  <c r="Q62" i="19"/>
  <c r="Q75" s="1"/>
  <c r="W162"/>
  <c r="W87"/>
  <c r="V212"/>
  <c r="W211"/>
  <c r="W213"/>
  <c r="W12"/>
  <c r="W212" i="15"/>
  <c r="W134" i="19"/>
  <c r="W62" i="20"/>
  <c r="W135" i="19"/>
  <c r="W37"/>
  <c r="W209"/>
  <c r="I62"/>
  <c r="W138"/>
  <c r="W220" i="20"/>
  <c r="W195" i="16"/>
  <c r="W20" i="20"/>
  <c r="W195" i="19"/>
  <c r="W195" i="20"/>
  <c r="W195" i="15"/>
  <c r="W195" i="13"/>
  <c r="W95" i="20"/>
  <c r="I45"/>
  <c r="I45" i="19"/>
  <c r="W45" i="20"/>
  <c r="I20" i="19"/>
  <c r="W191" i="15"/>
  <c r="I16" i="20"/>
  <c r="W166"/>
  <c r="W191"/>
  <c r="W116"/>
  <c r="W166" i="13"/>
  <c r="W60" i="20"/>
  <c r="W10" i="19"/>
  <c r="W146"/>
  <c r="W221"/>
  <c r="V150" l="1"/>
  <c r="V225"/>
  <c r="W225" s="1"/>
  <c r="W150" i="20"/>
  <c r="W212" i="19"/>
  <c r="W150"/>
  <c r="W224"/>
  <c r="W220"/>
  <c r="W25"/>
  <c r="W137"/>
  <c r="W141"/>
  <c r="W216" i="17"/>
  <c r="W145" i="20"/>
  <c r="W70"/>
  <c r="I70" i="19"/>
  <c r="W220" i="15"/>
  <c r="W220" i="13"/>
  <c r="W220" i="16"/>
  <c r="W220" i="17"/>
  <c r="I70" i="20"/>
  <c r="W191" i="19"/>
  <c r="W166"/>
  <c r="W66" i="20"/>
  <c r="I66"/>
  <c r="W91" i="19"/>
  <c r="W41" i="20"/>
  <c r="W216" i="15"/>
  <c r="W91" i="20"/>
  <c r="I41" i="19"/>
  <c r="W16" i="20"/>
  <c r="I16" i="19"/>
  <c r="S69" i="13"/>
  <c r="R69"/>
  <c r="S68"/>
  <c r="R68"/>
  <c r="S67"/>
  <c r="R67"/>
  <c r="S65"/>
  <c r="R65"/>
  <c r="S64"/>
  <c r="R64"/>
  <c r="S63"/>
  <c r="R63"/>
  <c r="S61"/>
  <c r="R61"/>
  <c r="S60"/>
  <c r="R60"/>
  <c r="S59"/>
  <c r="R59"/>
  <c r="S69" i="15"/>
  <c r="R69"/>
  <c r="S68"/>
  <c r="R68"/>
  <c r="S67"/>
  <c r="R67"/>
  <c r="S65"/>
  <c r="R65"/>
  <c r="S64"/>
  <c r="R64"/>
  <c r="S63"/>
  <c r="R63"/>
  <c r="S61"/>
  <c r="R61"/>
  <c r="S60"/>
  <c r="R60"/>
  <c r="S59"/>
  <c r="R59"/>
  <c r="S69" i="16"/>
  <c r="R69"/>
  <c r="S68"/>
  <c r="R68"/>
  <c r="S67"/>
  <c r="R67"/>
  <c r="S65"/>
  <c r="R65"/>
  <c r="S64"/>
  <c r="R64"/>
  <c r="S63"/>
  <c r="R63"/>
  <c r="S61"/>
  <c r="R61"/>
  <c r="S60"/>
  <c r="R60"/>
  <c r="S59"/>
  <c r="R59"/>
  <c r="S69" i="17"/>
  <c r="R69"/>
  <c r="S68"/>
  <c r="R68"/>
  <c r="S67"/>
  <c r="R67"/>
  <c r="S65"/>
  <c r="R65"/>
  <c r="S64"/>
  <c r="R64"/>
  <c r="S63"/>
  <c r="R63"/>
  <c r="S61"/>
  <c r="R61"/>
  <c r="S60"/>
  <c r="R60"/>
  <c r="S59"/>
  <c r="R59"/>
  <c r="S73" i="13"/>
  <c r="R73"/>
  <c r="S72"/>
  <c r="R72"/>
  <c r="S71"/>
  <c r="R71"/>
  <c r="S73" i="15"/>
  <c r="R73"/>
  <c r="S72"/>
  <c r="R72"/>
  <c r="S71"/>
  <c r="S74" s="1"/>
  <c r="R71"/>
  <c r="R74" s="1"/>
  <c r="S73" i="16"/>
  <c r="R73"/>
  <c r="S72"/>
  <c r="R72"/>
  <c r="S71"/>
  <c r="R71"/>
  <c r="S73" i="17"/>
  <c r="R73"/>
  <c r="S72"/>
  <c r="R72"/>
  <c r="S71"/>
  <c r="R71"/>
  <c r="P69" i="13"/>
  <c r="P68"/>
  <c r="P67"/>
  <c r="P65"/>
  <c r="P64"/>
  <c r="P63"/>
  <c r="P61"/>
  <c r="P60"/>
  <c r="P59"/>
  <c r="P73"/>
  <c r="P72"/>
  <c r="P71"/>
  <c r="P74" s="1"/>
  <c r="P69" i="15"/>
  <c r="P68"/>
  <c r="P67"/>
  <c r="P65"/>
  <c r="P64"/>
  <c r="P63"/>
  <c r="P61"/>
  <c r="P60"/>
  <c r="P59"/>
  <c r="P73"/>
  <c r="P72"/>
  <c r="P71"/>
  <c r="P74" s="1"/>
  <c r="P69" i="16"/>
  <c r="P68"/>
  <c r="P67"/>
  <c r="P65"/>
  <c r="P64"/>
  <c r="P63"/>
  <c r="P61"/>
  <c r="P60"/>
  <c r="P59"/>
  <c r="P73"/>
  <c r="P72"/>
  <c r="P71"/>
  <c r="P74" s="1"/>
  <c r="P69" i="17"/>
  <c r="P68"/>
  <c r="P67"/>
  <c r="P65"/>
  <c r="P64"/>
  <c r="P63"/>
  <c r="P61"/>
  <c r="P60"/>
  <c r="P59"/>
  <c r="P73"/>
  <c r="P72"/>
  <c r="P71"/>
  <c r="P74" s="1"/>
  <c r="N69" i="13"/>
  <c r="M69"/>
  <c r="N68"/>
  <c r="M68"/>
  <c r="N67"/>
  <c r="M67"/>
  <c r="N65"/>
  <c r="M65"/>
  <c r="N64"/>
  <c r="M64"/>
  <c r="N63"/>
  <c r="M63"/>
  <c r="N61"/>
  <c r="M61"/>
  <c r="N60"/>
  <c r="M60"/>
  <c r="N59"/>
  <c r="M59"/>
  <c r="N73"/>
  <c r="M73"/>
  <c r="N72"/>
  <c r="M72"/>
  <c r="N69" i="15"/>
  <c r="M69"/>
  <c r="N68"/>
  <c r="M68"/>
  <c r="N67"/>
  <c r="M67"/>
  <c r="N65"/>
  <c r="M65"/>
  <c r="N64"/>
  <c r="M64"/>
  <c r="N63"/>
  <c r="M63"/>
  <c r="N61"/>
  <c r="M61"/>
  <c r="N60"/>
  <c r="M60"/>
  <c r="N59"/>
  <c r="M59"/>
  <c r="N73"/>
  <c r="M73"/>
  <c r="N72"/>
  <c r="M72"/>
  <c r="N69" i="16"/>
  <c r="M69"/>
  <c r="N68"/>
  <c r="M68"/>
  <c r="N67"/>
  <c r="M67"/>
  <c r="N65"/>
  <c r="M65"/>
  <c r="N64"/>
  <c r="M64"/>
  <c r="N63"/>
  <c r="M63"/>
  <c r="N61"/>
  <c r="M61"/>
  <c r="N60"/>
  <c r="M60"/>
  <c r="N59"/>
  <c r="M59"/>
  <c r="N73"/>
  <c r="M73"/>
  <c r="N72"/>
  <c r="M72"/>
  <c r="N69" i="17"/>
  <c r="M69"/>
  <c r="N68"/>
  <c r="M68"/>
  <c r="N67"/>
  <c r="M67"/>
  <c r="N65"/>
  <c r="M65"/>
  <c r="N64"/>
  <c r="M64"/>
  <c r="N63"/>
  <c r="M63"/>
  <c r="N61"/>
  <c r="M61"/>
  <c r="N60"/>
  <c r="M60"/>
  <c r="N59"/>
  <c r="M59"/>
  <c r="N73"/>
  <c r="M73"/>
  <c r="N72"/>
  <c r="M72"/>
  <c r="N71" i="13"/>
  <c r="N74" s="1"/>
  <c r="N71" i="15"/>
  <c r="N71" i="16"/>
  <c r="N74" s="1"/>
  <c r="N71" i="17"/>
  <c r="N74" s="1"/>
  <c r="M71" i="13"/>
  <c r="M71" i="15"/>
  <c r="M71" i="16"/>
  <c r="M74" s="1"/>
  <c r="M71" i="17"/>
  <c r="M74" s="1"/>
  <c r="N148" i="13"/>
  <c r="N147"/>
  <c r="N148" i="15"/>
  <c r="N147"/>
  <c r="N148" i="16"/>
  <c r="N147"/>
  <c r="N148" i="17"/>
  <c r="N147"/>
  <c r="N146" i="13"/>
  <c r="N149" s="1"/>
  <c r="N146" i="15"/>
  <c r="N146" i="16"/>
  <c r="N149" s="1"/>
  <c r="N146" i="17"/>
  <c r="N149" s="1"/>
  <c r="M148" i="13"/>
  <c r="M147"/>
  <c r="M148" i="15"/>
  <c r="M147"/>
  <c r="M148" i="16"/>
  <c r="M147"/>
  <c r="M148" i="17"/>
  <c r="M147"/>
  <c r="M146" i="13"/>
  <c r="M149" s="1"/>
  <c r="M146" i="15"/>
  <c r="M146" i="16"/>
  <c r="M149" s="1"/>
  <c r="M146" i="17"/>
  <c r="M149" s="1"/>
  <c r="M134"/>
  <c r="N134"/>
  <c r="M135"/>
  <c r="N135"/>
  <c r="M136"/>
  <c r="N136"/>
  <c r="M134" i="16"/>
  <c r="N134"/>
  <c r="M135"/>
  <c r="N135"/>
  <c r="M136"/>
  <c r="N136"/>
  <c r="M134" i="15"/>
  <c r="N134"/>
  <c r="M135"/>
  <c r="N135"/>
  <c r="M136"/>
  <c r="N136"/>
  <c r="M134" i="13"/>
  <c r="N134"/>
  <c r="M135"/>
  <c r="N135"/>
  <c r="M136"/>
  <c r="N136"/>
  <c r="M138" i="17"/>
  <c r="N138"/>
  <c r="M139"/>
  <c r="N139"/>
  <c r="M140"/>
  <c r="N140"/>
  <c r="M138" i="16"/>
  <c r="N138"/>
  <c r="M139"/>
  <c r="N139"/>
  <c r="M140"/>
  <c r="N140"/>
  <c r="M138" i="15"/>
  <c r="N138"/>
  <c r="M139"/>
  <c r="N139"/>
  <c r="M140"/>
  <c r="N140"/>
  <c r="M138" i="13"/>
  <c r="N138"/>
  <c r="M139"/>
  <c r="N139"/>
  <c r="M140"/>
  <c r="N140"/>
  <c r="M142" i="17"/>
  <c r="N142"/>
  <c r="M143"/>
  <c r="N143"/>
  <c r="M144"/>
  <c r="N144"/>
  <c r="M142" i="16"/>
  <c r="N142"/>
  <c r="M143"/>
  <c r="N143"/>
  <c r="M144"/>
  <c r="N144"/>
  <c r="M142" i="15"/>
  <c r="N142"/>
  <c r="M143"/>
  <c r="N143"/>
  <c r="M144"/>
  <c r="N144"/>
  <c r="M142" i="13"/>
  <c r="N142"/>
  <c r="M143"/>
  <c r="N143"/>
  <c r="M144"/>
  <c r="N144"/>
  <c r="P146" i="17"/>
  <c r="P147"/>
  <c r="P148"/>
  <c r="P146" i="16"/>
  <c r="P149" s="1"/>
  <c r="P147"/>
  <c r="P148"/>
  <c r="P146" i="15"/>
  <c r="P149" s="1"/>
  <c r="P147"/>
  <c r="P148"/>
  <c r="P146" i="13"/>
  <c r="P147"/>
  <c r="P148"/>
  <c r="P134" i="17"/>
  <c r="P135"/>
  <c r="P136"/>
  <c r="P134" i="16"/>
  <c r="P135"/>
  <c r="P136"/>
  <c r="P134" i="15"/>
  <c r="P135"/>
  <c r="P136"/>
  <c r="P134" i="13"/>
  <c r="P135"/>
  <c r="P136"/>
  <c r="P149" l="1"/>
  <c r="M149" i="15"/>
  <c r="N149"/>
  <c r="M74"/>
  <c r="N74"/>
  <c r="R74" i="16"/>
  <c r="R74" i="13"/>
  <c r="S74" i="17"/>
  <c r="R74"/>
  <c r="P149"/>
  <c r="M74" i="13"/>
  <c r="S74" i="16"/>
  <c r="S74" i="13"/>
  <c r="N66" i="16"/>
  <c r="N66" i="13"/>
  <c r="M66" i="16"/>
  <c r="M66" i="13"/>
  <c r="M141" i="15"/>
  <c r="M141" i="17"/>
  <c r="N66"/>
  <c r="N66" i="15"/>
  <c r="S66"/>
  <c r="N141"/>
  <c r="N141" i="17"/>
  <c r="M66"/>
  <c r="M66" i="15"/>
  <c r="P66" i="17"/>
  <c r="P66" i="16"/>
  <c r="P66" i="15"/>
  <c r="P66" i="13"/>
  <c r="R66" i="15"/>
  <c r="M141" i="13"/>
  <c r="M141" i="16"/>
  <c r="N141" i="13"/>
  <c r="N141" i="16"/>
  <c r="S66" i="17"/>
  <c r="R66"/>
  <c r="R66" i="16"/>
  <c r="S66"/>
  <c r="S66" i="13"/>
  <c r="R66"/>
  <c r="W216" i="19"/>
  <c r="W216" i="16"/>
  <c r="R62" i="15"/>
  <c r="R75" s="1"/>
  <c r="M62" i="17"/>
  <c r="M62" i="15"/>
  <c r="P137" i="17"/>
  <c r="N62" i="16"/>
  <c r="N75" s="1"/>
  <c r="M137" i="15"/>
  <c r="M137" i="17"/>
  <c r="N62" i="13"/>
  <c r="N75" s="1"/>
  <c r="P62" i="17"/>
  <c r="P62" i="16"/>
  <c r="P62" i="15"/>
  <c r="P62" i="13"/>
  <c r="S62" i="16"/>
  <c r="S62" i="13"/>
  <c r="P137"/>
  <c r="N137" i="15"/>
  <c r="N137" i="17"/>
  <c r="N150" s="1"/>
  <c r="M62" i="16"/>
  <c r="M62" i="13"/>
  <c r="R62" i="16"/>
  <c r="R62" i="13"/>
  <c r="P137" i="15"/>
  <c r="M137" i="13"/>
  <c r="M137" i="16"/>
  <c r="N62" i="17"/>
  <c r="N75" s="1"/>
  <c r="N62" i="15"/>
  <c r="S62" i="17"/>
  <c r="S62" i="15"/>
  <c r="S75" s="1"/>
  <c r="P137" i="16"/>
  <c r="N137" i="13"/>
  <c r="N150" s="1"/>
  <c r="N137" i="16"/>
  <c r="N150" s="1"/>
  <c r="R62" i="17"/>
  <c r="S60" i="19"/>
  <c r="R60"/>
  <c r="S71"/>
  <c r="S73"/>
  <c r="S59"/>
  <c r="S61"/>
  <c r="S64"/>
  <c r="S67"/>
  <c r="S69"/>
  <c r="R71"/>
  <c r="R73"/>
  <c r="R59"/>
  <c r="R61"/>
  <c r="R64"/>
  <c r="R67"/>
  <c r="R69"/>
  <c r="S72"/>
  <c r="S63"/>
  <c r="S65"/>
  <c r="S68"/>
  <c r="R72"/>
  <c r="R63"/>
  <c r="R65"/>
  <c r="R68"/>
  <c r="N70" i="17"/>
  <c r="N70" i="15"/>
  <c r="M70" i="17"/>
  <c r="M70" i="15"/>
  <c r="P70" i="17"/>
  <c r="P70" i="16"/>
  <c r="P70" i="15"/>
  <c r="P70" i="13"/>
  <c r="S70" i="16"/>
  <c r="S70" i="13"/>
  <c r="R70" i="16"/>
  <c r="R70" i="13"/>
  <c r="N145" i="15"/>
  <c r="N145" i="17"/>
  <c r="M145" i="13"/>
  <c r="M145" i="16"/>
  <c r="N145" i="13"/>
  <c r="N145" i="16"/>
  <c r="M145" i="15"/>
  <c r="M145" i="17"/>
  <c r="S70"/>
  <c r="S70" i="15"/>
  <c r="R70" i="17"/>
  <c r="R70" i="15"/>
  <c r="M70" i="16"/>
  <c r="M70" i="13"/>
  <c r="N70" i="16"/>
  <c r="N70" i="13"/>
  <c r="W170" i="19"/>
  <c r="W120"/>
  <c r="W95"/>
  <c r="W216" i="13"/>
  <c r="W216" i="20"/>
  <c r="W141"/>
  <c r="W116" i="19"/>
  <c r="I66"/>
  <c r="M150" i="13" l="1"/>
  <c r="M75"/>
  <c r="P75" i="15"/>
  <c r="M150" i="17"/>
  <c r="M75" i="15"/>
  <c r="S75" i="13"/>
  <c r="N75" i="15"/>
  <c r="R74" i="19"/>
  <c r="M150" i="16"/>
  <c r="P75" i="13"/>
  <c r="R75" i="17"/>
  <c r="S75"/>
  <c r="R75" i="16"/>
  <c r="S74" i="19"/>
  <c r="P75" i="17"/>
  <c r="R75" i="13"/>
  <c r="N150" i="15"/>
  <c r="M75" i="16"/>
  <c r="P75"/>
  <c r="M150" i="15"/>
  <c r="M75" i="17"/>
  <c r="S75" i="16"/>
  <c r="R66" i="19"/>
  <c r="S66"/>
  <c r="S62"/>
  <c r="R62"/>
  <c r="T72"/>
  <c r="T65"/>
  <c r="T60"/>
  <c r="T64"/>
  <c r="T71"/>
  <c r="V71" s="1"/>
  <c r="S70"/>
  <c r="R70"/>
  <c r="T63"/>
  <c r="T69"/>
  <c r="T59"/>
  <c r="T67"/>
  <c r="T73"/>
  <c r="T74" s="1"/>
  <c r="T68"/>
  <c r="T61"/>
  <c r="U69" i="13"/>
  <c r="U68"/>
  <c r="U67"/>
  <c r="U65"/>
  <c r="U64"/>
  <c r="U63"/>
  <c r="U61"/>
  <c r="U60"/>
  <c r="U59"/>
  <c r="U69" i="15"/>
  <c r="U68"/>
  <c r="U67"/>
  <c r="U65"/>
  <c r="U64"/>
  <c r="U63"/>
  <c r="U61"/>
  <c r="U60"/>
  <c r="U59"/>
  <c r="U69" i="17"/>
  <c r="U68"/>
  <c r="U67"/>
  <c r="U65"/>
  <c r="U64"/>
  <c r="U63"/>
  <c r="U61"/>
  <c r="U60"/>
  <c r="U59"/>
  <c r="T9" i="13"/>
  <c r="T9" i="15"/>
  <c r="T9" i="16"/>
  <c r="T9" i="17"/>
  <c r="R75" i="19" l="1"/>
  <c r="S75"/>
  <c r="V72"/>
  <c r="W71"/>
  <c r="U66" i="17"/>
  <c r="U66" i="15"/>
  <c r="U66" i="13"/>
  <c r="T66" i="19"/>
  <c r="V73"/>
  <c r="T62"/>
  <c r="U62" i="15"/>
  <c r="U62" i="13"/>
  <c r="U62" i="17"/>
  <c r="T70" i="19"/>
  <c r="U60"/>
  <c r="U61"/>
  <c r="U65"/>
  <c r="U59"/>
  <c r="V59" s="1"/>
  <c r="U64"/>
  <c r="U69"/>
  <c r="V69" s="1"/>
  <c r="W69" s="1"/>
  <c r="U63"/>
  <c r="U68"/>
  <c r="U67"/>
  <c r="U70" i="15"/>
  <c r="U70" i="17"/>
  <c r="U70" i="13"/>
  <c r="W16" i="19"/>
  <c r="W20"/>
  <c r="V9" i="17"/>
  <c r="V9" i="15"/>
  <c r="V9" i="16"/>
  <c r="V9" i="13"/>
  <c r="T75" i="19" l="1"/>
  <c r="V74"/>
  <c r="U75" i="15"/>
  <c r="U75" i="13"/>
  <c r="U75" i="17"/>
  <c r="W72" i="19"/>
  <c r="V68"/>
  <c r="W68" s="1"/>
  <c r="V67"/>
  <c r="W67" s="1"/>
  <c r="V65"/>
  <c r="W65" s="1"/>
  <c r="U66"/>
  <c r="V64"/>
  <c r="V63"/>
  <c r="W63" s="1"/>
  <c r="W73"/>
  <c r="V61"/>
  <c r="W61" s="1"/>
  <c r="U62"/>
  <c r="V60"/>
  <c r="U70"/>
  <c r="W59"/>
  <c r="U75" l="1"/>
  <c r="W74"/>
  <c r="V70"/>
  <c r="W70" s="1"/>
  <c r="V66"/>
  <c r="W64"/>
  <c r="V62"/>
  <c r="W60"/>
  <c r="U144" i="17"/>
  <c r="S144"/>
  <c r="R144"/>
  <c r="P144"/>
  <c r="U143"/>
  <c r="S143"/>
  <c r="R143"/>
  <c r="P143"/>
  <c r="U142"/>
  <c r="S142"/>
  <c r="R142"/>
  <c r="P142"/>
  <c r="U140"/>
  <c r="S140"/>
  <c r="R140"/>
  <c r="P140"/>
  <c r="U139"/>
  <c r="S139"/>
  <c r="R139"/>
  <c r="P139"/>
  <c r="U138"/>
  <c r="S138"/>
  <c r="R138"/>
  <c r="P138"/>
  <c r="O138"/>
  <c r="U136"/>
  <c r="S136"/>
  <c r="R136"/>
  <c r="O136"/>
  <c r="U135"/>
  <c r="S135"/>
  <c r="R135"/>
  <c r="O135"/>
  <c r="U134"/>
  <c r="S134"/>
  <c r="R134"/>
  <c r="U148"/>
  <c r="S148"/>
  <c r="R148"/>
  <c r="R149" s="1"/>
  <c r="U147"/>
  <c r="S147"/>
  <c r="R147"/>
  <c r="U146"/>
  <c r="S146"/>
  <c r="R146"/>
  <c r="O146"/>
  <c r="T119"/>
  <c r="T118"/>
  <c r="T117"/>
  <c r="T115"/>
  <c r="T114"/>
  <c r="T113"/>
  <c r="T111"/>
  <c r="T110"/>
  <c r="T109"/>
  <c r="T94"/>
  <c r="W94"/>
  <c r="T93"/>
  <c r="W93"/>
  <c r="T92"/>
  <c r="T90"/>
  <c r="W90"/>
  <c r="T89"/>
  <c r="W89"/>
  <c r="T88"/>
  <c r="T86"/>
  <c r="W86"/>
  <c r="T85"/>
  <c r="W85"/>
  <c r="T84"/>
  <c r="W98"/>
  <c r="T69"/>
  <c r="G69"/>
  <c r="F69"/>
  <c r="T68"/>
  <c r="G68"/>
  <c r="F68"/>
  <c r="T67"/>
  <c r="G67"/>
  <c r="F67"/>
  <c r="T65"/>
  <c r="G65"/>
  <c r="F65"/>
  <c r="T64"/>
  <c r="G64"/>
  <c r="F64"/>
  <c r="T63"/>
  <c r="G63"/>
  <c r="F63"/>
  <c r="T61"/>
  <c r="G61"/>
  <c r="F61"/>
  <c r="T60"/>
  <c r="V60" s="1"/>
  <c r="G60"/>
  <c r="F60"/>
  <c r="T59"/>
  <c r="G59"/>
  <c r="F59"/>
  <c r="O73"/>
  <c r="D73"/>
  <c r="C73"/>
  <c r="D72"/>
  <c r="C72"/>
  <c r="C74" s="1"/>
  <c r="O71"/>
  <c r="D71"/>
  <c r="T44"/>
  <c r="H44"/>
  <c r="T43"/>
  <c r="H43"/>
  <c r="T42"/>
  <c r="H42"/>
  <c r="T40"/>
  <c r="H40"/>
  <c r="T39"/>
  <c r="H39"/>
  <c r="T38"/>
  <c r="H38"/>
  <c r="T36"/>
  <c r="H36"/>
  <c r="T35"/>
  <c r="H35"/>
  <c r="T34"/>
  <c r="H34"/>
  <c r="T19"/>
  <c r="H19"/>
  <c r="T18"/>
  <c r="H18"/>
  <c r="T17"/>
  <c r="H17"/>
  <c r="T15"/>
  <c r="H15"/>
  <c r="T14"/>
  <c r="H14"/>
  <c r="T13"/>
  <c r="H13"/>
  <c r="T11"/>
  <c r="H11"/>
  <c r="T10"/>
  <c r="F72"/>
  <c r="P144" i="15"/>
  <c r="P143"/>
  <c r="P142"/>
  <c r="P140"/>
  <c r="O140"/>
  <c r="P139"/>
  <c r="P138"/>
  <c r="U136"/>
  <c r="S136"/>
  <c r="R136"/>
  <c r="U135"/>
  <c r="S135"/>
  <c r="R135"/>
  <c r="U134"/>
  <c r="S134"/>
  <c r="R134"/>
  <c r="O134"/>
  <c r="U148"/>
  <c r="S148"/>
  <c r="R148"/>
  <c r="O148"/>
  <c r="U147"/>
  <c r="S147"/>
  <c r="S149" s="1"/>
  <c r="R147"/>
  <c r="R149" s="1"/>
  <c r="U146"/>
  <c r="U149" s="1"/>
  <c r="T119"/>
  <c r="T118"/>
  <c r="T117"/>
  <c r="T115"/>
  <c r="T114"/>
  <c r="T113"/>
  <c r="T111"/>
  <c r="V111" s="1"/>
  <c r="T110"/>
  <c r="T109"/>
  <c r="V123"/>
  <c r="T94"/>
  <c r="W94"/>
  <c r="T93"/>
  <c r="W93"/>
  <c r="T92"/>
  <c r="T90"/>
  <c r="W90"/>
  <c r="T89"/>
  <c r="W89"/>
  <c r="T88"/>
  <c r="T86"/>
  <c r="W86"/>
  <c r="T85"/>
  <c r="W85"/>
  <c r="T84"/>
  <c r="V98"/>
  <c r="W98"/>
  <c r="V97"/>
  <c r="T69"/>
  <c r="G69"/>
  <c r="F69"/>
  <c r="T68"/>
  <c r="G68"/>
  <c r="F68"/>
  <c r="T67"/>
  <c r="G67"/>
  <c r="F67"/>
  <c r="T65"/>
  <c r="G65"/>
  <c r="F65"/>
  <c r="T64"/>
  <c r="V64" s="1"/>
  <c r="G64"/>
  <c r="F64"/>
  <c r="T63"/>
  <c r="G63"/>
  <c r="F63"/>
  <c r="T61"/>
  <c r="V61" s="1"/>
  <c r="G61"/>
  <c r="F61"/>
  <c r="T60"/>
  <c r="V60" s="1"/>
  <c r="G60"/>
  <c r="F60"/>
  <c r="T59"/>
  <c r="G59"/>
  <c r="F59"/>
  <c r="D73"/>
  <c r="C73"/>
  <c r="D72"/>
  <c r="C72"/>
  <c r="C74" s="1"/>
  <c r="O71"/>
  <c r="D71"/>
  <c r="T44"/>
  <c r="H44"/>
  <c r="T43"/>
  <c r="H43"/>
  <c r="T42"/>
  <c r="H42"/>
  <c r="T40"/>
  <c r="H40"/>
  <c r="T39"/>
  <c r="V39" s="1"/>
  <c r="H39"/>
  <c r="T38"/>
  <c r="H38"/>
  <c r="T36"/>
  <c r="H36"/>
  <c r="T35"/>
  <c r="H35"/>
  <c r="T34"/>
  <c r="H34"/>
  <c r="T19"/>
  <c r="H19"/>
  <c r="T18"/>
  <c r="H18"/>
  <c r="T17"/>
  <c r="H17"/>
  <c r="T15"/>
  <c r="H15"/>
  <c r="T14"/>
  <c r="V14" s="1"/>
  <c r="H14"/>
  <c r="T13"/>
  <c r="H13"/>
  <c r="T11"/>
  <c r="H11"/>
  <c r="H12" s="1"/>
  <c r="T10"/>
  <c r="U144" i="13"/>
  <c r="S144"/>
  <c r="R144"/>
  <c r="P144"/>
  <c r="U143"/>
  <c r="S143"/>
  <c r="R143"/>
  <c r="P143"/>
  <c r="U142"/>
  <c r="S142"/>
  <c r="R142"/>
  <c r="P142"/>
  <c r="U140"/>
  <c r="S140"/>
  <c r="R140"/>
  <c r="P140"/>
  <c r="U139"/>
  <c r="S139"/>
  <c r="R139"/>
  <c r="P139"/>
  <c r="O139"/>
  <c r="U138"/>
  <c r="S138"/>
  <c r="R138"/>
  <c r="P138"/>
  <c r="U136"/>
  <c r="S136"/>
  <c r="R136"/>
  <c r="O136"/>
  <c r="U135"/>
  <c r="S135"/>
  <c r="R135"/>
  <c r="U134"/>
  <c r="S134"/>
  <c r="R134"/>
  <c r="U148"/>
  <c r="S148"/>
  <c r="R148"/>
  <c r="U147"/>
  <c r="S147"/>
  <c r="R147"/>
  <c r="O147"/>
  <c r="U146"/>
  <c r="S146"/>
  <c r="R146"/>
  <c r="R149" s="1"/>
  <c r="T119"/>
  <c r="T118"/>
  <c r="T117"/>
  <c r="T115"/>
  <c r="T114"/>
  <c r="T113"/>
  <c r="V111"/>
  <c r="T110"/>
  <c r="T109"/>
  <c r="T94"/>
  <c r="T93"/>
  <c r="V92"/>
  <c r="T90"/>
  <c r="T89"/>
  <c r="T88"/>
  <c r="T86"/>
  <c r="T85"/>
  <c r="T84"/>
  <c r="T69"/>
  <c r="G69"/>
  <c r="F69"/>
  <c r="T68"/>
  <c r="G68"/>
  <c r="F68"/>
  <c r="T67"/>
  <c r="G67"/>
  <c r="F67"/>
  <c r="T65"/>
  <c r="G65"/>
  <c r="F65"/>
  <c r="T64"/>
  <c r="G64"/>
  <c r="F64"/>
  <c r="T63"/>
  <c r="G63"/>
  <c r="F63"/>
  <c r="T61"/>
  <c r="G61"/>
  <c r="F61"/>
  <c r="T60"/>
  <c r="V60" s="1"/>
  <c r="G60"/>
  <c r="F60"/>
  <c r="T59"/>
  <c r="G59"/>
  <c r="F59"/>
  <c r="D73"/>
  <c r="C73"/>
  <c r="D72"/>
  <c r="C72"/>
  <c r="C74" s="1"/>
  <c r="D71"/>
  <c r="T44"/>
  <c r="H44"/>
  <c r="T43"/>
  <c r="H43"/>
  <c r="T42"/>
  <c r="H42"/>
  <c r="T40"/>
  <c r="H40"/>
  <c r="T39"/>
  <c r="H39"/>
  <c r="T38"/>
  <c r="H38"/>
  <c r="T36"/>
  <c r="H36"/>
  <c r="T35"/>
  <c r="H35"/>
  <c r="T34"/>
  <c r="H34"/>
  <c r="T19"/>
  <c r="H19"/>
  <c r="T18"/>
  <c r="H18"/>
  <c r="T17"/>
  <c r="H17"/>
  <c r="T15"/>
  <c r="H15"/>
  <c r="T14"/>
  <c r="H14"/>
  <c r="T13"/>
  <c r="H13"/>
  <c r="V11"/>
  <c r="H11"/>
  <c r="T10"/>
  <c r="T12" s="1"/>
  <c r="G71"/>
  <c r="H44" i="16"/>
  <c r="H43"/>
  <c r="H42"/>
  <c r="H40"/>
  <c r="H39"/>
  <c r="H38"/>
  <c r="H36"/>
  <c r="H35"/>
  <c r="H34"/>
  <c r="T44"/>
  <c r="V44" s="1"/>
  <c r="T43"/>
  <c r="T42"/>
  <c r="T40"/>
  <c r="T39"/>
  <c r="T38"/>
  <c r="T36"/>
  <c r="T35"/>
  <c r="T34"/>
  <c r="T94"/>
  <c r="T93"/>
  <c r="T92"/>
  <c r="T90"/>
  <c r="T89"/>
  <c r="T88"/>
  <c r="T86"/>
  <c r="T85"/>
  <c r="T84"/>
  <c r="T119"/>
  <c r="T118"/>
  <c r="T117"/>
  <c r="T115"/>
  <c r="T114"/>
  <c r="T113"/>
  <c r="T111"/>
  <c r="V111" s="1"/>
  <c r="T110"/>
  <c r="T109"/>
  <c r="U144"/>
  <c r="S144"/>
  <c r="R144"/>
  <c r="P144"/>
  <c r="U143"/>
  <c r="S143"/>
  <c r="R143"/>
  <c r="P143"/>
  <c r="U142"/>
  <c r="S142"/>
  <c r="R142"/>
  <c r="P142"/>
  <c r="U140"/>
  <c r="S140"/>
  <c r="R140"/>
  <c r="P140"/>
  <c r="U139"/>
  <c r="S139"/>
  <c r="R139"/>
  <c r="P139"/>
  <c r="U138"/>
  <c r="S138"/>
  <c r="R138"/>
  <c r="P138"/>
  <c r="U136"/>
  <c r="S136"/>
  <c r="R136"/>
  <c r="U135"/>
  <c r="S135"/>
  <c r="R135"/>
  <c r="U134"/>
  <c r="S134"/>
  <c r="R134"/>
  <c r="U148"/>
  <c r="S148"/>
  <c r="R148"/>
  <c r="U147"/>
  <c r="S147"/>
  <c r="R147"/>
  <c r="U146"/>
  <c r="S146"/>
  <c r="R146"/>
  <c r="T69"/>
  <c r="V69" s="1"/>
  <c r="T68"/>
  <c r="T67"/>
  <c r="T65"/>
  <c r="T64"/>
  <c r="T63"/>
  <c r="T61"/>
  <c r="V61" s="1"/>
  <c r="T60"/>
  <c r="U149" l="1"/>
  <c r="S149"/>
  <c r="R149"/>
  <c r="D74" i="13"/>
  <c r="U149"/>
  <c r="D74" i="15"/>
  <c r="D74" i="17"/>
  <c r="U149"/>
  <c r="S149" i="13"/>
  <c r="S149" i="17"/>
  <c r="V75" i="19"/>
  <c r="W75" s="1"/>
  <c r="V43" i="15"/>
  <c r="V18"/>
  <c r="V68"/>
  <c r="V43" i="16"/>
  <c r="V68"/>
  <c r="S145" i="17"/>
  <c r="T41" i="15"/>
  <c r="T66"/>
  <c r="T91"/>
  <c r="H16"/>
  <c r="H16" i="17"/>
  <c r="P141" i="15"/>
  <c r="T16"/>
  <c r="F66"/>
  <c r="T116"/>
  <c r="P141" i="16"/>
  <c r="P141" i="13"/>
  <c r="P141" i="17"/>
  <c r="H41" i="15"/>
  <c r="G66"/>
  <c r="T116" i="17"/>
  <c r="U141"/>
  <c r="S141"/>
  <c r="R141"/>
  <c r="T91"/>
  <c r="T41"/>
  <c r="T66"/>
  <c r="T16"/>
  <c r="F66"/>
  <c r="H41"/>
  <c r="G66"/>
  <c r="U141" i="16"/>
  <c r="T116"/>
  <c r="S141"/>
  <c r="T91"/>
  <c r="R141"/>
  <c r="T41"/>
  <c r="T66"/>
  <c r="H41"/>
  <c r="T116" i="13"/>
  <c r="U141"/>
  <c r="S141"/>
  <c r="T91"/>
  <c r="R141"/>
  <c r="T41"/>
  <c r="W66" i="19"/>
  <c r="T16" i="13"/>
  <c r="T25" s="1"/>
  <c r="T66"/>
  <c r="H41"/>
  <c r="G66"/>
  <c r="H16"/>
  <c r="F66"/>
  <c r="V39" i="16"/>
  <c r="V64"/>
  <c r="V86"/>
  <c r="V11" i="15"/>
  <c r="H12" i="13"/>
  <c r="V86" i="15"/>
  <c r="H12" i="17"/>
  <c r="V36" i="15"/>
  <c r="V36" i="16"/>
  <c r="T112" i="13"/>
  <c r="G62"/>
  <c r="S137"/>
  <c r="T112" i="17"/>
  <c r="T112" i="15"/>
  <c r="U137"/>
  <c r="T87"/>
  <c r="T62"/>
  <c r="T37" i="16"/>
  <c r="H37"/>
  <c r="U137"/>
  <c r="T87"/>
  <c r="F62" i="13"/>
  <c r="R137"/>
  <c r="R150" s="1"/>
  <c r="T12" i="15"/>
  <c r="T37"/>
  <c r="G62"/>
  <c r="S137"/>
  <c r="S150" s="1"/>
  <c r="U137" i="17"/>
  <c r="S137" i="16"/>
  <c r="S150" s="1"/>
  <c r="T112"/>
  <c r="H37" i="13"/>
  <c r="H37" i="15"/>
  <c r="F62"/>
  <c r="R137"/>
  <c r="R150" s="1"/>
  <c r="H37" i="17"/>
  <c r="G62"/>
  <c r="S137"/>
  <c r="R137" i="16"/>
  <c r="U137" i="13"/>
  <c r="F62" i="17"/>
  <c r="R137"/>
  <c r="R150" s="1"/>
  <c r="W62" i="19"/>
  <c r="V86" i="17"/>
  <c r="T87"/>
  <c r="V36"/>
  <c r="T37"/>
  <c r="V61"/>
  <c r="T62"/>
  <c r="V11"/>
  <c r="T12"/>
  <c r="V86" i="13"/>
  <c r="T87"/>
  <c r="V36"/>
  <c r="T37"/>
  <c r="V61"/>
  <c r="T62"/>
  <c r="A64"/>
  <c r="A69"/>
  <c r="A60" i="15"/>
  <c r="A65"/>
  <c r="A61" i="17"/>
  <c r="A67"/>
  <c r="A60" i="13"/>
  <c r="A65"/>
  <c r="A61" i="15"/>
  <c r="A67"/>
  <c r="A63" i="17"/>
  <c r="A68"/>
  <c r="V94" i="16"/>
  <c r="W94" s="1"/>
  <c r="V118" i="15"/>
  <c r="V114" i="16"/>
  <c r="V119"/>
  <c r="W119" s="1"/>
  <c r="V93"/>
  <c r="Q136" i="13"/>
  <c r="A59" i="15"/>
  <c r="A61" i="13"/>
  <c r="A67"/>
  <c r="A63" i="15"/>
  <c r="A63" i="13"/>
  <c r="A68"/>
  <c r="A64" i="15"/>
  <c r="A69"/>
  <c r="A60" i="17"/>
  <c r="A65"/>
  <c r="V118" i="16"/>
  <c r="A59" i="13"/>
  <c r="Q148" i="15"/>
  <c r="V93"/>
  <c r="V114"/>
  <c r="W114" s="1"/>
  <c r="V119"/>
  <c r="W119" s="1"/>
  <c r="Q135" i="17"/>
  <c r="Q136"/>
  <c r="V89" i="16"/>
  <c r="V89" i="15"/>
  <c r="A59" i="17"/>
  <c r="A68" i="15"/>
  <c r="A64" i="17"/>
  <c r="A69"/>
  <c r="V60" i="16"/>
  <c r="V110"/>
  <c r="V110" i="13"/>
  <c r="W110" s="1"/>
  <c r="V110" i="15"/>
  <c r="W110" s="1"/>
  <c r="V85" i="16"/>
  <c r="W85" s="1"/>
  <c r="V85" i="15"/>
  <c r="V85" i="13"/>
  <c r="W85" s="1"/>
  <c r="V85" i="17"/>
  <c r="U145" i="13"/>
  <c r="V35" i="16"/>
  <c r="V35" i="13"/>
  <c r="V35" i="15"/>
  <c r="V35" i="17"/>
  <c r="U145" i="16"/>
  <c r="P145"/>
  <c r="P145" i="17"/>
  <c r="R145"/>
  <c r="G70" i="13"/>
  <c r="P145"/>
  <c r="H20"/>
  <c r="R145" i="16"/>
  <c r="S145"/>
  <c r="T70"/>
  <c r="T95"/>
  <c r="T70" i="13"/>
  <c r="H20" i="15"/>
  <c r="T45" i="16"/>
  <c r="H45" i="15"/>
  <c r="T95"/>
  <c r="U145" i="17"/>
  <c r="S145" i="13"/>
  <c r="T120" i="16"/>
  <c r="R145" i="13"/>
  <c r="T95"/>
  <c r="T45" i="15"/>
  <c r="V117" i="17"/>
  <c r="T120"/>
  <c r="T120" i="13"/>
  <c r="V113" i="16"/>
  <c r="V113" i="15"/>
  <c r="V121"/>
  <c r="P145"/>
  <c r="U145"/>
  <c r="V92" i="17"/>
  <c r="T95"/>
  <c r="S145" i="15"/>
  <c r="R145"/>
  <c r="V88" i="16"/>
  <c r="V88" i="15"/>
  <c r="V96"/>
  <c r="V99" s="1"/>
  <c r="T45" i="13"/>
  <c r="V42" i="17"/>
  <c r="T45"/>
  <c r="V38" i="15"/>
  <c r="V38" i="16"/>
  <c r="T20" i="15"/>
  <c r="V17" i="17"/>
  <c r="T20"/>
  <c r="V67"/>
  <c r="T70"/>
  <c r="T20" i="13"/>
  <c r="T70" i="15"/>
  <c r="V63" i="16"/>
  <c r="V63" i="15"/>
  <c r="V13"/>
  <c r="H45" i="16"/>
  <c r="H45" i="13"/>
  <c r="F70" i="15"/>
  <c r="H45" i="17"/>
  <c r="H20"/>
  <c r="F70" i="13"/>
  <c r="G70" i="17"/>
  <c r="G70" i="15"/>
  <c r="F70" i="17"/>
  <c r="T120" i="15"/>
  <c r="V117"/>
  <c r="V119" i="17"/>
  <c r="W119" s="1"/>
  <c r="V94"/>
  <c r="V44"/>
  <c r="V19"/>
  <c r="V69"/>
  <c r="V94" i="15"/>
  <c r="V44"/>
  <c r="V19"/>
  <c r="V69"/>
  <c r="V119" i="13"/>
  <c r="W119" s="1"/>
  <c r="V94"/>
  <c r="V44"/>
  <c r="V69"/>
  <c r="V19"/>
  <c r="W19" s="1"/>
  <c r="V118" i="17"/>
  <c r="V93"/>
  <c r="V43"/>
  <c r="V18"/>
  <c r="V68"/>
  <c r="V118" i="13"/>
  <c r="V93"/>
  <c r="V43"/>
  <c r="V68"/>
  <c r="V18"/>
  <c r="V117" i="16"/>
  <c r="V92"/>
  <c r="V42"/>
  <c r="V67"/>
  <c r="V92" i="15"/>
  <c r="V42"/>
  <c r="V17"/>
  <c r="V67"/>
  <c r="V117" i="13"/>
  <c r="V42"/>
  <c r="V17"/>
  <c r="V67"/>
  <c r="V115" i="17"/>
  <c r="V90"/>
  <c r="V40"/>
  <c r="V65"/>
  <c r="V15"/>
  <c r="V115" i="15"/>
  <c r="V90"/>
  <c r="V40"/>
  <c r="V15"/>
  <c r="V65"/>
  <c r="V115" i="16"/>
  <c r="V90"/>
  <c r="V40"/>
  <c r="V65"/>
  <c r="V115" i="13"/>
  <c r="V90"/>
  <c r="V40"/>
  <c r="V15"/>
  <c r="W15" s="1"/>
  <c r="V65"/>
  <c r="V114" i="17"/>
  <c r="V89"/>
  <c r="V39"/>
  <c r="V64"/>
  <c r="V14"/>
  <c r="V114" i="13"/>
  <c r="V89"/>
  <c r="W89" s="1"/>
  <c r="V39"/>
  <c r="V14"/>
  <c r="V64"/>
  <c r="V113" i="17"/>
  <c r="V88"/>
  <c r="V38"/>
  <c r="V13"/>
  <c r="V63"/>
  <c r="V113" i="13"/>
  <c r="V88"/>
  <c r="V38"/>
  <c r="V63"/>
  <c r="V13"/>
  <c r="I13"/>
  <c r="V109" i="16"/>
  <c r="V109" i="13"/>
  <c r="V112" s="1"/>
  <c r="V84" i="16"/>
  <c r="V84" i="13"/>
  <c r="V84" i="17"/>
  <c r="V84" i="15"/>
  <c r="V59" i="17"/>
  <c r="V59" i="15"/>
  <c r="V34" i="16"/>
  <c r="V34" i="13"/>
  <c r="V34" i="15"/>
  <c r="V34" i="17"/>
  <c r="I11" i="13"/>
  <c r="V10"/>
  <c r="V10" i="15"/>
  <c r="V10" i="17"/>
  <c r="V109" i="15"/>
  <c r="V110" i="17"/>
  <c r="V59" i="13"/>
  <c r="V122" i="15"/>
  <c r="V109" i="17"/>
  <c r="V111"/>
  <c r="H59" i="15"/>
  <c r="H59" i="17"/>
  <c r="H59" i="13"/>
  <c r="T59" i="16"/>
  <c r="T62" s="1"/>
  <c r="I9" i="13"/>
  <c r="W123"/>
  <c r="W98"/>
  <c r="W97" i="15"/>
  <c r="Q147" i="13"/>
  <c r="W97" i="17"/>
  <c r="W123"/>
  <c r="W48"/>
  <c r="W123" i="16"/>
  <c r="W98"/>
  <c r="W123" i="15"/>
  <c r="I21" i="17"/>
  <c r="W114" i="16"/>
  <c r="W111"/>
  <c r="W111" i="15"/>
  <c r="Q140"/>
  <c r="W140" s="1"/>
  <c r="H67"/>
  <c r="H69"/>
  <c r="H61"/>
  <c r="H67" i="17"/>
  <c r="H69"/>
  <c r="T136" i="13"/>
  <c r="H64" i="17"/>
  <c r="H64" i="15"/>
  <c r="T136"/>
  <c r="Q72"/>
  <c r="T146"/>
  <c r="T146" i="17"/>
  <c r="E72" i="15"/>
  <c r="Q73" i="17"/>
  <c r="Q73" i="16"/>
  <c r="T134" i="13"/>
  <c r="T142"/>
  <c r="Q73" i="15"/>
  <c r="E73" i="17"/>
  <c r="T138"/>
  <c r="I46" i="13"/>
  <c r="W111"/>
  <c r="T148" i="17"/>
  <c r="T140"/>
  <c r="Q72" i="16"/>
  <c r="W92" i="15"/>
  <c r="W95"/>
  <c r="Q72" i="17"/>
  <c r="I46"/>
  <c r="W95"/>
  <c r="W92"/>
  <c r="Q72" i="13"/>
  <c r="Q73"/>
  <c r="E73"/>
  <c r="Q139"/>
  <c r="Q138" i="17"/>
  <c r="Q134" i="15"/>
  <c r="Q146" i="17"/>
  <c r="I23"/>
  <c r="T72"/>
  <c r="G73" i="15"/>
  <c r="H46"/>
  <c r="H69" i="13"/>
  <c r="H67"/>
  <c r="I10"/>
  <c r="H64"/>
  <c r="H65"/>
  <c r="T72"/>
  <c r="T146"/>
  <c r="G71" i="15"/>
  <c r="E73"/>
  <c r="O144"/>
  <c r="I22" i="17"/>
  <c r="H65"/>
  <c r="O143" i="13"/>
  <c r="O148"/>
  <c r="O135"/>
  <c r="G72"/>
  <c r="G74" s="1"/>
  <c r="O72"/>
  <c r="T73"/>
  <c r="T148"/>
  <c r="T138"/>
  <c r="T140"/>
  <c r="T72" i="15"/>
  <c r="T148"/>
  <c r="O136"/>
  <c r="G71" i="17"/>
  <c r="G73"/>
  <c r="O72"/>
  <c r="O74" s="1"/>
  <c r="O148"/>
  <c r="Q148" s="1"/>
  <c r="T134"/>
  <c r="T136"/>
  <c r="O140"/>
  <c r="T142"/>
  <c r="T144"/>
  <c r="F73" i="15"/>
  <c r="T71"/>
  <c r="O72"/>
  <c r="O74" s="1"/>
  <c r="T134"/>
  <c r="I11" i="17"/>
  <c r="H63"/>
  <c r="E71" i="13"/>
  <c r="F72"/>
  <c r="O140"/>
  <c r="H63" i="15"/>
  <c r="O146"/>
  <c r="O138"/>
  <c r="O147" i="17"/>
  <c r="O134"/>
  <c r="O137" s="1"/>
  <c r="O139"/>
  <c r="O142"/>
  <c r="G73" i="13"/>
  <c r="H61"/>
  <c r="F73"/>
  <c r="O144"/>
  <c r="F72" i="15"/>
  <c r="H65"/>
  <c r="O73"/>
  <c r="O147"/>
  <c r="O135"/>
  <c r="O139"/>
  <c r="O143"/>
  <c r="E72" i="17"/>
  <c r="H61"/>
  <c r="I15"/>
  <c r="T73"/>
  <c r="O144"/>
  <c r="G72" i="15"/>
  <c r="G72" i="17"/>
  <c r="A72" s="1"/>
  <c r="T71"/>
  <c r="O146" i="13"/>
  <c r="O134"/>
  <c r="O138"/>
  <c r="O142"/>
  <c r="T144"/>
  <c r="H23" i="15"/>
  <c r="I15"/>
  <c r="T73"/>
  <c r="H63" i="13"/>
  <c r="O73"/>
  <c r="O142" i="15"/>
  <c r="I19" i="17"/>
  <c r="F73"/>
  <c r="O143"/>
  <c r="T71" i="13"/>
  <c r="T74" s="1"/>
  <c r="I10" i="17"/>
  <c r="I14"/>
  <c r="I18"/>
  <c r="F71"/>
  <c r="E71"/>
  <c r="H60"/>
  <c r="H68"/>
  <c r="T147"/>
  <c r="T135"/>
  <c r="T139"/>
  <c r="T143"/>
  <c r="H21" i="15"/>
  <c r="I10"/>
  <c r="I14"/>
  <c r="I18"/>
  <c r="H48"/>
  <c r="F71"/>
  <c r="H47"/>
  <c r="E71"/>
  <c r="E74" s="1"/>
  <c r="H60"/>
  <c r="H68"/>
  <c r="H22"/>
  <c r="I11"/>
  <c r="I19"/>
  <c r="T147"/>
  <c r="T135"/>
  <c r="W11" i="13"/>
  <c r="F71"/>
  <c r="E72"/>
  <c r="H60"/>
  <c r="H68"/>
  <c r="O71"/>
  <c r="T147"/>
  <c r="T135"/>
  <c r="T139"/>
  <c r="T143"/>
  <c r="T142" i="16"/>
  <c r="O138"/>
  <c r="O144"/>
  <c r="T140"/>
  <c r="T139"/>
  <c r="T138"/>
  <c r="T147"/>
  <c r="O139"/>
  <c r="O147"/>
  <c r="T135"/>
  <c r="O136"/>
  <c r="T143"/>
  <c r="O143"/>
  <c r="O142"/>
  <c r="T144"/>
  <c r="T148"/>
  <c r="T134"/>
  <c r="O135"/>
  <c r="O140"/>
  <c r="O134"/>
  <c r="T136"/>
  <c r="O148"/>
  <c r="T71"/>
  <c r="T72"/>
  <c r="O146"/>
  <c r="T73"/>
  <c r="T146"/>
  <c r="T149" s="1"/>
  <c r="T74" l="1"/>
  <c r="T75" s="1"/>
  <c r="A71" i="13"/>
  <c r="F74"/>
  <c r="H24" i="15"/>
  <c r="H25" s="1"/>
  <c r="O149" i="16"/>
  <c r="F74" i="15"/>
  <c r="E74" i="17"/>
  <c r="T74"/>
  <c r="T75" s="1"/>
  <c r="O149" i="15"/>
  <c r="E74" i="13"/>
  <c r="G74" i="15"/>
  <c r="H49"/>
  <c r="H50" s="1"/>
  <c r="T50" i="13"/>
  <c r="T25" i="17"/>
  <c r="T50"/>
  <c r="T125" i="16"/>
  <c r="G75" i="15"/>
  <c r="F75" i="13"/>
  <c r="T50" i="16"/>
  <c r="T125" i="15"/>
  <c r="T125" i="13"/>
  <c r="S150" i="17"/>
  <c r="F74"/>
  <c r="F75" s="1"/>
  <c r="O149" i="13"/>
  <c r="T149" i="17"/>
  <c r="T149" i="15"/>
  <c r="V124"/>
  <c r="U150" i="13"/>
  <c r="H50" i="17"/>
  <c r="H50" i="13"/>
  <c r="H50" i="16"/>
  <c r="I50" s="1"/>
  <c r="U150" i="15"/>
  <c r="G75" i="13"/>
  <c r="H25" i="17"/>
  <c r="P150" i="16"/>
  <c r="P150" i="15"/>
  <c r="S150" i="13"/>
  <c r="R150" i="16"/>
  <c r="G74" i="17"/>
  <c r="G75" s="1"/>
  <c r="T75" i="13"/>
  <c r="T100"/>
  <c r="T100" i="17"/>
  <c r="T25" i="15"/>
  <c r="U150" i="16"/>
  <c r="T100" i="15"/>
  <c r="P150" i="13"/>
  <c r="O74"/>
  <c r="T74" i="15"/>
  <c r="T75" s="1"/>
  <c r="T149" i="13"/>
  <c r="F75" i="15"/>
  <c r="T50"/>
  <c r="T100" i="16"/>
  <c r="T125" i="17"/>
  <c r="H25" i="13"/>
  <c r="P150" i="17"/>
  <c r="O149"/>
  <c r="U150"/>
  <c r="V112" i="16"/>
  <c r="I49" i="15"/>
  <c r="I50"/>
  <c r="I50" i="17"/>
  <c r="I50" i="13"/>
  <c r="W124" i="15"/>
  <c r="W118" i="17"/>
  <c r="W118" i="15"/>
  <c r="W118" i="16"/>
  <c r="W93"/>
  <c r="W118" i="13"/>
  <c r="W93"/>
  <c r="W18"/>
  <c r="V45" i="16"/>
  <c r="V70"/>
  <c r="V41" i="15"/>
  <c r="O141" i="17"/>
  <c r="O141" i="15"/>
  <c r="H66"/>
  <c r="V66"/>
  <c r="V91"/>
  <c r="O141" i="16"/>
  <c r="O141" i="13"/>
  <c r="W115" i="17"/>
  <c r="V116"/>
  <c r="T141"/>
  <c r="V91"/>
  <c r="V41"/>
  <c r="V66"/>
  <c r="V16"/>
  <c r="H66"/>
  <c r="V116" i="16"/>
  <c r="V91"/>
  <c r="T141"/>
  <c r="V41"/>
  <c r="V66"/>
  <c r="V116" i="15"/>
  <c r="V16"/>
  <c r="V116" i="13"/>
  <c r="V125" s="1"/>
  <c r="W90"/>
  <c r="V91"/>
  <c r="T141"/>
  <c r="V41"/>
  <c r="W14"/>
  <c r="V16"/>
  <c r="V66"/>
  <c r="H66"/>
  <c r="V87" i="16"/>
  <c r="W114" i="17"/>
  <c r="W89" i="16"/>
  <c r="I12" i="13"/>
  <c r="V112" i="15"/>
  <c r="I12" i="17"/>
  <c r="V120" i="16"/>
  <c r="A62" i="15"/>
  <c r="V73"/>
  <c r="V73" i="17"/>
  <c r="V73" i="16"/>
  <c r="W73" s="1"/>
  <c r="V95"/>
  <c r="V73" i="13"/>
  <c r="O137"/>
  <c r="H62" i="17"/>
  <c r="V87" i="15"/>
  <c r="V100" s="1"/>
  <c r="A62" i="17"/>
  <c r="V62" i="13"/>
  <c r="V12" i="15"/>
  <c r="V37"/>
  <c r="O137" i="16"/>
  <c r="H62" i="13"/>
  <c r="H62" i="15"/>
  <c r="V87" i="13"/>
  <c r="V12" i="17"/>
  <c r="V37"/>
  <c r="V87"/>
  <c r="V12" i="13"/>
  <c r="V62" i="15"/>
  <c r="T137" i="16"/>
  <c r="T137" i="13"/>
  <c r="T137" i="17"/>
  <c r="T137" i="15"/>
  <c r="V37" i="16"/>
  <c r="V62" i="17"/>
  <c r="O137" i="15"/>
  <c r="W111" i="17"/>
  <c r="V112"/>
  <c r="V37" i="13"/>
  <c r="V120" i="15"/>
  <c r="I37" i="13"/>
  <c r="A71" i="15"/>
  <c r="A66" i="13"/>
  <c r="A70"/>
  <c r="A73" i="15"/>
  <c r="A73" i="17"/>
  <c r="A70" i="15"/>
  <c r="A70" i="17"/>
  <c r="A71"/>
  <c r="A73" i="13"/>
  <c r="V136" i="16"/>
  <c r="Q135"/>
  <c r="Q140"/>
  <c r="V144"/>
  <c r="Q136"/>
  <c r="Q144"/>
  <c r="Q143" i="17"/>
  <c r="Q148" i="13"/>
  <c r="V148" i="16"/>
  <c r="V143"/>
  <c r="Q139"/>
  <c r="V135" i="15"/>
  <c r="Q139"/>
  <c r="W139" s="1"/>
  <c r="Q140" i="17"/>
  <c r="V148" i="15"/>
  <c r="V148" i="13"/>
  <c r="Q135"/>
  <c r="V136" i="15"/>
  <c r="A72"/>
  <c r="A66" i="17"/>
  <c r="W112" i="13"/>
  <c r="I37" i="17"/>
  <c r="Q143" i="15"/>
  <c r="W143" s="1"/>
  <c r="Q139" i="17"/>
  <c r="Q136" i="15"/>
  <c r="A66"/>
  <c r="V139" i="16"/>
  <c r="Q144" i="17"/>
  <c r="Q144" i="13"/>
  <c r="Q143"/>
  <c r="V148" i="17"/>
  <c r="A72" i="13"/>
  <c r="A62"/>
  <c r="Q143" i="16"/>
  <c r="V135" i="13"/>
  <c r="Q148" i="16"/>
  <c r="Q135" i="15"/>
  <c r="Q140" i="13"/>
  <c r="Q144" i="15"/>
  <c r="W144" s="1"/>
  <c r="W112" i="16"/>
  <c r="V135"/>
  <c r="I37"/>
  <c r="V147" i="15"/>
  <c r="W110" i="17"/>
  <c r="W110" i="16"/>
  <c r="V72" i="13"/>
  <c r="V72" i="16"/>
  <c r="V72" i="15"/>
  <c r="V72" i="17"/>
  <c r="W72" s="1"/>
  <c r="I37" i="15"/>
  <c r="I22"/>
  <c r="I12"/>
  <c r="O145"/>
  <c r="V95"/>
  <c r="O145" i="13"/>
  <c r="V45" i="15"/>
  <c r="V70"/>
  <c r="V20"/>
  <c r="V95" i="13"/>
  <c r="V120"/>
  <c r="V120" i="17"/>
  <c r="V142"/>
  <c r="T145"/>
  <c r="V95"/>
  <c r="T145" i="16"/>
  <c r="T145" i="13"/>
  <c r="T145" i="15"/>
  <c r="V138" i="16"/>
  <c r="V146"/>
  <c r="V146" i="13"/>
  <c r="V146" i="17"/>
  <c r="V146" i="15"/>
  <c r="O145" i="16"/>
  <c r="O145" i="17"/>
  <c r="V45"/>
  <c r="V45" i="13"/>
  <c r="V20"/>
  <c r="V20" i="17"/>
  <c r="V70" i="13"/>
  <c r="V70" i="17"/>
  <c r="V71" i="13"/>
  <c r="V74" s="1"/>
  <c r="V75" s="1"/>
  <c r="V71" i="15"/>
  <c r="V71" i="16"/>
  <c r="V74" s="1"/>
  <c r="V71" i="17"/>
  <c r="H70" i="13"/>
  <c r="H70" i="17"/>
  <c r="H70" i="15"/>
  <c r="I17"/>
  <c r="I17" i="17"/>
  <c r="V144"/>
  <c r="W94" i="13"/>
  <c r="V144"/>
  <c r="V143" i="17"/>
  <c r="V143" i="13"/>
  <c r="W90" i="16"/>
  <c r="W115" i="15"/>
  <c r="V142" i="16"/>
  <c r="V142" i="13"/>
  <c r="I13" i="17"/>
  <c r="I13" i="15"/>
  <c r="V140" i="17"/>
  <c r="W115" i="16"/>
  <c r="V140"/>
  <c r="W115" i="13"/>
  <c r="V140"/>
  <c r="V139" i="17"/>
  <c r="W114" i="13"/>
  <c r="V139"/>
  <c r="W139" s="1"/>
  <c r="V138" i="17"/>
  <c r="V138" i="13"/>
  <c r="V134" i="17"/>
  <c r="V134" i="13"/>
  <c r="V134" i="15"/>
  <c r="V134" i="16"/>
  <c r="I9" i="17"/>
  <c r="V147" i="16"/>
  <c r="V135" i="17"/>
  <c r="W135" s="1"/>
  <c r="V136"/>
  <c r="V59" i="16"/>
  <c r="V147" i="13"/>
  <c r="W23"/>
  <c r="V147" i="17"/>
  <c r="V136" i="13"/>
  <c r="W48"/>
  <c r="I9" i="15"/>
  <c r="W92" i="13"/>
  <c r="I23"/>
  <c r="I48"/>
  <c r="W97"/>
  <c r="W122"/>
  <c r="W122" i="15"/>
  <c r="W122" i="17"/>
  <c r="W122" i="16"/>
  <c r="W97"/>
  <c r="Q147" i="15"/>
  <c r="Q147" i="17"/>
  <c r="Q149" s="1"/>
  <c r="Q147" i="16"/>
  <c r="W23" i="17"/>
  <c r="I48"/>
  <c r="I48" i="16"/>
  <c r="W73" i="15"/>
  <c r="I48"/>
  <c r="I23"/>
  <c r="W22" i="17"/>
  <c r="I47" i="16"/>
  <c r="W22" i="15"/>
  <c r="I47" i="13"/>
  <c r="I22"/>
  <c r="W96" i="15"/>
  <c r="W96" i="16"/>
  <c r="W96" i="17"/>
  <c r="W96" i="13"/>
  <c r="I47" i="15"/>
  <c r="I46"/>
  <c r="I21"/>
  <c r="I21" i="13"/>
  <c r="I46" i="16"/>
  <c r="W92"/>
  <c r="H72" i="17"/>
  <c r="I47"/>
  <c r="W17" i="15"/>
  <c r="W17" i="17"/>
  <c r="W11" i="15"/>
  <c r="W15" i="17"/>
  <c r="W109"/>
  <c r="W84"/>
  <c r="W88" i="16"/>
  <c r="W121" i="17"/>
  <c r="W15" i="15"/>
  <c r="W18"/>
  <c r="W18" i="17"/>
  <c r="W117" i="15"/>
  <c r="Q71"/>
  <c r="Q74" s="1"/>
  <c r="W121" i="16"/>
  <c r="W117"/>
  <c r="W91" i="17"/>
  <c r="W88"/>
  <c r="Q71" i="16"/>
  <c r="Q74" s="1"/>
  <c r="W14" i="15"/>
  <c r="W14" i="17"/>
  <c r="W11"/>
  <c r="Q71"/>
  <c r="Q74" s="1"/>
  <c r="W21"/>
  <c r="W84" i="16"/>
  <c r="W113" i="17"/>
  <c r="W121" i="15"/>
  <c r="W10"/>
  <c r="W10" i="17"/>
  <c r="W117"/>
  <c r="W109" i="15"/>
  <c r="W84"/>
  <c r="W113" i="16"/>
  <c r="W109"/>
  <c r="W113" i="15"/>
  <c r="W88"/>
  <c r="W91"/>
  <c r="W121" i="13"/>
  <c r="Q71"/>
  <c r="Q74" s="1"/>
  <c r="W88"/>
  <c r="W84"/>
  <c r="W117"/>
  <c r="W113"/>
  <c r="W109"/>
  <c r="Q142" i="15"/>
  <c r="Q142" i="13"/>
  <c r="Q142" i="17"/>
  <c r="Q142" i="16"/>
  <c r="Q138" i="13"/>
  <c r="Q138" i="16"/>
  <c r="Q138" i="15"/>
  <c r="Q134" i="13"/>
  <c r="Q134" i="17"/>
  <c r="Q137" s="1"/>
  <c r="Q134" i="16"/>
  <c r="Q146"/>
  <c r="Q149" s="1"/>
  <c r="Q146" i="13"/>
  <c r="Q149" s="1"/>
  <c r="Q146" i="15"/>
  <c r="Q149" s="1"/>
  <c r="H73" i="13"/>
  <c r="W10"/>
  <c r="H73" i="15"/>
  <c r="H73" i="17"/>
  <c r="H74" s="1"/>
  <c r="H75" s="1"/>
  <c r="H71"/>
  <c r="H72" i="15"/>
  <c r="H71"/>
  <c r="H71" i="13"/>
  <c r="H74" s="1"/>
  <c r="H75" s="1"/>
  <c r="H72"/>
  <c r="V149" i="15" l="1"/>
  <c r="H74"/>
  <c r="H75" s="1"/>
  <c r="Q141" i="17"/>
  <c r="V125"/>
  <c r="V50" i="16"/>
  <c r="T150"/>
  <c r="V50" i="17"/>
  <c r="V125" i="16"/>
  <c r="V50" i="13"/>
  <c r="T150"/>
  <c r="V100" i="17"/>
  <c r="V25" i="15"/>
  <c r="V100" i="16"/>
  <c r="W100" s="1"/>
  <c r="V125" i="15"/>
  <c r="W125" s="1"/>
  <c r="V149" i="16"/>
  <c r="V25" i="13"/>
  <c r="V100"/>
  <c r="V50" i="15"/>
  <c r="O150" i="17"/>
  <c r="O150" i="13"/>
  <c r="O150" i="15"/>
  <c r="O150" i="16"/>
  <c r="V74" i="15"/>
  <c r="V75" s="1"/>
  <c r="V149" i="13"/>
  <c r="T150" i="15"/>
  <c r="V25" i="17"/>
  <c r="T150"/>
  <c r="W148"/>
  <c r="V149"/>
  <c r="W73"/>
  <c r="V74"/>
  <c r="V75" s="1"/>
  <c r="Q141" i="15"/>
  <c r="I24"/>
  <c r="W125" i="16"/>
  <c r="A75" i="17"/>
  <c r="W125" i="13"/>
  <c r="I74" i="15"/>
  <c r="A75"/>
  <c r="W125" i="17"/>
  <c r="W50" i="16"/>
  <c r="W50" i="17"/>
  <c r="I74"/>
  <c r="W50" i="13"/>
  <c r="W50" i="15"/>
  <c r="W100" i="13"/>
  <c r="A75"/>
  <c r="W72" i="15"/>
  <c r="W149" i="13"/>
  <c r="W149" i="16"/>
  <c r="W72"/>
  <c r="W112" i="17"/>
  <c r="W87" i="16"/>
  <c r="I25" i="15"/>
  <c r="W112"/>
  <c r="Q141" i="16"/>
  <c r="Q141" i="13"/>
  <c r="V141" i="17"/>
  <c r="V141" i="16"/>
  <c r="V141" i="13"/>
  <c r="I25"/>
  <c r="I25" i="17"/>
  <c r="W143"/>
  <c r="W87" i="13"/>
  <c r="Q145" i="17"/>
  <c r="Q150" s="1"/>
  <c r="W12"/>
  <c r="W37" i="15"/>
  <c r="W12"/>
  <c r="Q137" i="13"/>
  <c r="W139" i="17"/>
  <c r="V137" i="15"/>
  <c r="V150" s="1"/>
  <c r="Q137" i="16"/>
  <c r="W12" i="13"/>
  <c r="W148" i="16"/>
  <c r="W37" i="13"/>
  <c r="W143" i="16"/>
  <c r="Q137" i="15"/>
  <c r="W135" i="13"/>
  <c r="W144" i="16"/>
  <c r="W136"/>
  <c r="W148" i="13"/>
  <c r="V137" i="16"/>
  <c r="W139"/>
  <c r="V62"/>
  <c r="V75" s="1"/>
  <c r="W136" i="15"/>
  <c r="W135"/>
  <c r="W136" i="17"/>
  <c r="V137"/>
  <c r="W136" i="13"/>
  <c r="V137"/>
  <c r="W140" i="17"/>
  <c r="V145" i="16"/>
  <c r="W140" i="13"/>
  <c r="Q145"/>
  <c r="W144"/>
  <c r="Q145" i="16"/>
  <c r="W143" i="13"/>
  <c r="W144" i="17"/>
  <c r="W135" i="16"/>
  <c r="W37" i="17"/>
  <c r="W37" i="16"/>
  <c r="I72" i="15"/>
  <c r="W138"/>
  <c r="Q145"/>
  <c r="W142"/>
  <c r="V145" i="13"/>
  <c r="V145" i="15"/>
  <c r="V145" i="17"/>
  <c r="W120" i="13"/>
  <c r="W120" i="16"/>
  <c r="W120" i="15"/>
  <c r="W95" i="16"/>
  <c r="W95" i="13"/>
  <c r="W140" i="16"/>
  <c r="W116" i="17"/>
  <c r="W91" i="16"/>
  <c r="W116"/>
  <c r="W116" i="15"/>
  <c r="W91" i="13"/>
  <c r="I73"/>
  <c r="W73"/>
  <c r="W147" i="16"/>
  <c r="W147" i="15"/>
  <c r="W147" i="17"/>
  <c r="I73"/>
  <c r="W48" i="16"/>
  <c r="W148" i="15"/>
  <c r="W48"/>
  <c r="W23"/>
  <c r="I73"/>
  <c r="W47" i="17"/>
  <c r="I72"/>
  <c r="W47" i="16"/>
  <c r="W147" i="13"/>
  <c r="W47"/>
  <c r="W22"/>
  <c r="W72"/>
  <c r="I72"/>
  <c r="W134" i="15"/>
  <c r="W47"/>
  <c r="I71" i="17"/>
  <c r="I71" i="15"/>
  <c r="I71" i="13"/>
  <c r="W146" i="17"/>
  <c r="W46"/>
  <c r="W46" i="16"/>
  <c r="W21" i="15"/>
  <c r="W46"/>
  <c r="W138" i="17"/>
  <c r="W46" i="13"/>
  <c r="W71" i="17"/>
  <c r="W71" i="15"/>
  <c r="W71" i="13"/>
  <c r="W71" i="16"/>
  <c r="W21" i="13"/>
  <c r="W142" i="16"/>
  <c r="W142" i="17"/>
  <c r="W142" i="13"/>
  <c r="W138" i="16"/>
  <c r="W138" i="13"/>
  <c r="W134" i="17"/>
  <c r="W134" i="16"/>
  <c r="W134" i="13"/>
  <c r="W146" i="16"/>
  <c r="W146" i="15"/>
  <c r="W146" i="13"/>
  <c r="W9" i="15"/>
  <c r="W13"/>
  <c r="W13" i="17"/>
  <c r="W16"/>
  <c r="W9"/>
  <c r="W19"/>
  <c r="W19" i="15"/>
  <c r="W17" i="13"/>
  <c r="W13"/>
  <c r="V150" i="17" l="1"/>
  <c r="Q150" i="16"/>
  <c r="V150"/>
  <c r="Q150" i="15"/>
  <c r="Q150" i="13"/>
  <c r="V150"/>
  <c r="W149" i="17"/>
  <c r="W74"/>
  <c r="I74" i="13"/>
  <c r="W149" i="15"/>
  <c r="W150" i="17"/>
  <c r="W150" i="15"/>
  <c r="W74"/>
  <c r="W74" i="13"/>
  <c r="W74" i="16"/>
  <c r="W25" i="17"/>
  <c r="W25" i="15"/>
  <c r="W25" i="13"/>
  <c r="W137"/>
  <c r="W137" i="16"/>
  <c r="W137" i="15"/>
  <c r="W137" i="17"/>
  <c r="I20"/>
  <c r="W120"/>
  <c r="W20" i="13"/>
  <c r="W20" i="15"/>
  <c r="W145"/>
  <c r="W145" i="16"/>
  <c r="I20" i="15"/>
  <c r="I16"/>
  <c r="W16" i="13"/>
  <c r="W16" i="15"/>
  <c r="W86" i="16"/>
  <c r="W20" i="17"/>
  <c r="W150" i="16" l="1"/>
  <c r="W150" i="13"/>
  <c r="W145" i="17"/>
  <c r="W145" i="13"/>
  <c r="I16" i="17"/>
  <c r="W141" i="15"/>
  <c r="W116" i="13"/>
  <c r="W86"/>
  <c r="G69" i="16"/>
  <c r="F69"/>
  <c r="G68"/>
  <c r="F68"/>
  <c r="G67"/>
  <c r="F67"/>
  <c r="G65"/>
  <c r="F65"/>
  <c r="G64"/>
  <c r="F64"/>
  <c r="G63"/>
  <c r="F63"/>
  <c r="G61"/>
  <c r="F61"/>
  <c r="G60"/>
  <c r="F60"/>
  <c r="G59"/>
  <c r="F59"/>
  <c r="D73"/>
  <c r="C73"/>
  <c r="D72"/>
  <c r="C72"/>
  <c r="D71"/>
  <c r="T19"/>
  <c r="V19" s="1"/>
  <c r="H19"/>
  <c r="T18"/>
  <c r="H18"/>
  <c r="T17"/>
  <c r="H17"/>
  <c r="T15"/>
  <c r="H15"/>
  <c r="T14"/>
  <c r="H14"/>
  <c r="T13"/>
  <c r="H13"/>
  <c r="T11"/>
  <c r="H11"/>
  <c r="T10"/>
  <c r="H60"/>
  <c r="G71"/>
  <c r="I15" i="13"/>
  <c r="C74" i="16" l="1"/>
  <c r="D74"/>
  <c r="V18"/>
  <c r="H68"/>
  <c r="T16"/>
  <c r="F66"/>
  <c r="H16"/>
  <c r="G66"/>
  <c r="V14"/>
  <c r="H64"/>
  <c r="V11"/>
  <c r="H12"/>
  <c r="G62"/>
  <c r="T12"/>
  <c r="F62"/>
  <c r="A60"/>
  <c r="A65"/>
  <c r="A59"/>
  <c r="A61"/>
  <c r="A64"/>
  <c r="A67"/>
  <c r="A69"/>
  <c r="A68"/>
  <c r="A63"/>
  <c r="T20"/>
  <c r="V13"/>
  <c r="F70"/>
  <c r="H20"/>
  <c r="G70"/>
  <c r="H63"/>
  <c r="V17"/>
  <c r="H67"/>
  <c r="V15"/>
  <c r="H65"/>
  <c r="W141" i="13"/>
  <c r="W141" i="17"/>
  <c r="W141" i="16"/>
  <c r="H61"/>
  <c r="V10"/>
  <c r="H59"/>
  <c r="E72"/>
  <c r="E73"/>
  <c r="I18" i="13"/>
  <c r="I19"/>
  <c r="D69" i="17"/>
  <c r="D69" i="15"/>
  <c r="D69" i="13"/>
  <c r="D68" i="15"/>
  <c r="D68" i="13"/>
  <c r="D68" i="17"/>
  <c r="D68" i="16"/>
  <c r="I43"/>
  <c r="D64" i="15"/>
  <c r="D64" i="13"/>
  <c r="D64" i="17"/>
  <c r="I39" i="16"/>
  <c r="D63" i="17"/>
  <c r="D63" i="15"/>
  <c r="D63" i="13"/>
  <c r="D63" i="16"/>
  <c r="D61" i="15"/>
  <c r="D61" i="13"/>
  <c r="D61" i="17"/>
  <c r="I36" i="16"/>
  <c r="D60" i="15"/>
  <c r="D60" i="13"/>
  <c r="D60" i="16"/>
  <c r="D60" i="17"/>
  <c r="C60" i="16"/>
  <c r="C65"/>
  <c r="C59"/>
  <c r="O71"/>
  <c r="O72"/>
  <c r="O73"/>
  <c r="G73"/>
  <c r="H69"/>
  <c r="I11"/>
  <c r="E71"/>
  <c r="E74" s="1"/>
  <c r="G72"/>
  <c r="G74" s="1"/>
  <c r="D59"/>
  <c r="D61"/>
  <c r="D64"/>
  <c r="F71"/>
  <c r="F73"/>
  <c r="D69"/>
  <c r="I14"/>
  <c r="I15"/>
  <c r="C63"/>
  <c r="C67"/>
  <c r="I10"/>
  <c r="F72"/>
  <c r="O74" l="1"/>
  <c r="H25"/>
  <c r="G75"/>
  <c r="A71"/>
  <c r="F74"/>
  <c r="F75" s="1"/>
  <c r="T25"/>
  <c r="A72"/>
  <c r="V20"/>
  <c r="V16"/>
  <c r="H66"/>
  <c r="V12"/>
  <c r="V25" s="1"/>
  <c r="I12"/>
  <c r="H62"/>
  <c r="D62"/>
  <c r="D75" s="1"/>
  <c r="A70"/>
  <c r="A66"/>
  <c r="A73"/>
  <c r="A62"/>
  <c r="H70"/>
  <c r="I17" i="13"/>
  <c r="I13" i="16"/>
  <c r="I14" i="13"/>
  <c r="I9" i="16"/>
  <c r="I23"/>
  <c r="I22"/>
  <c r="I21"/>
  <c r="I19"/>
  <c r="I18"/>
  <c r="I17"/>
  <c r="W10"/>
  <c r="W14"/>
  <c r="W15"/>
  <c r="W17"/>
  <c r="W18"/>
  <c r="W11"/>
  <c r="O63"/>
  <c r="W44"/>
  <c r="O68" i="15"/>
  <c r="O68" i="13"/>
  <c r="W43" i="16"/>
  <c r="O68" i="17"/>
  <c r="O68" i="16"/>
  <c r="O67"/>
  <c r="O65" i="15"/>
  <c r="O65" i="17"/>
  <c r="W40" i="16"/>
  <c r="O65" i="13"/>
  <c r="O64" i="16"/>
  <c r="O64" i="17"/>
  <c r="W39" i="16"/>
  <c r="O64" i="15"/>
  <c r="O64" i="13"/>
  <c r="O61" i="16"/>
  <c r="O61" i="17"/>
  <c r="O61" i="15"/>
  <c r="W36" i="16"/>
  <c r="O61" i="13"/>
  <c r="O60" i="15"/>
  <c r="O60" i="13"/>
  <c r="W35" i="16"/>
  <c r="Q60" i="17"/>
  <c r="O60"/>
  <c r="O59" i="16"/>
  <c r="C69"/>
  <c r="C69" i="13"/>
  <c r="C69" i="17"/>
  <c r="C69" i="15"/>
  <c r="C68" i="16"/>
  <c r="C68" i="15"/>
  <c r="C68" i="13"/>
  <c r="C68" i="17"/>
  <c r="D67"/>
  <c r="D70" s="1"/>
  <c r="D67" i="15"/>
  <c r="D70" s="1"/>
  <c r="D67" i="13"/>
  <c r="D70" s="1"/>
  <c r="D67" i="16"/>
  <c r="D70" s="1"/>
  <c r="I42" i="15"/>
  <c r="C67"/>
  <c r="C67" i="13"/>
  <c r="C67" i="17"/>
  <c r="C64" i="16"/>
  <c r="C66" s="1"/>
  <c r="C64" i="17"/>
  <c r="C64" i="13"/>
  <c r="C64" i="15"/>
  <c r="C63"/>
  <c r="C63" i="13"/>
  <c r="C63" i="17"/>
  <c r="C61" i="16"/>
  <c r="C61" i="17"/>
  <c r="C61" i="13"/>
  <c r="C61" i="15"/>
  <c r="C60" i="17"/>
  <c r="C60" i="15"/>
  <c r="C60" i="13"/>
  <c r="D65" i="16"/>
  <c r="D66" s="1"/>
  <c r="D65" i="13"/>
  <c r="D66" s="1"/>
  <c r="D65" i="17"/>
  <c r="D66" s="1"/>
  <c r="D65" i="15"/>
  <c r="D66" s="1"/>
  <c r="I40" i="13"/>
  <c r="C65"/>
  <c r="I40" i="16"/>
  <c r="C65" i="17"/>
  <c r="I40"/>
  <c r="C65" i="15"/>
  <c r="I40"/>
  <c r="D59"/>
  <c r="D62" s="1"/>
  <c r="D75" s="1"/>
  <c r="D59" i="13"/>
  <c r="D62" s="1"/>
  <c r="D75" s="1"/>
  <c r="D59" i="17"/>
  <c r="D62" s="1"/>
  <c r="C59" i="13"/>
  <c r="C59" i="17"/>
  <c r="C59" i="15"/>
  <c r="O65" i="16"/>
  <c r="O60"/>
  <c r="O69"/>
  <c r="H72"/>
  <c r="H73"/>
  <c r="E61"/>
  <c r="I61" s="1"/>
  <c r="E68"/>
  <c r="I68" s="1"/>
  <c r="E64"/>
  <c r="I64" s="1"/>
  <c r="H71"/>
  <c r="H74" l="1"/>
  <c r="H75" s="1"/>
  <c r="D75" i="17"/>
  <c r="W25" i="16"/>
  <c r="A75"/>
  <c r="I25"/>
  <c r="C66" i="17"/>
  <c r="C66" i="15"/>
  <c r="O66" i="16"/>
  <c r="C66" i="13"/>
  <c r="C70" i="16"/>
  <c r="C62"/>
  <c r="C75" s="1"/>
  <c r="C62" i="15"/>
  <c r="C62" i="17"/>
  <c r="C62" i="13"/>
  <c r="O62" i="16"/>
  <c r="O75" s="1"/>
  <c r="W12"/>
  <c r="W60" i="17"/>
  <c r="O70" i="16"/>
  <c r="C70" i="13"/>
  <c r="C70" i="17"/>
  <c r="C70" i="15"/>
  <c r="I42" i="13"/>
  <c r="I42" i="16"/>
  <c r="I42" i="17"/>
  <c r="I20" i="13"/>
  <c r="I34" i="15"/>
  <c r="I34" i="13"/>
  <c r="I34" i="17"/>
  <c r="W23" i="16"/>
  <c r="I73"/>
  <c r="W22"/>
  <c r="I72"/>
  <c r="I71"/>
  <c r="W21"/>
  <c r="W39" i="15"/>
  <c r="Q64"/>
  <c r="W64" s="1"/>
  <c r="W44" i="17"/>
  <c r="Q69"/>
  <c r="W69" s="1"/>
  <c r="W40"/>
  <c r="Q65"/>
  <c r="W65" s="1"/>
  <c r="W43"/>
  <c r="Q68"/>
  <c r="W68" s="1"/>
  <c r="W43" i="15"/>
  <c r="Q68"/>
  <c r="W68" s="1"/>
  <c r="Q61" i="16"/>
  <c r="Q68"/>
  <c r="W68" s="1"/>
  <c r="Q64"/>
  <c r="W64" s="1"/>
  <c r="Q60"/>
  <c r="W35" i="15"/>
  <c r="Q60"/>
  <c r="W36"/>
  <c r="Q61"/>
  <c r="W44"/>
  <c r="Q69"/>
  <c r="W69" s="1"/>
  <c r="W36" i="17"/>
  <c r="Q61"/>
  <c r="W39"/>
  <c r="Q64"/>
  <c r="W64" s="1"/>
  <c r="W40" i="15"/>
  <c r="Q65"/>
  <c r="W65" s="1"/>
  <c r="Q69" i="16"/>
  <c r="W69" s="1"/>
  <c r="Q65"/>
  <c r="W65" s="1"/>
  <c r="W42" i="13"/>
  <c r="Q67"/>
  <c r="W43"/>
  <c r="Q68"/>
  <c r="W68" s="1"/>
  <c r="W40"/>
  <c r="Q65"/>
  <c r="W65" s="1"/>
  <c r="W39"/>
  <c r="Q64"/>
  <c r="W64" s="1"/>
  <c r="W35"/>
  <c r="Q60"/>
  <c r="W36"/>
  <c r="Q61"/>
  <c r="Q67" i="16"/>
  <c r="Q67" i="17"/>
  <c r="Q67" i="15"/>
  <c r="Q63" i="16"/>
  <c r="Q63" i="17"/>
  <c r="Q63" i="15"/>
  <c r="Q66" s="1"/>
  <c r="Q59"/>
  <c r="Q59" i="16"/>
  <c r="W35" i="17"/>
  <c r="E68" i="15"/>
  <c r="I68" s="1"/>
  <c r="I43"/>
  <c r="E69" i="17"/>
  <c r="I69" s="1"/>
  <c r="I44"/>
  <c r="E69" i="15"/>
  <c r="I69" s="1"/>
  <c r="I44"/>
  <c r="E69" i="16"/>
  <c r="I69" s="1"/>
  <c r="I44"/>
  <c r="E68" i="17"/>
  <c r="I68" s="1"/>
  <c r="I43"/>
  <c r="E63" i="16"/>
  <c r="I38"/>
  <c r="E63" i="15"/>
  <c r="I38"/>
  <c r="E64"/>
  <c r="I64" s="1"/>
  <c r="I39"/>
  <c r="E63" i="17"/>
  <c r="I38"/>
  <c r="E64"/>
  <c r="I64" s="1"/>
  <c r="I39"/>
  <c r="E61"/>
  <c r="I36"/>
  <c r="E60" i="15"/>
  <c r="I35"/>
  <c r="E60" i="17"/>
  <c r="I35"/>
  <c r="E59" i="16"/>
  <c r="I34"/>
  <c r="E61" i="15"/>
  <c r="I36"/>
  <c r="E60" i="16"/>
  <c r="I35"/>
  <c r="O63" i="15"/>
  <c r="O66" s="1"/>
  <c r="W9" i="16"/>
  <c r="W13"/>
  <c r="O69" i="17"/>
  <c r="O69" i="15"/>
  <c r="W19" i="16"/>
  <c r="Q63" i="13"/>
  <c r="Q59"/>
  <c r="W9"/>
  <c r="E69"/>
  <c r="I69" s="1"/>
  <c r="I44"/>
  <c r="E68"/>
  <c r="I68" s="1"/>
  <c r="I43"/>
  <c r="E64"/>
  <c r="I64" s="1"/>
  <c r="I39"/>
  <c r="E63"/>
  <c r="I38"/>
  <c r="E61"/>
  <c r="I36"/>
  <c r="E60"/>
  <c r="I35"/>
  <c r="I16"/>
  <c r="O69"/>
  <c r="Q69"/>
  <c r="O63"/>
  <c r="O66" s="1"/>
  <c r="O63" i="17"/>
  <c r="O66" s="1"/>
  <c r="O67" i="13"/>
  <c r="O67" i="17"/>
  <c r="O67" i="15"/>
  <c r="O59"/>
  <c r="O62" s="1"/>
  <c r="O59" i="13"/>
  <c r="O62" s="1"/>
  <c r="O59" i="17"/>
  <c r="O62" s="1"/>
  <c r="E67" i="16"/>
  <c r="E67" i="17"/>
  <c r="E67" i="15"/>
  <c r="E67" i="13"/>
  <c r="E65" i="16"/>
  <c r="I65" s="1"/>
  <c r="E65" i="15"/>
  <c r="I65" s="1"/>
  <c r="E65" i="13"/>
  <c r="I65" s="1"/>
  <c r="E65" i="17"/>
  <c r="I65" s="1"/>
  <c r="E59" i="13"/>
  <c r="E59" i="15"/>
  <c r="E59" i="17"/>
  <c r="I74" i="16" l="1"/>
  <c r="O75" i="17"/>
  <c r="C75"/>
  <c r="C75" i="13"/>
  <c r="C75" i="15"/>
  <c r="O70" i="17"/>
  <c r="O70" i="15"/>
  <c r="O75" s="1"/>
  <c r="Q66" i="16"/>
  <c r="Q66" i="13"/>
  <c r="E66" i="16"/>
  <c r="E66" i="13"/>
  <c r="Q66" i="17"/>
  <c r="E66"/>
  <c r="E66" i="15"/>
  <c r="E62"/>
  <c r="E75" s="1"/>
  <c r="E62" i="17"/>
  <c r="Q62" i="15"/>
  <c r="I61"/>
  <c r="I61" i="17"/>
  <c r="W61"/>
  <c r="W61" i="15"/>
  <c r="I61" i="13"/>
  <c r="W61" i="16"/>
  <c r="W61" i="13"/>
  <c r="Q62"/>
  <c r="E62"/>
  <c r="E75" s="1"/>
  <c r="E62" i="16"/>
  <c r="Q62"/>
  <c r="I60"/>
  <c r="I60" i="15"/>
  <c r="W60"/>
  <c r="I60" i="13"/>
  <c r="I60" i="17"/>
  <c r="W60" i="13"/>
  <c r="W60" i="16"/>
  <c r="E70" i="15"/>
  <c r="O70" i="13"/>
  <c r="O75" s="1"/>
  <c r="E70" i="16"/>
  <c r="Q70" i="17"/>
  <c r="E70"/>
  <c r="Q70" i="15"/>
  <c r="Q70" i="13"/>
  <c r="Q70" i="16"/>
  <c r="E70" i="13"/>
  <c r="W67" i="15"/>
  <c r="I67" i="13"/>
  <c r="I67" i="17"/>
  <c r="I67" i="16"/>
  <c r="W67"/>
  <c r="I67" i="15"/>
  <c r="W67" i="17"/>
  <c r="W67" i="13"/>
  <c r="W20" i="16"/>
  <c r="I20"/>
  <c r="I63" i="17"/>
  <c r="I63" i="16"/>
  <c r="I63" i="15"/>
  <c r="I63" i="13"/>
  <c r="W16" i="16"/>
  <c r="I59"/>
  <c r="I59" i="15"/>
  <c r="I59" i="17"/>
  <c r="I59" i="13"/>
  <c r="W34" i="17"/>
  <c r="Q59"/>
  <c r="Q62" s="1"/>
  <c r="Q75" s="1"/>
  <c r="W42" i="15"/>
  <c r="W45"/>
  <c r="W42" i="16"/>
  <c r="W45"/>
  <c r="W42" i="17"/>
  <c r="W38"/>
  <c r="W41"/>
  <c r="W38" i="16"/>
  <c r="W41"/>
  <c r="W41" i="15"/>
  <c r="W38"/>
  <c r="W34" i="16"/>
  <c r="W34" i="15"/>
  <c r="W59" i="16"/>
  <c r="W63" i="15"/>
  <c r="W63" i="17"/>
  <c r="W59" i="15"/>
  <c r="W63" i="16"/>
  <c r="W38" i="13"/>
  <c r="W41"/>
  <c r="W34"/>
  <c r="W63"/>
  <c r="W59"/>
  <c r="W44"/>
  <c r="Q75" i="16" l="1"/>
  <c r="E75" i="17"/>
  <c r="I75" s="1"/>
  <c r="Q75" i="13"/>
  <c r="W75" s="1"/>
  <c r="Q75" i="15"/>
  <c r="W75" s="1"/>
  <c r="E75" i="16"/>
  <c r="W75" i="17"/>
  <c r="I75" i="13"/>
  <c r="I75" i="15"/>
  <c r="I75" i="16"/>
  <c r="W75"/>
  <c r="I62" i="15"/>
  <c r="I62" i="17"/>
  <c r="W62" i="15"/>
  <c r="I62" i="16"/>
  <c r="W62"/>
  <c r="W62" i="13"/>
  <c r="I62"/>
  <c r="W62" i="17"/>
  <c r="I70"/>
  <c r="I66"/>
  <c r="I41" i="16"/>
  <c r="I16"/>
  <c r="W59" i="17"/>
  <c r="W45"/>
  <c r="W69" i="13"/>
  <c r="W45"/>
  <c r="I45" i="17" l="1"/>
  <c r="W70" i="15"/>
  <c r="W70" i="16"/>
  <c r="I70" i="15"/>
  <c r="I45"/>
  <c r="I70" i="13"/>
  <c r="I45"/>
  <c r="I45" i="16"/>
  <c r="I70"/>
  <c r="I41" i="17"/>
  <c r="I66" i="15"/>
  <c r="I41"/>
  <c r="I66" i="16"/>
  <c r="W66" i="13"/>
  <c r="I41"/>
  <c r="W70"/>
  <c r="W70" i="17" l="1"/>
  <c r="W66" i="15"/>
  <c r="W66" i="16"/>
  <c r="I66" i="13"/>
  <c r="W66" i="17" l="1"/>
</calcChain>
</file>

<file path=xl/sharedStrings.xml><?xml version="1.0" encoding="utf-8"?>
<sst xmlns="http://schemas.openxmlformats.org/spreadsheetml/2006/main" count="3747" uniqueCount="65">
  <si>
    <t>Table 1</t>
  </si>
  <si>
    <t>Table 4</t>
  </si>
  <si>
    <t>(%)</t>
  </si>
  <si>
    <t>MONTH</t>
  </si>
  <si>
    <t>Change</t>
  </si>
  <si>
    <t>Arrival</t>
  </si>
  <si>
    <t>Departure</t>
  </si>
  <si>
    <t>Total</t>
  </si>
  <si>
    <t>DisEmb.</t>
  </si>
  <si>
    <t>Emb.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</si>
  <si>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</si>
  <si>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</si>
  <si>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</si>
  <si>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</si>
  <si>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</si>
  <si>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</si>
  <si>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</si>
  <si>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</si>
  <si>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</si>
  <si>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APR.- JUN.</t>
  </si>
  <si>
    <t xml:space="preserve">JUL. </t>
  </si>
  <si>
    <t>JUL.</t>
  </si>
  <si>
    <t>AUG.</t>
  </si>
  <si>
    <t>SEP.</t>
  </si>
  <si>
    <t>JUL. - SEP.</t>
  </si>
  <si>
    <t>Table 2</t>
  </si>
  <si>
    <t>Table 5</t>
  </si>
  <si>
    <t>Table 3</t>
  </si>
  <si>
    <t>Table 6</t>
  </si>
  <si>
    <t xml:space="preserve"> </t>
  </si>
  <si>
    <t xml:space="preserve"> LCC TOTAL AIRCRAFT MOVEMENT</t>
  </si>
  <si>
    <t>Disemb.+Emb.</t>
  </si>
  <si>
    <t>Transit</t>
  </si>
  <si>
    <t>Table 7</t>
  </si>
  <si>
    <t>Unit : Tonne</t>
  </si>
  <si>
    <t>Inbound</t>
  </si>
  <si>
    <t>Outbound</t>
  </si>
  <si>
    <t>In.+Out.</t>
  </si>
  <si>
    <t>OCT.-DEC.</t>
  </si>
  <si>
    <t>APR. - JUN.</t>
  </si>
  <si>
    <t>JUL.- SEP.</t>
  </si>
  <si>
    <t>Table 8</t>
  </si>
  <si>
    <t>Table 9</t>
  </si>
  <si>
    <t>LCC INTERNATIONAL FREIGHT</t>
  </si>
  <si>
    <t>LCC DOMESTIC FREIGHT</t>
  </si>
  <si>
    <t>LCC TOTAL FREIGHT</t>
  </si>
  <si>
    <t>LCC INTERNATIONAL AIRCRAFT MOVEMENT</t>
  </si>
  <si>
    <t>LCC DOMESTIC AIRCRAFT MOVEMENT</t>
  </si>
  <si>
    <t>LCC INTERNATIONAL PASSENGER</t>
  </si>
  <si>
    <t>LCC DOMESTIC PASSENGER</t>
  </si>
  <si>
    <t>LCC TOTAL PASSENGER</t>
  </si>
  <si>
    <t>LCC INTERNATIONAL MAIL</t>
  </si>
  <si>
    <t>LCC DOMESTIC MAIL</t>
  </si>
  <si>
    <t>LCC TOTAL MAIL</t>
  </si>
  <si>
    <t>Table 10</t>
  </si>
  <si>
    <t>Table 11</t>
  </si>
  <si>
    <t>Table 12</t>
  </si>
  <si>
    <t>OCT.- DEC.</t>
  </si>
  <si>
    <t>FY 2013</t>
  </si>
  <si>
    <t>FY 2014</t>
  </si>
  <si>
    <t>Source : Air Transport Information and Slot Coordination Division, AOT.</t>
  </si>
  <si>
    <t>JAN.- MAR.</t>
  </si>
  <si>
    <t>JAN.- SEP.</t>
  </si>
  <si>
    <t>FY 2015</t>
  </si>
  <si>
    <t>TOTAL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</si>
</sst>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#,##0_)"/>
    <numFmt numFmtId="188" formatCode="#,##0.00_ ;\-#,##0.00\ "/>
    <numFmt numFmtId="189" formatCode="_-* #,##0_-;\-* #,##0_-;_-* &quot;-&quot;??_-;_-@_-"/>
  </numFmts>
  <fonts count="37">
    <font>
      <sz val="16"/>
      <color theme="1"/>
      <name val="Angsana New"/>
      <family val="2"/>
      <charset val="222"/>
    </font>
    <font>
      <sz val="16"/>
      <color theme="1"/>
      <name val="Angsana New"/>
      <family val="2"/>
      <charset val="222"/>
    </font>
    <font>
      <sz val="16"/>
      <color theme="0"/>
      <name val="Angsana New"/>
      <family val="2"/>
      <charset val="222"/>
    </font>
    <font>
      <sz val="10"/>
      <name val="Times New Roman"/>
      <family val="1"/>
      <charset val="22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theme="6" tint="-0.499984740745262"/>
      <name val="Arial"/>
      <family val="2"/>
    </font>
    <font>
      <b/>
      <sz val="10"/>
      <color theme="6" tint="-0.499984740745262"/>
      <name val="Arial"/>
      <family val="2"/>
    </font>
    <font>
      <b/>
      <u/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sz val="10"/>
      <color theme="5" tint="-0.499984740745262"/>
      <name val="Arial"/>
      <family val="2"/>
    </font>
    <font>
      <b/>
      <sz val="8"/>
      <color theme="5" tint="-0.499984740745262"/>
      <name val="Arial"/>
      <family val="2"/>
    </font>
    <font>
      <sz val="8"/>
      <color theme="5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10"/>
      <color indexed="21" tint="-0.499984740745262"/>
      <name val="Arial"/>
      <family val="2"/>
    </font>
    <font>
      <b/>
      <sz val="10"/>
      <color indexed="21"/>
      <name val="Arial"/>
      <family val="2"/>
    </font>
    <font>
      <b/>
      <sz val="10"/>
      <color indexed="57" tint="-0.499984740745262"/>
      <name val="Arial"/>
      <family val="2"/>
    </font>
    <font>
      <b/>
      <sz val="10"/>
      <color indexed="57"/>
      <name val="Arial"/>
      <family val="2"/>
    </font>
    <font>
      <b/>
      <sz val="10"/>
      <color indexed="16" tint="-0.499984740745262"/>
      <name val="Arial"/>
      <family val="2"/>
    </font>
    <font>
      <b/>
      <sz val="10"/>
      <color indexed="16"/>
      <name val="Arial"/>
      <family val="2"/>
    </font>
    <font>
      <b/>
      <u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3"/>
      <name val="Arial"/>
      <family val="2"/>
    </font>
    <font>
      <sz val="10"/>
      <color rgb="FFFF0000"/>
      <name val="Times New Roman"/>
      <family val="1"/>
      <charset val="222"/>
    </font>
    <font>
      <b/>
      <sz val="10"/>
      <color rgb="FF008080"/>
      <name val="Arial"/>
      <family val="2"/>
    </font>
    <font>
      <b/>
      <sz val="10"/>
      <color rgb="FF339966"/>
      <name val="Arial"/>
      <family val="2"/>
    </font>
    <font>
      <sz val="11"/>
      <color theme="0"/>
      <name val="Tahoma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8" borderId="0" applyNumberFormat="0" applyBorder="0" applyAlignment="0" applyProtection="0"/>
  </cellStyleXfs>
  <cellXfs count="505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NumberFormat="1" applyFont="1"/>
    <xf numFmtId="0" fontId="4" fillId="0" borderId="0" xfId="0" applyFont="1"/>
    <xf numFmtId="0" fontId="5" fillId="0" borderId="0" xfId="0" applyFont="1"/>
    <xf numFmtId="43" fontId="4" fillId="0" borderId="0" xfId="1" applyFont="1"/>
    <xf numFmtId="187" fontId="4" fillId="0" borderId="0" xfId="0" applyNumberFormat="1" applyFont="1"/>
    <xf numFmtId="189" fontId="4" fillId="0" borderId="0" xfId="0" applyNumberFormat="1" applyFont="1"/>
    <xf numFmtId="10" fontId="4" fillId="0" borderId="0" xfId="2" applyNumberFormat="1" applyFont="1"/>
    <xf numFmtId="37" fontId="4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7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/>
    <xf numFmtId="0" fontId="8" fillId="6" borderId="14" xfId="4" applyFont="1" applyFill="1" applyBorder="1"/>
    <xf numFmtId="0" fontId="8" fillId="10" borderId="15" xfId="4" applyFont="1" applyFill="1" applyBorder="1"/>
    <xf numFmtId="0" fontId="8" fillId="6" borderId="7" xfId="4" applyFont="1" applyFill="1" applyBorder="1"/>
    <xf numFmtId="0" fontId="8" fillId="0" borderId="30" xfId="0" applyFont="1" applyBorder="1"/>
    <xf numFmtId="0" fontId="8" fillId="6" borderId="15" xfId="4" applyFont="1" applyFill="1" applyBorder="1"/>
    <xf numFmtId="43" fontId="8" fillId="0" borderId="15" xfId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8" fillId="6" borderId="16" xfId="4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3" fontId="8" fillId="0" borderId="6" xfId="1" applyFont="1" applyBorder="1"/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6" borderId="14" xfId="4" applyFont="1" applyFill="1" applyBorder="1" applyAlignment="1">
      <alignment horizontal="center"/>
    </xf>
    <xf numFmtId="0" fontId="15" fillId="10" borderId="15" xfId="4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5" fillId="6" borderId="15" xfId="4" applyFont="1" applyFill="1" applyBorder="1" applyAlignment="1">
      <alignment horizontal="center"/>
    </xf>
    <xf numFmtId="43" fontId="15" fillId="0" borderId="3" xfId="1" applyFont="1" applyBorder="1"/>
    <xf numFmtId="189" fontId="15" fillId="0" borderId="19" xfId="1" applyNumberFormat="1" applyFont="1" applyBorder="1"/>
    <xf numFmtId="189" fontId="15" fillId="0" borderId="0" xfId="1" applyNumberFormat="1" applyFont="1" applyBorder="1"/>
    <xf numFmtId="189" fontId="15" fillId="10" borderId="15" xfId="4" applyNumberFormat="1" applyFont="1" applyFill="1" applyBorder="1"/>
    <xf numFmtId="189" fontId="15" fillId="0" borderId="30" xfId="1" applyNumberFormat="1" applyFont="1" applyBorder="1"/>
    <xf numFmtId="188" fontId="15" fillId="0" borderId="15" xfId="1" applyNumberFormat="1" applyFont="1" applyBorder="1"/>
    <xf numFmtId="0" fontId="8" fillId="7" borderId="21" xfId="3" applyFont="1" applyFill="1" applyBorder="1" applyAlignment="1">
      <alignment horizontal="center"/>
    </xf>
    <xf numFmtId="189" fontId="15" fillId="7" borderId="22" xfId="3" applyNumberFormat="1" applyFont="1" applyFill="1" applyBorder="1"/>
    <xf numFmtId="189" fontId="15" fillId="7" borderId="12" xfId="3" applyNumberFormat="1" applyFont="1" applyFill="1" applyBorder="1"/>
    <xf numFmtId="189" fontId="15" fillId="7" borderId="13" xfId="3" applyNumberFormat="1" applyFont="1" applyFill="1" applyBorder="1"/>
    <xf numFmtId="189" fontId="15" fillId="7" borderId="23" xfId="3" applyNumberFormat="1" applyFont="1" applyFill="1" applyBorder="1"/>
    <xf numFmtId="188" fontId="15" fillId="7" borderId="13" xfId="3" applyNumberFormat="1" applyFont="1" applyFill="1" applyBorder="1"/>
    <xf numFmtId="37" fontId="8" fillId="7" borderId="25" xfId="3" applyNumberFormat="1" applyFont="1" applyFill="1" applyBorder="1" applyAlignment="1" applyProtection="1">
      <alignment horizontal="center" vertical="center"/>
    </xf>
    <xf numFmtId="189" fontId="15" fillId="7" borderId="26" xfId="3" applyNumberFormat="1" applyFont="1" applyFill="1" applyBorder="1" applyAlignment="1" applyProtection="1">
      <alignment vertical="center"/>
    </xf>
    <xf numFmtId="189" fontId="15" fillId="7" borderId="32" xfId="3" applyNumberFormat="1" applyFont="1" applyFill="1" applyBorder="1" applyAlignment="1" applyProtection="1">
      <alignment vertical="center"/>
    </xf>
    <xf numFmtId="188" fontId="15" fillId="7" borderId="28" xfId="3" applyNumberFormat="1" applyFont="1" applyFill="1" applyBorder="1" applyAlignment="1" applyProtection="1">
      <alignment vertical="center"/>
    </xf>
    <xf numFmtId="0" fontId="8" fillId="0" borderId="0" xfId="0" applyFont="1"/>
    <xf numFmtId="0" fontId="15" fillId="0" borderId="0" xfId="0" applyFont="1"/>
    <xf numFmtId="43" fontId="15" fillId="0" borderId="0" xfId="1" applyFont="1"/>
    <xf numFmtId="0" fontId="8" fillId="0" borderId="0" xfId="0" applyFont="1" applyAlignment="1">
      <alignment horizontal="left"/>
    </xf>
    <xf numFmtId="0" fontId="10" fillId="0" borderId="0" xfId="0" applyFont="1"/>
    <xf numFmtId="0" fontId="16" fillId="0" borderId="0" xfId="0" applyFont="1"/>
    <xf numFmtId="43" fontId="16" fillId="0" borderId="0" xfId="1" applyFont="1" applyAlignment="1">
      <alignment horizontal="right"/>
    </xf>
    <xf numFmtId="0" fontId="10" fillId="0" borderId="7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 applyBorder="1"/>
    <xf numFmtId="0" fontId="10" fillId="11" borderId="7" xfId="8" applyFont="1" applyFill="1" applyBorder="1"/>
    <xf numFmtId="0" fontId="10" fillId="0" borderId="7" xfId="0" applyFont="1" applyBorder="1"/>
    <xf numFmtId="43" fontId="10" fillId="0" borderId="1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11" borderId="16" xfId="8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43" fontId="10" fillId="0" borderId="6" xfId="1" applyFont="1" applyBorder="1"/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11" borderId="14" xfId="8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43" fontId="16" fillId="0" borderId="7" xfId="1" applyFont="1" applyBorder="1"/>
    <xf numFmtId="189" fontId="16" fillId="0" borderId="19" xfId="1" applyNumberFormat="1" applyFont="1" applyBorder="1"/>
    <xf numFmtId="189" fontId="16" fillId="0" borderId="0" xfId="1" applyNumberFormat="1" applyFont="1" applyBorder="1"/>
    <xf numFmtId="189" fontId="16" fillId="0" borderId="14" xfId="1" applyNumberFormat="1" applyFont="1" applyBorder="1"/>
    <xf numFmtId="188" fontId="16" fillId="0" borderId="14" xfId="1" applyNumberFormat="1" applyFont="1" applyBorder="1"/>
    <xf numFmtId="0" fontId="10" fillId="12" borderId="21" xfId="7" applyFont="1" applyFill="1" applyBorder="1" applyAlignment="1">
      <alignment horizontal="center"/>
    </xf>
    <xf numFmtId="189" fontId="16" fillId="12" borderId="22" xfId="7" applyNumberFormat="1" applyFont="1" applyFill="1" applyBorder="1"/>
    <xf numFmtId="189" fontId="16" fillId="12" borderId="23" xfId="7" applyNumberFormat="1" applyFont="1" applyFill="1" applyBorder="1"/>
    <xf numFmtId="188" fontId="16" fillId="12" borderId="21" xfId="7" applyNumberFormat="1" applyFont="1" applyFill="1" applyBorder="1"/>
    <xf numFmtId="189" fontId="16" fillId="0" borderId="16" xfId="1" applyNumberFormat="1" applyFont="1" applyBorder="1"/>
    <xf numFmtId="37" fontId="10" fillId="12" borderId="25" xfId="7" applyNumberFormat="1" applyFont="1" applyFill="1" applyBorder="1" applyAlignment="1" applyProtection="1">
      <alignment horizontal="center" vertical="center"/>
    </xf>
    <xf numFmtId="189" fontId="16" fillId="12" borderId="26" xfId="7" applyNumberFormat="1" applyFont="1" applyFill="1" applyBorder="1" applyAlignment="1" applyProtection="1">
      <alignment vertical="center"/>
    </xf>
    <xf numFmtId="189" fontId="16" fillId="12" borderId="25" xfId="7" applyNumberFormat="1" applyFont="1" applyFill="1" applyBorder="1" applyAlignment="1" applyProtection="1">
      <alignment vertical="center"/>
    </xf>
    <xf numFmtId="188" fontId="16" fillId="12" borderId="28" xfId="7" applyNumberFormat="1" applyFont="1" applyFill="1" applyBorder="1" applyAlignment="1" applyProtection="1">
      <alignment vertical="center"/>
    </xf>
    <xf numFmtId="189" fontId="16" fillId="0" borderId="7" xfId="1" applyNumberFormat="1" applyFont="1" applyBorder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17" fillId="0" borderId="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3" fontId="16" fillId="0" borderId="3" xfId="1" applyFont="1" applyBorder="1"/>
    <xf numFmtId="189" fontId="16" fillId="0" borderId="24" xfId="1" applyNumberFormat="1" applyFont="1" applyBorder="1"/>
    <xf numFmtId="188" fontId="16" fillId="0" borderId="15" xfId="1" applyNumberFormat="1" applyFont="1" applyBorder="1"/>
    <xf numFmtId="189" fontId="16" fillId="12" borderId="11" xfId="7" applyNumberFormat="1" applyFont="1" applyFill="1" applyBorder="1"/>
    <xf numFmtId="188" fontId="16" fillId="12" borderId="13" xfId="7" applyNumberFormat="1" applyFont="1" applyFill="1" applyBorder="1"/>
    <xf numFmtId="189" fontId="16" fillId="0" borderId="4" xfId="1" applyNumberFormat="1" applyFont="1" applyBorder="1"/>
    <xf numFmtId="189" fontId="16" fillId="12" borderId="37" xfId="7" applyNumberFormat="1" applyFont="1" applyFill="1" applyBorder="1" applyAlignment="1" applyProtection="1">
      <alignment vertical="center"/>
    </xf>
    <xf numFmtId="189" fontId="16" fillId="0" borderId="1" xfId="1" applyNumberFormat="1" applyFont="1" applyBorder="1"/>
    <xf numFmtId="0" fontId="10" fillId="11" borderId="15" xfId="8" applyFont="1" applyFill="1" applyBorder="1"/>
    <xf numFmtId="0" fontId="10" fillId="11" borderId="6" xfId="8" applyFont="1" applyFill="1" applyBorder="1" applyAlignment="1">
      <alignment horizontal="center"/>
    </xf>
    <xf numFmtId="0" fontId="16" fillId="11" borderId="15" xfId="8" applyFont="1" applyFill="1" applyBorder="1" applyAlignment="1">
      <alignment horizontal="center"/>
    </xf>
    <xf numFmtId="0" fontId="12" fillId="0" borderId="0" xfId="0" applyFont="1"/>
    <xf numFmtId="0" fontId="19" fillId="0" borderId="0" xfId="0" applyFont="1"/>
    <xf numFmtId="43" fontId="19" fillId="0" borderId="0" xfId="1" applyFont="1"/>
    <xf numFmtId="0" fontId="12" fillId="0" borderId="7" xfId="0" applyFont="1" applyBorder="1" applyAlignment="1">
      <alignment horizontal="center"/>
    </xf>
    <xf numFmtId="43" fontId="12" fillId="0" borderId="3" xfId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8" xfId="0" applyFont="1" applyBorder="1"/>
    <xf numFmtId="0" fontId="12" fillId="0" borderId="10" xfId="0" applyFont="1" applyBorder="1"/>
    <xf numFmtId="0" fontId="12" fillId="13" borderId="3" xfId="6" applyFont="1" applyFill="1" applyBorder="1"/>
    <xf numFmtId="43" fontId="12" fillId="0" borderId="15" xfId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43" fontId="12" fillId="0" borderId="6" xfId="1" applyFont="1" applyBorder="1"/>
    <xf numFmtId="0" fontId="19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13" borderId="15" xfId="6" applyFont="1" applyFill="1" applyBorder="1" applyAlignment="1">
      <alignment horizontal="center"/>
    </xf>
    <xf numFmtId="43" fontId="19" fillId="0" borderId="15" xfId="1" applyFont="1" applyBorder="1"/>
    <xf numFmtId="189" fontId="19" fillId="0" borderId="19" xfId="1" applyNumberFormat="1" applyFont="1" applyBorder="1"/>
    <xf numFmtId="189" fontId="19" fillId="0" borderId="31" xfId="1" applyNumberFormat="1" applyFont="1" applyBorder="1"/>
    <xf numFmtId="189" fontId="19" fillId="0" borderId="20" xfId="1" applyNumberFormat="1" applyFont="1" applyBorder="1"/>
    <xf numFmtId="188" fontId="19" fillId="0" borderId="14" xfId="1" applyNumberFormat="1" applyFont="1" applyBorder="1"/>
    <xf numFmtId="189" fontId="19" fillId="0" borderId="17" xfId="1" applyNumberFormat="1" applyFont="1" applyBorder="1"/>
    <xf numFmtId="189" fontId="19" fillId="0" borderId="35" xfId="1" applyNumberFormat="1" applyFont="1" applyBorder="1"/>
    <xf numFmtId="189" fontId="19" fillId="0" borderId="18" xfId="1" applyNumberFormat="1" applyFont="1" applyBorder="1"/>
    <xf numFmtId="0" fontId="12" fillId="14" borderId="21" xfId="5" applyFont="1" applyFill="1" applyBorder="1" applyAlignment="1">
      <alignment horizontal="center"/>
    </xf>
    <xf numFmtId="189" fontId="19" fillId="14" borderId="22" xfId="1" applyNumberFormat="1" applyFont="1" applyFill="1" applyBorder="1"/>
    <xf numFmtId="189" fontId="19" fillId="14" borderId="12" xfId="1" applyNumberFormat="1" applyFont="1" applyFill="1" applyBorder="1"/>
    <xf numFmtId="189" fontId="19" fillId="14" borderId="23" xfId="1" applyNumberFormat="1" applyFont="1" applyFill="1" applyBorder="1"/>
    <xf numFmtId="188" fontId="19" fillId="14" borderId="21" xfId="5" applyNumberFormat="1" applyFont="1" applyFill="1" applyBorder="1"/>
    <xf numFmtId="188" fontId="19" fillId="14" borderId="21" xfId="6" applyNumberFormat="1" applyFont="1" applyFill="1" applyBorder="1"/>
    <xf numFmtId="189" fontId="19" fillId="0" borderId="19" xfId="1" applyNumberFormat="1" applyFont="1" applyFill="1" applyBorder="1"/>
    <xf numFmtId="189" fontId="19" fillId="0" borderId="24" xfId="1" applyNumberFormat="1" applyFont="1" applyFill="1" applyBorder="1"/>
    <xf numFmtId="189" fontId="19" fillId="0" borderId="20" xfId="1" applyNumberFormat="1" applyFont="1" applyFill="1" applyBorder="1"/>
    <xf numFmtId="37" fontId="12" fillId="14" borderId="25" xfId="5" applyNumberFormat="1" applyFont="1" applyFill="1" applyBorder="1" applyAlignment="1" applyProtection="1">
      <alignment horizontal="center" vertical="center"/>
    </xf>
    <xf numFmtId="189" fontId="19" fillId="14" borderId="26" xfId="1" applyNumberFormat="1" applyFont="1" applyFill="1" applyBorder="1" applyAlignment="1" applyProtection="1">
      <alignment vertical="center"/>
    </xf>
    <xf numFmtId="189" fontId="19" fillId="14" borderId="36" xfId="1" applyNumberFormat="1" applyFont="1" applyFill="1" applyBorder="1" applyAlignment="1" applyProtection="1">
      <alignment vertical="center"/>
    </xf>
    <xf numFmtId="189" fontId="19" fillId="14" borderId="13" xfId="1" applyNumberFormat="1" applyFont="1" applyFill="1" applyBorder="1"/>
    <xf numFmtId="189" fontId="19" fillId="0" borderId="0" xfId="1" applyNumberFormat="1" applyFont="1" applyBorder="1"/>
    <xf numFmtId="189" fontId="19" fillId="0" borderId="15" xfId="1" applyNumberFormat="1" applyFont="1" applyBorder="1"/>
    <xf numFmtId="188" fontId="19" fillId="0" borderId="16" xfId="1" applyNumberFormat="1" applyFont="1" applyBorder="1"/>
    <xf numFmtId="0" fontId="12" fillId="0" borderId="0" xfId="0" applyFont="1" applyAlignment="1">
      <alignment horizontal="left"/>
    </xf>
    <xf numFmtId="189" fontId="19" fillId="14" borderId="27" xfId="1" applyNumberFormat="1" applyFont="1" applyFill="1" applyBorder="1" applyAlignment="1" applyProtection="1">
      <alignment vertical="center"/>
    </xf>
    <xf numFmtId="189" fontId="15" fillId="10" borderId="0" xfId="4" applyNumberFormat="1" applyFont="1" applyFill="1" applyBorder="1"/>
    <xf numFmtId="0" fontId="15" fillId="10" borderId="0" xfId="4" applyFont="1" applyFill="1" applyBorder="1" applyAlignment="1">
      <alignment horizontal="center"/>
    </xf>
    <xf numFmtId="0" fontId="15" fillId="6" borderId="7" xfId="4" applyFont="1" applyFill="1" applyBorder="1" applyAlignment="1">
      <alignment horizontal="center"/>
    </xf>
    <xf numFmtId="0" fontId="16" fillId="11" borderId="0" xfId="8" applyFont="1" applyFill="1" applyBorder="1" applyAlignment="1">
      <alignment horizontal="center"/>
    </xf>
    <xf numFmtId="189" fontId="8" fillId="6" borderId="14" xfId="4" applyNumberFormat="1" applyFont="1" applyFill="1" applyBorder="1"/>
    <xf numFmtId="189" fontId="8" fillId="7" borderId="21" xfId="3" applyNumberFormat="1" applyFont="1" applyFill="1" applyBorder="1"/>
    <xf numFmtId="189" fontId="8" fillId="7" borderId="34" xfId="3" applyNumberFormat="1" applyFont="1" applyFill="1" applyBorder="1" applyAlignment="1" applyProtection="1">
      <alignment vertical="center"/>
    </xf>
    <xf numFmtId="189" fontId="8" fillId="6" borderId="15" xfId="4" applyNumberFormat="1" applyFont="1" applyFill="1" applyBorder="1"/>
    <xf numFmtId="189" fontId="8" fillId="7" borderId="13" xfId="3" applyNumberFormat="1" applyFont="1" applyFill="1" applyBorder="1"/>
    <xf numFmtId="189" fontId="12" fillId="13" borderId="14" xfId="1" applyNumberFormat="1" applyFont="1" applyFill="1" applyBorder="1"/>
    <xf numFmtId="189" fontId="12" fillId="14" borderId="21" xfId="1" applyNumberFormat="1" applyFont="1" applyFill="1" applyBorder="1"/>
    <xf numFmtId="189" fontId="12" fillId="13" borderId="16" xfId="1" applyNumberFormat="1" applyFont="1" applyFill="1" applyBorder="1"/>
    <xf numFmtId="0" fontId="12" fillId="13" borderId="15" xfId="6" applyFont="1" applyFill="1" applyBorder="1" applyAlignment="1">
      <alignment horizontal="center"/>
    </xf>
    <xf numFmtId="189" fontId="12" fillId="13" borderId="0" xfId="1" applyNumberFormat="1" applyFont="1" applyFill="1" applyBorder="1"/>
    <xf numFmtId="189" fontId="12" fillId="14" borderId="11" xfId="1" applyNumberFormat="1" applyFont="1" applyFill="1" applyBorder="1"/>
    <xf numFmtId="189" fontId="12" fillId="14" borderId="13" xfId="1" applyNumberFormat="1" applyFont="1" applyFill="1" applyBorder="1"/>
    <xf numFmtId="189" fontId="12" fillId="13" borderId="29" xfId="1" applyNumberFormat="1" applyFont="1" applyFill="1" applyBorder="1"/>
    <xf numFmtId="189" fontId="12" fillId="14" borderId="22" xfId="1" applyNumberFormat="1" applyFont="1" applyFill="1" applyBorder="1"/>
    <xf numFmtId="189" fontId="21" fillId="13" borderId="14" xfId="1" applyNumberFormat="1" applyFont="1" applyFill="1" applyBorder="1"/>
    <xf numFmtId="189" fontId="21" fillId="14" borderId="21" xfId="1" applyNumberFormat="1" applyFont="1" applyFill="1" applyBorder="1"/>
    <xf numFmtId="189" fontId="21" fillId="14" borderId="34" xfId="1" applyNumberFormat="1" applyFont="1" applyFill="1" applyBorder="1" applyAlignment="1" applyProtection="1">
      <alignment vertical="center"/>
    </xf>
    <xf numFmtId="189" fontId="21" fillId="13" borderId="7" xfId="1" applyNumberFormat="1" applyFont="1" applyFill="1" applyBorder="1"/>
    <xf numFmtId="189" fontId="21" fillId="13" borderId="16" xfId="1" applyNumberFormat="1" applyFont="1" applyFill="1" applyBorder="1"/>
    <xf numFmtId="0" fontId="21" fillId="13" borderId="15" xfId="6" applyFont="1" applyFill="1" applyBorder="1" applyAlignment="1">
      <alignment horizontal="center"/>
    </xf>
    <xf numFmtId="189" fontId="21" fillId="13" borderId="0" xfId="1" applyNumberFormat="1" applyFont="1" applyFill="1" applyBorder="1"/>
    <xf numFmtId="189" fontId="21" fillId="14" borderId="11" xfId="1" applyNumberFormat="1" applyFont="1" applyFill="1" applyBorder="1"/>
    <xf numFmtId="189" fontId="21" fillId="14" borderId="13" xfId="1" applyNumberFormat="1" applyFont="1" applyFill="1" applyBorder="1"/>
    <xf numFmtId="189" fontId="21" fillId="13" borderId="29" xfId="1" applyNumberFormat="1" applyFont="1" applyFill="1" applyBorder="1"/>
    <xf numFmtId="189" fontId="21" fillId="14" borderId="22" xfId="1" applyNumberFormat="1" applyFont="1" applyFill="1" applyBorder="1"/>
    <xf numFmtId="189" fontId="22" fillId="13" borderId="14" xfId="1" applyNumberFormat="1" applyFont="1" applyFill="1" applyBorder="1"/>
    <xf numFmtId="189" fontId="22" fillId="14" borderId="21" xfId="1" applyNumberFormat="1" applyFont="1" applyFill="1" applyBorder="1"/>
    <xf numFmtId="189" fontId="22" fillId="14" borderId="34" xfId="1" applyNumberFormat="1" applyFont="1" applyFill="1" applyBorder="1" applyAlignment="1" applyProtection="1">
      <alignment vertical="center"/>
    </xf>
    <xf numFmtId="189" fontId="22" fillId="13" borderId="7" xfId="1" applyNumberFormat="1" applyFont="1" applyFill="1" applyBorder="1"/>
    <xf numFmtId="189" fontId="22" fillId="13" borderId="16" xfId="1" applyNumberFormat="1" applyFont="1" applyFill="1" applyBorder="1"/>
    <xf numFmtId="0" fontId="22" fillId="13" borderId="15" xfId="6" applyFont="1" applyFill="1" applyBorder="1" applyAlignment="1">
      <alignment horizontal="center"/>
    </xf>
    <xf numFmtId="189" fontId="22" fillId="13" borderId="0" xfId="1" applyNumberFormat="1" applyFont="1" applyFill="1" applyBorder="1"/>
    <xf numFmtId="189" fontId="22" fillId="14" borderId="11" xfId="1" applyNumberFormat="1" applyFont="1" applyFill="1" applyBorder="1"/>
    <xf numFmtId="189" fontId="22" fillId="14" borderId="13" xfId="1" applyNumberFormat="1" applyFont="1" applyFill="1" applyBorder="1"/>
    <xf numFmtId="189" fontId="22" fillId="13" borderId="29" xfId="1" applyNumberFormat="1" applyFont="1" applyFill="1" applyBorder="1"/>
    <xf numFmtId="189" fontId="22" fillId="14" borderId="22" xfId="1" applyNumberFormat="1" applyFont="1" applyFill="1" applyBorder="1"/>
    <xf numFmtId="189" fontId="12" fillId="14" borderId="28" xfId="1" applyNumberFormat="1" applyFont="1" applyFill="1" applyBorder="1" applyAlignment="1" applyProtection="1">
      <alignment vertical="center"/>
    </xf>
    <xf numFmtId="189" fontId="12" fillId="13" borderId="1" xfId="1" applyNumberFormat="1" applyFont="1" applyFill="1" applyBorder="1"/>
    <xf numFmtId="189" fontId="21" fillId="14" borderId="28" xfId="1" applyNumberFormat="1" applyFont="1" applyFill="1" applyBorder="1" applyAlignment="1" applyProtection="1">
      <alignment vertical="center"/>
    </xf>
    <xf numFmtId="189" fontId="21" fillId="13" borderId="1" xfId="1" applyNumberFormat="1" applyFont="1" applyFill="1" applyBorder="1"/>
    <xf numFmtId="189" fontId="22" fillId="14" borderId="28" xfId="1" applyNumberFormat="1" applyFont="1" applyFill="1" applyBorder="1" applyAlignment="1" applyProtection="1">
      <alignment vertical="center"/>
    </xf>
    <xf numFmtId="189" fontId="22" fillId="13" borderId="1" xfId="1" applyNumberFormat="1" applyFont="1" applyFill="1" applyBorder="1"/>
    <xf numFmtId="189" fontId="23" fillId="6" borderId="14" xfId="4" applyNumberFormat="1" applyFont="1" applyFill="1" applyBorder="1"/>
    <xf numFmtId="189" fontId="23" fillId="7" borderId="21" xfId="3" applyNumberFormat="1" applyFont="1" applyFill="1" applyBorder="1"/>
    <xf numFmtId="189" fontId="23" fillId="7" borderId="34" xfId="3" applyNumberFormat="1" applyFont="1" applyFill="1" applyBorder="1" applyAlignment="1" applyProtection="1">
      <alignment vertical="center"/>
    </xf>
    <xf numFmtId="189" fontId="23" fillId="6" borderId="15" xfId="4" applyNumberFormat="1" applyFont="1" applyFill="1" applyBorder="1"/>
    <xf numFmtId="189" fontId="23" fillId="7" borderId="13" xfId="3" applyNumberFormat="1" applyFont="1" applyFill="1" applyBorder="1"/>
    <xf numFmtId="189" fontId="24" fillId="6" borderId="14" xfId="4" applyNumberFormat="1" applyFont="1" applyFill="1" applyBorder="1"/>
    <xf numFmtId="189" fontId="24" fillId="7" borderId="21" xfId="3" applyNumberFormat="1" applyFont="1" applyFill="1" applyBorder="1"/>
    <xf numFmtId="189" fontId="24" fillId="7" borderId="34" xfId="3" applyNumberFormat="1" applyFont="1" applyFill="1" applyBorder="1" applyAlignment="1" applyProtection="1">
      <alignment vertical="center"/>
    </xf>
    <xf numFmtId="189" fontId="24" fillId="6" borderId="15" xfId="4" applyNumberFormat="1" applyFont="1" applyFill="1" applyBorder="1"/>
    <xf numFmtId="189" fontId="24" fillId="7" borderId="13" xfId="3" applyNumberFormat="1" applyFont="1" applyFill="1" applyBorder="1"/>
    <xf numFmtId="189" fontId="24" fillId="6" borderId="38" xfId="4" applyNumberFormat="1" applyFont="1" applyFill="1" applyBorder="1"/>
    <xf numFmtId="189" fontId="10" fillId="11" borderId="14" xfId="8" applyNumberFormat="1" applyFont="1" applyFill="1" applyBorder="1"/>
    <xf numFmtId="189" fontId="10" fillId="12" borderId="22" xfId="7" applyNumberFormat="1" applyFont="1" applyFill="1" applyBorder="1"/>
    <xf numFmtId="189" fontId="10" fillId="11" borderId="24" xfId="8" applyNumberFormat="1" applyFont="1" applyFill="1" applyBorder="1"/>
    <xf numFmtId="189" fontId="10" fillId="12" borderId="25" xfId="7" applyNumberFormat="1" applyFont="1" applyFill="1" applyBorder="1" applyAlignment="1" applyProtection="1">
      <alignment vertical="center"/>
    </xf>
    <xf numFmtId="189" fontId="25" fillId="11" borderId="14" xfId="8" applyNumberFormat="1" applyFont="1" applyFill="1" applyBorder="1"/>
    <xf numFmtId="189" fontId="25" fillId="12" borderId="22" xfId="7" applyNumberFormat="1" applyFont="1" applyFill="1" applyBorder="1"/>
    <xf numFmtId="189" fontId="25" fillId="11" borderId="24" xfId="8" applyNumberFormat="1" applyFont="1" applyFill="1" applyBorder="1"/>
    <xf numFmtId="189" fontId="25" fillId="12" borderId="25" xfId="7" applyNumberFormat="1" applyFont="1" applyFill="1" applyBorder="1" applyAlignment="1" applyProtection="1">
      <alignment vertical="center"/>
    </xf>
    <xf numFmtId="189" fontId="26" fillId="11" borderId="14" xfId="8" applyNumberFormat="1" applyFont="1" applyFill="1" applyBorder="1"/>
    <xf numFmtId="189" fontId="26" fillId="12" borderId="22" xfId="7" applyNumberFormat="1" applyFont="1" applyFill="1" applyBorder="1"/>
    <xf numFmtId="189" fontId="26" fillId="11" borderId="24" xfId="8" applyNumberFormat="1" applyFont="1" applyFill="1" applyBorder="1"/>
    <xf numFmtId="189" fontId="26" fillId="12" borderId="25" xfId="7" applyNumberFormat="1" applyFont="1" applyFill="1" applyBorder="1" applyAlignment="1" applyProtection="1">
      <alignment vertical="center"/>
    </xf>
    <xf numFmtId="189" fontId="10" fillId="12" borderId="21" xfId="7" applyNumberFormat="1" applyFont="1" applyFill="1" applyBorder="1"/>
    <xf numFmtId="189" fontId="10" fillId="12" borderId="34" xfId="7" applyNumberFormat="1" applyFont="1" applyFill="1" applyBorder="1" applyAlignment="1" applyProtection="1">
      <alignment vertical="center"/>
    </xf>
    <xf numFmtId="189" fontId="10" fillId="11" borderId="15" xfId="8" applyNumberFormat="1" applyFont="1" applyFill="1" applyBorder="1"/>
    <xf numFmtId="189" fontId="25" fillId="11" borderId="15" xfId="8" applyNumberFormat="1" applyFont="1" applyFill="1" applyBorder="1"/>
    <xf numFmtId="189" fontId="25" fillId="11" borderId="0" xfId="8" applyNumberFormat="1" applyFont="1" applyFill="1" applyBorder="1"/>
    <xf numFmtId="189" fontId="26" fillId="11" borderId="15" xfId="8" applyNumberFormat="1" applyFont="1" applyFill="1" applyBorder="1"/>
    <xf numFmtId="189" fontId="26" fillId="11" borderId="0" xfId="8" applyNumberFormat="1" applyFont="1" applyFill="1" applyBorder="1"/>
    <xf numFmtId="189" fontId="15" fillId="7" borderId="34" xfId="3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Continuous"/>
    </xf>
    <xf numFmtId="0" fontId="10" fillId="11" borderId="13" xfId="8" applyFont="1" applyFill="1" applyBorder="1" applyAlignment="1">
      <alignment horizontal="centerContinuous"/>
    </xf>
    <xf numFmtId="0" fontId="10" fillId="11" borderId="11" xfId="8" applyFont="1" applyFill="1" applyBorder="1" applyAlignment="1">
      <alignment horizontal="centerContinuous"/>
    </xf>
    <xf numFmtId="189" fontId="19" fillId="0" borderId="24" xfId="1" applyNumberFormat="1" applyFont="1" applyBorder="1"/>
    <xf numFmtId="189" fontId="19" fillId="14" borderId="11" xfId="1" applyNumberFormat="1" applyFont="1" applyFill="1" applyBorder="1"/>
    <xf numFmtId="189" fontId="19" fillId="0" borderId="4" xfId="1" applyNumberFormat="1" applyFont="1" applyBorder="1"/>
    <xf numFmtId="0" fontId="12" fillId="0" borderId="1" xfId="0" applyFont="1" applyBorder="1"/>
    <xf numFmtId="0" fontId="12" fillId="0" borderId="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89" fontId="19" fillId="0" borderId="31" xfId="1" applyNumberFormat="1" applyFont="1" applyFill="1" applyBorder="1"/>
    <xf numFmtId="189" fontId="19" fillId="14" borderId="39" xfId="1" applyNumberFormat="1" applyFont="1" applyFill="1" applyBorder="1"/>
    <xf numFmtId="189" fontId="16" fillId="12" borderId="12" xfId="7" applyNumberFormat="1" applyFont="1" applyFill="1" applyBorder="1"/>
    <xf numFmtId="189" fontId="16" fillId="12" borderId="32" xfId="7" applyNumberFormat="1" applyFont="1" applyFill="1" applyBorder="1" applyAlignment="1" applyProtection="1">
      <alignment vertical="center"/>
    </xf>
    <xf numFmtId="0" fontId="18" fillId="0" borderId="15" xfId="0" applyFont="1" applyBorder="1" applyAlignment="1">
      <alignment horizontal="center"/>
    </xf>
    <xf numFmtId="189" fontId="16" fillId="0" borderId="15" xfId="1" applyNumberFormat="1" applyFont="1" applyBorder="1"/>
    <xf numFmtId="189" fontId="16" fillId="0" borderId="6" xfId="1" applyNumberFormat="1" applyFont="1" applyBorder="1"/>
    <xf numFmtId="189" fontId="16" fillId="12" borderId="28" xfId="7" applyNumberFormat="1" applyFont="1" applyFill="1" applyBorder="1" applyAlignment="1" applyProtection="1">
      <alignment vertical="center"/>
    </xf>
    <xf numFmtId="189" fontId="16" fillId="0" borderId="3" xfId="1" applyNumberFormat="1" applyFont="1" applyBorder="1"/>
    <xf numFmtId="0" fontId="16" fillId="11" borderId="7" xfId="8" applyFont="1" applyFill="1" applyBorder="1" applyAlignment="1">
      <alignment horizontal="center"/>
    </xf>
    <xf numFmtId="189" fontId="26" fillId="12" borderId="21" xfId="7" applyNumberFormat="1" applyFont="1" applyFill="1" applyBorder="1"/>
    <xf numFmtId="189" fontId="26" fillId="12" borderId="34" xfId="7" applyNumberFormat="1" applyFont="1" applyFill="1" applyBorder="1" applyAlignment="1" applyProtection="1">
      <alignment vertical="center"/>
    </xf>
    <xf numFmtId="189" fontId="26" fillId="11" borderId="16" xfId="8" applyNumberFormat="1" applyFont="1" applyFill="1" applyBorder="1"/>
    <xf numFmtId="0" fontId="13" fillId="0" borderId="4" xfId="0" applyFont="1" applyBorder="1" applyAlignment="1">
      <alignment horizontal="center"/>
    </xf>
    <xf numFmtId="189" fontId="23" fillId="6" borderId="16" xfId="4" applyNumberFormat="1" applyFont="1" applyFill="1" applyBorder="1"/>
    <xf numFmtId="0" fontId="28" fillId="0" borderId="0" xfId="0" applyFont="1"/>
    <xf numFmtId="0" fontId="29" fillId="0" borderId="0" xfId="0" applyFont="1"/>
    <xf numFmtId="43" fontId="29" fillId="0" borderId="0" xfId="1" applyFont="1" applyAlignment="1">
      <alignment horizontal="right"/>
    </xf>
    <xf numFmtId="0" fontId="28" fillId="0" borderId="7" xfId="0" applyFont="1" applyBorder="1" applyAlignment="1">
      <alignment horizontal="center"/>
    </xf>
    <xf numFmtId="0" fontId="28" fillId="16" borderId="12" xfId="8" applyFont="1" applyFill="1" applyBorder="1" applyAlignment="1">
      <alignment horizontal="centerContinuous"/>
    </xf>
    <xf numFmtId="0" fontId="28" fillId="16" borderId="13" xfId="8" applyFont="1" applyFill="1" applyBorder="1" applyAlignment="1">
      <alignment horizontal="centerContinuous"/>
    </xf>
    <xf numFmtId="43" fontId="28" fillId="0" borderId="3" xfId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8" xfId="0" applyFont="1" applyBorder="1"/>
    <xf numFmtId="0" fontId="28" fillId="0" borderId="0" xfId="0" applyFont="1" applyBorder="1"/>
    <xf numFmtId="0" fontId="28" fillId="16" borderId="7" xfId="8" applyFont="1" applyFill="1" applyBorder="1"/>
    <xf numFmtId="0" fontId="28" fillId="0" borderId="7" xfId="0" applyFont="1" applyBorder="1"/>
    <xf numFmtId="43" fontId="28" fillId="0" borderId="15" xfId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28" fillId="16" borderId="16" xfId="8" applyFont="1" applyFill="1" applyBorder="1" applyAlignment="1">
      <alignment horizontal="center"/>
    </xf>
    <xf numFmtId="0" fontId="30" fillId="0" borderId="16" xfId="0" applyFont="1" applyBorder="1" applyAlignment="1">
      <alignment horizontal="center"/>
    </xf>
    <xf numFmtId="43" fontId="28" fillId="0" borderId="6" xfId="1" applyFont="1" applyBorder="1"/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16" borderId="14" xfId="8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3" fontId="29" fillId="0" borderId="7" xfId="1" applyFont="1" applyBorder="1"/>
    <xf numFmtId="189" fontId="29" fillId="0" borderId="19" xfId="1" applyNumberFormat="1" applyFont="1" applyBorder="1"/>
    <xf numFmtId="189" fontId="29" fillId="0" borderId="0" xfId="1" applyNumberFormat="1" applyFont="1" applyBorder="1"/>
    <xf numFmtId="189" fontId="28" fillId="16" borderId="14" xfId="8" applyNumberFormat="1" applyFont="1" applyFill="1" applyBorder="1"/>
    <xf numFmtId="189" fontId="29" fillId="0" borderId="14" xfId="1" applyNumberFormat="1" applyFont="1" applyBorder="1"/>
    <xf numFmtId="188" fontId="29" fillId="0" borderId="14" xfId="1" applyNumberFormat="1" applyFont="1" applyBorder="1"/>
    <xf numFmtId="0" fontId="28" fillId="17" borderId="21" xfId="7" applyFont="1" applyFill="1" applyBorder="1" applyAlignment="1">
      <alignment horizontal="center"/>
    </xf>
    <xf numFmtId="189" fontId="29" fillId="17" borderId="22" xfId="7" applyNumberFormat="1" applyFont="1" applyFill="1" applyBorder="1"/>
    <xf numFmtId="189" fontId="29" fillId="17" borderId="23" xfId="7" applyNumberFormat="1" applyFont="1" applyFill="1" applyBorder="1"/>
    <xf numFmtId="189" fontId="28" fillId="17" borderId="22" xfId="7" applyNumberFormat="1" applyFont="1" applyFill="1" applyBorder="1"/>
    <xf numFmtId="188" fontId="29" fillId="17" borderId="21" xfId="7" applyNumberFormat="1" applyFont="1" applyFill="1" applyBorder="1"/>
    <xf numFmtId="189" fontId="28" fillId="16" borderId="24" xfId="8" applyNumberFormat="1" applyFont="1" applyFill="1" applyBorder="1"/>
    <xf numFmtId="189" fontId="29" fillId="0" borderId="16" xfId="1" applyNumberFormat="1" applyFont="1" applyBorder="1"/>
    <xf numFmtId="37" fontId="28" fillId="17" borderId="25" xfId="7" applyNumberFormat="1" applyFont="1" applyFill="1" applyBorder="1" applyAlignment="1" applyProtection="1">
      <alignment horizontal="center" vertical="center"/>
    </xf>
    <xf numFmtId="189" fontId="29" fillId="17" borderId="26" xfId="7" applyNumberFormat="1" applyFont="1" applyFill="1" applyBorder="1" applyAlignment="1" applyProtection="1">
      <alignment vertical="center"/>
    </xf>
    <xf numFmtId="189" fontId="28" fillId="17" borderId="25" xfId="7" applyNumberFormat="1" applyFont="1" applyFill="1" applyBorder="1" applyAlignment="1" applyProtection="1">
      <alignment vertical="center"/>
    </xf>
    <xf numFmtId="189" fontId="29" fillId="17" borderId="25" xfId="7" applyNumberFormat="1" applyFont="1" applyFill="1" applyBorder="1" applyAlignment="1" applyProtection="1">
      <alignment vertical="center"/>
    </xf>
    <xf numFmtId="188" fontId="29" fillId="17" borderId="28" xfId="7" applyNumberFormat="1" applyFont="1" applyFill="1" applyBorder="1" applyAlignment="1" applyProtection="1">
      <alignment vertical="center"/>
    </xf>
    <xf numFmtId="189" fontId="29" fillId="0" borderId="7" xfId="1" applyNumberFormat="1" applyFont="1" applyBorder="1"/>
    <xf numFmtId="0" fontId="28" fillId="0" borderId="0" xfId="0" applyFont="1" applyAlignment="1">
      <alignment horizontal="left"/>
    </xf>
    <xf numFmtId="0" fontId="28" fillId="16" borderId="11" xfId="8" applyFont="1" applyFill="1" applyBorder="1" applyAlignment="1">
      <alignment horizontal="centerContinuous"/>
    </xf>
    <xf numFmtId="0" fontId="28" fillId="0" borderId="1" xfId="0" applyFont="1" applyBorder="1"/>
    <xf numFmtId="0" fontId="30" fillId="0" borderId="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43" fontId="29" fillId="0" borderId="3" xfId="1" applyFont="1" applyBorder="1"/>
    <xf numFmtId="189" fontId="29" fillId="0" borderId="24" xfId="1" applyNumberFormat="1" applyFont="1" applyBorder="1"/>
    <xf numFmtId="188" fontId="29" fillId="0" borderId="15" xfId="1" applyNumberFormat="1" applyFont="1" applyBorder="1"/>
    <xf numFmtId="189" fontId="29" fillId="17" borderId="11" xfId="7" applyNumberFormat="1" applyFont="1" applyFill="1" applyBorder="1"/>
    <xf numFmtId="189" fontId="28" fillId="17" borderId="21" xfId="7" applyNumberFormat="1" applyFont="1" applyFill="1" applyBorder="1"/>
    <xf numFmtId="188" fontId="29" fillId="17" borderId="13" xfId="7" applyNumberFormat="1" applyFont="1" applyFill="1" applyBorder="1"/>
    <xf numFmtId="189" fontId="29" fillId="0" borderId="4" xfId="1" applyNumberFormat="1" applyFont="1" applyBorder="1"/>
    <xf numFmtId="189" fontId="29" fillId="17" borderId="37" xfId="7" applyNumberFormat="1" applyFont="1" applyFill="1" applyBorder="1" applyAlignment="1" applyProtection="1">
      <alignment vertical="center"/>
    </xf>
    <xf numFmtId="189" fontId="28" fillId="17" borderId="34" xfId="7" applyNumberFormat="1" applyFont="1" applyFill="1" applyBorder="1" applyAlignment="1" applyProtection="1">
      <alignment vertical="center"/>
    </xf>
    <xf numFmtId="189" fontId="29" fillId="0" borderId="1" xfId="1" applyNumberFormat="1" applyFont="1" applyBorder="1"/>
    <xf numFmtId="0" fontId="28" fillId="16" borderId="15" xfId="8" applyFont="1" applyFill="1" applyBorder="1"/>
    <xf numFmtId="0" fontId="28" fillId="16" borderId="6" xfId="8" applyFont="1" applyFill="1" applyBorder="1" applyAlignment="1">
      <alignment horizontal="center"/>
    </xf>
    <xf numFmtId="0" fontId="29" fillId="16" borderId="15" xfId="8" applyFont="1" applyFill="1" applyBorder="1" applyAlignment="1">
      <alignment horizontal="center"/>
    </xf>
    <xf numFmtId="189" fontId="28" fillId="16" borderId="15" xfId="8" applyNumberFormat="1" applyFont="1" applyFill="1" applyBorder="1"/>
    <xf numFmtId="0" fontId="29" fillId="16" borderId="0" xfId="8" applyFont="1" applyFill="1" applyBorder="1" applyAlignment="1">
      <alignment horizontal="center"/>
    </xf>
    <xf numFmtId="189" fontId="28" fillId="16" borderId="0" xfId="8" applyNumberFormat="1" applyFont="1" applyFill="1" applyBorder="1"/>
    <xf numFmtId="0" fontId="29" fillId="16" borderId="7" xfId="8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189" fontId="29" fillId="17" borderId="12" xfId="7" applyNumberFormat="1" applyFont="1" applyFill="1" applyBorder="1"/>
    <xf numFmtId="189" fontId="29" fillId="0" borderId="5" xfId="1" applyNumberFormat="1" applyFont="1" applyBorder="1"/>
    <xf numFmtId="189" fontId="29" fillId="17" borderId="32" xfId="7" applyNumberFormat="1" applyFont="1" applyFill="1" applyBorder="1" applyAlignment="1" applyProtection="1">
      <alignment vertical="center"/>
    </xf>
    <xf numFmtId="189" fontId="29" fillId="0" borderId="2" xfId="1" applyNumberFormat="1" applyFont="1" applyBorder="1"/>
    <xf numFmtId="189" fontId="28" fillId="16" borderId="16" xfId="8" applyNumberFormat="1" applyFont="1" applyFill="1" applyBorder="1"/>
    <xf numFmtId="189" fontId="24" fillId="6" borderId="16" xfId="4" applyNumberFormat="1" applyFont="1" applyFill="1" applyBorder="1"/>
    <xf numFmtId="189" fontId="8" fillId="6" borderId="7" xfId="4" applyNumberFormat="1" applyFont="1" applyFill="1" applyBorder="1"/>
    <xf numFmtId="189" fontId="23" fillId="6" borderId="7" xfId="4" applyNumberFormat="1" applyFont="1" applyFill="1" applyBorder="1"/>
    <xf numFmtId="189" fontId="24" fillId="6" borderId="7" xfId="4" applyNumberFormat="1" applyFont="1" applyFill="1" applyBorder="1"/>
    <xf numFmtId="189" fontId="15" fillId="7" borderId="40" xfId="3" applyNumberFormat="1" applyFont="1" applyFill="1" applyBorder="1" applyAlignment="1" applyProtection="1">
      <alignment vertical="center"/>
    </xf>
    <xf numFmtId="0" fontId="10" fillId="0" borderId="41" xfId="0" applyFont="1" applyBorder="1"/>
    <xf numFmtId="0" fontId="17" fillId="0" borderId="33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89" fontId="16" fillId="0" borderId="30" xfId="1" applyNumberFormat="1" applyFont="1" applyBorder="1"/>
    <xf numFmtId="189" fontId="29" fillId="0" borderId="15" xfId="1" applyNumberFormat="1" applyFont="1" applyBorder="1"/>
    <xf numFmtId="189" fontId="29" fillId="0" borderId="6" xfId="1" applyNumberFormat="1" applyFont="1" applyBorder="1"/>
    <xf numFmtId="189" fontId="29" fillId="17" borderId="28" xfId="7" applyNumberFormat="1" applyFont="1" applyFill="1" applyBorder="1" applyAlignment="1" applyProtection="1">
      <alignment vertical="center"/>
    </xf>
    <xf numFmtId="189" fontId="29" fillId="0" borderId="3" xfId="1" applyNumberFormat="1" applyFont="1" applyBorder="1"/>
    <xf numFmtId="0" fontId="31" fillId="0" borderId="30" xfId="0" applyFont="1" applyBorder="1" applyAlignment="1">
      <alignment horizontal="center"/>
    </xf>
    <xf numFmtId="189" fontId="29" fillId="0" borderId="30" xfId="1" applyNumberFormat="1" applyFont="1" applyBorder="1"/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189" fontId="3" fillId="0" borderId="0" xfId="1" applyNumberFormat="1" applyFont="1"/>
    <xf numFmtId="9" fontId="4" fillId="0" borderId="0" xfId="2" applyNumberFormat="1" applyFont="1"/>
    <xf numFmtId="189" fontId="3" fillId="0" borderId="0" xfId="0" applyNumberFormat="1" applyFont="1"/>
    <xf numFmtId="10" fontId="3" fillId="0" borderId="0" xfId="2" applyNumberFormat="1" applyFont="1"/>
    <xf numFmtId="189" fontId="19" fillId="0" borderId="14" xfId="1" applyNumberFormat="1" applyFont="1" applyBorder="1"/>
    <xf numFmtId="43" fontId="15" fillId="0" borderId="15" xfId="1" applyFont="1" applyBorder="1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189" fontId="28" fillId="16" borderId="14" xfId="8" applyNumberFormat="1" applyFont="1" applyFill="1" applyBorder="1" applyAlignment="1">
      <alignment vertical="center"/>
    </xf>
    <xf numFmtId="189" fontId="29" fillId="0" borderId="14" xfId="1" applyNumberFormat="1" applyFont="1" applyBorder="1" applyAlignment="1">
      <alignment vertical="center"/>
    </xf>
    <xf numFmtId="188" fontId="29" fillId="0" borderId="14" xfId="1" applyNumberFormat="1" applyFont="1" applyBorder="1" applyAlignment="1">
      <alignment vertical="center"/>
    </xf>
    <xf numFmtId="189" fontId="32" fillId="10" borderId="42" xfId="1" applyNumberFormat="1" applyFont="1" applyFill="1" applyBorder="1" applyAlignment="1">
      <alignment vertical="center"/>
    </xf>
    <xf numFmtId="10" fontId="33" fillId="0" borderId="0" xfId="2" applyNumberFormat="1" applyFont="1"/>
    <xf numFmtId="0" fontId="29" fillId="15" borderId="14" xfId="8" applyFont="1" applyFill="1" applyBorder="1" applyAlignment="1">
      <alignment horizontal="center"/>
    </xf>
    <xf numFmtId="189" fontId="28" fillId="15" borderId="14" xfId="8" applyNumberFormat="1" applyFont="1" applyFill="1" applyBorder="1"/>
    <xf numFmtId="189" fontId="28" fillId="15" borderId="24" xfId="8" applyNumberFormat="1" applyFont="1" applyFill="1" applyBorder="1"/>
    <xf numFmtId="0" fontId="29" fillId="15" borderId="15" xfId="8" applyFont="1" applyFill="1" applyBorder="1" applyAlignment="1">
      <alignment horizontal="center"/>
    </xf>
    <xf numFmtId="0" fontId="29" fillId="15" borderId="0" xfId="8" applyFont="1" applyFill="1" applyBorder="1" applyAlignment="1">
      <alignment horizontal="center"/>
    </xf>
    <xf numFmtId="189" fontId="28" fillId="15" borderId="15" xfId="8" applyNumberFormat="1" applyFont="1" applyFill="1" applyBorder="1"/>
    <xf numFmtId="189" fontId="28" fillId="15" borderId="0" xfId="8" applyNumberFormat="1" applyFont="1" applyFill="1" applyBorder="1"/>
    <xf numFmtId="189" fontId="34" fillId="13" borderId="0" xfId="1" applyNumberFormat="1" applyFont="1" applyFill="1" applyBorder="1"/>
    <xf numFmtId="189" fontId="34" fillId="14" borderId="11" xfId="1" applyNumberFormat="1" applyFont="1" applyFill="1" applyBorder="1"/>
    <xf numFmtId="189" fontId="34" fillId="14" borderId="13" xfId="1" applyNumberFormat="1" applyFont="1" applyFill="1" applyBorder="1"/>
    <xf numFmtId="189" fontId="34" fillId="13" borderId="29" xfId="1" applyNumberFormat="1" applyFont="1" applyFill="1" applyBorder="1"/>
    <xf numFmtId="189" fontId="34" fillId="13" borderId="14" xfId="1" applyNumberFormat="1" applyFont="1" applyFill="1" applyBorder="1"/>
    <xf numFmtId="189" fontId="34" fillId="13" borderId="16" xfId="1" applyNumberFormat="1" applyFont="1" applyFill="1" applyBorder="1"/>
    <xf numFmtId="189" fontId="34" fillId="14" borderId="22" xfId="1" applyNumberFormat="1" applyFont="1" applyFill="1" applyBorder="1"/>
    <xf numFmtId="189" fontId="34" fillId="14" borderId="21" xfId="1" applyNumberFormat="1" applyFont="1" applyFill="1" applyBorder="1"/>
    <xf numFmtId="189" fontId="35" fillId="6" borderId="14" xfId="4" applyNumberFormat="1" applyFont="1" applyFill="1" applyBorder="1"/>
    <xf numFmtId="189" fontId="35" fillId="7" borderId="21" xfId="3" applyNumberFormat="1" applyFont="1" applyFill="1" applyBorder="1"/>
    <xf numFmtId="189" fontId="35" fillId="6" borderId="15" xfId="4" applyNumberFormat="1" applyFont="1" applyFill="1" applyBorder="1"/>
    <xf numFmtId="189" fontId="35" fillId="7" borderId="13" xfId="3" applyNumberFormat="1" applyFont="1" applyFill="1" applyBorder="1"/>
    <xf numFmtId="189" fontId="8" fillId="6" borderId="16" xfId="4" applyNumberFormat="1" applyFont="1" applyFill="1" applyBorder="1"/>
    <xf numFmtId="0" fontId="28" fillId="16" borderId="5" xfId="8" applyFont="1" applyFill="1" applyBorder="1" applyAlignment="1">
      <alignment horizontal="center"/>
    </xf>
    <xf numFmtId="189" fontId="32" fillId="10" borderId="19" xfId="1" applyNumberFormat="1" applyFont="1" applyFill="1" applyBorder="1" applyAlignment="1">
      <alignment vertical="center"/>
    </xf>
    <xf numFmtId="189" fontId="29" fillId="0" borderId="17" xfId="1" applyNumberFormat="1" applyFont="1" applyBorder="1"/>
    <xf numFmtId="188" fontId="29" fillId="0" borderId="16" xfId="1" applyNumberFormat="1" applyFont="1" applyBorder="1"/>
    <xf numFmtId="0" fontId="28" fillId="16" borderId="0" xfId="8" applyFont="1" applyFill="1" applyBorder="1"/>
    <xf numFmtId="43" fontId="28" fillId="0" borderId="7" xfId="1" applyFont="1" applyBorder="1" applyAlignment="1">
      <alignment horizontal="center"/>
    </xf>
    <xf numFmtId="43" fontId="28" fillId="0" borderId="14" xfId="1" applyFont="1" applyBorder="1" applyAlignment="1">
      <alignment horizontal="center"/>
    </xf>
    <xf numFmtId="43" fontId="28" fillId="0" borderId="16" xfId="1" applyFont="1" applyBorder="1"/>
    <xf numFmtId="43" fontId="10" fillId="0" borderId="7" xfId="1" applyFont="1" applyBorder="1" applyAlignment="1">
      <alignment horizontal="center"/>
    </xf>
    <xf numFmtId="43" fontId="10" fillId="0" borderId="14" xfId="1" applyFont="1" applyBorder="1" applyAlignment="1">
      <alignment horizontal="center"/>
    </xf>
    <xf numFmtId="43" fontId="10" fillId="0" borderId="16" xfId="1" applyFont="1" applyBorder="1"/>
    <xf numFmtId="0" fontId="10" fillId="11" borderId="4" xfId="8" applyFont="1" applyFill="1" applyBorder="1" applyAlignment="1">
      <alignment horizontal="center"/>
    </xf>
    <xf numFmtId="0" fontId="10" fillId="11" borderId="1" xfId="8" applyFont="1" applyFill="1" applyBorder="1"/>
    <xf numFmtId="43" fontId="10" fillId="10" borderId="14" xfId="1" applyFont="1" applyFill="1" applyBorder="1" applyAlignment="1">
      <alignment horizontal="center"/>
    </xf>
    <xf numFmtId="43" fontId="10" fillId="10" borderId="16" xfId="1" applyFont="1" applyFill="1" applyBorder="1"/>
    <xf numFmtId="0" fontId="10" fillId="10" borderId="7" xfId="8" applyFont="1" applyFill="1" applyBorder="1" applyAlignment="1">
      <alignment horizontal="center"/>
    </xf>
    <xf numFmtId="189" fontId="28" fillId="17" borderId="43" xfId="7" applyNumberFormat="1" applyFont="1" applyFill="1" applyBorder="1" applyAlignment="1" applyProtection="1">
      <alignment vertical="center"/>
    </xf>
    <xf numFmtId="189" fontId="35" fillId="7" borderId="34" xfId="3" applyNumberFormat="1" applyFont="1" applyFill="1" applyBorder="1" applyAlignment="1" applyProtection="1">
      <alignment vertical="center"/>
    </xf>
    <xf numFmtId="189" fontId="35" fillId="6" borderId="16" xfId="4" applyNumberFormat="1" applyFont="1" applyFill="1" applyBorder="1"/>
    <xf numFmtId="189" fontId="19" fillId="0" borderId="0" xfId="0" applyNumberFormat="1" applyFont="1"/>
    <xf numFmtId="189" fontId="26" fillId="12" borderId="43" xfId="7" applyNumberFormat="1" applyFont="1" applyFill="1" applyBorder="1" applyAlignment="1" applyProtection="1">
      <alignment vertical="center"/>
    </xf>
    <xf numFmtId="43" fontId="19" fillId="0" borderId="14" xfId="1" applyFont="1" applyBorder="1"/>
    <xf numFmtId="43" fontId="19" fillId="14" borderId="21" xfId="1" applyFont="1" applyFill="1" applyBorder="1"/>
    <xf numFmtId="43" fontId="19" fillId="0" borderId="16" xfId="1" applyFont="1" applyBorder="1"/>
    <xf numFmtId="189" fontId="24" fillId="6" borderId="44" xfId="4" applyNumberFormat="1" applyFont="1" applyFill="1" applyBorder="1"/>
    <xf numFmtId="189" fontId="33" fillId="0" borderId="0" xfId="2" applyNumberFormat="1" applyFont="1"/>
    <xf numFmtId="189" fontId="15" fillId="0" borderId="15" xfId="1" applyNumberFormat="1" applyFont="1" applyBorder="1"/>
    <xf numFmtId="189" fontId="15" fillId="7" borderId="13" xfId="1" applyNumberFormat="1" applyFont="1" applyFill="1" applyBorder="1"/>
    <xf numFmtId="189" fontId="15" fillId="7" borderId="28" xfId="1" applyNumberFormat="1" applyFont="1" applyFill="1" applyBorder="1" applyAlignment="1" applyProtection="1">
      <alignment vertical="center"/>
    </xf>
    <xf numFmtId="189" fontId="16" fillId="12" borderId="21" xfId="1" applyNumberFormat="1" applyFont="1" applyFill="1" applyBorder="1"/>
    <xf numFmtId="189" fontId="16" fillId="12" borderId="28" xfId="1" applyNumberFormat="1" applyFont="1" applyFill="1" applyBorder="1" applyAlignment="1" applyProtection="1">
      <alignment vertical="center"/>
    </xf>
    <xf numFmtId="189" fontId="16" fillId="12" borderId="13" xfId="1" applyNumberFormat="1" applyFont="1" applyFill="1" applyBorder="1"/>
    <xf numFmtId="189" fontId="29" fillId="17" borderId="21" xfId="1" applyNumberFormat="1" applyFont="1" applyFill="1" applyBorder="1"/>
    <xf numFmtId="189" fontId="29" fillId="17" borderId="28" xfId="1" applyNumberFormat="1" applyFont="1" applyFill="1" applyBorder="1" applyAlignment="1" applyProtection="1">
      <alignment vertical="center"/>
    </xf>
    <xf numFmtId="189" fontId="29" fillId="17" borderId="13" xfId="1" applyNumberFormat="1" applyFont="1" applyFill="1" applyBorder="1"/>
    <xf numFmtId="188" fontId="29" fillId="17" borderId="45" xfId="7" applyNumberFormat="1" applyFont="1" applyFill="1" applyBorder="1" applyAlignment="1" applyProtection="1">
      <alignment vertical="center"/>
    </xf>
    <xf numFmtId="189" fontId="29" fillId="17" borderId="45" xfId="1" applyNumberFormat="1" applyFont="1" applyFill="1" applyBorder="1" applyAlignment="1" applyProtection="1">
      <alignment vertical="center"/>
    </xf>
    <xf numFmtId="0" fontId="10" fillId="11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4" fillId="0" borderId="0" xfId="0" applyFont="1" applyProtection="1"/>
    <xf numFmtId="187" fontId="4" fillId="0" borderId="0" xfId="0" applyNumberFormat="1" applyFont="1" applyProtection="1"/>
    <xf numFmtId="189" fontId="4" fillId="0" borderId="0" xfId="0" applyNumberFormat="1" applyFont="1" applyProtection="1"/>
    <xf numFmtId="10" fontId="4" fillId="0" borderId="0" xfId="2" applyNumberFormat="1" applyFont="1" applyProtection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0" xfId="0" applyFont="1" applyFill="1"/>
    <xf numFmtId="43" fontId="4" fillId="0" borderId="0" xfId="1" applyNumberFormat="1" applyFont="1"/>
    <xf numFmtId="43" fontId="4" fillId="0" borderId="0" xfId="1" applyNumberFormat="1" applyFont="1" applyAlignment="1">
      <alignment vertical="center"/>
    </xf>
    <xf numFmtId="43" fontId="4" fillId="0" borderId="0" xfId="1" applyFont="1" applyAlignment="1">
      <alignment vertical="center"/>
    </xf>
    <xf numFmtId="43" fontId="3" fillId="0" borderId="0" xfId="1" applyNumberFormat="1" applyFont="1" applyAlignment="1">
      <alignment vertical="center"/>
    </xf>
    <xf numFmtId="43" fontId="3" fillId="0" borderId="0" xfId="0" applyNumberFormat="1" applyFont="1"/>
    <xf numFmtId="189" fontId="3" fillId="0" borderId="0" xfId="0" applyNumberFormat="1" applyFont="1" applyAlignment="1">
      <alignment vertical="center"/>
    </xf>
    <xf numFmtId="189" fontId="26" fillId="11" borderId="7" xfId="8" applyNumberFormat="1" applyFont="1" applyFill="1" applyBorder="1"/>
    <xf numFmtId="189" fontId="15" fillId="0" borderId="0" xfId="4" applyNumberFormat="1" applyFont="1" applyFill="1" applyBorder="1"/>
    <xf numFmtId="189" fontId="15" fillId="0" borderId="15" xfId="4" applyNumberFormat="1" applyFont="1" applyFill="1" applyBorder="1"/>
    <xf numFmtId="0" fontId="15" fillId="0" borderId="15" xfId="4" applyFont="1" applyFill="1" applyBorder="1" applyAlignment="1">
      <alignment horizontal="center"/>
    </xf>
    <xf numFmtId="43" fontId="16" fillId="0" borderId="0" xfId="1" applyFont="1" applyBorder="1"/>
    <xf numFmtId="189" fontId="23" fillId="7" borderId="43" xfId="3" applyNumberFormat="1" applyFont="1" applyFill="1" applyBorder="1" applyAlignment="1" applyProtection="1">
      <alignment vertical="center"/>
    </xf>
    <xf numFmtId="189" fontId="23" fillId="6" borderId="46" xfId="4" applyNumberFormat="1" applyFont="1" applyFill="1" applyBorder="1"/>
    <xf numFmtId="189" fontId="23" fillId="7" borderId="47" xfId="3" applyNumberFormat="1" applyFont="1" applyFill="1" applyBorder="1"/>
    <xf numFmtId="189" fontId="19" fillId="14" borderId="22" xfId="5" applyNumberFormat="1" applyFont="1" applyFill="1" applyBorder="1"/>
    <xf numFmtId="189" fontId="19" fillId="14" borderId="23" xfId="5" applyNumberFormat="1" applyFont="1" applyFill="1" applyBorder="1"/>
    <xf numFmtId="189" fontId="34" fillId="14" borderId="22" xfId="5" applyNumberFormat="1" applyFont="1" applyFill="1" applyBorder="1"/>
    <xf numFmtId="189" fontId="35" fillId="7" borderId="22" xfId="3" applyNumberFormat="1" applyFont="1" applyFill="1" applyBorder="1"/>
    <xf numFmtId="188" fontId="15" fillId="7" borderId="21" xfId="3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43" fontId="4" fillId="0" borderId="0" xfId="1" applyFont="1" applyFill="1" applyBorder="1"/>
    <xf numFmtId="0" fontId="28" fillId="17" borderId="21" xfId="9" applyFont="1" applyFill="1" applyBorder="1" applyAlignment="1">
      <alignment horizontal="center"/>
    </xf>
    <xf numFmtId="189" fontId="29" fillId="17" borderId="22" xfId="9" applyNumberFormat="1" applyFont="1" applyFill="1" applyBorder="1"/>
    <xf numFmtId="189" fontId="29" fillId="17" borderId="23" xfId="9" applyNumberFormat="1" applyFont="1" applyFill="1" applyBorder="1"/>
    <xf numFmtId="189" fontId="28" fillId="17" borderId="22" xfId="9" applyNumberFormat="1" applyFont="1" applyFill="1" applyBorder="1"/>
    <xf numFmtId="189" fontId="28" fillId="17" borderId="21" xfId="9" applyNumberFormat="1" applyFont="1" applyFill="1" applyBorder="1"/>
    <xf numFmtId="188" fontId="29" fillId="17" borderId="21" xfId="9" applyNumberFormat="1" applyFont="1" applyFill="1" applyBorder="1"/>
    <xf numFmtId="189" fontId="12" fillId="14" borderId="22" xfId="5" applyNumberFormat="1" applyFont="1" applyFill="1" applyBorder="1"/>
    <xf numFmtId="189" fontId="8" fillId="7" borderId="22" xfId="3" applyNumberFormat="1" applyFont="1" applyFill="1" applyBorder="1"/>
    <xf numFmtId="189" fontId="15" fillId="7" borderId="21" xfId="1" applyNumberFormat="1" applyFont="1" applyFill="1" applyBorder="1"/>
    <xf numFmtId="189" fontId="19" fillId="14" borderId="21" xfId="1" applyNumberFormat="1" applyFont="1" applyFill="1" applyBorder="1"/>
    <xf numFmtId="189" fontId="32" fillId="0" borderId="19" xfId="1" applyNumberFormat="1" applyFont="1" applyFill="1" applyBorder="1" applyAlignment="1">
      <alignment vertical="center"/>
    </xf>
    <xf numFmtId="189" fontId="32" fillId="0" borderId="42" xfId="1" applyNumberFormat="1" applyFont="1" applyFill="1" applyBorder="1" applyAlignment="1">
      <alignment vertical="center"/>
    </xf>
    <xf numFmtId="0" fontId="11" fillId="13" borderId="1" xfId="6" applyFont="1" applyFill="1" applyBorder="1" applyAlignment="1">
      <alignment horizontal="center"/>
    </xf>
    <xf numFmtId="0" fontId="11" fillId="13" borderId="2" xfId="6" applyFont="1" applyFill="1" applyBorder="1" applyAlignment="1">
      <alignment horizontal="center"/>
    </xf>
    <xf numFmtId="0" fontId="11" fillId="13" borderId="3" xfId="6" applyFont="1" applyFill="1" applyBorder="1" applyAlignment="1">
      <alignment horizontal="center"/>
    </xf>
    <xf numFmtId="0" fontId="7" fillId="6" borderId="1" xfId="4" applyFont="1" applyFill="1" applyBorder="1" applyAlignment="1">
      <alignment horizontal="center"/>
    </xf>
    <xf numFmtId="0" fontId="7" fillId="6" borderId="2" xfId="4" applyFont="1" applyFill="1" applyBorder="1" applyAlignment="1">
      <alignment horizontal="center"/>
    </xf>
    <xf numFmtId="0" fontId="7" fillId="6" borderId="3" xfId="4" applyFont="1" applyFill="1" applyBorder="1" applyAlignment="1">
      <alignment horizontal="center"/>
    </xf>
    <xf numFmtId="0" fontId="12" fillId="13" borderId="4" xfId="6" applyFont="1" applyFill="1" applyBorder="1" applyAlignment="1">
      <alignment horizontal="center"/>
    </xf>
    <xf numFmtId="0" fontId="12" fillId="13" borderId="5" xfId="6" applyFont="1" applyFill="1" applyBorder="1" applyAlignment="1">
      <alignment horizontal="center"/>
    </xf>
    <xf numFmtId="0" fontId="12" fillId="13" borderId="6" xfId="6" applyFont="1" applyFill="1" applyBorder="1" applyAlignment="1">
      <alignment horizontal="center"/>
    </xf>
    <xf numFmtId="0" fontId="8" fillId="6" borderId="4" xfId="4" applyFont="1" applyFill="1" applyBorder="1" applyAlignment="1">
      <alignment horizontal="center"/>
    </xf>
    <xf numFmtId="0" fontId="8" fillId="6" borderId="5" xfId="4" applyFont="1" applyFill="1" applyBorder="1" applyAlignment="1">
      <alignment horizontal="center"/>
    </xf>
    <xf numFmtId="0" fontId="8" fillId="6" borderId="6" xfId="4" applyFont="1" applyFill="1" applyBorder="1" applyAlignment="1">
      <alignment horizontal="center"/>
    </xf>
    <xf numFmtId="0" fontId="12" fillId="13" borderId="8" xfId="6" applyFont="1" applyFill="1" applyBorder="1" applyAlignment="1">
      <alignment horizontal="center"/>
    </xf>
    <xf numFmtId="0" fontId="12" fillId="13" borderId="9" xfId="6" applyFont="1" applyFill="1" applyBorder="1" applyAlignment="1">
      <alignment horizontal="center"/>
    </xf>
    <xf numFmtId="0" fontId="12" fillId="13" borderId="10" xfId="6" applyFont="1" applyFill="1" applyBorder="1" applyAlignment="1">
      <alignment horizontal="center"/>
    </xf>
    <xf numFmtId="0" fontId="8" fillId="6" borderId="11" xfId="4" applyFont="1" applyFill="1" applyBorder="1" applyAlignment="1">
      <alignment horizontal="center"/>
    </xf>
    <xf numFmtId="0" fontId="8" fillId="6" borderId="12" xfId="4" applyFont="1" applyFill="1" applyBorder="1" applyAlignment="1">
      <alignment horizontal="center"/>
    </xf>
    <xf numFmtId="0" fontId="8" fillId="6" borderId="13" xfId="4" applyFont="1" applyFill="1" applyBorder="1" applyAlignment="1">
      <alignment horizontal="center"/>
    </xf>
    <xf numFmtId="0" fontId="9" fillId="11" borderId="1" xfId="8" applyFont="1" applyFill="1" applyBorder="1" applyAlignment="1">
      <alignment horizontal="center"/>
    </xf>
    <xf numFmtId="0" fontId="9" fillId="11" borderId="2" xfId="8" applyFont="1" applyFill="1" applyBorder="1" applyAlignment="1">
      <alignment horizontal="center"/>
    </xf>
    <xf numFmtId="0" fontId="9" fillId="11" borderId="3" xfId="8" applyFont="1" applyFill="1" applyBorder="1" applyAlignment="1">
      <alignment horizontal="center"/>
    </xf>
    <xf numFmtId="0" fontId="10" fillId="11" borderId="4" xfId="8" applyFont="1" applyFill="1" applyBorder="1" applyAlignment="1">
      <alignment horizontal="center"/>
    </xf>
    <xf numFmtId="0" fontId="10" fillId="11" borderId="5" xfId="8" applyFont="1" applyFill="1" applyBorder="1" applyAlignment="1">
      <alignment horizontal="center"/>
    </xf>
    <xf numFmtId="0" fontId="10" fillId="11" borderId="6" xfId="8" applyFont="1" applyFill="1" applyBorder="1" applyAlignment="1">
      <alignment horizontal="center"/>
    </xf>
    <xf numFmtId="0" fontId="28" fillId="16" borderId="11" xfId="8" applyFont="1" applyFill="1" applyBorder="1" applyAlignment="1">
      <alignment horizontal="center"/>
    </xf>
    <xf numFmtId="0" fontId="28" fillId="16" borderId="12" xfId="8" applyFont="1" applyFill="1" applyBorder="1" applyAlignment="1">
      <alignment horizontal="center"/>
    </xf>
    <xf numFmtId="0" fontId="28" fillId="16" borderId="13" xfId="8" applyFont="1" applyFill="1" applyBorder="1" applyAlignment="1">
      <alignment horizontal="center"/>
    </xf>
    <xf numFmtId="0" fontId="10" fillId="11" borderId="11" xfId="8" applyFont="1" applyFill="1" applyBorder="1" applyAlignment="1">
      <alignment horizontal="center"/>
    </xf>
    <xf numFmtId="0" fontId="10" fillId="11" borderId="12" xfId="8" applyFont="1" applyFill="1" applyBorder="1" applyAlignment="1">
      <alignment horizontal="center"/>
    </xf>
    <xf numFmtId="0" fontId="10" fillId="11" borderId="13" xfId="8" applyFont="1" applyFill="1" applyBorder="1" applyAlignment="1">
      <alignment horizontal="center"/>
    </xf>
    <xf numFmtId="0" fontId="27" fillId="15" borderId="1" xfId="8" applyFont="1" applyFill="1" applyBorder="1" applyAlignment="1">
      <alignment horizontal="center"/>
    </xf>
    <xf numFmtId="0" fontId="27" fillId="15" borderId="2" xfId="8" applyFont="1" applyFill="1" applyBorder="1" applyAlignment="1">
      <alignment horizontal="center"/>
    </xf>
    <xf numFmtId="0" fontId="27" fillId="15" borderId="3" xfId="8" applyFont="1" applyFill="1" applyBorder="1" applyAlignment="1">
      <alignment horizontal="center"/>
    </xf>
    <xf numFmtId="0" fontId="28" fillId="15" borderId="4" xfId="8" applyFont="1" applyFill="1" applyBorder="1" applyAlignment="1">
      <alignment horizontal="center"/>
    </xf>
    <xf numFmtId="0" fontId="28" fillId="15" borderId="5" xfId="8" applyFont="1" applyFill="1" applyBorder="1" applyAlignment="1">
      <alignment horizontal="center"/>
    </xf>
    <xf numFmtId="0" fontId="28" fillId="15" borderId="6" xfId="8" applyFont="1" applyFill="1" applyBorder="1" applyAlignment="1">
      <alignment horizontal="center"/>
    </xf>
    <xf numFmtId="0" fontId="12" fillId="13" borderId="1" xfId="6" applyFont="1" applyFill="1" applyBorder="1" applyAlignment="1">
      <alignment horizontal="center"/>
    </xf>
    <xf numFmtId="0" fontId="12" fillId="13" borderId="2" xfId="6" applyFont="1" applyFill="1" applyBorder="1" applyAlignment="1">
      <alignment horizontal="center"/>
    </xf>
    <xf numFmtId="0" fontId="12" fillId="13" borderId="3" xfId="6" applyFont="1" applyFill="1" applyBorder="1" applyAlignment="1">
      <alignment horizontal="center"/>
    </xf>
    <xf numFmtId="0" fontId="27" fillId="16" borderId="1" xfId="8" applyFont="1" applyFill="1" applyBorder="1" applyAlignment="1">
      <alignment horizontal="center"/>
    </xf>
    <xf numFmtId="0" fontId="27" fillId="16" borderId="2" xfId="8" applyFont="1" applyFill="1" applyBorder="1" applyAlignment="1">
      <alignment horizontal="center"/>
    </xf>
    <xf numFmtId="0" fontId="27" fillId="16" borderId="3" xfId="8" applyFont="1" applyFill="1" applyBorder="1" applyAlignment="1">
      <alignment horizontal="center"/>
    </xf>
    <xf numFmtId="0" fontId="28" fillId="16" borderId="4" xfId="8" applyFont="1" applyFill="1" applyBorder="1" applyAlignment="1">
      <alignment horizontal="center"/>
    </xf>
    <xf numFmtId="0" fontId="28" fillId="16" borderId="5" xfId="8" applyFont="1" applyFill="1" applyBorder="1" applyAlignment="1">
      <alignment horizontal="center"/>
    </xf>
    <xf numFmtId="0" fontId="28" fillId="16" borderId="6" xfId="8" applyFont="1" applyFill="1" applyBorder="1" applyAlignment="1">
      <alignment horizontal="center"/>
    </xf>
  </cellXfs>
  <cellStyles count="10">
    <cellStyle name="40% - Accent2" xfId="8" builtinId="35"/>
    <cellStyle name="40% - Accent3" xfId="4" builtinId="39"/>
    <cellStyle name="40% - Accent5" xfId="6" builtinId="47"/>
    <cellStyle name="Accent1" xfId="9" builtinId="29"/>
    <cellStyle name="Accent2" xfId="7" builtinId="33"/>
    <cellStyle name="Accent3" xfId="3" builtinId="37"/>
    <cellStyle name="Accent5" xfId="5" builtinId="45"/>
    <cellStyle name="Comma" xfId="1" builtinId="3"/>
    <cellStyle name="Normal" xfId="0" builtinId="0"/>
    <cellStyle name="Percent" xfId="2" builtinId="5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39966"/>
      <color rgb="FF008080"/>
      <color rgb="FFFFFF66"/>
      <color rgb="FFFFFF99"/>
      <color rgb="FFFFFF00"/>
      <color rgb="FFD9E688"/>
      <color rgb="FFFFFFCC"/>
      <color rgb="FFCC00FF"/>
      <color rgb="FFFF00FF"/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26"/>
  <sheetViews>
    <sheetView topLeftCell="A10" zoomScale="98" zoomScaleNormal="98" workbookViewId="0">
      <selection activeCell="F23" sqref="F23"/>
    </sheetView>
  </sheetViews>
  <sheetFormatPr defaultColWidth="7" defaultRowHeight="12.75"/>
  <cols>
    <col min="1" max="1" width="9.140625" style="4"/>
    <col min="2" max="3" width="12.42578125" style="1" customWidth="1"/>
    <col min="4" max="4" width="12" style="1" customWidth="1"/>
    <col min="5" max="5" width="11.7109375" style="1" customWidth="1"/>
    <col min="6" max="6" width="12.7109375" style="1" customWidth="1"/>
    <col min="7" max="7" width="12.42578125" style="1" customWidth="1"/>
    <col min="8" max="8" width="12.28515625" style="1" customWidth="1"/>
    <col min="9" max="9" width="10.42578125" style="2" customWidth="1"/>
    <col min="10" max="10" width="7" style="1" customWidth="1"/>
    <col min="11" max="11" width="9.140625" style="4"/>
    <col min="12" max="12" width="13" style="1" customWidth="1"/>
    <col min="13" max="14" width="12.7109375" style="1" customWidth="1"/>
    <col min="15" max="15" width="14.140625" style="1" bestFit="1" customWidth="1"/>
    <col min="16" max="16" width="11" style="1" customWidth="1"/>
    <col min="17" max="17" width="13.85546875" style="1" customWidth="1"/>
    <col min="18" max="19" width="12.42578125" style="1" customWidth="1"/>
    <col min="20" max="20" width="14.140625" style="1" bestFit="1" customWidth="1"/>
    <col min="21" max="21" width="11" style="1" customWidth="1"/>
    <col min="22" max="22" width="13" style="1" customWidth="1"/>
    <col min="23" max="23" width="12.140625" style="2" bestFit="1" customWidth="1"/>
    <col min="24" max="24" width="7.7109375" style="6" bestFit="1" customWidth="1"/>
    <col min="25" max="25" width="10.28515625" style="4" bestFit="1" customWidth="1"/>
    <col min="26" max="26" width="9.140625" style="4"/>
    <col min="27" max="27" width="9.140625" style="426"/>
    <col min="28" max="16384" width="7" style="1"/>
  </cols>
  <sheetData>
    <row r="1" spans="1:28" ht="13.5" thickBot="1"/>
    <row r="2" spans="1:28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8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8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8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8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15"/>
      <c r="N6" s="16"/>
      <c r="O6" s="17"/>
      <c r="P6" s="18"/>
      <c r="Q6" s="19"/>
      <c r="R6" s="20"/>
      <c r="S6" s="16"/>
      <c r="T6" s="17"/>
      <c r="U6" s="18"/>
      <c r="V6" s="21"/>
      <c r="W6" s="22" t="s">
        <v>4</v>
      </c>
    </row>
    <row r="7" spans="1:28" ht="13.5" thickBot="1">
      <c r="B7" s="117"/>
      <c r="C7" s="118" t="s">
        <v>5</v>
      </c>
      <c r="D7" s="119" t="s">
        <v>6</v>
      </c>
      <c r="E7" s="229" t="s">
        <v>7</v>
      </c>
      <c r="F7" s="118" t="s">
        <v>5</v>
      </c>
      <c r="G7" s="119" t="s">
        <v>6</v>
      </c>
      <c r="H7" s="229" t="s">
        <v>7</v>
      </c>
      <c r="I7" s="121"/>
      <c r="J7" s="4"/>
      <c r="L7" s="23"/>
      <c r="M7" s="24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8" ht="6" customHeight="1" thickTop="1">
      <c r="B8" s="112"/>
      <c r="C8" s="122"/>
      <c r="D8" s="123"/>
      <c r="E8" s="124"/>
      <c r="F8" s="122"/>
      <c r="G8" s="123"/>
      <c r="H8" s="185"/>
      <c r="I8" s="125"/>
      <c r="J8" s="4"/>
      <c r="L8" s="14"/>
      <c r="M8" s="30"/>
      <c r="N8" s="31"/>
      <c r="O8" s="32"/>
      <c r="P8" s="33"/>
      <c r="Q8" s="32"/>
      <c r="R8" s="34"/>
      <c r="S8" s="31"/>
      <c r="T8" s="32"/>
      <c r="U8" s="33"/>
      <c r="V8" s="35"/>
      <c r="W8" s="36"/>
    </row>
    <row r="9" spans="1:28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f>Lcc_BKK!C9+Lcc_DMK!C9</f>
        <v>2861</v>
      </c>
      <c r="D9" s="127">
        <f>Lcc_BKK!D9+Lcc_DMK!D9</f>
        <v>2863</v>
      </c>
      <c r="E9" s="367">
        <f>SUM(C9:D9)</f>
        <v>5724</v>
      </c>
      <c r="F9" s="126">
        <f>Lcc_BKK!F9+Lcc_DMK!F9</f>
        <v>3090</v>
      </c>
      <c r="G9" s="128">
        <f>Lcc_BKK!G9+Lcc_DMK!G9</f>
        <v>3091</v>
      </c>
      <c r="H9" s="363">
        <f>SUM(F9:G9)</f>
        <v>6181</v>
      </c>
      <c r="I9" s="129">
        <f t="shared" ref="I9:I20" si="1">IF(E9=0,0,((H9/E9)-1)*100)</f>
        <v>7.9839273235499553</v>
      </c>
      <c r="J9" s="4"/>
      <c r="L9" s="14" t="s">
        <v>13</v>
      </c>
      <c r="M9" s="37">
        <f>Lcc_BKK!M9+Lcc_DMK!M9</f>
        <v>348587</v>
      </c>
      <c r="N9" s="38">
        <f>Lcc_BKK!N9+Lcc_DMK!N9</f>
        <v>345856</v>
      </c>
      <c r="O9" s="371">
        <f t="shared" ref="O9" si="2">SUM(M9:N9)</f>
        <v>694443</v>
      </c>
      <c r="P9" s="39">
        <f>Lcc_BKK!P9+Lcc_DMK!P9</f>
        <v>470</v>
      </c>
      <c r="Q9" s="371">
        <f t="shared" ref="Q9" si="3">O9+P9</f>
        <v>694913</v>
      </c>
      <c r="R9" s="40">
        <f>Lcc_BKK!R9+Lcc_DMK!R9</f>
        <v>447023</v>
      </c>
      <c r="S9" s="38">
        <f>Lcc_BKK!S9+Lcc_DMK!S9</f>
        <v>442361</v>
      </c>
      <c r="T9" s="371">
        <f>SUM(R9:S9)</f>
        <v>889384</v>
      </c>
      <c r="U9" s="39">
        <f>Lcc_BKK!U9+Lcc_DMK!U9</f>
        <v>625</v>
      </c>
      <c r="V9" s="373">
        <f>T9+U9</f>
        <v>890009</v>
      </c>
      <c r="W9" s="41">
        <f t="shared" ref="W9:W20" si="4">IF(Q9=0,0,((V9/Q9)-1)*100)</f>
        <v>28.074881316078425</v>
      </c>
    </row>
    <row r="10" spans="1:28">
      <c r="A10" s="418" t="str">
        <f t="shared" si="0"/>
        <v xml:space="preserve"> </v>
      </c>
      <c r="B10" s="112" t="s">
        <v>14</v>
      </c>
      <c r="C10" s="126">
        <f>Lcc_BKK!C10+Lcc_DMK!C10</f>
        <v>2497</v>
      </c>
      <c r="D10" s="128">
        <f>Lcc_BKK!D10+Lcc_DMK!D10</f>
        <v>2494</v>
      </c>
      <c r="E10" s="367">
        <f t="shared" ref="E10" si="5">SUM(C10:D10)</f>
        <v>4991</v>
      </c>
      <c r="F10" s="126">
        <f>Lcc_BKK!F10+Lcc_DMK!F10</f>
        <v>2902</v>
      </c>
      <c r="G10" s="128">
        <f>Lcc_BKK!G10+Lcc_DMK!G10</f>
        <v>2902</v>
      </c>
      <c r="H10" s="363">
        <f>SUM(F10:G10)</f>
        <v>5804</v>
      </c>
      <c r="I10" s="129">
        <f t="shared" si="1"/>
        <v>16.289320777399329</v>
      </c>
      <c r="J10" s="4"/>
      <c r="L10" s="14" t="s">
        <v>14</v>
      </c>
      <c r="M10" s="40">
        <f>Lcc_BKK!M10+Lcc_DMK!M10</f>
        <v>303066</v>
      </c>
      <c r="N10" s="38">
        <f>Lcc_BKK!N10+Lcc_DMK!N10</f>
        <v>321314</v>
      </c>
      <c r="O10" s="371">
        <f t="shared" ref="O10" si="6">SUM(M10:N10)</f>
        <v>624380</v>
      </c>
      <c r="P10" s="39">
        <f>Lcc_BKK!P10+Lcc_DMK!P10</f>
        <v>246</v>
      </c>
      <c r="Q10" s="371">
        <f t="shared" ref="Q10" si="7">O10+P10</f>
        <v>624626</v>
      </c>
      <c r="R10" s="40">
        <f>Lcc_BKK!R10+Lcc_DMK!R10</f>
        <v>427771</v>
      </c>
      <c r="S10" s="38">
        <f>Lcc_BKK!S10+Lcc_DMK!S10</f>
        <v>430569</v>
      </c>
      <c r="T10" s="371">
        <f>SUM(R10:S10)</f>
        <v>858340</v>
      </c>
      <c r="U10" s="39">
        <f>Lcc_BKK!U10+Lcc_DMK!U10</f>
        <v>260</v>
      </c>
      <c r="V10" s="373">
        <f>T10+U10</f>
        <v>858600</v>
      </c>
      <c r="W10" s="41">
        <f t="shared" si="4"/>
        <v>37.458255019803843</v>
      </c>
      <c r="AB10" s="342"/>
    </row>
    <row r="11" spans="1:28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f>Lcc_BKK!C11+Lcc_DMK!C11</f>
        <v>2561</v>
      </c>
      <c r="D11" s="127">
        <f>Lcc_BKK!D11+Lcc_DMK!D11</f>
        <v>2564</v>
      </c>
      <c r="E11" s="367">
        <f>SUM(C11:D11)</f>
        <v>5125</v>
      </c>
      <c r="F11" s="126">
        <f>Lcc_BKK!F11+Lcc_DMK!F11</f>
        <v>3211</v>
      </c>
      <c r="G11" s="128">
        <f>Lcc_BKK!G11+Lcc_DMK!G11</f>
        <v>3215</v>
      </c>
      <c r="H11" s="363">
        <f>SUM(F11:G11)</f>
        <v>6426</v>
      </c>
      <c r="I11" s="129">
        <f>IF(E11=0,0,((H11/E11)-1)*100)</f>
        <v>25.385365853658538</v>
      </c>
      <c r="J11" s="8"/>
      <c r="L11" s="14" t="s">
        <v>15</v>
      </c>
      <c r="M11" s="37">
        <f>Lcc_BKK!M11+Lcc_DMK!M11</f>
        <v>347255</v>
      </c>
      <c r="N11" s="38">
        <f>Lcc_BKK!N11+Lcc_DMK!N11</f>
        <v>355279</v>
      </c>
      <c r="O11" s="371">
        <f>SUM(M11:N11)</f>
        <v>702534</v>
      </c>
      <c r="P11" s="39">
        <f>Lcc_BKK!P11+Lcc_DMK!P11</f>
        <v>254</v>
      </c>
      <c r="Q11" s="371">
        <f>O11+P11</f>
        <v>702788</v>
      </c>
      <c r="R11" s="40">
        <f>Lcc_BKK!R11+Lcc_DMK!R11</f>
        <v>482353</v>
      </c>
      <c r="S11" s="38">
        <f>Lcc_BKK!S11+Lcc_DMK!S11</f>
        <v>501702</v>
      </c>
      <c r="T11" s="202">
        <f t="shared" ref="T11" si="8">SUM(R11:S11)</f>
        <v>984055</v>
      </c>
      <c r="U11" s="39">
        <f>Lcc_BKK!U11+Lcc_DMK!U11</f>
        <v>258</v>
      </c>
      <c r="V11" s="205">
        <f>T11+U11</f>
        <v>984313</v>
      </c>
      <c r="W11" s="41">
        <f>IF(Q11=0,0,((V11/Q11)-1)*100)</f>
        <v>40.058310614296211</v>
      </c>
    </row>
    <row r="12" spans="1:28" ht="14.25" thickTop="1" thickBot="1">
      <c r="A12" s="418" t="str">
        <f t="shared" si="0"/>
        <v xml:space="preserve"> </v>
      </c>
      <c r="B12" s="133" t="s">
        <v>61</v>
      </c>
      <c r="C12" s="134">
        <f>+C9+C10+C11</f>
        <v>7919</v>
      </c>
      <c r="D12" s="136">
        <f t="shared" ref="D12:H12" si="9">+D9+D10+D11</f>
        <v>7921</v>
      </c>
      <c r="E12" s="370">
        <f t="shared" si="9"/>
        <v>15840</v>
      </c>
      <c r="F12" s="134">
        <f t="shared" si="9"/>
        <v>9203</v>
      </c>
      <c r="G12" s="136">
        <f t="shared" si="9"/>
        <v>9208</v>
      </c>
      <c r="H12" s="364">
        <f t="shared" si="9"/>
        <v>18411</v>
      </c>
      <c r="I12" s="138">
        <f>IF(E12=0,0,((H12/E12)-1)*100)</f>
        <v>16.231060606060609</v>
      </c>
      <c r="J12" s="8"/>
      <c r="L12" s="42" t="s">
        <v>61</v>
      </c>
      <c r="M12" s="46">
        <f t="shared" ref="M12:V12" si="10">+M9+M10+M11</f>
        <v>998908</v>
      </c>
      <c r="N12" s="44">
        <f t="shared" si="10"/>
        <v>1022449</v>
      </c>
      <c r="O12" s="372">
        <f t="shared" si="10"/>
        <v>2021357</v>
      </c>
      <c r="P12" s="44">
        <f t="shared" si="10"/>
        <v>970</v>
      </c>
      <c r="Q12" s="372">
        <f t="shared" si="10"/>
        <v>2022327</v>
      </c>
      <c r="R12" s="46">
        <f t="shared" si="10"/>
        <v>1357147</v>
      </c>
      <c r="S12" s="44">
        <f t="shared" si="10"/>
        <v>1374632</v>
      </c>
      <c r="T12" s="372">
        <f t="shared" si="10"/>
        <v>2731779</v>
      </c>
      <c r="U12" s="44">
        <f t="shared" si="10"/>
        <v>1143</v>
      </c>
      <c r="V12" s="372">
        <f t="shared" si="10"/>
        <v>2732922</v>
      </c>
      <c r="W12" s="47">
        <f>IF(Q12=0,0,((V12/Q12)-1)*100)</f>
        <v>35.137492601344888</v>
      </c>
      <c r="AB12" s="342"/>
    </row>
    <row r="13" spans="1:28" ht="13.5" thickTop="1">
      <c r="A13" s="418" t="str">
        <f t="shared" si="0"/>
        <v xml:space="preserve"> </v>
      </c>
      <c r="B13" s="112" t="s">
        <v>16</v>
      </c>
      <c r="C13" s="139">
        <f>Lcc_BKK!C13+Lcc_DMK!C13</f>
        <v>2599</v>
      </c>
      <c r="D13" s="140">
        <f>Lcc_BKK!D13+Lcc_DMK!D13</f>
        <v>2598</v>
      </c>
      <c r="E13" s="180">
        <f>SUM(C13:D13)</f>
        <v>5197</v>
      </c>
      <c r="F13" s="139">
        <f>Lcc_BKK!F13+Lcc_DMK!F13</f>
        <v>3119</v>
      </c>
      <c r="G13" s="141">
        <f>Lcc_BKK!G13+Lcc_DMK!G13</f>
        <v>3117</v>
      </c>
      <c r="H13" s="363">
        <f t="shared" ref="H13:H19" si="11">SUM(F13:G13)</f>
        <v>6236</v>
      </c>
      <c r="I13" s="129">
        <f t="shared" si="1"/>
        <v>19.992303251876088</v>
      </c>
      <c r="J13" s="4"/>
      <c r="L13" s="14" t="s">
        <v>16</v>
      </c>
      <c r="M13" s="37">
        <f>Lcc_BKK!M13+Lcc_DMK!M13</f>
        <v>363934</v>
      </c>
      <c r="N13" s="38">
        <f>Lcc_BKK!N13+Lcc_DMK!N13</f>
        <v>358816</v>
      </c>
      <c r="O13" s="371">
        <f t="shared" ref="O13:O15" si="12">SUM(M13:N13)</f>
        <v>722750</v>
      </c>
      <c r="P13" s="39">
        <f>Lcc_BKK!P13+Lcc_DMK!P13</f>
        <v>0</v>
      </c>
      <c r="Q13" s="371">
        <f t="shared" ref="Q13:Q15" si="13">O13+P13</f>
        <v>722750</v>
      </c>
      <c r="R13" s="40">
        <f>Lcc_BKK!R13+Lcc_DMK!R13</f>
        <v>473242</v>
      </c>
      <c r="S13" s="38">
        <f>Lcc_BKK!S13+Lcc_DMK!S13</f>
        <v>462728</v>
      </c>
      <c r="T13" s="202">
        <f t="shared" ref="T13:T15" si="14">SUM(R13:S13)</f>
        <v>935970</v>
      </c>
      <c r="U13" s="39">
        <f>Lcc_BKK!U13+Lcc_DMK!U13</f>
        <v>161</v>
      </c>
      <c r="V13" s="205">
        <f>T13+U13</f>
        <v>936131</v>
      </c>
      <c r="W13" s="41">
        <f t="shared" si="4"/>
        <v>29.523486682808709</v>
      </c>
    </row>
    <row r="14" spans="1:28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f>Lcc_BKK!C14+Lcc_DMK!C14</f>
        <v>2522</v>
      </c>
      <c r="D14" s="140">
        <f>Lcc_BKK!D14+Lcc_DMK!D14</f>
        <v>2520</v>
      </c>
      <c r="E14" s="180">
        <f>SUM(C14:D14)</f>
        <v>5042</v>
      </c>
      <c r="F14" s="139">
        <f>Lcc_BKK!F14+Lcc_DMK!F14</f>
        <v>3076</v>
      </c>
      <c r="G14" s="141">
        <f>Lcc_BKK!G14+Lcc_DMK!G14</f>
        <v>3076</v>
      </c>
      <c r="H14" s="186">
        <f>SUM(F14:G14)</f>
        <v>6152</v>
      </c>
      <c r="I14" s="129">
        <f>IF(E14=0,0,((H14/E14)-1)*100)</f>
        <v>22.015073383577956</v>
      </c>
      <c r="J14" s="4"/>
      <c r="L14" s="14" t="s">
        <v>17</v>
      </c>
      <c r="M14" s="37">
        <f>Lcc_BKK!M14+Lcc_DMK!M14</f>
        <v>330892</v>
      </c>
      <c r="N14" s="38">
        <f>Lcc_BKK!N14+Lcc_DMK!N14</f>
        <v>333707</v>
      </c>
      <c r="O14" s="371">
        <f>SUM(M14:N14)</f>
        <v>664599</v>
      </c>
      <c r="P14" s="39">
        <f>Lcc_BKK!P14+Lcc_DMK!P14</f>
        <v>0</v>
      </c>
      <c r="Q14" s="371">
        <f>O14+P14</f>
        <v>664599</v>
      </c>
      <c r="R14" s="40">
        <f>Lcc_BKK!R14+Lcc_DMK!R14</f>
        <v>458391</v>
      </c>
      <c r="S14" s="38">
        <f>Lcc_BKK!S14+Lcc_DMK!S14</f>
        <v>463093</v>
      </c>
      <c r="T14" s="202">
        <f>SUM(R14:S14)</f>
        <v>921484</v>
      </c>
      <c r="U14" s="39">
        <f>Lcc_BKK!U14+Lcc_DMK!U14</f>
        <v>345</v>
      </c>
      <c r="V14" s="205">
        <f>T14+U14</f>
        <v>921829</v>
      </c>
      <c r="W14" s="41">
        <f>IF(Q14=0,0,((V14/Q14)-1)*100)</f>
        <v>38.704542137439255</v>
      </c>
    </row>
    <row r="15" spans="1:28" ht="13.5" thickBot="1">
      <c r="A15" s="421" t="str">
        <f t="shared" si="0"/>
        <v xml:space="preserve"> </v>
      </c>
      <c r="B15" s="112" t="s">
        <v>18</v>
      </c>
      <c r="C15" s="139">
        <f>Lcc_BKK!C15+Lcc_DMK!C15</f>
        <v>2184</v>
      </c>
      <c r="D15" s="140">
        <f>Lcc_BKK!D15+Lcc_DMK!D15</f>
        <v>2180</v>
      </c>
      <c r="E15" s="180">
        <f t="shared" ref="E15:E19" si="15">SUM(C15:D15)</f>
        <v>4364</v>
      </c>
      <c r="F15" s="139">
        <f>Lcc_BKK!F15+Lcc_DMK!F15</f>
        <v>3034</v>
      </c>
      <c r="G15" s="141">
        <f>Lcc_BKK!G15+Lcc_DMK!G15</f>
        <v>3031</v>
      </c>
      <c r="H15" s="186">
        <f t="shared" si="11"/>
        <v>6065</v>
      </c>
      <c r="I15" s="129">
        <f t="shared" si="1"/>
        <v>38.978001833180564</v>
      </c>
      <c r="J15" s="9"/>
      <c r="L15" s="14" t="s">
        <v>18</v>
      </c>
      <c r="M15" s="37">
        <f>Lcc_BKK!M15+Lcc_DMK!M15</f>
        <v>291937</v>
      </c>
      <c r="N15" s="38">
        <f>Lcc_BKK!N15+Lcc_DMK!N15</f>
        <v>287567</v>
      </c>
      <c r="O15" s="371">
        <f t="shared" si="12"/>
        <v>579504</v>
      </c>
      <c r="P15" s="39">
        <f>Lcc_BKK!P15+Lcc_DMK!P15</f>
        <v>114</v>
      </c>
      <c r="Q15" s="371">
        <f t="shared" si="13"/>
        <v>579618</v>
      </c>
      <c r="R15" s="40">
        <f>Lcc_BKK!R15+Lcc_DMK!R15</f>
        <v>468015</v>
      </c>
      <c r="S15" s="38">
        <f>Lcc_BKK!S15+Lcc_DMK!S15</f>
        <v>456687</v>
      </c>
      <c r="T15" s="202">
        <f t="shared" si="14"/>
        <v>924702</v>
      </c>
      <c r="U15" s="151">
        <f>Lcc_BKK!U15+Lcc_DMK!U15</f>
        <v>254</v>
      </c>
      <c r="V15" s="202">
        <f>T15+U15</f>
        <v>924956</v>
      </c>
      <c r="W15" s="41">
        <f t="shared" si="4"/>
        <v>59.58027528475651</v>
      </c>
    </row>
    <row r="16" spans="1:28" ht="15.75" customHeight="1" thickTop="1" thickBot="1">
      <c r="A16" s="10" t="str">
        <f t="shared" si="0"/>
        <v xml:space="preserve"> </v>
      </c>
      <c r="B16" s="142" t="s">
        <v>19</v>
      </c>
      <c r="C16" s="143">
        <f>+C13+C14+C15</f>
        <v>7305</v>
      </c>
      <c r="D16" s="144">
        <f t="shared" ref="D16:H16" si="16">+D13+D14+D15</f>
        <v>7298</v>
      </c>
      <c r="E16" s="182">
        <f t="shared" si="16"/>
        <v>14603</v>
      </c>
      <c r="F16" s="134">
        <f t="shared" si="16"/>
        <v>9229</v>
      </c>
      <c r="G16" s="145">
        <f t="shared" si="16"/>
        <v>9224</v>
      </c>
      <c r="H16" s="188">
        <f t="shared" si="16"/>
        <v>18453</v>
      </c>
      <c r="I16" s="137">
        <f t="shared" si="1"/>
        <v>26.364445661850301</v>
      </c>
      <c r="J16" s="10"/>
      <c r="K16" s="11"/>
      <c r="L16" s="48" t="s">
        <v>19</v>
      </c>
      <c r="M16" s="49">
        <f>+M13+M14+M15</f>
        <v>986763</v>
      </c>
      <c r="N16" s="50">
        <f t="shared" ref="N16:V16" si="17">+N13+N14+N15</f>
        <v>980090</v>
      </c>
      <c r="O16" s="393">
        <f t="shared" si="17"/>
        <v>1966853</v>
      </c>
      <c r="P16" s="50">
        <f t="shared" si="17"/>
        <v>114</v>
      </c>
      <c r="Q16" s="393">
        <f t="shared" si="17"/>
        <v>1966967</v>
      </c>
      <c r="R16" s="49">
        <f t="shared" si="17"/>
        <v>1399648</v>
      </c>
      <c r="S16" s="50">
        <f t="shared" si="17"/>
        <v>1382508</v>
      </c>
      <c r="T16" s="204">
        <f t="shared" si="17"/>
        <v>2782156</v>
      </c>
      <c r="U16" s="50">
        <f t="shared" si="17"/>
        <v>760</v>
      </c>
      <c r="V16" s="204">
        <f t="shared" si="17"/>
        <v>2782916</v>
      </c>
      <c r="W16" s="51">
        <f t="shared" si="4"/>
        <v>41.482597318612882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f>Lcc_BKK!C17+Lcc_DMK!C17</f>
        <v>2259</v>
      </c>
      <c r="D17" s="127">
        <f>Lcc_BKK!D17+Lcc_DMK!D17</f>
        <v>2260</v>
      </c>
      <c r="E17" s="183">
        <f t="shared" si="15"/>
        <v>4519</v>
      </c>
      <c r="F17" s="126">
        <f>Lcc_BKK!F17+Lcc_DMK!F17</f>
        <v>3351</v>
      </c>
      <c r="G17" s="128">
        <f>Lcc_BKK!G17+Lcc_DMK!G17</f>
        <v>3354</v>
      </c>
      <c r="H17" s="189">
        <f t="shared" si="11"/>
        <v>6705</v>
      </c>
      <c r="I17" s="129">
        <f t="shared" si="1"/>
        <v>48.373533967691969</v>
      </c>
      <c r="J17" s="4"/>
      <c r="L17" s="14" t="s">
        <v>21</v>
      </c>
      <c r="M17" s="37">
        <f>Lcc_BKK!M17+Lcc_DMK!M17</f>
        <v>340377</v>
      </c>
      <c r="N17" s="38">
        <f>Lcc_BKK!N17+Lcc_DMK!N17</f>
        <v>330992</v>
      </c>
      <c r="O17" s="371">
        <f t="shared" ref="O17:O19" si="18">SUM(M17:N17)</f>
        <v>671369</v>
      </c>
      <c r="P17" s="39">
        <f>Lcc_BKK!P17+Lcc_DMK!P17</f>
        <v>152</v>
      </c>
      <c r="Q17" s="371">
        <f t="shared" ref="Q17:Q19" si="19">O17+P17</f>
        <v>671521</v>
      </c>
      <c r="R17" s="40">
        <f>Lcc_BKK!R17+Lcc_DMK!R17</f>
        <v>509130</v>
      </c>
      <c r="S17" s="38">
        <f>Lcc_BKK!S17+Lcc_DMK!S17</f>
        <v>509531</v>
      </c>
      <c r="T17" s="202">
        <f t="shared" ref="T17:T19" si="20">SUM(R17:S17)</f>
        <v>1018661</v>
      </c>
      <c r="U17" s="151">
        <f>Lcc_BKK!U17+Lcc_DMK!U17</f>
        <v>1028</v>
      </c>
      <c r="V17" s="371">
        <f>T17+U17</f>
        <v>1019689</v>
      </c>
      <c r="W17" s="41">
        <f t="shared" si="4"/>
        <v>51.847671182286192</v>
      </c>
    </row>
    <row r="18" spans="1:27">
      <c r="A18" s="418" t="str">
        <f t="shared" si="0"/>
        <v xml:space="preserve"> </v>
      </c>
      <c r="B18" s="112" t="s">
        <v>22</v>
      </c>
      <c r="C18" s="126">
        <f>Lcc_BKK!C18+Lcc_DMK!C18</f>
        <v>2315</v>
      </c>
      <c r="D18" s="127">
        <f>Lcc_BKK!D18+Lcc_DMK!D18</f>
        <v>2313</v>
      </c>
      <c r="E18" s="180">
        <f t="shared" si="15"/>
        <v>4628</v>
      </c>
      <c r="F18" s="126">
        <f>Lcc_BKK!F18+Lcc_DMK!F18</f>
        <v>3369</v>
      </c>
      <c r="G18" s="128">
        <f>Lcc_BKK!G18+Lcc_DMK!G18</f>
        <v>3365</v>
      </c>
      <c r="H18" s="180">
        <f t="shared" si="11"/>
        <v>6734</v>
      </c>
      <c r="I18" s="129">
        <f t="shared" si="1"/>
        <v>45.505617977528075</v>
      </c>
      <c r="J18" s="4"/>
      <c r="L18" s="14" t="s">
        <v>22</v>
      </c>
      <c r="M18" s="37">
        <f>Lcc_BKK!M18+Lcc_DMK!M18</f>
        <v>350897</v>
      </c>
      <c r="N18" s="38">
        <f>Lcc_BKK!N18+Lcc_DMK!N18</f>
        <v>356264</v>
      </c>
      <c r="O18" s="202">
        <f t="shared" si="18"/>
        <v>707161</v>
      </c>
      <c r="P18" s="39">
        <f>Lcc_BKK!P18+Lcc_DMK!P18</f>
        <v>479</v>
      </c>
      <c r="Q18" s="202">
        <f t="shared" si="19"/>
        <v>707640</v>
      </c>
      <c r="R18" s="40">
        <f>Lcc_BKK!R18+Lcc_DMK!R18</f>
        <v>500238</v>
      </c>
      <c r="S18" s="38">
        <f>Lcc_BKK!S18+Lcc_DMK!S18</f>
        <v>505981</v>
      </c>
      <c r="T18" s="202">
        <f t="shared" si="20"/>
        <v>1006219</v>
      </c>
      <c r="U18" s="151">
        <f>Lcc_BKK!U18+Lcc_DMK!U18</f>
        <v>1360</v>
      </c>
      <c r="V18" s="371">
        <f>T18+U18</f>
        <v>1007579</v>
      </c>
      <c r="W18" s="41">
        <f t="shared" si="4"/>
        <v>42.385817647391335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f>Lcc_BKK!C19+Lcc_DMK!C19</f>
        <v>2264</v>
      </c>
      <c r="D19" s="146">
        <f>Lcc_BKK!D19+Lcc_DMK!D19</f>
        <v>2261</v>
      </c>
      <c r="E19" s="184">
        <f t="shared" si="15"/>
        <v>4525</v>
      </c>
      <c r="F19" s="126">
        <f>Lcc_BKK!F19+Lcc_DMK!F19</f>
        <v>3093</v>
      </c>
      <c r="G19" s="147">
        <f>Lcc_BKK!G19+Lcc_DMK!G19</f>
        <v>3091</v>
      </c>
      <c r="H19" s="368">
        <f t="shared" si="11"/>
        <v>6184</v>
      </c>
      <c r="I19" s="148">
        <f t="shared" si="1"/>
        <v>36.662983425414367</v>
      </c>
      <c r="J19" s="4"/>
      <c r="L19" s="14" t="s">
        <v>23</v>
      </c>
      <c r="M19" s="37">
        <f>Lcc_BKK!M19+Lcc_DMK!M19</f>
        <v>339876</v>
      </c>
      <c r="N19" s="38">
        <f>Lcc_BKK!N19+Lcc_DMK!N19</f>
        <v>337647</v>
      </c>
      <c r="O19" s="371">
        <f t="shared" si="18"/>
        <v>677523</v>
      </c>
      <c r="P19" s="39">
        <f>Lcc_BKK!P19+Lcc_DMK!P19</f>
        <v>443</v>
      </c>
      <c r="Q19" s="371">
        <f t="shared" si="19"/>
        <v>677966</v>
      </c>
      <c r="R19" s="40">
        <f>Lcc_BKK!R19+Lcc_DMK!R19</f>
        <v>422144</v>
      </c>
      <c r="S19" s="38">
        <f>Lcc_BKK!S19+Lcc_DMK!S19</f>
        <v>416725</v>
      </c>
      <c r="T19" s="202">
        <f t="shared" si="20"/>
        <v>838869</v>
      </c>
      <c r="U19" s="39">
        <f>Lcc_BKK!U19+Lcc_DMK!U19</f>
        <v>1903</v>
      </c>
      <c r="V19" s="373">
        <f>T19+U19</f>
        <v>840772</v>
      </c>
      <c r="W19" s="41">
        <f t="shared" si="4"/>
        <v>24.013888602083288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21">+C17+C18+C19</f>
        <v>6838</v>
      </c>
      <c r="D20" s="135">
        <f t="shared" si="21"/>
        <v>6834</v>
      </c>
      <c r="E20" s="181">
        <f t="shared" si="21"/>
        <v>13672</v>
      </c>
      <c r="F20" s="134">
        <f t="shared" si="21"/>
        <v>9813</v>
      </c>
      <c r="G20" s="136">
        <f t="shared" si="21"/>
        <v>9810</v>
      </c>
      <c r="H20" s="369">
        <f t="shared" si="21"/>
        <v>19623</v>
      </c>
      <c r="I20" s="137">
        <f t="shared" si="1"/>
        <v>43.526916325336451</v>
      </c>
      <c r="J20" s="4"/>
      <c r="L20" s="42" t="s">
        <v>24</v>
      </c>
      <c r="M20" s="43">
        <f t="shared" ref="M20:V20" si="22">+M17+M18+M19</f>
        <v>1031150</v>
      </c>
      <c r="N20" s="44">
        <f t="shared" si="22"/>
        <v>1024903</v>
      </c>
      <c r="O20" s="372">
        <f t="shared" si="22"/>
        <v>2056053</v>
      </c>
      <c r="P20" s="45">
        <f t="shared" si="22"/>
        <v>1074</v>
      </c>
      <c r="Q20" s="372">
        <f t="shared" si="22"/>
        <v>2057127</v>
      </c>
      <c r="R20" s="46">
        <f t="shared" si="22"/>
        <v>1431512</v>
      </c>
      <c r="S20" s="44">
        <f t="shared" si="22"/>
        <v>1432237</v>
      </c>
      <c r="T20" s="372">
        <f t="shared" si="22"/>
        <v>2863749</v>
      </c>
      <c r="U20" s="45">
        <f t="shared" si="22"/>
        <v>4291</v>
      </c>
      <c r="V20" s="374">
        <f t="shared" si="22"/>
        <v>2868040</v>
      </c>
      <c r="W20" s="47">
        <f t="shared" si="4"/>
        <v>39.41968580452253</v>
      </c>
    </row>
    <row r="21" spans="1:27" ht="13.5" thickTop="1">
      <c r="A21" s="418" t="str">
        <f t="shared" ref="A21:A25" si="23">IF(ISERROR(F21/G21)," ",IF(F21/G21&gt;0.5,IF(F21/G21&lt;1.5," ","NOT OK"),"NOT OK"))</f>
        <v xml:space="preserve"> </v>
      </c>
      <c r="B21" s="112" t="s">
        <v>10</v>
      </c>
      <c r="C21" s="126">
        <v>2707</v>
      </c>
      <c r="D21" s="128">
        <v>2711</v>
      </c>
      <c r="E21" s="367">
        <f>SUM(C21:D21)</f>
        <v>5418</v>
      </c>
      <c r="F21" s="126">
        <f>Lcc_BKK!F21+Lcc_DMK!F21</f>
        <v>3565</v>
      </c>
      <c r="G21" s="128">
        <f>Lcc_BKK!G21+Lcc_DMK!G21</f>
        <v>3571</v>
      </c>
      <c r="H21" s="363">
        <f>SUM(F21:G21)</f>
        <v>7136</v>
      </c>
      <c r="I21" s="129">
        <f t="shared" ref="I21" si="24">IF(E21=0,0,((H21/E21)-1)*100)</f>
        <v>31.709117755629389</v>
      </c>
      <c r="J21" s="4"/>
      <c r="L21" s="14" t="s">
        <v>10</v>
      </c>
      <c r="M21" s="37">
        <v>410374</v>
      </c>
      <c r="N21" s="38">
        <v>416835</v>
      </c>
      <c r="O21" s="371">
        <f>SUM(M21:N21)</f>
        <v>827209</v>
      </c>
      <c r="P21" s="39">
        <v>396</v>
      </c>
      <c r="Q21" s="371">
        <f>O21+P21</f>
        <v>827605</v>
      </c>
      <c r="R21" s="40">
        <f>Lcc_BKK!R21+Lcc_DMK!R21</f>
        <v>514732</v>
      </c>
      <c r="S21" s="38">
        <f>Lcc_BKK!S21+Lcc_DMK!S21</f>
        <v>524383</v>
      </c>
      <c r="T21" s="371">
        <f t="shared" ref="T21" si="25">SUM(R21:S21)</f>
        <v>1039115</v>
      </c>
      <c r="U21" s="39">
        <f>Lcc_BKK!U21+Lcc_DMK!U21</f>
        <v>1264</v>
      </c>
      <c r="V21" s="373">
        <f>T21+U21</f>
        <v>1040379</v>
      </c>
      <c r="W21" s="41">
        <f t="shared" ref="W21" si="26">IF(Q21=0,0,((V21/Q21)-1)*100)</f>
        <v>25.709607844321859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2768</v>
      </c>
      <c r="D22" s="128">
        <v>2763</v>
      </c>
      <c r="E22" s="367">
        <f t="shared" ref="E22" si="27">SUM(C22:D22)</f>
        <v>5531</v>
      </c>
      <c r="F22" s="126">
        <f>Lcc_BKK!F22+Lcc_DMK!F22</f>
        <v>3570</v>
      </c>
      <c r="G22" s="128">
        <f>Lcc_BKK!G22+Lcc_DMK!G22</f>
        <v>3573</v>
      </c>
      <c r="H22" s="363">
        <f>SUM(F22:G22)</f>
        <v>7143</v>
      </c>
      <c r="I22" s="129">
        <f>IF(E22=0,0,((H22/E22)-1)*100)</f>
        <v>29.144820104863498</v>
      </c>
      <c r="J22" s="4"/>
      <c r="K22" s="7"/>
      <c r="L22" s="14" t="s">
        <v>11</v>
      </c>
      <c r="M22" s="37">
        <v>436252</v>
      </c>
      <c r="N22" s="38">
        <v>421587</v>
      </c>
      <c r="O22" s="371">
        <f>SUM(M22:N22)</f>
        <v>857839</v>
      </c>
      <c r="P22" s="39">
        <v>537</v>
      </c>
      <c r="Q22" s="371">
        <f>O22+P22</f>
        <v>858376</v>
      </c>
      <c r="R22" s="40">
        <f>Lcc_BKK!R22+Lcc_DMK!R22</f>
        <v>566538</v>
      </c>
      <c r="S22" s="38">
        <f>Lcc_BKK!S22+Lcc_DMK!S22</f>
        <v>552645</v>
      </c>
      <c r="T22" s="371">
        <f>SUM(R22:S22)</f>
        <v>1119183</v>
      </c>
      <c r="U22" s="39">
        <f>Lcc_BKK!U22+Lcc_DMK!U22</f>
        <v>1513</v>
      </c>
      <c r="V22" s="371">
        <f>T22+U22</f>
        <v>1120696</v>
      </c>
      <c r="W22" s="41">
        <f>IF(Q22=0,0,((V22/Q22)-1)*100)</f>
        <v>30.560034297324258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3001</v>
      </c>
      <c r="D23" s="132">
        <v>3000</v>
      </c>
      <c r="E23" s="180">
        <f>SUM(C23:D23)</f>
        <v>6001</v>
      </c>
      <c r="F23" s="130">
        <f>Lcc_BKK!F23+Lcc_DMK!F23</f>
        <v>5875</v>
      </c>
      <c r="G23" s="132">
        <f>Lcc_BKK!G23+Lcc_DMK!G23</f>
        <v>5873</v>
      </c>
      <c r="H23" s="186">
        <f>SUM(F23:G23)</f>
        <v>11748</v>
      </c>
      <c r="I23" s="129">
        <f>IF(E23=0,0,((H23/E23)-1)*100)</f>
        <v>95.767372104649226</v>
      </c>
      <c r="J23" s="4"/>
      <c r="K23" s="7"/>
      <c r="L23" s="23" t="s">
        <v>12</v>
      </c>
      <c r="M23" s="37">
        <v>466717</v>
      </c>
      <c r="N23" s="38">
        <v>459270</v>
      </c>
      <c r="O23" s="371">
        <f t="shared" ref="O23" si="28">SUM(M23:N23)</f>
        <v>925987</v>
      </c>
      <c r="P23" s="39">
        <v>924</v>
      </c>
      <c r="Q23" s="371">
        <f t="shared" ref="Q23" si="29">O23+P23</f>
        <v>926911</v>
      </c>
      <c r="R23" s="40">
        <f>Lcc_BKK!R23+Lcc_DMK!R23</f>
        <v>630318</v>
      </c>
      <c r="S23" s="38">
        <f>Lcc_BKK!S23+Lcc_DMK!S23</f>
        <v>621909</v>
      </c>
      <c r="T23" s="371">
        <f t="shared" ref="T23" si="30">SUM(R23:S23)</f>
        <v>1252227</v>
      </c>
      <c r="U23" s="39">
        <f>Lcc_BKK!U23+Lcc_DMK!U23</f>
        <v>1937</v>
      </c>
      <c r="V23" s="394">
        <f>T23+U23</f>
        <v>1254164</v>
      </c>
      <c r="W23" s="41">
        <f>IF(Q23=0,0,((V23/Q23)-1)*100)</f>
        <v>35.30576290496068</v>
      </c>
    </row>
    <row r="24" spans="1:27" ht="14.25" thickTop="1" thickBot="1">
      <c r="A24" s="1"/>
      <c r="B24" s="133" t="s">
        <v>38</v>
      </c>
      <c r="C24" s="440">
        <f>+C21+C22+C23</f>
        <v>8476</v>
      </c>
      <c r="D24" s="441">
        <f t="shared" ref="D24:H24" si="31">+D21+D22+D23</f>
        <v>8474</v>
      </c>
      <c r="E24" s="442">
        <f t="shared" si="31"/>
        <v>16950</v>
      </c>
      <c r="F24" s="440">
        <f t="shared" si="31"/>
        <v>13010</v>
      </c>
      <c r="G24" s="441">
        <f t="shared" si="31"/>
        <v>13017</v>
      </c>
      <c r="H24" s="442">
        <f t="shared" si="31"/>
        <v>26027</v>
      </c>
      <c r="I24" s="137">
        <f t="shared" ref="I24" si="32">IF(E24=0,0,((H24/E24)-1)*100)</f>
        <v>53.551622418879049</v>
      </c>
      <c r="J24" s="4"/>
      <c r="L24" s="42" t="s">
        <v>38</v>
      </c>
      <c r="M24" s="43">
        <f t="shared" ref="M24:V24" si="33">+M21+M22+M23</f>
        <v>1313343</v>
      </c>
      <c r="N24" s="46">
        <f t="shared" si="33"/>
        <v>1297692</v>
      </c>
      <c r="O24" s="443">
        <f t="shared" si="33"/>
        <v>2611035</v>
      </c>
      <c r="P24" s="43">
        <f t="shared" si="33"/>
        <v>1857</v>
      </c>
      <c r="Q24" s="443">
        <f t="shared" si="33"/>
        <v>2612892</v>
      </c>
      <c r="R24" s="43">
        <f t="shared" si="33"/>
        <v>1711588</v>
      </c>
      <c r="S24" s="46">
        <f t="shared" si="33"/>
        <v>1698937</v>
      </c>
      <c r="T24" s="443">
        <f t="shared" si="33"/>
        <v>3410525</v>
      </c>
      <c r="U24" s="43">
        <f t="shared" si="33"/>
        <v>4714</v>
      </c>
      <c r="V24" s="443">
        <f t="shared" si="33"/>
        <v>3415239</v>
      </c>
      <c r="W24" s="444">
        <f t="shared" ref="W24" si="34">IF(Q24=0,0,((V24/Q24)-1)*100)</f>
        <v>30.707239334806037</v>
      </c>
      <c r="X24" s="1"/>
      <c r="Y24" s="1"/>
      <c r="Z24" s="1"/>
      <c r="AA24" s="1"/>
    </row>
    <row r="25" spans="1:27" ht="14.25" thickTop="1" thickBot="1">
      <c r="A25" s="419" t="str">
        <f t="shared" si="23"/>
        <v xml:space="preserve"> </v>
      </c>
      <c r="B25" s="133" t="s">
        <v>64</v>
      </c>
      <c r="C25" s="134">
        <f>+C12+C16+C20+C24</f>
        <v>30538</v>
      </c>
      <c r="D25" s="136">
        <f t="shared" ref="D25:H25" si="35">+D12+D16+D20+D24</f>
        <v>30527</v>
      </c>
      <c r="E25" s="370">
        <f t="shared" si="35"/>
        <v>61065</v>
      </c>
      <c r="F25" s="134">
        <f t="shared" si="35"/>
        <v>41255</v>
      </c>
      <c r="G25" s="136">
        <f t="shared" si="35"/>
        <v>41259</v>
      </c>
      <c r="H25" s="364">
        <f t="shared" si="35"/>
        <v>82514</v>
      </c>
      <c r="I25" s="138">
        <f>IF(E25=0,0,((H25/E25)-1)*100)</f>
        <v>35.124866945058542</v>
      </c>
      <c r="J25" s="4"/>
      <c r="L25" s="42" t="s">
        <v>64</v>
      </c>
      <c r="M25" s="46">
        <f t="shared" ref="M25:V25" si="36">+M12+M16+M20+M24</f>
        <v>4330164</v>
      </c>
      <c r="N25" s="44">
        <f t="shared" si="36"/>
        <v>4325134</v>
      </c>
      <c r="O25" s="372">
        <f t="shared" si="36"/>
        <v>8655298</v>
      </c>
      <c r="P25" s="44">
        <f t="shared" si="36"/>
        <v>4015</v>
      </c>
      <c r="Q25" s="372">
        <f t="shared" si="36"/>
        <v>8659313</v>
      </c>
      <c r="R25" s="46">
        <f t="shared" si="36"/>
        <v>5899895</v>
      </c>
      <c r="S25" s="44">
        <f t="shared" si="36"/>
        <v>5888314</v>
      </c>
      <c r="T25" s="372">
        <f t="shared" si="36"/>
        <v>11788209</v>
      </c>
      <c r="U25" s="44">
        <f t="shared" si="36"/>
        <v>10908</v>
      </c>
      <c r="V25" s="372">
        <f t="shared" si="36"/>
        <v>11799117</v>
      </c>
      <c r="W25" s="47">
        <f>IF(Q25=0,0,((V25/Q25)-1)*100)</f>
        <v>36.259273686030284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15"/>
      <c r="N31" s="16"/>
      <c r="O31" s="17"/>
      <c r="P31" s="18"/>
      <c r="Q31" s="19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229" t="s">
        <v>7</v>
      </c>
      <c r="F32" s="118" t="s">
        <v>5</v>
      </c>
      <c r="G32" s="119" t="s">
        <v>6</v>
      </c>
      <c r="H32" s="229" t="s">
        <v>7</v>
      </c>
      <c r="I32" s="121"/>
      <c r="J32" s="4"/>
      <c r="L32" s="23"/>
      <c r="M32" s="24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8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0"/>
      <c r="N33" s="31"/>
      <c r="O33" s="32"/>
      <c r="P33" s="33"/>
      <c r="Q33" s="32"/>
      <c r="R33" s="34"/>
      <c r="S33" s="31"/>
      <c r="T33" s="32"/>
      <c r="U33" s="33"/>
      <c r="V33" s="35"/>
      <c r="W33" s="36"/>
    </row>
    <row r="34" spans="1:28">
      <c r="A34" s="4" t="str">
        <f t="shared" si="0"/>
        <v xml:space="preserve"> </v>
      </c>
      <c r="B34" s="112" t="s">
        <v>13</v>
      </c>
      <c r="C34" s="126">
        <f>Lcc_BKK!C34+Lcc_DMK!C34</f>
        <v>4336</v>
      </c>
      <c r="D34" s="127">
        <f>Lcc_BKK!D34+Lcc_DMK!D34</f>
        <v>4337</v>
      </c>
      <c r="E34" s="367">
        <f t="shared" ref="E34:E35" si="37">SUM(C34:D34)</f>
        <v>8673</v>
      </c>
      <c r="F34" s="126">
        <f>Lcc_BKK!F34+Lcc_DMK!F34</f>
        <v>5859</v>
      </c>
      <c r="G34" s="128">
        <f>Lcc_BKK!G34+Lcc_DMK!G34</f>
        <v>5860</v>
      </c>
      <c r="H34" s="363">
        <f t="shared" ref="H34:H35" si="38">SUM(F34:G34)</f>
        <v>11719</v>
      </c>
      <c r="I34" s="129">
        <f t="shared" ref="I34:I45" si="39">IF(E34=0,0,((H34/E34)-1)*100)</f>
        <v>35.120488873515512</v>
      </c>
      <c r="J34" s="4"/>
      <c r="L34" s="14" t="s">
        <v>13</v>
      </c>
      <c r="M34" s="37">
        <f>Lcc_BKK!M34+Lcc_DMK!M34</f>
        <v>564776</v>
      </c>
      <c r="N34" s="38">
        <f>Lcc_BKK!N34+Lcc_DMK!N34</f>
        <v>532467</v>
      </c>
      <c r="O34" s="371">
        <f t="shared" ref="O34:O35" si="40">SUM(M34:N34)</f>
        <v>1097243</v>
      </c>
      <c r="P34" s="39">
        <f>Lcc_BKK!P34+Lcc_DMK!P34</f>
        <v>702</v>
      </c>
      <c r="Q34" s="371">
        <f t="shared" ref="Q34:Q35" si="41">O34+P34</f>
        <v>1097945</v>
      </c>
      <c r="R34" s="40">
        <f>Lcc_BKK!R34+Lcc_DMK!R34</f>
        <v>840416</v>
      </c>
      <c r="S34" s="38">
        <f>Lcc_BKK!S34+Lcc_DMK!S34</f>
        <v>775834</v>
      </c>
      <c r="T34" s="371">
        <f t="shared" ref="T34:T35" si="42">SUM(R34:S34)</f>
        <v>1616250</v>
      </c>
      <c r="U34" s="39">
        <f>Lcc_BKK!U34+Lcc_DMK!U34</f>
        <v>278</v>
      </c>
      <c r="V34" s="373">
        <f>T34+U34</f>
        <v>1616528</v>
      </c>
      <c r="W34" s="41">
        <f t="shared" ref="W34:W45" si="43">IF(Q34=0,0,((V34/Q34)-1)*100)</f>
        <v>47.232147329784269</v>
      </c>
    </row>
    <row r="35" spans="1:28">
      <c r="A35" s="4" t="str">
        <f t="shared" si="0"/>
        <v xml:space="preserve"> </v>
      </c>
      <c r="B35" s="112" t="s">
        <v>14</v>
      </c>
      <c r="C35" s="126">
        <f>Lcc_BKK!C35+Lcc_DMK!C35</f>
        <v>3900</v>
      </c>
      <c r="D35" s="127">
        <f>Lcc_BKK!D35+Lcc_DMK!D35</f>
        <v>3899</v>
      </c>
      <c r="E35" s="367">
        <f t="shared" si="37"/>
        <v>7799</v>
      </c>
      <c r="F35" s="126">
        <f>Lcc_BKK!F35+Lcc_DMK!F35</f>
        <v>5462</v>
      </c>
      <c r="G35" s="128">
        <f>Lcc_BKK!G35+Lcc_DMK!G35</f>
        <v>5462</v>
      </c>
      <c r="H35" s="363">
        <f t="shared" si="38"/>
        <v>10924</v>
      </c>
      <c r="I35" s="129">
        <f t="shared" si="39"/>
        <v>40.069239646108471</v>
      </c>
      <c r="J35" s="4"/>
      <c r="L35" s="14" t="s">
        <v>14</v>
      </c>
      <c r="M35" s="37">
        <f>Lcc_BKK!M35+Lcc_DMK!M35</f>
        <v>533755</v>
      </c>
      <c r="N35" s="38">
        <f>Lcc_BKK!N35+Lcc_DMK!N35</f>
        <v>507924</v>
      </c>
      <c r="O35" s="371">
        <f t="shared" si="40"/>
        <v>1041679</v>
      </c>
      <c r="P35" s="39">
        <f>Lcc_BKK!P35+Lcc_DMK!P35</f>
        <v>118</v>
      </c>
      <c r="Q35" s="371">
        <f t="shared" si="41"/>
        <v>1041797</v>
      </c>
      <c r="R35" s="40">
        <f>Lcc_BKK!R35+Lcc_DMK!R35</f>
        <v>779469</v>
      </c>
      <c r="S35" s="38">
        <f>Lcc_BKK!S35+Lcc_DMK!S35</f>
        <v>776207</v>
      </c>
      <c r="T35" s="371">
        <f t="shared" si="42"/>
        <v>1555676</v>
      </c>
      <c r="U35" s="39">
        <f>Lcc_BKK!U35+Lcc_DMK!U35</f>
        <v>438</v>
      </c>
      <c r="V35" s="373">
        <f>T35+U35</f>
        <v>1556114</v>
      </c>
      <c r="W35" s="41">
        <f t="shared" si="43"/>
        <v>49.368255043928897</v>
      </c>
    </row>
    <row r="36" spans="1:28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f>Lcc_BKK!C36+Lcc_DMK!C36</f>
        <v>4360</v>
      </c>
      <c r="D36" s="127">
        <f>Lcc_BKK!D36+Lcc_DMK!D36</f>
        <v>4363</v>
      </c>
      <c r="E36" s="367">
        <f>SUM(C36:D36)</f>
        <v>8723</v>
      </c>
      <c r="F36" s="126">
        <f>Lcc_BKK!F36+Lcc_DMK!F36</f>
        <v>6098</v>
      </c>
      <c r="G36" s="128">
        <f>Lcc_BKK!G36+Lcc_DMK!G36</f>
        <v>6096</v>
      </c>
      <c r="H36" s="363">
        <f>SUM(F36:G36)</f>
        <v>12194</v>
      </c>
      <c r="I36" s="129">
        <f>IF(E36=0,0,((H36/E36)-1)*100)</f>
        <v>39.791356184798808</v>
      </c>
      <c r="J36" s="4"/>
      <c r="L36" s="14" t="s">
        <v>15</v>
      </c>
      <c r="M36" s="37">
        <f>Lcc_BKK!M36+Lcc_DMK!M36</f>
        <v>638553</v>
      </c>
      <c r="N36" s="38">
        <f>Lcc_BKK!N36+Lcc_DMK!N36</f>
        <v>631233</v>
      </c>
      <c r="O36" s="371">
        <f>SUM(M36:N36)</f>
        <v>1269786</v>
      </c>
      <c r="P36" s="39">
        <f>Lcc_BKK!P36+Lcc_DMK!P36</f>
        <v>466</v>
      </c>
      <c r="Q36" s="371">
        <f>O36+P36</f>
        <v>1270252</v>
      </c>
      <c r="R36" s="40">
        <f>Lcc_BKK!R36+Lcc_DMK!R36</f>
        <v>897004</v>
      </c>
      <c r="S36" s="38">
        <f>Lcc_BKK!S36+Lcc_DMK!S36</f>
        <v>869075</v>
      </c>
      <c r="T36" s="371">
        <f>SUM(R36:S36)</f>
        <v>1766079</v>
      </c>
      <c r="U36" s="39">
        <f>Lcc_BKK!U36+Lcc_DMK!U36</f>
        <v>237</v>
      </c>
      <c r="V36" s="373">
        <f>T36+U36</f>
        <v>1766316</v>
      </c>
      <c r="W36" s="41">
        <f>IF(Q36=0,0,((V36/Q36)-1)*100)</f>
        <v>39.052408498471181</v>
      </c>
    </row>
    <row r="37" spans="1:28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4">+C34+C35+C36</f>
        <v>12596</v>
      </c>
      <c r="D37" s="136">
        <f t="shared" si="44"/>
        <v>12599</v>
      </c>
      <c r="E37" s="370">
        <f t="shared" si="44"/>
        <v>25195</v>
      </c>
      <c r="F37" s="134">
        <f t="shared" si="44"/>
        <v>17419</v>
      </c>
      <c r="G37" s="136">
        <f t="shared" si="44"/>
        <v>17418</v>
      </c>
      <c r="H37" s="364">
        <f t="shared" si="44"/>
        <v>34837</v>
      </c>
      <c r="I37" s="138">
        <f>IF(E37=0,0,((H37/E37)-1)*100)</f>
        <v>38.269497916253229</v>
      </c>
      <c r="J37" s="8"/>
      <c r="L37" s="42" t="s">
        <v>61</v>
      </c>
      <c r="M37" s="46">
        <f t="shared" ref="M37:V37" si="45">+M34+M35+M36</f>
        <v>1737084</v>
      </c>
      <c r="N37" s="44">
        <f t="shared" si="45"/>
        <v>1671624</v>
      </c>
      <c r="O37" s="372">
        <f t="shared" si="45"/>
        <v>3408708</v>
      </c>
      <c r="P37" s="44">
        <f t="shared" si="45"/>
        <v>1286</v>
      </c>
      <c r="Q37" s="372">
        <f t="shared" si="45"/>
        <v>3409994</v>
      </c>
      <c r="R37" s="46">
        <f t="shared" si="45"/>
        <v>2516889</v>
      </c>
      <c r="S37" s="44">
        <f t="shared" si="45"/>
        <v>2421116</v>
      </c>
      <c r="T37" s="372">
        <f t="shared" si="45"/>
        <v>4938005</v>
      </c>
      <c r="U37" s="44">
        <f t="shared" si="45"/>
        <v>953</v>
      </c>
      <c r="V37" s="372">
        <f t="shared" si="45"/>
        <v>4938958</v>
      </c>
      <c r="W37" s="47">
        <f>IF(Q37=0,0,((V37/Q37)-1)*100)</f>
        <v>44.837732852315867</v>
      </c>
      <c r="AB37" s="342"/>
    </row>
    <row r="38" spans="1:28" ht="13.5" thickTop="1">
      <c r="A38" s="4" t="str">
        <f t="shared" si="0"/>
        <v xml:space="preserve"> </v>
      </c>
      <c r="B38" s="112" t="s">
        <v>16</v>
      </c>
      <c r="C38" s="139">
        <f>Lcc_BKK!C38+Lcc_DMK!C38</f>
        <v>4517</v>
      </c>
      <c r="D38" s="140">
        <f>Lcc_BKK!D38+Lcc_DMK!D38</f>
        <v>4518</v>
      </c>
      <c r="E38" s="180">
        <f t="shared" ref="E38:E40" si="46">SUM(C38:D38)</f>
        <v>9035</v>
      </c>
      <c r="F38" s="139">
        <f>Lcc_BKK!F38+Lcc_DMK!F38</f>
        <v>5965</v>
      </c>
      <c r="G38" s="141">
        <f>Lcc_BKK!G38+Lcc_DMK!G38</f>
        <v>5965</v>
      </c>
      <c r="H38" s="363">
        <f t="shared" ref="H38:H40" si="47">SUM(F38:G38)</f>
        <v>11930</v>
      </c>
      <c r="I38" s="129">
        <f t="shared" si="39"/>
        <v>32.042058660763708</v>
      </c>
      <c r="J38" s="4"/>
      <c r="L38" s="14" t="s">
        <v>16</v>
      </c>
      <c r="M38" s="37">
        <f>Lcc_BKK!M38+Lcc_DMK!M38</f>
        <v>640962</v>
      </c>
      <c r="N38" s="38">
        <f>Lcc_BKK!N38+Lcc_DMK!N38</f>
        <v>644579</v>
      </c>
      <c r="O38" s="202">
        <f t="shared" ref="O38:O40" si="48">SUM(M38:N38)</f>
        <v>1285541</v>
      </c>
      <c r="P38" s="39">
        <f>Lcc_BKK!P38+Lcc_DMK!P38</f>
        <v>257</v>
      </c>
      <c r="Q38" s="202">
        <f t="shared" ref="Q38:Q40" si="49">O38+P38</f>
        <v>1285798</v>
      </c>
      <c r="R38" s="40">
        <f>Lcc_BKK!R38+Lcc_DMK!R38</f>
        <v>844892</v>
      </c>
      <c r="S38" s="38">
        <f>Lcc_BKK!S38+Lcc_DMK!S38</f>
        <v>844779</v>
      </c>
      <c r="T38" s="202">
        <f t="shared" ref="T38:T40" si="50">SUM(R38:S38)</f>
        <v>1689671</v>
      </c>
      <c r="U38" s="39">
        <f>Lcc_BKK!U38+Lcc_DMK!U38</f>
        <v>410</v>
      </c>
      <c r="V38" s="327">
        <f>T38+U38</f>
        <v>1690081</v>
      </c>
      <c r="W38" s="41">
        <f t="shared" si="43"/>
        <v>31.442186097660763</v>
      </c>
    </row>
    <row r="39" spans="1:28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f>Lcc_BKK!C39+Lcc_DMK!C39</f>
        <v>4421</v>
      </c>
      <c r="D39" s="140">
        <f>Lcc_BKK!D39+Lcc_DMK!D39</f>
        <v>4417</v>
      </c>
      <c r="E39" s="180">
        <f>SUM(C39:D39)</f>
        <v>8838</v>
      </c>
      <c r="F39" s="139">
        <f>Lcc_BKK!F39+Lcc_DMK!F39</f>
        <v>6060</v>
      </c>
      <c r="G39" s="141">
        <f>Lcc_BKK!G39+Lcc_DMK!G39</f>
        <v>6059</v>
      </c>
      <c r="H39" s="363">
        <f>SUM(F39:G39)</f>
        <v>12119</v>
      </c>
      <c r="I39" s="129">
        <f>IF(E39=0,0,((H39/E39)-1)*100)</f>
        <v>37.123783661461871</v>
      </c>
      <c r="J39" s="4"/>
      <c r="L39" s="14" t="s">
        <v>17</v>
      </c>
      <c r="M39" s="37">
        <f>Lcc_BKK!M39+Lcc_DMK!M39</f>
        <v>588480</v>
      </c>
      <c r="N39" s="38">
        <f>Lcc_BKK!N39+Lcc_DMK!N39</f>
        <v>588204</v>
      </c>
      <c r="O39" s="202">
        <f>SUM(M39:N39)</f>
        <v>1176684</v>
      </c>
      <c r="P39" s="39">
        <f>Lcc_BKK!P39+Lcc_DMK!P39</f>
        <v>298</v>
      </c>
      <c r="Q39" s="202">
        <f>O39+P39</f>
        <v>1176982</v>
      </c>
      <c r="R39" s="40">
        <f>Lcc_BKK!R39+Lcc_DMK!R39</f>
        <v>822144</v>
      </c>
      <c r="S39" s="38">
        <f>Lcc_BKK!S39+Lcc_DMK!S39</f>
        <v>821956</v>
      </c>
      <c r="T39" s="202">
        <f>SUM(R39:S39)</f>
        <v>1644100</v>
      </c>
      <c r="U39" s="151">
        <f>Lcc_BKK!U39+Lcc_DMK!U39</f>
        <v>528</v>
      </c>
      <c r="V39" s="202">
        <f>T39+U39</f>
        <v>1644628</v>
      </c>
      <c r="W39" s="41">
        <f>IF(Q39=0,0,((V39/Q39)-1)*100)</f>
        <v>39.732638222164816</v>
      </c>
    </row>
    <row r="40" spans="1:28" ht="13.5" thickBot="1">
      <c r="A40" s="4" t="str">
        <f t="shared" si="0"/>
        <v xml:space="preserve"> </v>
      </c>
      <c r="B40" s="112" t="s">
        <v>18</v>
      </c>
      <c r="C40" s="139">
        <f>Lcc_BKK!C40+Lcc_DMK!C40</f>
        <v>3923</v>
      </c>
      <c r="D40" s="140">
        <f>Lcc_BKK!D40+Lcc_DMK!D40</f>
        <v>3926</v>
      </c>
      <c r="E40" s="180">
        <f t="shared" si="46"/>
        <v>7849</v>
      </c>
      <c r="F40" s="139">
        <f>Lcc_BKK!F40+Lcc_DMK!F40</f>
        <v>5533</v>
      </c>
      <c r="G40" s="141">
        <f>Lcc_BKK!G40+Lcc_DMK!G40</f>
        <v>5534</v>
      </c>
      <c r="H40" s="363">
        <f t="shared" si="47"/>
        <v>11067</v>
      </c>
      <c r="I40" s="129">
        <f t="shared" si="39"/>
        <v>40.99885335711555</v>
      </c>
      <c r="J40" s="4"/>
      <c r="L40" s="14" t="s">
        <v>18</v>
      </c>
      <c r="M40" s="37">
        <f>Lcc_BKK!M40+Lcc_DMK!M40</f>
        <v>526610</v>
      </c>
      <c r="N40" s="38">
        <f>Lcc_BKK!N40+Lcc_DMK!N40</f>
        <v>528480</v>
      </c>
      <c r="O40" s="202">
        <f t="shared" si="48"/>
        <v>1055090</v>
      </c>
      <c r="P40" s="39">
        <f>Lcc_BKK!P40+Lcc_DMK!P40</f>
        <v>144</v>
      </c>
      <c r="Q40" s="202">
        <f t="shared" si="49"/>
        <v>1055234</v>
      </c>
      <c r="R40" s="40">
        <f>Lcc_BKK!R40+Lcc_DMK!R40</f>
        <v>757218</v>
      </c>
      <c r="S40" s="38">
        <f>Lcc_BKK!S40+Lcc_DMK!S40</f>
        <v>752299</v>
      </c>
      <c r="T40" s="202">
        <f t="shared" si="50"/>
        <v>1509517</v>
      </c>
      <c r="U40" s="151">
        <f>Lcc_BKK!U40+Lcc_DMK!U40</f>
        <v>27</v>
      </c>
      <c r="V40" s="400">
        <f>T40+U40</f>
        <v>1509544</v>
      </c>
      <c r="W40" s="41">
        <f t="shared" si="43"/>
        <v>43.053010043270021</v>
      </c>
    </row>
    <row r="41" spans="1:28" ht="16.5" thickTop="1" thickBot="1">
      <c r="A41" s="10" t="str">
        <f t="shared" si="0"/>
        <v xml:space="preserve"> </v>
      </c>
      <c r="B41" s="142" t="s">
        <v>19</v>
      </c>
      <c r="C41" s="143">
        <f>+C38+C39+C40</f>
        <v>12861</v>
      </c>
      <c r="D41" s="144">
        <f t="shared" ref="D41" si="51">+D38+D39+D40</f>
        <v>12861</v>
      </c>
      <c r="E41" s="182">
        <f t="shared" ref="E41" si="52">+E38+E39+E40</f>
        <v>25722</v>
      </c>
      <c r="F41" s="134">
        <f t="shared" ref="F41" si="53">+F38+F39+F40</f>
        <v>17558</v>
      </c>
      <c r="G41" s="145">
        <f t="shared" ref="G41" si="54">+G38+G39+G40</f>
        <v>17558</v>
      </c>
      <c r="H41" s="365">
        <f t="shared" ref="H41" si="55">+H38+H39+H40</f>
        <v>35116</v>
      </c>
      <c r="I41" s="137">
        <f t="shared" si="39"/>
        <v>36.521265842469489</v>
      </c>
      <c r="J41" s="10"/>
      <c r="K41" s="11"/>
      <c r="L41" s="48" t="s">
        <v>19</v>
      </c>
      <c r="M41" s="49">
        <f>+M38+M39+M40</f>
        <v>1756052</v>
      </c>
      <c r="N41" s="50">
        <f t="shared" ref="N41" si="56">+N38+N39+N40</f>
        <v>1761263</v>
      </c>
      <c r="O41" s="204">
        <f t="shared" ref="O41" si="57">+O38+O39+O40</f>
        <v>3517315</v>
      </c>
      <c r="P41" s="50">
        <f t="shared" ref="P41" si="58">+P38+P39+P40</f>
        <v>699</v>
      </c>
      <c r="Q41" s="204">
        <f t="shared" ref="Q41" si="59">+Q38+Q39+Q40</f>
        <v>3518014</v>
      </c>
      <c r="R41" s="49">
        <f t="shared" ref="R41" si="60">+R38+R39+R40</f>
        <v>2424254</v>
      </c>
      <c r="S41" s="50">
        <f t="shared" ref="S41" si="61">+S38+S39+S40</f>
        <v>2419034</v>
      </c>
      <c r="T41" s="204">
        <f t="shared" ref="T41" si="62">+T38+T39+T40</f>
        <v>4843288</v>
      </c>
      <c r="U41" s="50">
        <f t="shared" ref="U41" si="63">+U38+U39+U40</f>
        <v>965</v>
      </c>
      <c r="V41" s="204">
        <f t="shared" ref="V41" si="64">+V38+V39+V40</f>
        <v>4844253</v>
      </c>
      <c r="W41" s="51">
        <f t="shared" si="43"/>
        <v>37.698513991132486</v>
      </c>
    </row>
    <row r="42" spans="1:28" ht="13.5" thickTop="1">
      <c r="A42" s="4" t="str">
        <f t="shared" si="0"/>
        <v xml:space="preserve"> </v>
      </c>
      <c r="B42" s="112" t="s">
        <v>20</v>
      </c>
      <c r="C42" s="126">
        <f>Lcc_BKK!C42+Lcc_DMK!C42</f>
        <v>4195</v>
      </c>
      <c r="D42" s="127">
        <f>Lcc_BKK!D42+Lcc_DMK!D42</f>
        <v>4191</v>
      </c>
      <c r="E42" s="183">
        <f t="shared" ref="E42:E44" si="65">SUM(C42:D42)</f>
        <v>8386</v>
      </c>
      <c r="F42" s="126">
        <f>Lcc_BKK!F42+Lcc_DMK!F42</f>
        <v>5815</v>
      </c>
      <c r="G42" s="128">
        <f>Lcc_BKK!G42+Lcc_DMK!G42</f>
        <v>5818</v>
      </c>
      <c r="H42" s="366">
        <f t="shared" ref="H42:H44" si="66">SUM(F42:G42)</f>
        <v>11633</v>
      </c>
      <c r="I42" s="129">
        <f t="shared" si="39"/>
        <v>38.719294061531116</v>
      </c>
      <c r="J42" s="4"/>
      <c r="L42" s="14" t="s">
        <v>21</v>
      </c>
      <c r="M42" s="37">
        <f>Lcc_BKK!M42+Lcc_DMK!M42</f>
        <v>605057</v>
      </c>
      <c r="N42" s="38">
        <f>Lcc_BKK!N42+Lcc_DMK!N42</f>
        <v>614751</v>
      </c>
      <c r="O42" s="202">
        <f t="shared" ref="O42:O44" si="67">SUM(M42:N42)</f>
        <v>1219808</v>
      </c>
      <c r="P42" s="39">
        <f>Lcc_BKK!P42+Lcc_DMK!P42</f>
        <v>126</v>
      </c>
      <c r="Q42" s="202">
        <f t="shared" ref="Q42:Q44" si="68">O42+P42</f>
        <v>1219934</v>
      </c>
      <c r="R42" s="40">
        <f>Lcc_BKK!R42+Lcc_DMK!R42</f>
        <v>836759</v>
      </c>
      <c r="S42" s="38">
        <f>Lcc_BKK!S42+Lcc_DMK!S42</f>
        <v>862031</v>
      </c>
      <c r="T42" s="202">
        <f t="shared" ref="T42:T44" si="69">SUM(R42:S42)</f>
        <v>1698790</v>
      </c>
      <c r="U42" s="39">
        <f>Lcc_BKK!U42+Lcc_DMK!U42</f>
        <v>536</v>
      </c>
      <c r="V42" s="202">
        <f>T42+U42</f>
        <v>1699326</v>
      </c>
      <c r="W42" s="41">
        <f t="shared" si="43"/>
        <v>39.296552108556696</v>
      </c>
    </row>
    <row r="43" spans="1:28">
      <c r="A43" s="4" t="str">
        <f t="shared" si="0"/>
        <v xml:space="preserve"> </v>
      </c>
      <c r="B43" s="112" t="s">
        <v>22</v>
      </c>
      <c r="C43" s="126">
        <f>Lcc_BKK!C43+Lcc_DMK!C43</f>
        <v>4382</v>
      </c>
      <c r="D43" s="127">
        <f>Lcc_BKK!D43+Lcc_DMK!D43</f>
        <v>4384</v>
      </c>
      <c r="E43" s="180">
        <f t="shared" si="65"/>
        <v>8766</v>
      </c>
      <c r="F43" s="126">
        <f>Lcc_BKK!F43+Lcc_DMK!F43</f>
        <v>5964</v>
      </c>
      <c r="G43" s="128">
        <f>Lcc_BKK!G43+Lcc_DMK!G43</f>
        <v>5962</v>
      </c>
      <c r="H43" s="367">
        <f t="shared" si="66"/>
        <v>11926</v>
      </c>
      <c r="I43" s="129">
        <f t="shared" si="39"/>
        <v>36.048368697239333</v>
      </c>
      <c r="J43" s="4"/>
      <c r="L43" s="14" t="s">
        <v>22</v>
      </c>
      <c r="M43" s="37">
        <f>Lcc_BKK!M43+Lcc_DMK!M43</f>
        <v>658533</v>
      </c>
      <c r="N43" s="38">
        <f>Lcc_BKK!N43+Lcc_DMK!N43</f>
        <v>639311</v>
      </c>
      <c r="O43" s="202">
        <f t="shared" si="67"/>
        <v>1297844</v>
      </c>
      <c r="P43" s="39">
        <f>Lcc_BKK!P43+Lcc_DMK!P43</f>
        <v>162</v>
      </c>
      <c r="Q43" s="202">
        <f t="shared" si="68"/>
        <v>1298006</v>
      </c>
      <c r="R43" s="40">
        <f>Lcc_BKK!R43+Lcc_DMK!R43</f>
        <v>883046</v>
      </c>
      <c r="S43" s="38">
        <f>Lcc_BKK!S43+Lcc_DMK!S43</f>
        <v>842646</v>
      </c>
      <c r="T43" s="202">
        <f t="shared" si="69"/>
        <v>1725692</v>
      </c>
      <c r="U43" s="39">
        <f>Lcc_BKK!U43+Lcc_DMK!U43</f>
        <v>243</v>
      </c>
      <c r="V43" s="202">
        <f>T43+U43</f>
        <v>1725935</v>
      </c>
      <c r="W43" s="41">
        <f t="shared" si="43"/>
        <v>32.968183506085481</v>
      </c>
    </row>
    <row r="44" spans="1:28" ht="13.5" thickBot="1">
      <c r="A44" s="4" t="str">
        <f t="shared" si="0"/>
        <v xml:space="preserve"> </v>
      </c>
      <c r="B44" s="112" t="s">
        <v>23</v>
      </c>
      <c r="C44" s="126">
        <f>Lcc_BKK!C44+Lcc_DMK!C44</f>
        <v>4163</v>
      </c>
      <c r="D44" s="146">
        <f>Lcc_BKK!D44+Lcc_DMK!D44</f>
        <v>4166</v>
      </c>
      <c r="E44" s="368">
        <f t="shared" si="65"/>
        <v>8329</v>
      </c>
      <c r="F44" s="126">
        <f>Lcc_BKK!F44+Lcc_DMK!F44</f>
        <v>5723</v>
      </c>
      <c r="G44" s="147">
        <f>Lcc_BKK!G44+Lcc_DMK!G44</f>
        <v>5724</v>
      </c>
      <c r="H44" s="368">
        <f t="shared" si="66"/>
        <v>11447</v>
      </c>
      <c r="I44" s="148">
        <f t="shared" si="39"/>
        <v>37.435466442550137</v>
      </c>
      <c r="J44" s="4"/>
      <c r="L44" s="14" t="s">
        <v>23</v>
      </c>
      <c r="M44" s="37">
        <f>Lcc_BKK!M44+Lcc_DMK!M44</f>
        <v>584201</v>
      </c>
      <c r="N44" s="38">
        <f>Lcc_BKK!N44+Lcc_DMK!N44</f>
        <v>592353</v>
      </c>
      <c r="O44" s="202">
        <f t="shared" si="67"/>
        <v>1176554</v>
      </c>
      <c r="P44" s="39">
        <f>Lcc_BKK!P44+Lcc_DMK!P44</f>
        <v>218</v>
      </c>
      <c r="Q44" s="202">
        <f t="shared" si="68"/>
        <v>1176772</v>
      </c>
      <c r="R44" s="40">
        <f>Lcc_BKK!R44+Lcc_DMK!R44</f>
        <v>775231</v>
      </c>
      <c r="S44" s="38">
        <f>Lcc_BKK!S44+Lcc_DMK!S44</f>
        <v>775526</v>
      </c>
      <c r="T44" s="202">
        <f t="shared" si="69"/>
        <v>1550757</v>
      </c>
      <c r="U44" s="39">
        <f>Lcc_BKK!U44+Lcc_DMK!U44</f>
        <v>541</v>
      </c>
      <c r="V44" s="324">
        <f>T44+U44</f>
        <v>1551298</v>
      </c>
      <c r="W44" s="41">
        <f t="shared" si="43"/>
        <v>31.826556036343479</v>
      </c>
    </row>
    <row r="45" spans="1:28" ht="14.25" thickTop="1" thickBot="1">
      <c r="A45" s="4" t="str">
        <f t="shared" si="0"/>
        <v xml:space="preserve"> </v>
      </c>
      <c r="B45" s="133" t="s">
        <v>24</v>
      </c>
      <c r="C45" s="134">
        <f t="shared" ref="C45:H45" si="70">+C42+C43+C44</f>
        <v>12740</v>
      </c>
      <c r="D45" s="135">
        <f t="shared" si="70"/>
        <v>12741</v>
      </c>
      <c r="E45" s="370">
        <f t="shared" si="70"/>
        <v>25481</v>
      </c>
      <c r="F45" s="134">
        <f t="shared" si="70"/>
        <v>17502</v>
      </c>
      <c r="G45" s="136">
        <f t="shared" si="70"/>
        <v>17504</v>
      </c>
      <c r="H45" s="369">
        <f t="shared" si="70"/>
        <v>35006</v>
      </c>
      <c r="I45" s="137">
        <f t="shared" si="39"/>
        <v>37.380793532435931</v>
      </c>
      <c r="J45" s="4"/>
      <c r="L45" s="42" t="s">
        <v>24</v>
      </c>
      <c r="M45" s="43">
        <f t="shared" ref="M45:V45" si="71">+M42+M43+M44</f>
        <v>1847791</v>
      </c>
      <c r="N45" s="44">
        <f t="shared" si="71"/>
        <v>1846415</v>
      </c>
      <c r="O45" s="203">
        <f t="shared" si="71"/>
        <v>3694206</v>
      </c>
      <c r="P45" s="45">
        <f t="shared" si="71"/>
        <v>506</v>
      </c>
      <c r="Q45" s="203">
        <f t="shared" si="71"/>
        <v>3694712</v>
      </c>
      <c r="R45" s="46">
        <f t="shared" si="71"/>
        <v>2495036</v>
      </c>
      <c r="S45" s="44">
        <f t="shared" si="71"/>
        <v>2480203</v>
      </c>
      <c r="T45" s="203">
        <f t="shared" si="71"/>
        <v>4975239</v>
      </c>
      <c r="U45" s="45">
        <f t="shared" si="71"/>
        <v>1320</v>
      </c>
      <c r="V45" s="206">
        <f t="shared" si="71"/>
        <v>4976559</v>
      </c>
      <c r="W45" s="47">
        <f t="shared" si="43"/>
        <v>34.694097943222644</v>
      </c>
    </row>
    <row r="46" spans="1:28" ht="13.5" thickTop="1">
      <c r="A46" s="4" t="str">
        <f t="shared" ref="A46" si="72">IF(ISERROR(F46/G46)," ",IF(F46/G46&gt;0.5,IF(F46/G46&lt;1.5," ","NOT OK"),"NOT OK"))</f>
        <v xml:space="preserve"> </v>
      </c>
      <c r="B46" s="112" t="s">
        <v>10</v>
      </c>
      <c r="C46" s="126">
        <v>5253</v>
      </c>
      <c r="D46" s="127">
        <v>5250</v>
      </c>
      <c r="E46" s="367">
        <f t="shared" ref="E46" si="73">SUM(C46:D46)</f>
        <v>10503</v>
      </c>
      <c r="F46" s="126">
        <f>Lcc_BKK!F46+Lcc_DMK!F46</f>
        <v>6334</v>
      </c>
      <c r="G46" s="128">
        <f>Lcc_BKK!G46+Lcc_DMK!G46</f>
        <v>6337</v>
      </c>
      <c r="H46" s="363">
        <f t="shared" ref="H46" si="74">SUM(F46:G46)</f>
        <v>12671</v>
      </c>
      <c r="I46" s="129">
        <f t="shared" ref="I46" si="75">IF(E46=0,0,((H46/E46)-1)*100)</f>
        <v>20.641721412929638</v>
      </c>
      <c r="J46" s="4"/>
      <c r="K46" s="7"/>
      <c r="L46" s="14" t="s">
        <v>10</v>
      </c>
      <c r="M46" s="37">
        <v>755395</v>
      </c>
      <c r="N46" s="38">
        <v>762682</v>
      </c>
      <c r="O46" s="371">
        <f>SUM(M46:N46)</f>
        <v>1518077</v>
      </c>
      <c r="P46" s="39">
        <v>0</v>
      </c>
      <c r="Q46" s="371">
        <f>O46+P46</f>
        <v>1518077</v>
      </c>
      <c r="R46" s="40">
        <f>Lcc_BKK!R46+Lcc_DMK!R46</f>
        <v>941582</v>
      </c>
      <c r="S46" s="38">
        <f>Lcc_BKK!S46+Lcc_DMK!S46</f>
        <v>940629</v>
      </c>
      <c r="T46" s="202">
        <f t="shared" ref="T46" si="76">SUM(R46:S46)</f>
        <v>1882211</v>
      </c>
      <c r="U46" s="39">
        <f>Lcc_BKK!U46+Lcc_DMK!U46</f>
        <v>392</v>
      </c>
      <c r="V46" s="205">
        <f>T46+U46</f>
        <v>1882603</v>
      </c>
      <c r="W46" s="41">
        <f t="shared" ref="W46" si="77">IF(Q46=0,0,((V46/Q46)-1)*100)</f>
        <v>24.012352469604647</v>
      </c>
    </row>
    <row r="47" spans="1:28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5360</v>
      </c>
      <c r="D47" s="127">
        <v>5360</v>
      </c>
      <c r="E47" s="367">
        <f>SUM(C47:D47)</f>
        <v>10720</v>
      </c>
      <c r="F47" s="126">
        <f>Lcc_BKK!F47+Lcc_DMK!F47</f>
        <v>6253</v>
      </c>
      <c r="G47" s="128">
        <f>Lcc_BKK!G47+Lcc_DMK!G47</f>
        <v>6258</v>
      </c>
      <c r="H47" s="363">
        <f>SUM(F47:G47)</f>
        <v>12511</v>
      </c>
      <c r="I47" s="129">
        <f>IF(E47=0,0,((H47/E47)-1)*100)</f>
        <v>16.707089552238806</v>
      </c>
      <c r="J47" s="4"/>
      <c r="K47" s="7"/>
      <c r="L47" s="14" t="s">
        <v>11</v>
      </c>
      <c r="M47" s="37">
        <v>712457</v>
      </c>
      <c r="N47" s="38">
        <v>712080</v>
      </c>
      <c r="O47" s="371">
        <f>SUM(M47:N47)</f>
        <v>1424537</v>
      </c>
      <c r="P47" s="39">
        <v>398</v>
      </c>
      <c r="Q47" s="371">
        <f>O47+P47</f>
        <v>1424935</v>
      </c>
      <c r="R47" s="40">
        <f>Lcc_BKK!R47+Lcc_DMK!R47</f>
        <v>904417</v>
      </c>
      <c r="S47" s="38">
        <f>Lcc_BKK!S47+Lcc_DMK!S47</f>
        <v>909391</v>
      </c>
      <c r="T47" s="202">
        <f>SUM(R47:S47)</f>
        <v>1813808</v>
      </c>
      <c r="U47" s="39">
        <f>Lcc_BKK!U47+Lcc_DMK!U47</f>
        <v>68</v>
      </c>
      <c r="V47" s="373">
        <f>T47+U47</f>
        <v>1813876</v>
      </c>
      <c r="W47" s="41">
        <f>IF(Q47=0,0,((V47/Q47)-1)*100)</f>
        <v>27.295350314224855</v>
      </c>
    </row>
    <row r="48" spans="1:28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5856</v>
      </c>
      <c r="D48" s="132">
        <v>5852</v>
      </c>
      <c r="E48" s="363">
        <f>SUM(C48:D48)</f>
        <v>11708</v>
      </c>
      <c r="F48" s="130">
        <f>Lcc_BKK!F48+Lcc_DMK!F48</f>
        <v>6416</v>
      </c>
      <c r="G48" s="132">
        <f>Lcc_BKK!G48+Lcc_DMK!G48</f>
        <v>6412</v>
      </c>
      <c r="H48" s="363">
        <f>SUM(F48:G48)</f>
        <v>12828</v>
      </c>
      <c r="I48" s="129">
        <f>IF(E48=0,0,((H48/E48)-1)*100)</f>
        <v>9.5661086436624529</v>
      </c>
      <c r="J48" s="4"/>
      <c r="K48" s="7"/>
      <c r="L48" s="23" t="s">
        <v>12</v>
      </c>
      <c r="M48" s="37">
        <v>745268</v>
      </c>
      <c r="N48" s="38">
        <v>837586</v>
      </c>
      <c r="O48" s="371">
        <f t="shared" ref="O48" si="78">SUM(M48:N48)</f>
        <v>1582854</v>
      </c>
      <c r="P48" s="39">
        <v>475</v>
      </c>
      <c r="Q48" s="371">
        <f t="shared" ref="Q48" si="79">O48+P48</f>
        <v>1583329</v>
      </c>
      <c r="R48" s="40">
        <f>Lcc_BKK!R48+Lcc_DMK!R48</f>
        <v>886775</v>
      </c>
      <c r="S48" s="38">
        <f>Lcc_BKK!S48+Lcc_DMK!S48</f>
        <v>960390</v>
      </c>
      <c r="T48" s="202">
        <f t="shared" ref="T48" si="80">SUM(R48:S48)</f>
        <v>1847165</v>
      </c>
      <c r="U48" s="39">
        <f>Lcc_BKK!U48+Lcc_DMK!U48</f>
        <v>217</v>
      </c>
      <c r="V48" s="373">
        <f>T48+U48</f>
        <v>1847382</v>
      </c>
      <c r="W48" s="41">
        <f>IF(Q48=0,0,((V48/Q48)-1)*100)</f>
        <v>16.677077221474491</v>
      </c>
    </row>
    <row r="49" spans="1:28" ht="14.25" thickTop="1" thickBot="1">
      <c r="A49" s="1"/>
      <c r="B49" s="133" t="s">
        <v>38</v>
      </c>
      <c r="C49" s="440">
        <f>+C46+C47+C48</f>
        <v>16469</v>
      </c>
      <c r="D49" s="441">
        <f t="shared" ref="D49" si="81">+D46+D47+D48</f>
        <v>16462</v>
      </c>
      <c r="E49" s="442">
        <f t="shared" ref="E49" si="82">+E46+E47+E48</f>
        <v>32931</v>
      </c>
      <c r="F49" s="440">
        <f t="shared" ref="F49" si="83">+F46+F47+F48</f>
        <v>19003</v>
      </c>
      <c r="G49" s="441">
        <f t="shared" ref="G49" si="84">+G46+G47+G48</f>
        <v>19007</v>
      </c>
      <c r="H49" s="442">
        <f t="shared" ref="H49" si="85">+H46+H47+H48</f>
        <v>38010</v>
      </c>
      <c r="I49" s="137">
        <f t="shared" ref="I49" si="86">IF(E49=0,0,((H49/E49)-1)*100)</f>
        <v>15.423157511159701</v>
      </c>
      <c r="J49" s="4"/>
      <c r="L49" s="42" t="s">
        <v>38</v>
      </c>
      <c r="M49" s="43">
        <f t="shared" ref="M49" si="87">+M46+M47+M48</f>
        <v>2213120</v>
      </c>
      <c r="N49" s="46">
        <f t="shared" ref="N49" si="88">+N46+N47+N48</f>
        <v>2312348</v>
      </c>
      <c r="O49" s="443">
        <f t="shared" ref="O49" si="89">+O46+O47+O48</f>
        <v>4525468</v>
      </c>
      <c r="P49" s="43">
        <f t="shared" ref="P49" si="90">+P46+P47+P48</f>
        <v>873</v>
      </c>
      <c r="Q49" s="443">
        <f t="shared" ref="Q49" si="91">+Q46+Q47+Q48</f>
        <v>4526341</v>
      </c>
      <c r="R49" s="43">
        <f t="shared" ref="R49" si="92">+R46+R47+R48</f>
        <v>2732774</v>
      </c>
      <c r="S49" s="46">
        <f t="shared" ref="S49" si="93">+S46+S47+S48</f>
        <v>2810410</v>
      </c>
      <c r="T49" s="443">
        <f t="shared" ref="T49" si="94">+T46+T47+T48</f>
        <v>5543184</v>
      </c>
      <c r="U49" s="43">
        <f t="shared" ref="U49" si="95">+U46+U47+U48</f>
        <v>677</v>
      </c>
      <c r="V49" s="443">
        <f t="shared" ref="V49" si="96">+V46+V47+V48</f>
        <v>5543861</v>
      </c>
      <c r="W49" s="444">
        <f t="shared" ref="W49" si="97">IF(Q49=0,0,((V49/Q49)-1)*100)</f>
        <v>22.479967815062984</v>
      </c>
      <c r="X49" s="1"/>
      <c r="Y49" s="1"/>
      <c r="Z49" s="1"/>
      <c r="AA49" s="1"/>
    </row>
    <row r="50" spans="1:28" ht="14.25" thickTop="1" thickBot="1">
      <c r="A50" s="419" t="str">
        <f t="shared" ref="A50" si="98">IF(ISERROR(F50/G50)," ",IF(F50/G50&gt;0.5,IF(F50/G50&lt;1.5," ","NOT OK"),"NOT OK"))</f>
        <v xml:space="preserve"> </v>
      </c>
      <c r="B50" s="133" t="s">
        <v>64</v>
      </c>
      <c r="C50" s="134">
        <f>+C37+C41+C45+C49</f>
        <v>54666</v>
      </c>
      <c r="D50" s="136">
        <f t="shared" ref="D50" si="99">+D37+D41+D45+D49</f>
        <v>54663</v>
      </c>
      <c r="E50" s="370">
        <f t="shared" ref="E50" si="100">+E37+E41+E45+E49</f>
        <v>109329</v>
      </c>
      <c r="F50" s="134">
        <f t="shared" ref="F50" si="101">+F37+F41+F45+F49</f>
        <v>71482</v>
      </c>
      <c r="G50" s="136">
        <f t="shared" ref="G50" si="102">+G37+G41+G45+G49</f>
        <v>71487</v>
      </c>
      <c r="H50" s="364">
        <f t="shared" ref="H50" si="103">+H37+H41+H45+H49</f>
        <v>142969</v>
      </c>
      <c r="I50" s="138">
        <f>IF(E50=0,0,((H50/E50)-1)*100)</f>
        <v>30.76951220627646</v>
      </c>
      <c r="J50" s="4"/>
      <c r="L50" s="42" t="s">
        <v>64</v>
      </c>
      <c r="M50" s="46">
        <f t="shared" ref="M50" si="104">+M37+M41+M45+M49</f>
        <v>7554047</v>
      </c>
      <c r="N50" s="44">
        <f t="shared" ref="N50" si="105">+N37+N41+N45+N49</f>
        <v>7591650</v>
      </c>
      <c r="O50" s="372">
        <f t="shared" ref="O50" si="106">+O37+O41+O45+O49</f>
        <v>15145697</v>
      </c>
      <c r="P50" s="44">
        <f t="shared" ref="P50" si="107">+P37+P41+P45+P49</f>
        <v>3364</v>
      </c>
      <c r="Q50" s="372">
        <f t="shared" ref="Q50" si="108">+Q37+Q41+Q45+Q49</f>
        <v>15149061</v>
      </c>
      <c r="R50" s="46">
        <f t="shared" ref="R50" si="109">+R37+R41+R45+R49</f>
        <v>10168953</v>
      </c>
      <c r="S50" s="44">
        <f t="shared" ref="S50" si="110">+S37+S41+S45+S49</f>
        <v>10130763</v>
      </c>
      <c r="T50" s="372">
        <f t="shared" ref="T50" si="111">+T37+T41+T45+T49</f>
        <v>20299716</v>
      </c>
      <c r="U50" s="44">
        <f t="shared" ref="U50" si="112">+U37+U41+U45+U49</f>
        <v>3915</v>
      </c>
      <c r="V50" s="372">
        <f t="shared" ref="V50" si="113">+V37+V41+V45+V49</f>
        <v>20303631</v>
      </c>
      <c r="W50" s="47">
        <f>IF(Q50=0,0,((V50/Q50)-1)*100)</f>
        <v>34.025673274402955</v>
      </c>
    </row>
    <row r="51" spans="1:28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8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8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8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8" ht="14.25" thickTop="1" thickBot="1">
      <c r="B55" s="110"/>
      <c r="C55" s="472" t="s">
        <v>59</v>
      </c>
      <c r="D55" s="473"/>
      <c r="E55" s="474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8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8" ht="13.5" thickBot="1">
      <c r="B57" s="117" t="s">
        <v>29</v>
      </c>
      <c r="C57" s="118" t="s">
        <v>5</v>
      </c>
      <c r="D57" s="119" t="s">
        <v>6</v>
      </c>
      <c r="E57" s="229" t="s">
        <v>7</v>
      </c>
      <c r="F57" s="118" t="s">
        <v>5</v>
      </c>
      <c r="G57" s="119" t="s">
        <v>6</v>
      </c>
      <c r="H57" s="229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8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8">
      <c r="A59" s="4" t="str">
        <f t="shared" si="0"/>
        <v xml:space="preserve"> </v>
      </c>
      <c r="B59" s="112" t="s">
        <v>13</v>
      </c>
      <c r="C59" s="126">
        <f t="shared" ref="C59:H61" si="114">+C9+C34</f>
        <v>7197</v>
      </c>
      <c r="D59" s="128">
        <f t="shared" si="114"/>
        <v>7200</v>
      </c>
      <c r="E59" s="363">
        <f t="shared" si="114"/>
        <v>14397</v>
      </c>
      <c r="F59" s="126">
        <f t="shared" si="114"/>
        <v>8949</v>
      </c>
      <c r="G59" s="128">
        <f t="shared" si="114"/>
        <v>8951</v>
      </c>
      <c r="H59" s="363">
        <f t="shared" si="114"/>
        <v>17900</v>
      </c>
      <c r="I59" s="129">
        <f t="shared" ref="I59:I70" si="115">IF(E59=0,0,((H59/E59)-1)*100)</f>
        <v>24.331457942626944</v>
      </c>
      <c r="J59" s="4"/>
      <c r="L59" s="14" t="s">
        <v>13</v>
      </c>
      <c r="M59" s="37">
        <f t="shared" ref="M59:N61" si="116">+M9+M34</f>
        <v>913363</v>
      </c>
      <c r="N59" s="38">
        <f t="shared" si="116"/>
        <v>878323</v>
      </c>
      <c r="O59" s="371">
        <f t="shared" ref="O59" si="117">SUM(M59:N59)</f>
        <v>1791686</v>
      </c>
      <c r="P59" s="39">
        <f t="shared" ref="P59:S61" si="118">+P9+P34</f>
        <v>1172</v>
      </c>
      <c r="Q59" s="371">
        <f t="shared" si="118"/>
        <v>1792858</v>
      </c>
      <c r="R59" s="40">
        <f t="shared" si="118"/>
        <v>1287439</v>
      </c>
      <c r="S59" s="38">
        <f t="shared" si="118"/>
        <v>1218195</v>
      </c>
      <c r="T59" s="371">
        <f t="shared" ref="T59" si="119">SUM(R59:S59)</f>
        <v>2505634</v>
      </c>
      <c r="U59" s="39">
        <f>U9+U34</f>
        <v>903</v>
      </c>
      <c r="V59" s="373">
        <f>+T59+U59</f>
        <v>2506537</v>
      </c>
      <c r="W59" s="41">
        <f t="shared" ref="W59:W70" si="120">IF(Q59=0,0,((V59/Q59)-1)*100)</f>
        <v>39.806777781620184</v>
      </c>
    </row>
    <row r="60" spans="1:28">
      <c r="A60" s="4" t="str">
        <f t="shared" si="0"/>
        <v xml:space="preserve"> </v>
      </c>
      <c r="B60" s="112" t="s">
        <v>14</v>
      </c>
      <c r="C60" s="126">
        <f t="shared" si="114"/>
        <v>6397</v>
      </c>
      <c r="D60" s="128">
        <f t="shared" si="114"/>
        <v>6393</v>
      </c>
      <c r="E60" s="363">
        <f t="shared" si="114"/>
        <v>12790</v>
      </c>
      <c r="F60" s="126">
        <f t="shared" si="114"/>
        <v>8364</v>
      </c>
      <c r="G60" s="128">
        <f t="shared" si="114"/>
        <v>8364</v>
      </c>
      <c r="H60" s="363">
        <f t="shared" si="114"/>
        <v>16728</v>
      </c>
      <c r="I60" s="129">
        <f t="shared" si="115"/>
        <v>30.789679437060215</v>
      </c>
      <c r="J60" s="4"/>
      <c r="L60" s="14" t="s">
        <v>14</v>
      </c>
      <c r="M60" s="37">
        <f t="shared" si="116"/>
        <v>836821</v>
      </c>
      <c r="N60" s="38">
        <f t="shared" si="116"/>
        <v>829238</v>
      </c>
      <c r="O60" s="371">
        <f>+O10+O35</f>
        <v>1666059</v>
      </c>
      <c r="P60" s="39">
        <f t="shared" si="118"/>
        <v>364</v>
      </c>
      <c r="Q60" s="371">
        <f t="shared" si="118"/>
        <v>1666423</v>
      </c>
      <c r="R60" s="40">
        <f t="shared" si="118"/>
        <v>1207240</v>
      </c>
      <c r="S60" s="38">
        <f t="shared" si="118"/>
        <v>1206776</v>
      </c>
      <c r="T60" s="371">
        <f>+T10+T35</f>
        <v>2414016</v>
      </c>
      <c r="U60" s="39">
        <f>+U10+U35</f>
        <v>698</v>
      </c>
      <c r="V60" s="373">
        <f>+T60+U60</f>
        <v>2414714</v>
      </c>
      <c r="W60" s="41">
        <f t="shared" si="120"/>
        <v>44.904024968450386</v>
      </c>
    </row>
    <row r="61" spans="1:28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14"/>
        <v>6921</v>
      </c>
      <c r="D61" s="128">
        <f t="shared" si="114"/>
        <v>6927</v>
      </c>
      <c r="E61" s="363">
        <f t="shared" si="114"/>
        <v>13848</v>
      </c>
      <c r="F61" s="126">
        <f t="shared" si="114"/>
        <v>9309</v>
      </c>
      <c r="G61" s="128">
        <f t="shared" si="114"/>
        <v>9311</v>
      </c>
      <c r="H61" s="363">
        <f t="shared" si="114"/>
        <v>18620</v>
      </c>
      <c r="I61" s="129">
        <f>IF(E61=0,0,((H61/E61)-1)*100)</f>
        <v>34.459849797804743</v>
      </c>
      <c r="J61" s="4"/>
      <c r="L61" s="14" t="s">
        <v>15</v>
      </c>
      <c r="M61" s="37">
        <f t="shared" si="116"/>
        <v>985808</v>
      </c>
      <c r="N61" s="38">
        <f t="shared" si="116"/>
        <v>986512</v>
      </c>
      <c r="O61" s="371">
        <f>SUM(M61:N61)</f>
        <v>1972320</v>
      </c>
      <c r="P61" s="39">
        <f t="shared" si="118"/>
        <v>720</v>
      </c>
      <c r="Q61" s="371">
        <f t="shared" si="118"/>
        <v>1973040</v>
      </c>
      <c r="R61" s="40">
        <f t="shared" si="118"/>
        <v>1379357</v>
      </c>
      <c r="S61" s="38">
        <f t="shared" si="118"/>
        <v>1370777</v>
      </c>
      <c r="T61" s="202">
        <f>SUM(R61:S61)</f>
        <v>2750134</v>
      </c>
      <c r="U61" s="39">
        <f>U11+U36</f>
        <v>495</v>
      </c>
      <c r="V61" s="205">
        <f>+T61+U61</f>
        <v>2750629</v>
      </c>
      <c r="W61" s="41">
        <f>IF(Q61=0,0,((V61/Q61)-1)*100)</f>
        <v>39.410706321209908</v>
      </c>
    </row>
    <row r="62" spans="1:28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21">+C59+C60+C61</f>
        <v>20515</v>
      </c>
      <c r="D62" s="136">
        <f t="shared" si="121"/>
        <v>20520</v>
      </c>
      <c r="E62" s="370">
        <f t="shared" si="121"/>
        <v>41035</v>
      </c>
      <c r="F62" s="134">
        <f t="shared" si="121"/>
        <v>26622</v>
      </c>
      <c r="G62" s="136">
        <f t="shared" si="121"/>
        <v>26626</v>
      </c>
      <c r="H62" s="364">
        <f t="shared" si="121"/>
        <v>53248</v>
      </c>
      <c r="I62" s="138">
        <f>IF(E62=0,0,((H62/E62)-1)*100)</f>
        <v>29.762397952966978</v>
      </c>
      <c r="J62" s="8"/>
      <c r="L62" s="42" t="s">
        <v>61</v>
      </c>
      <c r="M62" s="46">
        <f t="shared" ref="M62:V62" si="122">+M59+M60+M61</f>
        <v>2735992</v>
      </c>
      <c r="N62" s="44">
        <f t="shared" si="122"/>
        <v>2694073</v>
      </c>
      <c r="O62" s="372">
        <f t="shared" si="122"/>
        <v>5430065</v>
      </c>
      <c r="P62" s="44">
        <f t="shared" si="122"/>
        <v>2256</v>
      </c>
      <c r="Q62" s="372">
        <f t="shared" si="122"/>
        <v>5432321</v>
      </c>
      <c r="R62" s="46">
        <f t="shared" si="122"/>
        <v>3874036</v>
      </c>
      <c r="S62" s="44">
        <f t="shared" si="122"/>
        <v>3795748</v>
      </c>
      <c r="T62" s="372">
        <f t="shared" si="122"/>
        <v>7669784</v>
      </c>
      <c r="U62" s="44">
        <f t="shared" si="122"/>
        <v>2096</v>
      </c>
      <c r="V62" s="372">
        <f t="shared" si="122"/>
        <v>7671880</v>
      </c>
      <c r="W62" s="47">
        <f>IF(Q62=0,0,((V62/Q62)-1)*100)</f>
        <v>41.226558592542673</v>
      </c>
      <c r="AB62" s="342"/>
    </row>
    <row r="63" spans="1:28" ht="13.5" thickTop="1">
      <c r="A63" s="4" t="str">
        <f t="shared" si="0"/>
        <v xml:space="preserve"> </v>
      </c>
      <c r="B63" s="112" t="s">
        <v>16</v>
      </c>
      <c r="C63" s="139">
        <f t="shared" ref="C63:H65" si="123">+C13+C38</f>
        <v>7116</v>
      </c>
      <c r="D63" s="141">
        <f t="shared" si="123"/>
        <v>7116</v>
      </c>
      <c r="E63" s="363">
        <f t="shared" si="123"/>
        <v>14232</v>
      </c>
      <c r="F63" s="139">
        <f t="shared" si="123"/>
        <v>9084</v>
      </c>
      <c r="G63" s="141">
        <f t="shared" si="123"/>
        <v>9082</v>
      </c>
      <c r="H63" s="363">
        <f t="shared" si="123"/>
        <v>18166</v>
      </c>
      <c r="I63" s="129">
        <f t="shared" si="115"/>
        <v>27.64193367060146</v>
      </c>
      <c r="J63" s="4"/>
      <c r="L63" s="14" t="s">
        <v>16</v>
      </c>
      <c r="M63" s="37">
        <f t="shared" ref="M63:N65" si="124">+M13+M38</f>
        <v>1004896</v>
      </c>
      <c r="N63" s="38">
        <f t="shared" si="124"/>
        <v>1003395</v>
      </c>
      <c r="O63" s="371">
        <f t="shared" ref="O63:O65" si="125">SUM(M63:N63)</f>
        <v>2008291</v>
      </c>
      <c r="P63" s="39">
        <f t="shared" ref="P63:S65" si="126">+P13+P38</f>
        <v>257</v>
      </c>
      <c r="Q63" s="202">
        <f t="shared" si="126"/>
        <v>2008548</v>
      </c>
      <c r="R63" s="40">
        <f t="shared" si="126"/>
        <v>1318134</v>
      </c>
      <c r="S63" s="38">
        <f t="shared" si="126"/>
        <v>1307507</v>
      </c>
      <c r="T63" s="202">
        <f t="shared" ref="T63:T65" si="127">SUM(R63:S63)</f>
        <v>2625641</v>
      </c>
      <c r="U63" s="39">
        <f>U13+U38</f>
        <v>571</v>
      </c>
      <c r="V63" s="205">
        <f>+T63+U63</f>
        <v>2626212</v>
      </c>
      <c r="W63" s="41">
        <f t="shared" si="120"/>
        <v>30.751766948063985</v>
      </c>
    </row>
    <row r="64" spans="1:28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23"/>
        <v>6943</v>
      </c>
      <c r="D64" s="141">
        <f t="shared" si="123"/>
        <v>6937</v>
      </c>
      <c r="E64" s="186">
        <f t="shared" si="123"/>
        <v>13880</v>
      </c>
      <c r="F64" s="139">
        <f t="shared" si="123"/>
        <v>9136</v>
      </c>
      <c r="G64" s="141">
        <f t="shared" si="123"/>
        <v>9135</v>
      </c>
      <c r="H64" s="186">
        <f t="shared" si="123"/>
        <v>18271</v>
      </c>
      <c r="I64" s="129">
        <f>IF(E64=0,0,((H64/E64)-1)*100)</f>
        <v>31.635446685878964</v>
      </c>
      <c r="J64" s="4"/>
      <c r="L64" s="14" t="s">
        <v>17</v>
      </c>
      <c r="M64" s="37">
        <f t="shared" si="124"/>
        <v>919372</v>
      </c>
      <c r="N64" s="38">
        <f t="shared" si="124"/>
        <v>921911</v>
      </c>
      <c r="O64" s="202">
        <f>SUM(M64:N64)</f>
        <v>1841283</v>
      </c>
      <c r="P64" s="39">
        <f t="shared" si="126"/>
        <v>298</v>
      </c>
      <c r="Q64" s="202">
        <f t="shared" si="126"/>
        <v>1841581</v>
      </c>
      <c r="R64" s="40">
        <f t="shared" si="126"/>
        <v>1280535</v>
      </c>
      <c r="S64" s="38">
        <f t="shared" si="126"/>
        <v>1285049</v>
      </c>
      <c r="T64" s="202">
        <f>SUM(R64:S64)</f>
        <v>2565584</v>
      </c>
      <c r="U64" s="39">
        <f>U14+U39</f>
        <v>873</v>
      </c>
      <c r="V64" s="205">
        <f>+T64+U64</f>
        <v>2566457</v>
      </c>
      <c r="W64" s="41">
        <f>IF(Q64=0,0,((V64/Q64)-1)*100)</f>
        <v>39.361613743842923</v>
      </c>
    </row>
    <row r="65" spans="1:27" ht="13.5" thickBot="1">
      <c r="A65" s="4" t="str">
        <f t="shared" ref="A65:A70" si="128">IF(ISERROR(F65/G65)," ",IF(F65/G65&gt;0.5,IF(F65/G65&lt;1.5," ","NOT OK"),"NOT OK"))</f>
        <v xml:space="preserve"> </v>
      </c>
      <c r="B65" s="112" t="s">
        <v>18</v>
      </c>
      <c r="C65" s="139">
        <f t="shared" si="123"/>
        <v>6107</v>
      </c>
      <c r="D65" s="141">
        <f t="shared" si="123"/>
        <v>6106</v>
      </c>
      <c r="E65" s="186">
        <f t="shared" si="123"/>
        <v>12213</v>
      </c>
      <c r="F65" s="139">
        <f t="shared" si="123"/>
        <v>8567</v>
      </c>
      <c r="G65" s="141">
        <f t="shared" si="123"/>
        <v>8565</v>
      </c>
      <c r="H65" s="186">
        <f t="shared" si="123"/>
        <v>17132</v>
      </c>
      <c r="I65" s="129">
        <f t="shared" si="115"/>
        <v>40.276754278228125</v>
      </c>
      <c r="J65" s="4"/>
      <c r="L65" s="14" t="s">
        <v>18</v>
      </c>
      <c r="M65" s="37">
        <f t="shared" si="124"/>
        <v>818547</v>
      </c>
      <c r="N65" s="38">
        <f t="shared" si="124"/>
        <v>816047</v>
      </c>
      <c r="O65" s="202">
        <f t="shared" si="125"/>
        <v>1634594</v>
      </c>
      <c r="P65" s="39">
        <f t="shared" si="126"/>
        <v>258</v>
      </c>
      <c r="Q65" s="202">
        <f t="shared" si="126"/>
        <v>1634852</v>
      </c>
      <c r="R65" s="40">
        <f t="shared" si="126"/>
        <v>1225233</v>
      </c>
      <c r="S65" s="38">
        <f t="shared" si="126"/>
        <v>1208986</v>
      </c>
      <c r="T65" s="202">
        <f t="shared" si="127"/>
        <v>2434219</v>
      </c>
      <c r="U65" s="39">
        <f>U15+U40</f>
        <v>281</v>
      </c>
      <c r="V65" s="202">
        <f>+T65+U65</f>
        <v>2434500</v>
      </c>
      <c r="W65" s="41">
        <f t="shared" si="120"/>
        <v>48.912562115714444</v>
      </c>
    </row>
    <row r="66" spans="1:27" ht="16.5" thickTop="1" thickBot="1">
      <c r="A66" s="10" t="str">
        <f t="shared" si="128"/>
        <v xml:space="preserve"> </v>
      </c>
      <c r="B66" s="142" t="s">
        <v>19</v>
      </c>
      <c r="C66" s="143">
        <f>+C63+C64+C65</f>
        <v>20166</v>
      </c>
      <c r="D66" s="150">
        <f t="shared" ref="D66" si="129">+D63+D64+D65</f>
        <v>20159</v>
      </c>
      <c r="E66" s="195">
        <f t="shared" ref="E66" si="130">+E63+E64+E65</f>
        <v>40325</v>
      </c>
      <c r="F66" s="134">
        <f t="shared" ref="F66" si="131">+F63+F64+F65</f>
        <v>26787</v>
      </c>
      <c r="G66" s="145">
        <f t="shared" ref="G66" si="132">+G63+G64+G65</f>
        <v>26782</v>
      </c>
      <c r="H66" s="188">
        <f t="shared" ref="H66" si="133">+H63+H64+H65</f>
        <v>53569</v>
      </c>
      <c r="I66" s="137">
        <f t="shared" si="115"/>
        <v>32.843149411035341</v>
      </c>
      <c r="J66" s="10"/>
      <c r="K66" s="11"/>
      <c r="L66" s="48" t="s">
        <v>19</v>
      </c>
      <c r="M66" s="49">
        <f>+M63+M64+M65</f>
        <v>2742815</v>
      </c>
      <c r="N66" s="50">
        <f t="shared" ref="N66" si="134">+N63+N64+N65</f>
        <v>2741353</v>
      </c>
      <c r="O66" s="204">
        <f t="shared" ref="O66" si="135">+O63+O64+O65</f>
        <v>5484168</v>
      </c>
      <c r="P66" s="50">
        <f t="shared" ref="P66" si="136">+P63+P64+P65</f>
        <v>813</v>
      </c>
      <c r="Q66" s="204">
        <f t="shared" ref="Q66" si="137">+Q63+Q64+Q65</f>
        <v>5484981</v>
      </c>
      <c r="R66" s="49">
        <f t="shared" ref="R66" si="138">+R63+R64+R65</f>
        <v>3823902</v>
      </c>
      <c r="S66" s="50">
        <f t="shared" ref="S66" si="139">+S63+S64+S65</f>
        <v>3801542</v>
      </c>
      <c r="T66" s="204">
        <f t="shared" ref="T66" si="140">+T63+T64+T65</f>
        <v>7625444</v>
      </c>
      <c r="U66" s="227">
        <f t="shared" ref="U66" si="141">+U63+U64+U65</f>
        <v>1725</v>
      </c>
      <c r="V66" s="204">
        <f t="shared" ref="V66" si="142">+V63+V64+V65</f>
        <v>7627169</v>
      </c>
      <c r="W66" s="51">
        <f t="shared" si="120"/>
        <v>39.055522708282851</v>
      </c>
    </row>
    <row r="67" spans="1:27" ht="13.5" thickTop="1">
      <c r="A67" s="4" t="str">
        <f t="shared" si="128"/>
        <v xml:space="preserve"> </v>
      </c>
      <c r="B67" s="112" t="s">
        <v>21</v>
      </c>
      <c r="C67" s="126">
        <f t="shared" ref="C67:H69" si="143">+C17+C42</f>
        <v>6454</v>
      </c>
      <c r="D67" s="128">
        <f t="shared" si="143"/>
        <v>6451</v>
      </c>
      <c r="E67" s="196">
        <f t="shared" si="143"/>
        <v>12905</v>
      </c>
      <c r="F67" s="126">
        <f t="shared" si="143"/>
        <v>9166</v>
      </c>
      <c r="G67" s="128">
        <f t="shared" si="143"/>
        <v>9172</v>
      </c>
      <c r="H67" s="189">
        <f t="shared" si="143"/>
        <v>18338</v>
      </c>
      <c r="I67" s="129">
        <f t="shared" si="115"/>
        <v>42.099961255327401</v>
      </c>
      <c r="J67" s="4"/>
      <c r="L67" s="14" t="s">
        <v>21</v>
      </c>
      <c r="M67" s="37">
        <f t="shared" ref="M67:N69" si="144">+M17+M42</f>
        <v>945434</v>
      </c>
      <c r="N67" s="38">
        <f t="shared" si="144"/>
        <v>945743</v>
      </c>
      <c r="O67" s="202">
        <f t="shared" ref="O67:O69" si="145">SUM(M67:N67)</f>
        <v>1891177</v>
      </c>
      <c r="P67" s="39">
        <f t="shared" ref="P67:S69" si="146">+P17+P42</f>
        <v>278</v>
      </c>
      <c r="Q67" s="202">
        <f t="shared" si="146"/>
        <v>1891455</v>
      </c>
      <c r="R67" s="40">
        <f t="shared" si="146"/>
        <v>1345889</v>
      </c>
      <c r="S67" s="38">
        <f t="shared" si="146"/>
        <v>1371562</v>
      </c>
      <c r="T67" s="202">
        <f t="shared" ref="T67:T69" si="147">SUM(R67:S67)</f>
        <v>2717451</v>
      </c>
      <c r="U67" s="39">
        <f>U17+U42</f>
        <v>1564</v>
      </c>
      <c r="V67" s="202">
        <f>+T67+U67</f>
        <v>2719015</v>
      </c>
      <c r="W67" s="41">
        <f t="shared" si="120"/>
        <v>43.752560859232716</v>
      </c>
    </row>
    <row r="68" spans="1:27">
      <c r="A68" s="4" t="str">
        <f t="shared" si="128"/>
        <v xml:space="preserve"> </v>
      </c>
      <c r="B68" s="112" t="s">
        <v>22</v>
      </c>
      <c r="C68" s="126">
        <f t="shared" si="143"/>
        <v>6697</v>
      </c>
      <c r="D68" s="128">
        <f t="shared" si="143"/>
        <v>6697</v>
      </c>
      <c r="E68" s="180">
        <f t="shared" si="143"/>
        <v>13394</v>
      </c>
      <c r="F68" s="126">
        <f t="shared" si="143"/>
        <v>9333</v>
      </c>
      <c r="G68" s="128">
        <f t="shared" si="143"/>
        <v>9327</v>
      </c>
      <c r="H68" s="180">
        <f t="shared" si="143"/>
        <v>18660</v>
      </c>
      <c r="I68" s="129">
        <f t="shared" si="115"/>
        <v>39.316111691802291</v>
      </c>
      <c r="J68" s="4"/>
      <c r="L68" s="14" t="s">
        <v>22</v>
      </c>
      <c r="M68" s="37">
        <f t="shared" si="144"/>
        <v>1009430</v>
      </c>
      <c r="N68" s="38">
        <f t="shared" si="144"/>
        <v>995575</v>
      </c>
      <c r="O68" s="202">
        <f t="shared" si="145"/>
        <v>2005005</v>
      </c>
      <c r="P68" s="39">
        <f t="shared" si="146"/>
        <v>641</v>
      </c>
      <c r="Q68" s="202">
        <f t="shared" si="146"/>
        <v>2005646</v>
      </c>
      <c r="R68" s="40">
        <f t="shared" si="146"/>
        <v>1383284</v>
      </c>
      <c r="S68" s="38">
        <f t="shared" si="146"/>
        <v>1348627</v>
      </c>
      <c r="T68" s="202">
        <f t="shared" si="147"/>
        <v>2731911</v>
      </c>
      <c r="U68" s="39">
        <f>U18+U43</f>
        <v>1603</v>
      </c>
      <c r="V68" s="202">
        <f>+T68+U68</f>
        <v>2733514</v>
      </c>
      <c r="W68" s="41">
        <f t="shared" si="120"/>
        <v>36.290950646325413</v>
      </c>
    </row>
    <row r="69" spans="1:27" ht="13.5" thickBot="1">
      <c r="A69" s="4" t="str">
        <f t="shared" si="128"/>
        <v xml:space="preserve"> </v>
      </c>
      <c r="B69" s="112" t="s">
        <v>23</v>
      </c>
      <c r="C69" s="126">
        <f t="shared" si="143"/>
        <v>6427</v>
      </c>
      <c r="D69" s="147">
        <f t="shared" si="143"/>
        <v>6427</v>
      </c>
      <c r="E69" s="184">
        <f t="shared" si="143"/>
        <v>12854</v>
      </c>
      <c r="F69" s="126">
        <f t="shared" si="143"/>
        <v>8816</v>
      </c>
      <c r="G69" s="147">
        <f t="shared" si="143"/>
        <v>8815</v>
      </c>
      <c r="H69" s="184">
        <f t="shared" si="143"/>
        <v>17631</v>
      </c>
      <c r="I69" s="148">
        <f t="shared" si="115"/>
        <v>37.163528862610853</v>
      </c>
      <c r="J69" s="4"/>
      <c r="L69" s="14" t="s">
        <v>23</v>
      </c>
      <c r="M69" s="37">
        <f t="shared" si="144"/>
        <v>924077</v>
      </c>
      <c r="N69" s="38">
        <f t="shared" si="144"/>
        <v>930000</v>
      </c>
      <c r="O69" s="202">
        <f t="shared" si="145"/>
        <v>1854077</v>
      </c>
      <c r="P69" s="39">
        <f t="shared" si="146"/>
        <v>661</v>
      </c>
      <c r="Q69" s="202">
        <f t="shared" si="146"/>
        <v>1854738</v>
      </c>
      <c r="R69" s="40">
        <f t="shared" si="146"/>
        <v>1197375</v>
      </c>
      <c r="S69" s="38">
        <f t="shared" si="146"/>
        <v>1192251</v>
      </c>
      <c r="T69" s="202">
        <f t="shared" si="147"/>
        <v>2389626</v>
      </c>
      <c r="U69" s="39">
        <f>U19+U44</f>
        <v>2444</v>
      </c>
      <c r="V69" s="205">
        <f>+T69+U69</f>
        <v>2392070</v>
      </c>
      <c r="W69" s="41">
        <f t="shared" si="120"/>
        <v>28.970776465463043</v>
      </c>
    </row>
    <row r="70" spans="1:27" ht="14.25" thickTop="1" thickBot="1">
      <c r="A70" s="4" t="str">
        <f t="shared" si="128"/>
        <v xml:space="preserve"> </v>
      </c>
      <c r="B70" s="133" t="s">
        <v>24</v>
      </c>
      <c r="C70" s="134">
        <f t="shared" ref="C70:H70" si="148">+C67+C68+C69</f>
        <v>19578</v>
      </c>
      <c r="D70" s="136">
        <f t="shared" si="148"/>
        <v>19575</v>
      </c>
      <c r="E70" s="190">
        <f t="shared" si="148"/>
        <v>39153</v>
      </c>
      <c r="F70" s="134">
        <f t="shared" si="148"/>
        <v>27315</v>
      </c>
      <c r="G70" s="136">
        <f t="shared" si="148"/>
        <v>27314</v>
      </c>
      <c r="H70" s="190">
        <f t="shared" si="148"/>
        <v>54629</v>
      </c>
      <c r="I70" s="137">
        <f t="shared" si="115"/>
        <v>39.526983883738168</v>
      </c>
      <c r="J70" s="4"/>
      <c r="L70" s="42" t="s">
        <v>24</v>
      </c>
      <c r="M70" s="43">
        <f t="shared" ref="M70:V70" si="149">+M67+M68+M69</f>
        <v>2878941</v>
      </c>
      <c r="N70" s="44">
        <f t="shared" si="149"/>
        <v>2871318</v>
      </c>
      <c r="O70" s="203">
        <f t="shared" si="149"/>
        <v>5750259</v>
      </c>
      <c r="P70" s="45">
        <f t="shared" si="149"/>
        <v>1580</v>
      </c>
      <c r="Q70" s="203">
        <f t="shared" si="149"/>
        <v>5751839</v>
      </c>
      <c r="R70" s="46">
        <f t="shared" si="149"/>
        <v>3926548</v>
      </c>
      <c r="S70" s="44">
        <f t="shared" si="149"/>
        <v>3912440</v>
      </c>
      <c r="T70" s="203">
        <f t="shared" si="149"/>
        <v>7838988</v>
      </c>
      <c r="U70" s="45">
        <f t="shared" si="149"/>
        <v>5611</v>
      </c>
      <c r="V70" s="206">
        <f t="shared" si="149"/>
        <v>7844599</v>
      </c>
      <c r="W70" s="47">
        <f t="shared" si="120"/>
        <v>36.384189474009965</v>
      </c>
    </row>
    <row r="71" spans="1:27" ht="13.5" thickTop="1">
      <c r="A71" s="4" t="str">
        <f t="shared" ref="A71" si="150">IF(ISERROR(F71/G71)," ",IF(F71/G71&gt;0.5,IF(F71/G71&lt;1.5," ","NOT OK"),"NOT OK"))</f>
        <v xml:space="preserve"> </v>
      </c>
      <c r="B71" s="112" t="s">
        <v>10</v>
      </c>
      <c r="C71" s="126">
        <f t="shared" ref="C71:H73" si="151">+C21+C46</f>
        <v>7960</v>
      </c>
      <c r="D71" s="128">
        <f t="shared" si="151"/>
        <v>7961</v>
      </c>
      <c r="E71" s="363">
        <f t="shared" si="151"/>
        <v>15921</v>
      </c>
      <c r="F71" s="126">
        <f t="shared" si="151"/>
        <v>9899</v>
      </c>
      <c r="G71" s="128">
        <f t="shared" si="151"/>
        <v>9908</v>
      </c>
      <c r="H71" s="363">
        <f t="shared" si="151"/>
        <v>19807</v>
      </c>
      <c r="I71" s="129">
        <f t="shared" ref="I71" si="152">IF(E71=0,0,((H71/E71)-1)*100)</f>
        <v>24.408014571948989</v>
      </c>
      <c r="J71" s="4"/>
      <c r="K71" s="7"/>
      <c r="L71" s="14" t="s">
        <v>10</v>
      </c>
      <c r="M71" s="37">
        <f t="shared" ref="M71:N73" si="153">+M21+M46</f>
        <v>1165769</v>
      </c>
      <c r="N71" s="38">
        <f t="shared" si="153"/>
        <v>1179517</v>
      </c>
      <c r="O71" s="202">
        <f>SUM(M71:N71)</f>
        <v>2345286</v>
      </c>
      <c r="P71" s="39">
        <f t="shared" ref="P71:S73" si="154">+P21+P46</f>
        <v>396</v>
      </c>
      <c r="Q71" s="202">
        <f t="shared" si="154"/>
        <v>2345682</v>
      </c>
      <c r="R71" s="40">
        <f t="shared" si="154"/>
        <v>1456314</v>
      </c>
      <c r="S71" s="38">
        <f t="shared" si="154"/>
        <v>1465012</v>
      </c>
      <c r="T71" s="202">
        <f>SUM(R71:S71)</f>
        <v>2921326</v>
      </c>
      <c r="U71" s="39">
        <f>U21+U46</f>
        <v>1656</v>
      </c>
      <c r="V71" s="373">
        <f>+T71+U71</f>
        <v>2922982</v>
      </c>
      <c r="W71" s="41">
        <f t="shared" ref="W71" si="155">IF(Q71=0,0,((V71/Q71)-1)*100)</f>
        <v>24.611179179445465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51"/>
        <v>8128</v>
      </c>
      <c r="D72" s="128">
        <f t="shared" si="151"/>
        <v>8123</v>
      </c>
      <c r="E72" s="363">
        <f t="shared" si="151"/>
        <v>16251</v>
      </c>
      <c r="F72" s="126">
        <f t="shared" si="151"/>
        <v>9823</v>
      </c>
      <c r="G72" s="128">
        <f t="shared" si="151"/>
        <v>9831</v>
      </c>
      <c r="H72" s="363">
        <f t="shared" si="151"/>
        <v>19654</v>
      </c>
      <c r="I72" s="129">
        <f>IF(E72=0,0,((H72/E72)-1)*100)</f>
        <v>20.940249830779646</v>
      </c>
      <c r="J72" s="4"/>
      <c r="K72" s="7"/>
      <c r="L72" s="14" t="s">
        <v>11</v>
      </c>
      <c r="M72" s="37">
        <f t="shared" si="153"/>
        <v>1148709</v>
      </c>
      <c r="N72" s="38">
        <f t="shared" si="153"/>
        <v>1133667</v>
      </c>
      <c r="O72" s="371">
        <f>SUM(M72:N72)</f>
        <v>2282376</v>
      </c>
      <c r="P72" s="39">
        <f t="shared" si="154"/>
        <v>935</v>
      </c>
      <c r="Q72" s="371">
        <f t="shared" si="154"/>
        <v>2283311</v>
      </c>
      <c r="R72" s="40">
        <f t="shared" si="154"/>
        <v>1470955</v>
      </c>
      <c r="S72" s="38">
        <f t="shared" si="154"/>
        <v>1462036</v>
      </c>
      <c r="T72" s="371">
        <f>SUM(R72:S72)</f>
        <v>2932991</v>
      </c>
      <c r="U72" s="39">
        <f>U22+U47</f>
        <v>1581</v>
      </c>
      <c r="V72" s="373">
        <f>+T72+U72</f>
        <v>2934572</v>
      </c>
      <c r="W72" s="41">
        <f>IF(Q72=0,0,((V72/Q72)-1)*100)</f>
        <v>28.522658542791589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51"/>
        <v>8857</v>
      </c>
      <c r="D73" s="132">
        <f t="shared" si="151"/>
        <v>8852</v>
      </c>
      <c r="E73" s="363">
        <f t="shared" si="151"/>
        <v>17709</v>
      </c>
      <c r="F73" s="130">
        <f t="shared" si="151"/>
        <v>12291</v>
      </c>
      <c r="G73" s="132">
        <f t="shared" si="151"/>
        <v>12285</v>
      </c>
      <c r="H73" s="363">
        <f t="shared" si="151"/>
        <v>24576</v>
      </c>
      <c r="I73" s="129">
        <f>IF(E73=0,0,((H73/E73)-1)*100)</f>
        <v>38.776893105200742</v>
      </c>
      <c r="J73" s="4"/>
      <c r="K73" s="7"/>
      <c r="L73" s="23" t="s">
        <v>12</v>
      </c>
      <c r="M73" s="37">
        <f t="shared" si="153"/>
        <v>1211985</v>
      </c>
      <c r="N73" s="38">
        <f t="shared" si="153"/>
        <v>1296856</v>
      </c>
      <c r="O73" s="371">
        <f t="shared" ref="O73" si="156">SUM(M73:N73)</f>
        <v>2508841</v>
      </c>
      <c r="P73" s="39">
        <f t="shared" si="154"/>
        <v>1399</v>
      </c>
      <c r="Q73" s="371">
        <f t="shared" si="154"/>
        <v>2510240</v>
      </c>
      <c r="R73" s="40">
        <f t="shared" si="154"/>
        <v>1517093</v>
      </c>
      <c r="S73" s="38">
        <f t="shared" si="154"/>
        <v>1582299</v>
      </c>
      <c r="T73" s="371">
        <f t="shared" ref="T73" si="157">SUM(R73:S73)</f>
        <v>3099392</v>
      </c>
      <c r="U73" s="39">
        <f>U23+U48</f>
        <v>2154</v>
      </c>
      <c r="V73" s="373">
        <f>+T73+U73</f>
        <v>3101546</v>
      </c>
      <c r="W73" s="41">
        <f>IF(Q73=0,0,((V73/Q73)-1)*100)</f>
        <v>23.555755624960174</v>
      </c>
    </row>
    <row r="74" spans="1:27" ht="14.25" thickTop="1" thickBot="1">
      <c r="A74" s="1"/>
      <c r="B74" s="133" t="s">
        <v>38</v>
      </c>
      <c r="C74" s="440">
        <f>+C71+C72+C73</f>
        <v>24945</v>
      </c>
      <c r="D74" s="441">
        <f t="shared" ref="D74" si="158">+D71+D72+D73</f>
        <v>24936</v>
      </c>
      <c r="E74" s="442">
        <f t="shared" ref="E74" si="159">+E71+E72+E73</f>
        <v>49881</v>
      </c>
      <c r="F74" s="440">
        <f t="shared" ref="F74" si="160">+F71+F72+F73</f>
        <v>32013</v>
      </c>
      <c r="G74" s="441">
        <f t="shared" ref="G74" si="161">+G71+G72+G73</f>
        <v>32024</v>
      </c>
      <c r="H74" s="442">
        <f t="shared" ref="H74" si="162">+H71+H72+H73</f>
        <v>64037</v>
      </c>
      <c r="I74" s="137">
        <f t="shared" ref="I74" si="163">IF(E74=0,0,((H74/E74)-1)*100)</f>
        <v>28.379543313085144</v>
      </c>
      <c r="J74" s="4"/>
      <c r="L74" s="42" t="s">
        <v>38</v>
      </c>
      <c r="M74" s="43">
        <f t="shared" ref="M74" si="164">+M71+M72+M73</f>
        <v>3526463</v>
      </c>
      <c r="N74" s="46">
        <f t="shared" ref="N74" si="165">+N71+N72+N73</f>
        <v>3610040</v>
      </c>
      <c r="O74" s="443">
        <f t="shared" ref="O74" si="166">+O71+O72+O73</f>
        <v>7136503</v>
      </c>
      <c r="P74" s="43">
        <f t="shared" ref="P74" si="167">+P71+P72+P73</f>
        <v>2730</v>
      </c>
      <c r="Q74" s="443">
        <f t="shared" ref="Q74" si="168">+Q71+Q72+Q73</f>
        <v>7139233</v>
      </c>
      <c r="R74" s="43">
        <f t="shared" ref="R74" si="169">+R71+R72+R73</f>
        <v>4444362</v>
      </c>
      <c r="S74" s="46">
        <f t="shared" ref="S74" si="170">+S71+S72+S73</f>
        <v>4509347</v>
      </c>
      <c r="T74" s="443">
        <f t="shared" ref="T74" si="171">+T71+T72+T73</f>
        <v>8953709</v>
      </c>
      <c r="U74" s="43">
        <f t="shared" ref="U74" si="172">+U71+U72+U73</f>
        <v>5391</v>
      </c>
      <c r="V74" s="443">
        <f t="shared" ref="V74" si="173">+V71+V72+V73</f>
        <v>8959100</v>
      </c>
      <c r="W74" s="444">
        <f t="shared" ref="W74" si="174">IF(Q74=0,0,((V74/Q74)-1)*100)</f>
        <v>25.491071659938825</v>
      </c>
      <c r="X74" s="1"/>
      <c r="Y74" s="1"/>
      <c r="Z74" s="1"/>
      <c r="AA74" s="1"/>
    </row>
    <row r="75" spans="1:27" ht="14.25" thickTop="1" thickBot="1">
      <c r="A75" s="419" t="str">
        <f t="shared" ref="A75" si="175">IF(ISERROR(F75/G75)," ",IF(F75/G75&gt;0.5,IF(F75/G75&lt;1.5," ","NOT OK"),"NOT OK"))</f>
        <v xml:space="preserve"> </v>
      </c>
      <c r="B75" s="133" t="s">
        <v>64</v>
      </c>
      <c r="C75" s="134">
        <f>+C62+C66+C70+C74</f>
        <v>85204</v>
      </c>
      <c r="D75" s="136">
        <f t="shared" ref="D75" si="176">+D62+D66+D70+D74</f>
        <v>85190</v>
      </c>
      <c r="E75" s="370">
        <f t="shared" ref="E75" si="177">+E62+E66+E70+E74</f>
        <v>170394</v>
      </c>
      <c r="F75" s="134">
        <f t="shared" ref="F75" si="178">+F62+F66+F70+F74</f>
        <v>112737</v>
      </c>
      <c r="G75" s="136">
        <f t="shared" ref="G75" si="179">+G62+G66+G70+G74</f>
        <v>112746</v>
      </c>
      <c r="H75" s="364">
        <f t="shared" ref="H75" si="180">+H62+H66+H70+H74</f>
        <v>225483</v>
      </c>
      <c r="I75" s="138">
        <f>IF(E75=0,0,((H75/E75)-1)*100)</f>
        <v>32.330363745202305</v>
      </c>
      <c r="J75" s="4"/>
      <c r="L75" s="42" t="s">
        <v>64</v>
      </c>
      <c r="M75" s="46">
        <f t="shared" ref="M75" si="181">+M62+M66+M70+M74</f>
        <v>11884211</v>
      </c>
      <c r="N75" s="44">
        <f t="shared" ref="N75" si="182">+N62+N66+N70+N74</f>
        <v>11916784</v>
      </c>
      <c r="O75" s="372">
        <f t="shared" ref="O75" si="183">+O62+O66+O70+O74</f>
        <v>23800995</v>
      </c>
      <c r="P75" s="44">
        <f t="shared" ref="P75" si="184">+P62+P66+P70+P74</f>
        <v>7379</v>
      </c>
      <c r="Q75" s="372">
        <f t="shared" ref="Q75" si="185">+Q62+Q66+Q70+Q74</f>
        <v>23808374</v>
      </c>
      <c r="R75" s="46">
        <f t="shared" ref="R75" si="186">+R62+R66+R70+R74</f>
        <v>16068848</v>
      </c>
      <c r="S75" s="44">
        <f t="shared" ref="S75" si="187">+S62+S66+S70+S74</f>
        <v>16019077</v>
      </c>
      <c r="T75" s="372">
        <f t="shared" ref="T75" si="188">+T62+T66+T70+T74</f>
        <v>32087925</v>
      </c>
      <c r="U75" s="44">
        <f t="shared" ref="U75" si="189">+U62+U66+U70+U74</f>
        <v>14823</v>
      </c>
      <c r="V75" s="372">
        <f t="shared" ref="V75" si="190">+V62+V66+V70+V74</f>
        <v>32102748</v>
      </c>
      <c r="W75" s="47">
        <f>IF(Q75=0,0,((V75/Q75)-1)*100)</f>
        <v>34.838053199265097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customHeight="1" thickTop="1" thickBot="1">
      <c r="L80" s="59"/>
      <c r="M80" s="487" t="s">
        <v>59</v>
      </c>
      <c r="N80" s="488"/>
      <c r="O80" s="488"/>
      <c r="P80" s="488"/>
      <c r="Q80" s="489"/>
      <c r="R80" s="230" t="s">
        <v>63</v>
      </c>
      <c r="S80" s="231"/>
      <c r="T80" s="232"/>
      <c r="U80" s="230"/>
      <c r="V80" s="230"/>
      <c r="W80" s="391" t="s">
        <v>2</v>
      </c>
    </row>
    <row r="81" spans="1:29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388"/>
      <c r="W81" s="389" t="s">
        <v>4</v>
      </c>
    </row>
    <row r="82" spans="1:29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387" t="s">
        <v>7</v>
      </c>
      <c r="W82" s="390"/>
    </row>
    <row r="83" spans="1:29" ht="4.5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9">
      <c r="A84" s="422"/>
      <c r="L84" s="61" t="s">
        <v>13</v>
      </c>
      <c r="M84" s="78">
        <f>Lcc_BKK!M84+Lcc_DMK!M84</f>
        <v>788</v>
      </c>
      <c r="N84" s="79">
        <f>Lcc_BKK!N84+Lcc_DMK!N84</f>
        <v>1139</v>
      </c>
      <c r="O84" s="216">
        <f>M84+N84</f>
        <v>1927</v>
      </c>
      <c r="P84" s="80">
        <f>+Lcc_BKK!P84+Lcc_DMK!P84</f>
        <v>108</v>
      </c>
      <c r="Q84" s="216">
        <f t="shared" ref="Q84:Q85" si="191">O84+P84</f>
        <v>2035</v>
      </c>
      <c r="R84" s="78">
        <f>+Lcc_BKK!R84+Lcc_DMK!R84</f>
        <v>789</v>
      </c>
      <c r="S84" s="79">
        <f>+Lcc_BKK!S84+Lcc_DMK!S84</f>
        <v>1891</v>
      </c>
      <c r="T84" s="216">
        <f>R84+S84</f>
        <v>2680</v>
      </c>
      <c r="U84" s="80">
        <f>Lcc_BKK!U84+Lcc_DMK!U84</f>
        <v>1</v>
      </c>
      <c r="V84" s="216">
        <f>T84+U84</f>
        <v>2681</v>
      </c>
      <c r="W84" s="81">
        <f t="shared" ref="W84:W95" si="192">IF(Q84=0,0,((V84/Q84)-1)*100)</f>
        <v>31.744471744471745</v>
      </c>
      <c r="Y84" s="8"/>
      <c r="Z84" s="8"/>
    </row>
    <row r="85" spans="1:29">
      <c r="A85" s="422"/>
      <c r="L85" s="61" t="s">
        <v>14</v>
      </c>
      <c r="M85" s="78">
        <f>Lcc_BKK!M85+Lcc_DMK!M85</f>
        <v>680</v>
      </c>
      <c r="N85" s="79">
        <f>Lcc_BKK!N85+Lcc_DMK!N85</f>
        <v>1223</v>
      </c>
      <c r="O85" s="216">
        <f>M85+N85</f>
        <v>1903</v>
      </c>
      <c r="P85" s="80">
        <f>+Lcc_BKK!P85+Lcc_DMK!P85</f>
        <v>0</v>
      </c>
      <c r="Q85" s="216">
        <f t="shared" si="191"/>
        <v>1903</v>
      </c>
      <c r="R85" s="78">
        <f>+Lcc_BKK!R85+Lcc_DMK!R85</f>
        <v>740</v>
      </c>
      <c r="S85" s="79">
        <f>+Lcc_BKK!S85+Lcc_DMK!S85</f>
        <v>1872</v>
      </c>
      <c r="T85" s="216">
        <f>R85+S85</f>
        <v>2612</v>
      </c>
      <c r="U85" s="80">
        <f>Lcc_BKK!U85+Lcc_DMK!U85</f>
        <v>0</v>
      </c>
      <c r="V85" s="216">
        <f>T85+U85</f>
        <v>2612</v>
      </c>
      <c r="W85" s="81">
        <f t="shared" si="192"/>
        <v>37.256962690488706</v>
      </c>
      <c r="Y85" s="8"/>
      <c r="Z85" s="8"/>
    </row>
    <row r="86" spans="1:29" ht="13.5" thickBot="1">
      <c r="A86" s="422"/>
      <c r="L86" s="61" t="s">
        <v>15</v>
      </c>
      <c r="M86" s="78">
        <f>Lcc_BKK!M86+Lcc_DMK!M86</f>
        <v>919</v>
      </c>
      <c r="N86" s="79">
        <f>Lcc_BKK!N86+Lcc_DMK!N86</f>
        <v>1719</v>
      </c>
      <c r="O86" s="216">
        <f>M86+N86</f>
        <v>2638</v>
      </c>
      <c r="P86" s="80">
        <f>+Lcc_BKK!P86+Lcc_DMK!P86</f>
        <v>0</v>
      </c>
      <c r="Q86" s="216">
        <f>O86+P86</f>
        <v>2638</v>
      </c>
      <c r="R86" s="78">
        <f>+Lcc_BKK!R86+Lcc_DMK!R86</f>
        <v>1004</v>
      </c>
      <c r="S86" s="79">
        <f>+Lcc_BKK!S86+Lcc_DMK!S86</f>
        <v>2312</v>
      </c>
      <c r="T86" s="216">
        <f>R86+S86</f>
        <v>3316</v>
      </c>
      <c r="U86" s="80">
        <f>Lcc_BKK!U86+Lcc_DMK!U86</f>
        <v>0</v>
      </c>
      <c r="V86" s="216">
        <f>T86+U86</f>
        <v>3316</v>
      </c>
      <c r="W86" s="81">
        <f>IF(Q86=0,0,((V86/Q86)-1)*100)</f>
        <v>25.70128885519334</v>
      </c>
      <c r="Y86" s="8"/>
      <c r="Z86" s="8"/>
    </row>
    <row r="87" spans="1:29" ht="14.25" thickTop="1" thickBot="1">
      <c r="A87" s="422"/>
      <c r="L87" s="82" t="s">
        <v>61</v>
      </c>
      <c r="M87" s="83">
        <f t="shared" ref="M87" si="193">+M84+M85+M86</f>
        <v>2387</v>
      </c>
      <c r="N87" s="84">
        <f t="shared" ref="N87" si="194">+N84+N85+N86</f>
        <v>4081</v>
      </c>
      <c r="O87" s="209">
        <f t="shared" ref="O87" si="195">+O84+O85+O86</f>
        <v>6468</v>
      </c>
      <c r="P87" s="83">
        <f t="shared" ref="P87" si="196">+P84+P85+P86</f>
        <v>108</v>
      </c>
      <c r="Q87" s="209">
        <f t="shared" ref="Q87" si="197">+Q84+Q85+Q86</f>
        <v>6576</v>
      </c>
      <c r="R87" s="83">
        <f t="shared" ref="R87" si="198">+R84+R85+R86</f>
        <v>2533</v>
      </c>
      <c r="S87" s="84">
        <f t="shared" ref="S87" si="199">+S84+S85+S86</f>
        <v>6075</v>
      </c>
      <c r="T87" s="209">
        <f t="shared" ref="T87" si="200">+T84+T85+T86</f>
        <v>8608</v>
      </c>
      <c r="U87" s="83">
        <f t="shared" ref="U87" si="201">+U84+U85+U86</f>
        <v>1</v>
      </c>
      <c r="V87" s="209">
        <f t="shared" ref="V87" si="202">+V84+V85+V86</f>
        <v>8609</v>
      </c>
      <c r="W87" s="85">
        <f>IF(Q87=0,0,((V87/Q87)-1)*100)</f>
        <v>30.915450121654509</v>
      </c>
      <c r="Y87" s="8"/>
      <c r="Z87" s="8"/>
      <c r="AB87" s="342"/>
      <c r="AC87" s="342"/>
    </row>
    <row r="88" spans="1:29" ht="13.5" thickTop="1">
      <c r="A88" s="422"/>
      <c r="L88" s="61" t="s">
        <v>16</v>
      </c>
      <c r="M88" s="78">
        <f>Lcc_BKK!M88+Lcc_DMK!M88</f>
        <v>787</v>
      </c>
      <c r="N88" s="79">
        <f>Lcc_BKK!N88+Lcc_DMK!N88</f>
        <v>1446</v>
      </c>
      <c r="O88" s="216">
        <f>SUM(M88:N88)</f>
        <v>2233</v>
      </c>
      <c r="P88" s="80">
        <f>+Lcc_BKK!P88+Lcc_DMK!P88</f>
        <v>0</v>
      </c>
      <c r="Q88" s="216">
        <f t="shared" ref="Q88:Q90" si="203">O88+P88</f>
        <v>2233</v>
      </c>
      <c r="R88" s="78">
        <f>+Lcc_BKK!R88+Lcc_DMK!R88</f>
        <v>836</v>
      </c>
      <c r="S88" s="79">
        <f>+Lcc_BKK!S88+Lcc_DMK!S88</f>
        <v>2143</v>
      </c>
      <c r="T88" s="216">
        <f>SUM(R88:S88)</f>
        <v>2979</v>
      </c>
      <c r="U88" s="80">
        <f>Lcc_BKK!U88+Lcc_DMK!U88</f>
        <v>0</v>
      </c>
      <c r="V88" s="216">
        <f>T88+U88</f>
        <v>2979</v>
      </c>
      <c r="W88" s="81">
        <f t="shared" si="192"/>
        <v>33.407971339005812</v>
      </c>
      <c r="Y88" s="8"/>
      <c r="Z88" s="8"/>
    </row>
    <row r="89" spans="1:29">
      <c r="A89" s="422"/>
      <c r="L89" s="61" t="s">
        <v>17</v>
      </c>
      <c r="M89" s="78">
        <f>Lcc_BKK!M89+Lcc_DMK!M89</f>
        <v>651</v>
      </c>
      <c r="N89" s="79">
        <f>Lcc_BKK!N89+Lcc_DMK!N89</f>
        <v>1652</v>
      </c>
      <c r="O89" s="216">
        <f>SUM(M89:N89)</f>
        <v>2303</v>
      </c>
      <c r="P89" s="80">
        <f>+Lcc_BKK!P89+Lcc_DMK!P89</f>
        <v>0</v>
      </c>
      <c r="Q89" s="216">
        <f>O89+P89</f>
        <v>2303</v>
      </c>
      <c r="R89" s="78">
        <f>+Lcc_BKK!R89+Lcc_DMK!R89</f>
        <v>716</v>
      </c>
      <c r="S89" s="79">
        <f>+Lcc_BKK!S89+Lcc_DMK!S89</f>
        <v>2497</v>
      </c>
      <c r="T89" s="216">
        <f>SUM(R89:S89)</f>
        <v>3213</v>
      </c>
      <c r="U89" s="80">
        <f>Lcc_BKK!U89+Lcc_DMK!U89</f>
        <v>0</v>
      </c>
      <c r="V89" s="216">
        <f>T89+U89</f>
        <v>3213</v>
      </c>
      <c r="W89" s="81">
        <f>IF(Q89=0,0,((V89/Q89)-1)*100)</f>
        <v>39.513677811550153</v>
      </c>
      <c r="Y89" s="8"/>
      <c r="Z89" s="8"/>
    </row>
    <row r="90" spans="1:29" ht="13.5" thickBot="1">
      <c r="A90" s="422"/>
      <c r="L90" s="61" t="s">
        <v>18</v>
      </c>
      <c r="M90" s="78">
        <f>Lcc_BKK!M90+Lcc_DMK!M90</f>
        <v>620</v>
      </c>
      <c r="N90" s="79">
        <f>Lcc_BKK!N90+Lcc_DMK!N90</f>
        <v>1592</v>
      </c>
      <c r="O90" s="218">
        <f>SUM(M90:N90)</f>
        <v>2212</v>
      </c>
      <c r="P90" s="86">
        <f>+Lcc_BKK!P90+Lcc_DMK!P90</f>
        <v>0</v>
      </c>
      <c r="Q90" s="218">
        <f t="shared" si="203"/>
        <v>2212</v>
      </c>
      <c r="R90" s="78">
        <f>+Lcc_BKK!R90+Lcc_DMK!R90</f>
        <v>807</v>
      </c>
      <c r="S90" s="79">
        <f>+Lcc_BKK!S90+Lcc_DMK!S90</f>
        <v>2079</v>
      </c>
      <c r="T90" s="218">
        <f>SUM(R90:S90)</f>
        <v>2886</v>
      </c>
      <c r="U90" s="86">
        <f>Lcc_BKK!U90+Lcc_DMK!U90</f>
        <v>0</v>
      </c>
      <c r="V90" s="218">
        <f>T90+U90</f>
        <v>2886</v>
      </c>
      <c r="W90" s="81">
        <f t="shared" si="192"/>
        <v>30.470162748643759</v>
      </c>
      <c r="Y90" s="8"/>
      <c r="Z90" s="8"/>
    </row>
    <row r="91" spans="1:29" ht="14.25" thickTop="1" thickBot="1">
      <c r="A91" s="422"/>
      <c r="L91" s="87" t="s">
        <v>39</v>
      </c>
      <c r="M91" s="88">
        <f>+M88+M89+M90</f>
        <v>2058</v>
      </c>
      <c r="N91" s="88">
        <f t="shared" ref="N91" si="204">+N88+N89+N90</f>
        <v>4690</v>
      </c>
      <c r="O91" s="219">
        <f t="shared" ref="O91" si="205">+O88+O89+O90</f>
        <v>6748</v>
      </c>
      <c r="P91" s="89">
        <f t="shared" ref="P91" si="206">+P88+P89+P90</f>
        <v>0</v>
      </c>
      <c r="Q91" s="219">
        <f t="shared" ref="Q91" si="207">+Q88+Q89+Q90</f>
        <v>6748</v>
      </c>
      <c r="R91" s="88">
        <f t="shared" ref="R91" si="208">+R88+R89+R90</f>
        <v>2359</v>
      </c>
      <c r="S91" s="88">
        <f t="shared" ref="S91" si="209">+S88+S89+S90</f>
        <v>6719</v>
      </c>
      <c r="T91" s="219">
        <f t="shared" ref="T91" si="210">+T88+T89+T90</f>
        <v>9078</v>
      </c>
      <c r="U91" s="89">
        <f t="shared" ref="U91" si="211">+U88+U89+U90</f>
        <v>0</v>
      </c>
      <c r="V91" s="219">
        <f t="shared" ref="V91" si="212">+V88+V89+V90</f>
        <v>9078</v>
      </c>
      <c r="W91" s="90">
        <f t="shared" si="192"/>
        <v>34.528749259039728</v>
      </c>
    </row>
    <row r="92" spans="1:29" ht="13.5" thickTop="1">
      <c r="A92" s="422"/>
      <c r="L92" s="61" t="s">
        <v>21</v>
      </c>
      <c r="M92" s="78">
        <f>Lcc_BKK!M92+Lcc_DMK!M92</f>
        <v>732</v>
      </c>
      <c r="N92" s="79">
        <f>Lcc_BKK!N92+Lcc_DMK!N92</f>
        <v>1653</v>
      </c>
      <c r="O92" s="218">
        <f>SUM(M92:N92)</f>
        <v>2385</v>
      </c>
      <c r="P92" s="91">
        <f>+Lcc_BKK!P92+Lcc_DMK!P92</f>
        <v>0</v>
      </c>
      <c r="Q92" s="218">
        <f t="shared" ref="Q92:Q94" si="213">O92+P92</f>
        <v>2385</v>
      </c>
      <c r="R92" s="78">
        <f>+Lcc_BKK!R92+Lcc_DMK!R92</f>
        <v>825</v>
      </c>
      <c r="S92" s="79">
        <f>+Lcc_BKK!S92+Lcc_DMK!S92</f>
        <v>1972</v>
      </c>
      <c r="T92" s="218">
        <f>SUM(R92:S92)</f>
        <v>2797</v>
      </c>
      <c r="U92" s="91">
        <f>Lcc_BKK!U92+Lcc_DMK!U92</f>
        <v>0</v>
      </c>
      <c r="V92" s="218">
        <f>T92+U92</f>
        <v>2797</v>
      </c>
      <c r="W92" s="81">
        <f t="shared" si="192"/>
        <v>17.274633123689732</v>
      </c>
      <c r="Y92" s="8"/>
      <c r="Z92" s="8"/>
    </row>
    <row r="93" spans="1:29">
      <c r="A93" s="422"/>
      <c r="L93" s="61" t="s">
        <v>22</v>
      </c>
      <c r="M93" s="78">
        <f>Lcc_BKK!M93+Lcc_DMK!M93</f>
        <v>563</v>
      </c>
      <c r="N93" s="79">
        <f>Lcc_BKK!N93+Lcc_DMK!N93</f>
        <v>1601</v>
      </c>
      <c r="O93" s="218">
        <f>SUM(M93:N93)</f>
        <v>2164</v>
      </c>
      <c r="P93" s="80">
        <f>+Lcc_BKK!P93+Lcc_DMK!P93</f>
        <v>0</v>
      </c>
      <c r="Q93" s="218">
        <f t="shared" si="213"/>
        <v>2164</v>
      </c>
      <c r="R93" s="78">
        <f>+Lcc_BKK!R93+Lcc_DMK!R93</f>
        <v>918</v>
      </c>
      <c r="S93" s="79">
        <f>+Lcc_BKK!S93+Lcc_DMK!S93</f>
        <v>1979</v>
      </c>
      <c r="T93" s="218">
        <f>SUM(R93:S93)</f>
        <v>2897</v>
      </c>
      <c r="U93" s="80">
        <f>Lcc_BKK!U93+Lcc_DMK!U93</f>
        <v>2</v>
      </c>
      <c r="V93" s="218">
        <f>T93+U93</f>
        <v>2899</v>
      </c>
      <c r="W93" s="81">
        <f t="shared" si="192"/>
        <v>33.964879852125684</v>
      </c>
    </row>
    <row r="94" spans="1:29" ht="13.5" thickBot="1">
      <c r="A94" s="423"/>
      <c r="L94" s="61" t="s">
        <v>23</v>
      </c>
      <c r="M94" s="78">
        <f>Lcc_BKK!M94+Lcc_DMK!M94</f>
        <v>606</v>
      </c>
      <c r="N94" s="79">
        <f>Lcc_BKK!N94+Lcc_DMK!N94</f>
        <v>1530</v>
      </c>
      <c r="O94" s="218">
        <f>SUM(M94:N94)</f>
        <v>2136</v>
      </c>
      <c r="P94" s="80">
        <f>+Lcc_BKK!P94+Lcc_DMK!P94</f>
        <v>0</v>
      </c>
      <c r="Q94" s="218">
        <f t="shared" si="213"/>
        <v>2136</v>
      </c>
      <c r="R94" s="78">
        <f>+Lcc_BKK!R94+Lcc_DMK!R94</f>
        <v>929</v>
      </c>
      <c r="S94" s="79">
        <f>+Lcc_BKK!S94+Lcc_DMK!S94</f>
        <v>3583</v>
      </c>
      <c r="T94" s="218">
        <f>SUM(R94:S94)</f>
        <v>4512</v>
      </c>
      <c r="U94" s="80">
        <f>Lcc_BKK!U94+Lcc_DMK!U94</f>
        <v>12</v>
      </c>
      <c r="V94" s="218">
        <f>T94+U94</f>
        <v>4524</v>
      </c>
      <c r="W94" s="81">
        <f t="shared" si="192"/>
        <v>111.79775280898876</v>
      </c>
    </row>
    <row r="95" spans="1:29" ht="14.25" thickTop="1" thickBot="1">
      <c r="A95" s="422"/>
      <c r="L95" s="82" t="s">
        <v>40</v>
      </c>
      <c r="M95" s="83">
        <f t="shared" ref="M95:V95" si="214">+M92+M93+M94</f>
        <v>1901</v>
      </c>
      <c r="N95" s="84">
        <f t="shared" si="214"/>
        <v>4784</v>
      </c>
      <c r="O95" s="217">
        <f t="shared" si="214"/>
        <v>6685</v>
      </c>
      <c r="P95" s="83">
        <f t="shared" si="214"/>
        <v>0</v>
      </c>
      <c r="Q95" s="217">
        <f t="shared" si="214"/>
        <v>6685</v>
      </c>
      <c r="R95" s="83">
        <f t="shared" si="214"/>
        <v>2672</v>
      </c>
      <c r="S95" s="84">
        <f t="shared" si="214"/>
        <v>7534</v>
      </c>
      <c r="T95" s="217">
        <f t="shared" si="214"/>
        <v>10206</v>
      </c>
      <c r="U95" s="83">
        <f t="shared" si="214"/>
        <v>14</v>
      </c>
      <c r="V95" s="217">
        <f t="shared" si="214"/>
        <v>10220</v>
      </c>
      <c r="W95" s="85">
        <f t="shared" si="192"/>
        <v>52.879581151832468</v>
      </c>
    </row>
    <row r="96" spans="1:29" ht="13.5" thickTop="1">
      <c r="A96" s="422"/>
      <c r="L96" s="61" t="s">
        <v>10</v>
      </c>
      <c r="M96" s="78">
        <v>793</v>
      </c>
      <c r="N96" s="79">
        <v>1945</v>
      </c>
      <c r="O96" s="216">
        <f>M96+N96</f>
        <v>2738</v>
      </c>
      <c r="P96" s="80">
        <v>0</v>
      </c>
      <c r="Q96" s="216">
        <f>O96+P96</f>
        <v>2738</v>
      </c>
      <c r="R96" s="78">
        <f>+Lcc_BKK!R96+Lcc_DMK!R96</f>
        <v>1067</v>
      </c>
      <c r="S96" s="79">
        <f>+Lcc_BKK!S96+Lcc_DMK!S96</f>
        <v>2558</v>
      </c>
      <c r="T96" s="218">
        <f>SUM(R96:S96)</f>
        <v>3625</v>
      </c>
      <c r="U96" s="80">
        <f>Lcc_BKK!U96+Lcc_DMK!U96</f>
        <v>18</v>
      </c>
      <c r="V96" s="216">
        <f>T96+U96</f>
        <v>3643</v>
      </c>
      <c r="W96" s="81">
        <f>IF(Q96=0,0,((V96/Q96)-1)*100)</f>
        <v>33.053323593864128</v>
      </c>
      <c r="Y96" s="8"/>
      <c r="Z96" s="8"/>
    </row>
    <row r="97" spans="1:29">
      <c r="A97" s="422"/>
      <c r="L97" s="61" t="s">
        <v>11</v>
      </c>
      <c r="M97" s="78">
        <v>983</v>
      </c>
      <c r="N97" s="79">
        <v>2370</v>
      </c>
      <c r="O97" s="216">
        <f>M97+N97</f>
        <v>3353</v>
      </c>
      <c r="P97" s="80">
        <v>0</v>
      </c>
      <c r="Q97" s="216">
        <f>O97+P97</f>
        <v>3353</v>
      </c>
      <c r="R97" s="78">
        <f>+Lcc_BKK!R97+Lcc_DMK!R97</f>
        <v>1152</v>
      </c>
      <c r="S97" s="79">
        <f>+Lcc_BKK!S97+Lcc_DMK!S97</f>
        <v>2676</v>
      </c>
      <c r="T97" s="218">
        <f>SUM(R97:S97)</f>
        <v>3828</v>
      </c>
      <c r="U97" s="80">
        <f>Lcc_BKK!U97+Lcc_DMK!U97</f>
        <v>33</v>
      </c>
      <c r="V97" s="216">
        <f>T97+U97</f>
        <v>3861</v>
      </c>
      <c r="W97" s="81">
        <f>IF(Q97=0,0,((V97/Q97)-1)*100)</f>
        <v>15.150611392782576</v>
      </c>
      <c r="Y97" s="8"/>
      <c r="Z97" s="8"/>
    </row>
    <row r="98" spans="1:29" ht="13.5" thickBot="1">
      <c r="A98" s="422"/>
      <c r="L98" s="67" t="s">
        <v>12</v>
      </c>
      <c r="M98" s="78">
        <v>801</v>
      </c>
      <c r="N98" s="79">
        <v>2213</v>
      </c>
      <c r="O98" s="216">
        <f>M98+N98</f>
        <v>3014</v>
      </c>
      <c r="P98" s="80">
        <v>1</v>
      </c>
      <c r="Q98" s="216">
        <f t="shared" ref="Q98" si="215">O98+P98</f>
        <v>3015</v>
      </c>
      <c r="R98" s="78">
        <f>+Lcc_BKK!R98+Lcc_DMK!R98</f>
        <v>1274</v>
      </c>
      <c r="S98" s="79">
        <f>+Lcc_BKK!S98+Lcc_DMK!S98</f>
        <v>2820</v>
      </c>
      <c r="T98" s="218">
        <f t="shared" ref="T98" si="216">SUM(R98:S98)</f>
        <v>4094</v>
      </c>
      <c r="U98" s="80">
        <f>Lcc_BKK!U98+Lcc_DMK!U98</f>
        <v>9</v>
      </c>
      <c r="V98" s="216">
        <f>T98+U98</f>
        <v>4103</v>
      </c>
      <c r="W98" s="81">
        <f>IF(Q98=0,0,((V98/Q98)-1)*100)</f>
        <v>36.086235489220563</v>
      </c>
      <c r="Y98" s="8"/>
      <c r="Z98" s="8"/>
    </row>
    <row r="99" spans="1:29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17">+M96+M97+M98</f>
        <v>2577</v>
      </c>
      <c r="N99" s="84">
        <f t="shared" ref="N99" si="218">+N96+N97+N98</f>
        <v>6528</v>
      </c>
      <c r="O99" s="209">
        <f t="shared" ref="O99" si="219">+O96+O97+O98</f>
        <v>9105</v>
      </c>
      <c r="P99" s="83">
        <f t="shared" ref="P99" si="220">+P96+P97+P98</f>
        <v>1</v>
      </c>
      <c r="Q99" s="209">
        <f t="shared" ref="Q99" si="221">+Q96+Q97+Q98</f>
        <v>9106</v>
      </c>
      <c r="R99" s="83">
        <f t="shared" ref="R99" si="222">+R96+R97+R98</f>
        <v>3493</v>
      </c>
      <c r="S99" s="84">
        <f t="shared" ref="S99" si="223">+S96+S97+S98</f>
        <v>8054</v>
      </c>
      <c r="T99" s="209">
        <f t="shared" ref="T99" si="224">+T96+T97+T98</f>
        <v>11547</v>
      </c>
      <c r="U99" s="83">
        <f t="shared" ref="U99" si="225">+U96+U97+U98</f>
        <v>60</v>
      </c>
      <c r="V99" s="209">
        <f t="shared" ref="V99" si="226">+V96+V97+V98</f>
        <v>11607</v>
      </c>
      <c r="W99" s="85">
        <f t="shared" ref="W99" si="227">IF(Q99=0,0,((V99/Q99)-1)*100)</f>
        <v>27.465407423676691</v>
      </c>
      <c r="Y99" s="8"/>
      <c r="Z99" s="8"/>
    </row>
    <row r="100" spans="1:29" ht="14.25" thickTop="1" thickBot="1">
      <c r="A100" s="422"/>
      <c r="L100" s="82" t="s">
        <v>64</v>
      </c>
      <c r="M100" s="83">
        <f t="shared" ref="M100" si="228">+M87+M91+M95+M99</f>
        <v>8923</v>
      </c>
      <c r="N100" s="84">
        <f t="shared" ref="N100" si="229">+N87+N91+N95+N99</f>
        <v>20083</v>
      </c>
      <c r="O100" s="209">
        <f t="shared" ref="O100" si="230">+O87+O91+O95+O99</f>
        <v>29006</v>
      </c>
      <c r="P100" s="83">
        <f t="shared" ref="P100" si="231">+P87+P91+P95+P99</f>
        <v>109</v>
      </c>
      <c r="Q100" s="209">
        <f t="shared" ref="Q100" si="232">+Q87+Q91+Q95+Q99</f>
        <v>29115</v>
      </c>
      <c r="R100" s="83">
        <f t="shared" ref="R100" si="233">+R87+R91+R95+R99</f>
        <v>11057</v>
      </c>
      <c r="S100" s="84">
        <f t="shared" ref="S100" si="234">+S87+S91+S95+S99</f>
        <v>28382</v>
      </c>
      <c r="T100" s="209">
        <f t="shared" ref="T100" si="235">+T87+T91+T95+T99</f>
        <v>39439</v>
      </c>
      <c r="U100" s="83">
        <f t="shared" ref="U100" si="236">+U87+U91+U95+U99</f>
        <v>75</v>
      </c>
      <c r="V100" s="209">
        <f t="shared" ref="V100" si="237">+V87+V91+V95+V99</f>
        <v>39514</v>
      </c>
      <c r="W100" s="85">
        <f>IF(Q100=0,0,((V100/Q100)-1)*100)</f>
        <v>35.716984372316674</v>
      </c>
      <c r="Y100" s="8"/>
      <c r="Z100" s="8"/>
      <c r="AB100" s="342"/>
      <c r="AC100" s="342"/>
    </row>
    <row r="101" spans="1:29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9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9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9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9" ht="14.25" thickTop="1" thickBot="1">
      <c r="L105" s="59"/>
      <c r="M105" s="487" t="s">
        <v>59</v>
      </c>
      <c r="N105" s="488"/>
      <c r="O105" s="488"/>
      <c r="P105" s="488"/>
      <c r="Q105" s="489"/>
      <c r="R105" s="230" t="s">
        <v>63</v>
      </c>
      <c r="S105" s="231"/>
      <c r="T105" s="232"/>
      <c r="U105" s="230"/>
      <c r="V105" s="230"/>
      <c r="W105" s="391" t="s">
        <v>2</v>
      </c>
    </row>
    <row r="106" spans="1:29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388"/>
      <c r="W106" s="389" t="s">
        <v>4</v>
      </c>
    </row>
    <row r="107" spans="1:29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387" t="s">
        <v>7</v>
      </c>
      <c r="W107" s="390"/>
    </row>
    <row r="108" spans="1:29" ht="4.5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9">
      <c r="L109" s="61" t="s">
        <v>13</v>
      </c>
      <c r="M109" s="78">
        <f>Lcc_BKK!M109+Lcc_DMK!M109</f>
        <v>260</v>
      </c>
      <c r="N109" s="79">
        <f>Lcc_BKK!N109+Lcc_DMK!N109</f>
        <v>596</v>
      </c>
      <c r="O109" s="216">
        <f>M109+N109</f>
        <v>856</v>
      </c>
      <c r="P109" s="80">
        <f>+Lcc_BKK!P109+Lcc_DMK!P109</f>
        <v>2</v>
      </c>
      <c r="Q109" s="216">
        <f t="shared" ref="Q109:Q110" si="238">O109+P109</f>
        <v>858</v>
      </c>
      <c r="R109" s="78">
        <f>+Lcc_BKK!R109+Lcc_DMK!R109</f>
        <v>267</v>
      </c>
      <c r="S109" s="79">
        <f>+Lcc_BKK!S109+Lcc_DMK!S109</f>
        <v>907</v>
      </c>
      <c r="T109" s="216">
        <f>R109+S109</f>
        <v>1174</v>
      </c>
      <c r="U109" s="80">
        <f>+Lcc_BKK!U109+Lcc_DMK!U109</f>
        <v>2</v>
      </c>
      <c r="V109" s="216">
        <f>T109+U109</f>
        <v>1176</v>
      </c>
      <c r="W109" s="81">
        <f t="shared" ref="W109:W120" si="239">IF(Q109=0,0,((V109/Q109)-1)*100)</f>
        <v>37.06293706293706</v>
      </c>
      <c r="Y109" s="8"/>
      <c r="Z109" s="8"/>
    </row>
    <row r="110" spans="1:29">
      <c r="L110" s="61" t="s">
        <v>14</v>
      </c>
      <c r="M110" s="78">
        <f>Lcc_BKK!M110+Lcc_DMK!M110</f>
        <v>238</v>
      </c>
      <c r="N110" s="79">
        <f>Lcc_BKK!N110+Lcc_DMK!N110</f>
        <v>575</v>
      </c>
      <c r="O110" s="216">
        <f>M110+N110</f>
        <v>813</v>
      </c>
      <c r="P110" s="80">
        <f>+Lcc_BKK!P110+Lcc_DMK!P110</f>
        <v>2</v>
      </c>
      <c r="Q110" s="216">
        <f t="shared" si="238"/>
        <v>815</v>
      </c>
      <c r="R110" s="78">
        <f>+Lcc_BKK!R110+Lcc_DMK!R110</f>
        <v>269</v>
      </c>
      <c r="S110" s="79">
        <f>+Lcc_BKK!S110+Lcc_DMK!S110</f>
        <v>941</v>
      </c>
      <c r="T110" s="216">
        <f>R110+S110</f>
        <v>1210</v>
      </c>
      <c r="U110" s="80">
        <f>+Lcc_BKK!U110+Lcc_DMK!U110</f>
        <v>0</v>
      </c>
      <c r="V110" s="216">
        <f>T110+U110</f>
        <v>1210</v>
      </c>
      <c r="W110" s="81">
        <f t="shared" si="239"/>
        <v>48.466257668711663</v>
      </c>
      <c r="Y110" s="8"/>
      <c r="Z110" s="8"/>
    </row>
    <row r="111" spans="1:29" ht="13.5" thickBot="1">
      <c r="L111" s="61" t="s">
        <v>15</v>
      </c>
      <c r="M111" s="78">
        <f>Lcc_BKK!M111+Lcc_DMK!M111</f>
        <v>218</v>
      </c>
      <c r="N111" s="79">
        <f>Lcc_BKK!N111+Lcc_DMK!N111</f>
        <v>681</v>
      </c>
      <c r="O111" s="216">
        <f>M111+N111</f>
        <v>899</v>
      </c>
      <c r="P111" s="80">
        <f>+Lcc_BKK!P111+Lcc_DMK!P111</f>
        <v>2</v>
      </c>
      <c r="Q111" s="216">
        <f>O111+P111</f>
        <v>901</v>
      </c>
      <c r="R111" s="78">
        <f>+Lcc_BKK!R111+Lcc_DMK!R111</f>
        <v>248</v>
      </c>
      <c r="S111" s="79">
        <f>+Lcc_BKK!S111+Lcc_DMK!S111</f>
        <v>961</v>
      </c>
      <c r="T111" s="216">
        <f>R111+S111</f>
        <v>1209</v>
      </c>
      <c r="U111" s="80">
        <f>+Lcc_BKK!U111+Lcc_DMK!U111</f>
        <v>0</v>
      </c>
      <c r="V111" s="216">
        <f>T111+U111</f>
        <v>1209</v>
      </c>
      <c r="W111" s="81">
        <f>IF(Q111=0,0,((V111/Q111)-1)*100)</f>
        <v>34.184239733629298</v>
      </c>
      <c r="Y111" s="8"/>
      <c r="Z111" s="8"/>
    </row>
    <row r="112" spans="1:29" ht="14.25" thickTop="1" thickBot="1">
      <c r="L112" s="82" t="s">
        <v>61</v>
      </c>
      <c r="M112" s="83">
        <f t="shared" ref="M112" si="240">+M109+M110+M111</f>
        <v>716</v>
      </c>
      <c r="N112" s="84">
        <f t="shared" ref="N112" si="241">+N109+N110+N111</f>
        <v>1852</v>
      </c>
      <c r="O112" s="209">
        <f t="shared" ref="O112" si="242">+O109+O110+O111</f>
        <v>2568</v>
      </c>
      <c r="P112" s="83">
        <f t="shared" ref="P112" si="243">+P109+P110+P111</f>
        <v>6</v>
      </c>
      <c r="Q112" s="209">
        <f t="shared" ref="Q112" si="244">+Q109+Q110+Q111</f>
        <v>2574</v>
      </c>
      <c r="R112" s="83">
        <f t="shared" ref="R112" si="245">+R109+R110+R111</f>
        <v>784</v>
      </c>
      <c r="S112" s="84">
        <f t="shared" ref="S112" si="246">+S109+S110+S111</f>
        <v>2809</v>
      </c>
      <c r="T112" s="209">
        <f t="shared" ref="T112" si="247">+T109+T110+T111</f>
        <v>3593</v>
      </c>
      <c r="U112" s="83">
        <f t="shared" ref="U112" si="248">+U109+U110+U111</f>
        <v>2</v>
      </c>
      <c r="V112" s="209">
        <f t="shared" ref="V112" si="249">+V109+V110+V111</f>
        <v>3595</v>
      </c>
      <c r="W112" s="85">
        <f>IF(Q112=0,0,((V112/Q112)-1)*100)</f>
        <v>39.665889665889665</v>
      </c>
      <c r="Y112" s="8"/>
      <c r="Z112" s="8"/>
      <c r="AB112" s="342"/>
      <c r="AC112" s="342"/>
    </row>
    <row r="113" spans="1:29" ht="13.5" thickTop="1">
      <c r="L113" s="61" t="s">
        <v>16</v>
      </c>
      <c r="M113" s="78">
        <f>Lcc_BKK!M113+Lcc_DMK!M113</f>
        <v>245</v>
      </c>
      <c r="N113" s="79">
        <f>Lcc_BKK!N113+Lcc_DMK!N113</f>
        <v>725</v>
      </c>
      <c r="O113" s="216">
        <f>SUM(M113:N113)</f>
        <v>970</v>
      </c>
      <c r="P113" s="80">
        <f>+Lcc_BKK!P113+Lcc_DMK!P113</f>
        <v>0</v>
      </c>
      <c r="Q113" s="216">
        <f t="shared" ref="Q113:Q115" si="250">O113+P113</f>
        <v>970</v>
      </c>
      <c r="R113" s="78">
        <f>+Lcc_BKK!R113+Lcc_DMK!R113</f>
        <v>202</v>
      </c>
      <c r="S113" s="79">
        <f>+Lcc_BKK!S113+Lcc_DMK!S113</f>
        <v>851</v>
      </c>
      <c r="T113" s="216">
        <f>SUM(R113:S113)</f>
        <v>1053</v>
      </c>
      <c r="U113" s="80">
        <f>+Lcc_BKK!U113+Lcc_DMK!U113</f>
        <v>0</v>
      </c>
      <c r="V113" s="216">
        <f>T113+U113</f>
        <v>1053</v>
      </c>
      <c r="W113" s="81">
        <f t="shared" si="239"/>
        <v>8.556701030927826</v>
      </c>
      <c r="Y113" s="8"/>
      <c r="Z113" s="8"/>
    </row>
    <row r="114" spans="1:29">
      <c r="L114" s="61" t="s">
        <v>17</v>
      </c>
      <c r="M114" s="78">
        <f>Lcc_BKK!M114+Lcc_DMK!M114</f>
        <v>264</v>
      </c>
      <c r="N114" s="79">
        <f>Lcc_BKK!N114+Lcc_DMK!N114</f>
        <v>712</v>
      </c>
      <c r="O114" s="216">
        <f>SUM(M114:N114)</f>
        <v>976</v>
      </c>
      <c r="P114" s="80">
        <f>+Lcc_BKK!P114+Lcc_DMK!P114</f>
        <v>0</v>
      </c>
      <c r="Q114" s="216">
        <f>O114+P114</f>
        <v>976</v>
      </c>
      <c r="R114" s="78">
        <f>+Lcc_BKK!R114+Lcc_DMK!R114</f>
        <v>219</v>
      </c>
      <c r="S114" s="79">
        <f>+Lcc_BKK!S114+Lcc_DMK!S114</f>
        <v>805</v>
      </c>
      <c r="T114" s="216">
        <f>SUM(R114:S114)</f>
        <v>1024</v>
      </c>
      <c r="U114" s="80">
        <f>+Lcc_BKK!U114+Lcc_DMK!U114</f>
        <v>0</v>
      </c>
      <c r="V114" s="216">
        <f>T114+U114</f>
        <v>1024</v>
      </c>
      <c r="W114" s="81">
        <f>IF(Q114=0,0,((V114/Q114)-1)*100)</f>
        <v>4.9180327868852514</v>
      </c>
      <c r="Y114" s="8"/>
      <c r="Z114" s="8"/>
    </row>
    <row r="115" spans="1:29" ht="13.5" thickBot="1">
      <c r="L115" s="61" t="s">
        <v>18</v>
      </c>
      <c r="M115" s="78">
        <f>Lcc_BKK!M115+Lcc_DMK!M115</f>
        <v>237</v>
      </c>
      <c r="N115" s="79">
        <f>Lcc_BKK!N115+Lcc_DMK!N115</f>
        <v>653</v>
      </c>
      <c r="O115" s="218">
        <f>SUM(M115:N115)</f>
        <v>890</v>
      </c>
      <c r="P115" s="86">
        <f>+Lcc_BKK!P115+Lcc_DMK!P115</f>
        <v>0</v>
      </c>
      <c r="Q115" s="218">
        <f t="shared" si="250"/>
        <v>890</v>
      </c>
      <c r="R115" s="78">
        <f>+Lcc_BKK!R115+Lcc_DMK!R115</f>
        <v>212</v>
      </c>
      <c r="S115" s="79">
        <f>+Lcc_BKK!S115+Lcc_DMK!S115</f>
        <v>818</v>
      </c>
      <c r="T115" s="218">
        <f>SUM(R115:S115)</f>
        <v>1030</v>
      </c>
      <c r="U115" s="86">
        <f>+Lcc_BKK!U115+Lcc_DMK!U115</f>
        <v>0</v>
      </c>
      <c r="V115" s="218">
        <f>T115+U115</f>
        <v>1030</v>
      </c>
      <c r="W115" s="81">
        <f t="shared" si="239"/>
        <v>15.730337078651679</v>
      </c>
      <c r="Y115" s="8"/>
      <c r="Z115" s="8"/>
    </row>
    <row r="116" spans="1:29" ht="14.25" thickTop="1" thickBot="1">
      <c r="L116" s="87" t="s">
        <v>39</v>
      </c>
      <c r="M116" s="88">
        <f>+M113+M114+M115</f>
        <v>746</v>
      </c>
      <c r="N116" s="88">
        <f t="shared" ref="N116" si="251">+N113+N114+N115</f>
        <v>2090</v>
      </c>
      <c r="O116" s="219">
        <f t="shared" ref="O116" si="252">+O113+O114+O115</f>
        <v>2836</v>
      </c>
      <c r="P116" s="89">
        <f t="shared" ref="P116" si="253">+P113+P114+P115</f>
        <v>0</v>
      </c>
      <c r="Q116" s="219">
        <f t="shared" ref="Q116" si="254">+Q113+Q114+Q115</f>
        <v>2836</v>
      </c>
      <c r="R116" s="88">
        <f t="shared" ref="R116" si="255">+R113+R114+R115</f>
        <v>633</v>
      </c>
      <c r="S116" s="88">
        <f t="shared" ref="S116" si="256">+S113+S114+S115</f>
        <v>2474</v>
      </c>
      <c r="T116" s="219">
        <f t="shared" ref="T116" si="257">+T113+T114+T115</f>
        <v>3107</v>
      </c>
      <c r="U116" s="89">
        <f t="shared" ref="U116" si="258">+U113+U114+U115</f>
        <v>0</v>
      </c>
      <c r="V116" s="219">
        <f t="shared" ref="V116" si="259">+V113+V114+V115</f>
        <v>3107</v>
      </c>
      <c r="W116" s="90">
        <f t="shared" si="239"/>
        <v>9.5557122708039408</v>
      </c>
    </row>
    <row r="117" spans="1:29" ht="13.5" thickTop="1">
      <c r="A117" s="424"/>
      <c r="K117" s="424"/>
      <c r="L117" s="61" t="s">
        <v>21</v>
      </c>
      <c r="M117" s="78">
        <f>Lcc_BKK!M117+Lcc_DMK!M117</f>
        <v>225</v>
      </c>
      <c r="N117" s="79">
        <f>Lcc_BKK!N117+Lcc_DMK!N117</f>
        <v>697</v>
      </c>
      <c r="O117" s="218">
        <f>SUM(M117:N117)</f>
        <v>922</v>
      </c>
      <c r="P117" s="91">
        <f>+Lcc_BKK!P117+Lcc_DMK!P117</f>
        <v>0</v>
      </c>
      <c r="Q117" s="218">
        <f t="shared" ref="Q117:Q119" si="260">O117+P117</f>
        <v>922</v>
      </c>
      <c r="R117" s="78">
        <f>+Lcc_BKK!R117+Lcc_DMK!R117</f>
        <v>212</v>
      </c>
      <c r="S117" s="79">
        <f>+Lcc_BKK!S117+Lcc_DMK!S117</f>
        <v>905</v>
      </c>
      <c r="T117" s="218">
        <f>SUM(R117:S117)</f>
        <v>1117</v>
      </c>
      <c r="U117" s="91">
        <f>+Lcc_BKK!U117+Lcc_DMK!U117</f>
        <v>0</v>
      </c>
      <c r="V117" s="218">
        <f>T117+U117</f>
        <v>1117</v>
      </c>
      <c r="W117" s="81">
        <f t="shared" si="239"/>
        <v>21.149674620390456</v>
      </c>
      <c r="Y117" s="8"/>
      <c r="Z117" s="8"/>
    </row>
    <row r="118" spans="1:29">
      <c r="A118" s="424"/>
      <c r="K118" s="424"/>
      <c r="L118" s="61" t="s">
        <v>22</v>
      </c>
      <c r="M118" s="78">
        <f>Lcc_BKK!M118+Lcc_DMK!M118</f>
        <v>239</v>
      </c>
      <c r="N118" s="79">
        <f>Lcc_BKK!N118+Lcc_DMK!N118</f>
        <v>738</v>
      </c>
      <c r="O118" s="218">
        <f>SUM(M118:N118)</f>
        <v>977</v>
      </c>
      <c r="P118" s="80">
        <f>+Lcc_BKK!P118+Lcc_DMK!P118</f>
        <v>0</v>
      </c>
      <c r="Q118" s="218">
        <f t="shared" si="260"/>
        <v>977</v>
      </c>
      <c r="R118" s="78">
        <f>+Lcc_BKK!R118+Lcc_DMK!R118</f>
        <v>244</v>
      </c>
      <c r="S118" s="79">
        <f>+Lcc_BKK!S118+Lcc_DMK!S118</f>
        <v>861</v>
      </c>
      <c r="T118" s="218">
        <f>SUM(R118:S118)</f>
        <v>1105</v>
      </c>
      <c r="U118" s="80">
        <f>+Lcc_BKK!U118+Lcc_DMK!U118</f>
        <v>10</v>
      </c>
      <c r="V118" s="218">
        <f>T118+U118</f>
        <v>1115</v>
      </c>
      <c r="W118" s="81">
        <f t="shared" si="239"/>
        <v>14.124872057318317</v>
      </c>
      <c r="Y118" s="424"/>
      <c r="Z118" s="424"/>
      <c r="AA118" s="427"/>
    </row>
    <row r="119" spans="1:29" ht="13.5" thickBot="1">
      <c r="A119" s="424"/>
      <c r="K119" s="424"/>
      <c r="L119" s="61" t="s">
        <v>23</v>
      </c>
      <c r="M119" s="78">
        <f>Lcc_BKK!M119+Lcc_DMK!M119</f>
        <v>221</v>
      </c>
      <c r="N119" s="79">
        <f>Lcc_BKK!N119+Lcc_DMK!N119</f>
        <v>767</v>
      </c>
      <c r="O119" s="218">
        <f>SUM(M119:N119)</f>
        <v>988</v>
      </c>
      <c r="P119" s="80">
        <f>+Lcc_BKK!P119+Lcc_DMK!P119</f>
        <v>0</v>
      </c>
      <c r="Q119" s="218">
        <f t="shared" si="260"/>
        <v>988</v>
      </c>
      <c r="R119" s="78">
        <f>+Lcc_BKK!R119+Lcc_DMK!R119</f>
        <v>257</v>
      </c>
      <c r="S119" s="79">
        <f>+Lcc_BKK!S119+Lcc_DMK!S119</f>
        <v>900</v>
      </c>
      <c r="T119" s="218">
        <f>SUM(R119:S119)</f>
        <v>1157</v>
      </c>
      <c r="U119" s="80">
        <f>+Lcc_BKK!U119+Lcc_DMK!U119</f>
        <v>2</v>
      </c>
      <c r="V119" s="218">
        <f>T119+U119</f>
        <v>1159</v>
      </c>
      <c r="W119" s="81">
        <f t="shared" si="239"/>
        <v>17.307692307692314</v>
      </c>
      <c r="Y119" s="424"/>
      <c r="Z119" s="424"/>
      <c r="AA119" s="427"/>
    </row>
    <row r="120" spans="1:29" ht="14.25" thickTop="1" thickBot="1">
      <c r="L120" s="82" t="s">
        <v>40</v>
      </c>
      <c r="M120" s="83">
        <f t="shared" ref="M120:V120" si="261">+M117+M118+M119</f>
        <v>685</v>
      </c>
      <c r="N120" s="84">
        <f t="shared" si="261"/>
        <v>2202</v>
      </c>
      <c r="O120" s="217">
        <f t="shared" si="261"/>
        <v>2887</v>
      </c>
      <c r="P120" s="83">
        <f t="shared" si="261"/>
        <v>0</v>
      </c>
      <c r="Q120" s="217">
        <f t="shared" si="261"/>
        <v>2887</v>
      </c>
      <c r="R120" s="83">
        <f t="shared" si="261"/>
        <v>713</v>
      </c>
      <c r="S120" s="84">
        <f t="shared" si="261"/>
        <v>2666</v>
      </c>
      <c r="T120" s="217">
        <f t="shared" si="261"/>
        <v>3379</v>
      </c>
      <c r="U120" s="83">
        <f t="shared" si="261"/>
        <v>12</v>
      </c>
      <c r="V120" s="217">
        <f t="shared" si="261"/>
        <v>3391</v>
      </c>
      <c r="W120" s="85">
        <f t="shared" si="239"/>
        <v>17.457568410114298</v>
      </c>
    </row>
    <row r="121" spans="1:29" ht="13.5" thickTop="1">
      <c r="L121" s="61" t="s">
        <v>10</v>
      </c>
      <c r="M121" s="78">
        <v>221</v>
      </c>
      <c r="N121" s="79">
        <v>914</v>
      </c>
      <c r="O121" s="216">
        <f>M121+N121</f>
        <v>1135</v>
      </c>
      <c r="P121" s="80">
        <v>0</v>
      </c>
      <c r="Q121" s="216">
        <f t="shared" ref="Q121" si="262">O121+P121</f>
        <v>1135</v>
      </c>
      <c r="R121" s="78">
        <f>+Lcc_BKK!R121+Lcc_DMK!R121</f>
        <v>324</v>
      </c>
      <c r="S121" s="79">
        <f>+Lcc_BKK!S121+Lcc_DMK!S121</f>
        <v>1019</v>
      </c>
      <c r="T121" s="218">
        <f>SUM(R121:S121)</f>
        <v>1343</v>
      </c>
      <c r="U121" s="80">
        <f>+Lcc_BKK!U121+Lcc_DMK!U121</f>
        <v>3</v>
      </c>
      <c r="V121" s="216">
        <f>T121+U121</f>
        <v>1346</v>
      </c>
      <c r="W121" s="81">
        <f>IF(Q121=0,0,((V121/Q121)-1)*100)</f>
        <v>18.590308370044049</v>
      </c>
      <c r="Y121" s="8"/>
      <c r="Z121" s="8"/>
    </row>
    <row r="122" spans="1:29">
      <c r="L122" s="61" t="s">
        <v>11</v>
      </c>
      <c r="M122" s="78">
        <v>237</v>
      </c>
      <c r="N122" s="79">
        <v>888</v>
      </c>
      <c r="O122" s="216">
        <f>M122+N122</f>
        <v>1125</v>
      </c>
      <c r="P122" s="80">
        <v>0</v>
      </c>
      <c r="Q122" s="216">
        <f>O122+P122</f>
        <v>1125</v>
      </c>
      <c r="R122" s="78">
        <f>+Lcc_BKK!R122+Lcc_DMK!R122</f>
        <v>318</v>
      </c>
      <c r="S122" s="79">
        <f>+Lcc_BKK!S122+Lcc_DMK!S122</f>
        <v>1009</v>
      </c>
      <c r="T122" s="218">
        <f>SUM(R122:S122)</f>
        <v>1327</v>
      </c>
      <c r="U122" s="80">
        <f>+Lcc_BKK!U122+Lcc_DMK!U122</f>
        <v>0</v>
      </c>
      <c r="V122" s="216">
        <f>T122+U122</f>
        <v>1327</v>
      </c>
      <c r="W122" s="81">
        <f>IF(Q122=0,0,((V122/Q122)-1)*100)</f>
        <v>17.955555555555549</v>
      </c>
      <c r="Y122" s="8"/>
      <c r="Z122" s="8"/>
    </row>
    <row r="123" spans="1:29" ht="13.5" thickBot="1">
      <c r="L123" s="67" t="s">
        <v>12</v>
      </c>
      <c r="M123" s="78">
        <v>260</v>
      </c>
      <c r="N123" s="79">
        <v>957</v>
      </c>
      <c r="O123" s="216">
        <f>M123+N123</f>
        <v>1217</v>
      </c>
      <c r="P123" s="80">
        <v>0</v>
      </c>
      <c r="Q123" s="216">
        <f>O123+P123</f>
        <v>1217</v>
      </c>
      <c r="R123" s="78">
        <f>+Lcc_BKK!R123+Lcc_DMK!R123</f>
        <v>376</v>
      </c>
      <c r="S123" s="79">
        <f>+Lcc_BKK!S123+Lcc_DMK!S123</f>
        <v>1065</v>
      </c>
      <c r="T123" s="218">
        <f t="shared" ref="T123" si="263">SUM(R123:S123)</f>
        <v>1441</v>
      </c>
      <c r="U123" s="80">
        <f>+Lcc_BKK!U123+Lcc_DMK!U123</f>
        <v>0</v>
      </c>
      <c r="V123" s="216">
        <f>T123+U123</f>
        <v>1441</v>
      </c>
      <c r="W123" s="81">
        <f>IF(Q123=0,0,((V123/Q123)-1)*100)</f>
        <v>18.405916187345927</v>
      </c>
    </row>
    <row r="124" spans="1:29" ht="14.25" thickTop="1" thickBot="1">
      <c r="L124" s="82" t="s">
        <v>38</v>
      </c>
      <c r="M124" s="83">
        <f t="shared" ref="M124" si="264">+M121+M122+M123</f>
        <v>718</v>
      </c>
      <c r="N124" s="84">
        <f t="shared" ref="N124" si="265">+N121+N122+N123</f>
        <v>2759</v>
      </c>
      <c r="O124" s="209">
        <f t="shared" ref="O124" si="266">+O121+O122+O123</f>
        <v>3477</v>
      </c>
      <c r="P124" s="83">
        <f t="shared" ref="P124" si="267">+P121+P122+P123</f>
        <v>0</v>
      </c>
      <c r="Q124" s="209">
        <f t="shared" ref="Q124" si="268">+Q121+Q122+Q123</f>
        <v>3477</v>
      </c>
      <c r="R124" s="83">
        <f t="shared" ref="R124" si="269">+R121+R122+R123</f>
        <v>1018</v>
      </c>
      <c r="S124" s="84">
        <f t="shared" ref="S124" si="270">+S121+S122+S123</f>
        <v>3093</v>
      </c>
      <c r="T124" s="209">
        <f t="shared" ref="T124" si="271">+T121+T122+T123</f>
        <v>4111</v>
      </c>
      <c r="U124" s="83">
        <f t="shared" ref="U124" si="272">+U121+U122+U123</f>
        <v>3</v>
      </c>
      <c r="V124" s="209">
        <f t="shared" ref="V124" si="273">+V121+V122+V123</f>
        <v>4114</v>
      </c>
      <c r="W124" s="85">
        <f t="shared" ref="W124" si="274">IF(Q124=0,0,((V124/Q124)-1)*100)</f>
        <v>18.320391141788896</v>
      </c>
      <c r="Y124" s="8"/>
      <c r="Z124" s="8"/>
    </row>
    <row r="125" spans="1:29" ht="14.25" thickTop="1" thickBot="1">
      <c r="L125" s="82" t="s">
        <v>64</v>
      </c>
      <c r="M125" s="83">
        <f t="shared" ref="M125" si="275">+M112+M116+M120+M124</f>
        <v>2865</v>
      </c>
      <c r="N125" s="84">
        <f t="shared" ref="N125" si="276">+N112+N116+N120+N124</f>
        <v>8903</v>
      </c>
      <c r="O125" s="209">
        <f t="shared" ref="O125" si="277">+O112+O116+O120+O124</f>
        <v>11768</v>
      </c>
      <c r="P125" s="83">
        <f t="shared" ref="P125" si="278">+P112+P116+P120+P124</f>
        <v>6</v>
      </c>
      <c r="Q125" s="209">
        <f t="shared" ref="Q125" si="279">+Q112+Q116+Q120+Q124</f>
        <v>11774</v>
      </c>
      <c r="R125" s="83">
        <f t="shared" ref="R125" si="280">+R112+R116+R120+R124</f>
        <v>3148</v>
      </c>
      <c r="S125" s="84">
        <f t="shared" ref="S125" si="281">+S112+S116+S120+S124</f>
        <v>11042</v>
      </c>
      <c r="T125" s="209">
        <f t="shared" ref="T125" si="282">+T112+T116+T120+T124</f>
        <v>14190</v>
      </c>
      <c r="U125" s="83">
        <f t="shared" ref="U125" si="283">+U112+U116+U120+U124</f>
        <v>17</v>
      </c>
      <c r="V125" s="209">
        <f t="shared" ref="V125" si="284">+V112+V116+V120+V124</f>
        <v>14207</v>
      </c>
      <c r="W125" s="85">
        <f>IF(Q125=0,0,((V125/Q125)-1)*100)</f>
        <v>20.664175301511811</v>
      </c>
      <c r="Y125" s="8"/>
      <c r="Z125" s="8"/>
      <c r="AB125" s="342"/>
      <c r="AC125" s="342"/>
    </row>
    <row r="126" spans="1:29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9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9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9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9" ht="14.25" thickTop="1" thickBot="1">
      <c r="L130" s="59"/>
      <c r="M130" s="487" t="s">
        <v>59</v>
      </c>
      <c r="N130" s="488"/>
      <c r="O130" s="488"/>
      <c r="P130" s="488"/>
      <c r="Q130" s="489"/>
      <c r="R130" s="230" t="s">
        <v>63</v>
      </c>
      <c r="S130" s="231"/>
      <c r="T130" s="232"/>
      <c r="U130" s="230"/>
      <c r="V130" s="230"/>
      <c r="W130" s="391" t="s">
        <v>2</v>
      </c>
    </row>
    <row r="131" spans="1:29" ht="13.5" thickTop="1">
      <c r="L131" s="61" t="s">
        <v>3</v>
      </c>
      <c r="M131" s="62"/>
      <c r="N131" s="63"/>
      <c r="O131" s="64"/>
      <c r="P131" s="65"/>
      <c r="Q131" s="64"/>
      <c r="R131" s="62"/>
      <c r="S131" s="63"/>
      <c r="T131" s="64"/>
      <c r="U131" s="65"/>
      <c r="V131" s="388"/>
      <c r="W131" s="389" t="s">
        <v>4</v>
      </c>
    </row>
    <row r="132" spans="1:29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70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387" t="s">
        <v>7</v>
      </c>
      <c r="W132" s="390"/>
    </row>
    <row r="133" spans="1:29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9">
      <c r="L134" s="61" t="s">
        <v>13</v>
      </c>
      <c r="M134" s="78">
        <f t="shared" ref="M134:N136" si="285">+M84+M109</f>
        <v>1048</v>
      </c>
      <c r="N134" s="79">
        <f t="shared" si="285"/>
        <v>1735</v>
      </c>
      <c r="O134" s="216">
        <f t="shared" ref="O134:O144" si="286">M134+N134</f>
        <v>2783</v>
      </c>
      <c r="P134" s="80">
        <f>+P84+P109</f>
        <v>110</v>
      </c>
      <c r="Q134" s="225">
        <f t="shared" ref="Q134:Q135" si="287">O134+P134</f>
        <v>2893</v>
      </c>
      <c r="R134" s="78">
        <f t="shared" ref="R134:S136" si="288">+R84+R109</f>
        <v>1056</v>
      </c>
      <c r="S134" s="79">
        <f t="shared" si="288"/>
        <v>2798</v>
      </c>
      <c r="T134" s="216">
        <f t="shared" ref="T134:T144" si="289">R134+S134</f>
        <v>3854</v>
      </c>
      <c r="U134" s="80">
        <f>+U84+U109</f>
        <v>3</v>
      </c>
      <c r="V134" s="226">
        <f>T134+U134</f>
        <v>3857</v>
      </c>
      <c r="W134" s="81">
        <f>IF(Q134=0,0,((V134/Q134)-1)*100)</f>
        <v>33.321811268579339</v>
      </c>
      <c r="Y134" s="8"/>
      <c r="Z134" s="8"/>
    </row>
    <row r="135" spans="1:29">
      <c r="L135" s="61" t="s">
        <v>14</v>
      </c>
      <c r="M135" s="78">
        <f t="shared" si="285"/>
        <v>918</v>
      </c>
      <c r="N135" s="79">
        <f t="shared" si="285"/>
        <v>1798</v>
      </c>
      <c r="O135" s="216">
        <f t="shared" si="286"/>
        <v>2716</v>
      </c>
      <c r="P135" s="80">
        <f>+P85+P110</f>
        <v>2</v>
      </c>
      <c r="Q135" s="225">
        <f t="shared" si="287"/>
        <v>2718</v>
      </c>
      <c r="R135" s="78">
        <f t="shared" si="288"/>
        <v>1009</v>
      </c>
      <c r="S135" s="79">
        <f t="shared" si="288"/>
        <v>2813</v>
      </c>
      <c r="T135" s="216">
        <f t="shared" si="289"/>
        <v>3822</v>
      </c>
      <c r="U135" s="80">
        <f>+U85+U110</f>
        <v>0</v>
      </c>
      <c r="V135" s="226">
        <f>T135+U135</f>
        <v>3822</v>
      </c>
      <c r="W135" s="81">
        <f t="shared" ref="W135:W145" si="290">IF(Q135=0,0,((V135/Q135)-1)*100)</f>
        <v>40.618101545253872</v>
      </c>
      <c r="Y135" s="8"/>
      <c r="Z135" s="8"/>
    </row>
    <row r="136" spans="1:29" ht="13.5" thickBot="1">
      <c r="L136" s="61" t="s">
        <v>15</v>
      </c>
      <c r="M136" s="78">
        <f t="shared" si="285"/>
        <v>1137</v>
      </c>
      <c r="N136" s="79">
        <f t="shared" si="285"/>
        <v>2400</v>
      </c>
      <c r="O136" s="216">
        <f>M136+N136</f>
        <v>3537</v>
      </c>
      <c r="P136" s="80">
        <f>+P86+P111</f>
        <v>2</v>
      </c>
      <c r="Q136" s="225">
        <f>O136+P136</f>
        <v>3539</v>
      </c>
      <c r="R136" s="78">
        <f t="shared" si="288"/>
        <v>1252</v>
      </c>
      <c r="S136" s="79">
        <f t="shared" si="288"/>
        <v>3273</v>
      </c>
      <c r="T136" s="216">
        <f>R136+S136</f>
        <v>4525</v>
      </c>
      <c r="U136" s="80">
        <f>+U86+U111</f>
        <v>0</v>
      </c>
      <c r="V136" s="226">
        <f>T136+U136</f>
        <v>4525</v>
      </c>
      <c r="W136" s="81">
        <f>IF(Q136=0,0,((V136/Q136)-1)*100)</f>
        <v>27.860977677309972</v>
      </c>
      <c r="Y136" s="8"/>
      <c r="Z136" s="8"/>
    </row>
    <row r="137" spans="1:29" ht="14.25" thickTop="1" thickBot="1">
      <c r="L137" s="82" t="s">
        <v>61</v>
      </c>
      <c r="M137" s="83">
        <f t="shared" ref="M137" si="291">+M134+M135+M136</f>
        <v>3103</v>
      </c>
      <c r="N137" s="84">
        <f t="shared" ref="N137" si="292">+N134+N135+N136</f>
        <v>5933</v>
      </c>
      <c r="O137" s="209">
        <f t="shared" ref="O137" si="293">+O134+O135+O136</f>
        <v>9036</v>
      </c>
      <c r="P137" s="83">
        <f t="shared" ref="P137" si="294">+P134+P135+P136</f>
        <v>114</v>
      </c>
      <c r="Q137" s="209">
        <f t="shared" ref="Q137" si="295">+Q134+Q135+Q136</f>
        <v>9150</v>
      </c>
      <c r="R137" s="83">
        <f t="shared" ref="R137" si="296">+R134+R135+R136</f>
        <v>3317</v>
      </c>
      <c r="S137" s="84">
        <f t="shared" ref="S137" si="297">+S134+S135+S136</f>
        <v>8884</v>
      </c>
      <c r="T137" s="209">
        <f t="shared" ref="T137" si="298">+T134+T135+T136</f>
        <v>12201</v>
      </c>
      <c r="U137" s="83">
        <f t="shared" ref="U137" si="299">+U134+U135+U136</f>
        <v>3</v>
      </c>
      <c r="V137" s="209">
        <f t="shared" ref="V137" si="300">+V134+V135+V136</f>
        <v>12204</v>
      </c>
      <c r="W137" s="85">
        <f>IF(Q137=0,0,((V137/Q137)-1)*100)</f>
        <v>33.377049180327866</v>
      </c>
      <c r="Y137" s="8"/>
      <c r="Z137" s="8"/>
      <c r="AB137" s="342"/>
      <c r="AC137" s="342"/>
    </row>
    <row r="138" spans="1:29" ht="13.5" thickTop="1">
      <c r="L138" s="61" t="s">
        <v>16</v>
      </c>
      <c r="M138" s="78">
        <f t="shared" ref="M138:N140" si="301">+M88+M113</f>
        <v>1032</v>
      </c>
      <c r="N138" s="79">
        <f t="shared" si="301"/>
        <v>2171</v>
      </c>
      <c r="O138" s="216">
        <f t="shared" si="286"/>
        <v>3203</v>
      </c>
      <c r="P138" s="80">
        <f>+P88+P113</f>
        <v>0</v>
      </c>
      <c r="Q138" s="225">
        <f t="shared" ref="Q138:Q144" si="302">O138+P138</f>
        <v>3203</v>
      </c>
      <c r="R138" s="78">
        <f t="shared" ref="R138:S140" si="303">+R88+R113</f>
        <v>1038</v>
      </c>
      <c r="S138" s="79">
        <f t="shared" si="303"/>
        <v>2994</v>
      </c>
      <c r="T138" s="216">
        <f t="shared" si="289"/>
        <v>4032</v>
      </c>
      <c r="U138" s="80">
        <f>+U88+U113</f>
        <v>0</v>
      </c>
      <c r="V138" s="226">
        <f>T138+U138</f>
        <v>4032</v>
      </c>
      <c r="W138" s="81">
        <f t="shared" si="290"/>
        <v>25.881985638463934</v>
      </c>
      <c r="Y138" s="8"/>
      <c r="Z138" s="8"/>
    </row>
    <row r="139" spans="1:29">
      <c r="L139" s="61" t="s">
        <v>17</v>
      </c>
      <c r="M139" s="78">
        <f t="shared" si="301"/>
        <v>915</v>
      </c>
      <c r="N139" s="79">
        <f t="shared" si="301"/>
        <v>2364</v>
      </c>
      <c r="O139" s="216">
        <f>M139+N139</f>
        <v>3279</v>
      </c>
      <c r="P139" s="80">
        <f>+P89+P114</f>
        <v>0</v>
      </c>
      <c r="Q139" s="225">
        <f>O139+P139</f>
        <v>3279</v>
      </c>
      <c r="R139" s="78">
        <f t="shared" si="303"/>
        <v>935</v>
      </c>
      <c r="S139" s="79">
        <f t="shared" si="303"/>
        <v>3302</v>
      </c>
      <c r="T139" s="216">
        <f>R139+S139</f>
        <v>4237</v>
      </c>
      <c r="U139" s="80">
        <f>+U89+U114</f>
        <v>0</v>
      </c>
      <c r="V139" s="226">
        <f>T139+U139</f>
        <v>4237</v>
      </c>
      <c r="W139" s="81">
        <f>IF(Q139=0,0,((V139/Q139)-1)*100)</f>
        <v>29.216224458676422</v>
      </c>
      <c r="Y139" s="8"/>
      <c r="Z139" s="8"/>
    </row>
    <row r="140" spans="1:29" ht="13.5" thickBot="1">
      <c r="L140" s="61" t="s">
        <v>18</v>
      </c>
      <c r="M140" s="78">
        <f t="shared" si="301"/>
        <v>857</v>
      </c>
      <c r="N140" s="79">
        <f t="shared" si="301"/>
        <v>2245</v>
      </c>
      <c r="O140" s="218">
        <f t="shared" si="286"/>
        <v>3102</v>
      </c>
      <c r="P140" s="86">
        <f>+P90+P115</f>
        <v>0</v>
      </c>
      <c r="Q140" s="225">
        <f t="shared" si="302"/>
        <v>3102</v>
      </c>
      <c r="R140" s="78">
        <f t="shared" si="303"/>
        <v>1019</v>
      </c>
      <c r="S140" s="79">
        <f t="shared" si="303"/>
        <v>2897</v>
      </c>
      <c r="T140" s="218">
        <f t="shared" si="289"/>
        <v>3916</v>
      </c>
      <c r="U140" s="86">
        <f>+U90+U115</f>
        <v>0</v>
      </c>
      <c r="V140" s="226">
        <f>T140+U140</f>
        <v>3916</v>
      </c>
      <c r="W140" s="81">
        <f t="shared" si="290"/>
        <v>26.241134751773053</v>
      </c>
      <c r="Y140" s="8"/>
      <c r="Z140" s="8"/>
    </row>
    <row r="141" spans="1:29" ht="14.25" thickTop="1" thickBot="1">
      <c r="A141" s="422"/>
      <c r="L141" s="87" t="s">
        <v>39</v>
      </c>
      <c r="M141" s="83">
        <f>+M138+M139+M140</f>
        <v>2804</v>
      </c>
      <c r="N141" s="84">
        <f t="shared" ref="N141" si="304">+N138+N139+N140</f>
        <v>6780</v>
      </c>
      <c r="O141" s="209">
        <f t="shared" ref="O141" si="305">+O138+O139+O140</f>
        <v>9584</v>
      </c>
      <c r="P141" s="83">
        <f t="shared" ref="P141" si="306">+P138+P139+P140</f>
        <v>0</v>
      </c>
      <c r="Q141" s="209">
        <f t="shared" ref="Q141" si="307">+Q138+Q139+Q140</f>
        <v>9584</v>
      </c>
      <c r="R141" s="83">
        <f t="shared" ref="R141" si="308">+R138+R139+R140</f>
        <v>2992</v>
      </c>
      <c r="S141" s="84">
        <f t="shared" ref="S141" si="309">+S138+S139+S140</f>
        <v>9193</v>
      </c>
      <c r="T141" s="209">
        <f t="shared" ref="T141" si="310">+T138+T139+T140</f>
        <v>12185</v>
      </c>
      <c r="U141" s="83">
        <f t="shared" ref="U141" si="311">+U138+U139+U140</f>
        <v>0</v>
      </c>
      <c r="V141" s="209">
        <f t="shared" ref="V141" si="312">+V138+V139+V140</f>
        <v>12185</v>
      </c>
      <c r="W141" s="90">
        <f t="shared" si="290"/>
        <v>27.138981636060102</v>
      </c>
      <c r="Y141" s="8"/>
      <c r="Z141" s="8"/>
    </row>
    <row r="142" spans="1:29" ht="13.5" thickTop="1">
      <c r="A142" s="422"/>
      <c r="L142" s="61" t="s">
        <v>21</v>
      </c>
      <c r="M142" s="78">
        <f t="shared" ref="M142:N144" si="313">+M92+M117</f>
        <v>957</v>
      </c>
      <c r="N142" s="79">
        <f t="shared" si="313"/>
        <v>2350</v>
      </c>
      <c r="O142" s="218">
        <f t="shared" si="286"/>
        <v>3307</v>
      </c>
      <c r="P142" s="91">
        <f>+P92+P117</f>
        <v>0</v>
      </c>
      <c r="Q142" s="225">
        <f t="shared" si="302"/>
        <v>3307</v>
      </c>
      <c r="R142" s="78">
        <f t="shared" ref="R142:S144" si="314">+R92+R117</f>
        <v>1037</v>
      </c>
      <c r="S142" s="79">
        <f t="shared" si="314"/>
        <v>2877</v>
      </c>
      <c r="T142" s="218">
        <f t="shared" si="289"/>
        <v>3914</v>
      </c>
      <c r="U142" s="91">
        <f>+U92+U117</f>
        <v>0</v>
      </c>
      <c r="V142" s="226">
        <f>T142+U142</f>
        <v>3914</v>
      </c>
      <c r="W142" s="81">
        <f t="shared" si="290"/>
        <v>18.355004535833075</v>
      </c>
      <c r="Y142" s="8"/>
      <c r="Z142" s="8"/>
    </row>
    <row r="143" spans="1:29">
      <c r="A143" s="422"/>
      <c r="L143" s="61" t="s">
        <v>22</v>
      </c>
      <c r="M143" s="78">
        <f t="shared" si="313"/>
        <v>802</v>
      </c>
      <c r="N143" s="79">
        <f t="shared" si="313"/>
        <v>2339</v>
      </c>
      <c r="O143" s="218">
        <f t="shared" si="286"/>
        <v>3141</v>
      </c>
      <c r="P143" s="80">
        <f>+P93+P118</f>
        <v>0</v>
      </c>
      <c r="Q143" s="225">
        <f t="shared" si="302"/>
        <v>3141</v>
      </c>
      <c r="R143" s="78">
        <f t="shared" si="314"/>
        <v>1162</v>
      </c>
      <c r="S143" s="79">
        <f t="shared" si="314"/>
        <v>2840</v>
      </c>
      <c r="T143" s="218">
        <f t="shared" si="289"/>
        <v>4002</v>
      </c>
      <c r="U143" s="80">
        <f>+U93+U118</f>
        <v>12</v>
      </c>
      <c r="V143" s="226">
        <f>T143+U143</f>
        <v>4014</v>
      </c>
      <c r="W143" s="81">
        <f t="shared" si="290"/>
        <v>27.793696275071646</v>
      </c>
    </row>
    <row r="144" spans="1:29" ht="13.5" thickBot="1">
      <c r="A144" s="424"/>
      <c r="K144" s="424"/>
      <c r="L144" s="61" t="s">
        <v>23</v>
      </c>
      <c r="M144" s="78">
        <f t="shared" si="313"/>
        <v>827</v>
      </c>
      <c r="N144" s="79">
        <f t="shared" si="313"/>
        <v>2297</v>
      </c>
      <c r="O144" s="218">
        <f t="shared" si="286"/>
        <v>3124</v>
      </c>
      <c r="P144" s="80">
        <f>+P94+P119</f>
        <v>0</v>
      </c>
      <c r="Q144" s="225">
        <f t="shared" si="302"/>
        <v>3124</v>
      </c>
      <c r="R144" s="78">
        <f t="shared" si="314"/>
        <v>1186</v>
      </c>
      <c r="S144" s="79">
        <f t="shared" si="314"/>
        <v>4483</v>
      </c>
      <c r="T144" s="218">
        <f t="shared" si="289"/>
        <v>5669</v>
      </c>
      <c r="U144" s="80">
        <f>+U94+U119</f>
        <v>14</v>
      </c>
      <c r="V144" s="226">
        <f>T144+U144</f>
        <v>5683</v>
      </c>
      <c r="W144" s="81">
        <f t="shared" si="290"/>
        <v>81.914212548015371</v>
      </c>
      <c r="Y144" s="424"/>
      <c r="Z144" s="424"/>
      <c r="AA144" s="427"/>
    </row>
    <row r="145" spans="1:29" ht="14.25" thickTop="1" thickBot="1">
      <c r="A145" s="424"/>
      <c r="K145" s="424"/>
      <c r="L145" s="82" t="s">
        <v>40</v>
      </c>
      <c r="M145" s="83">
        <f t="shared" ref="M145:V145" si="315">+M142+M143+M144</f>
        <v>2586</v>
      </c>
      <c r="N145" s="84">
        <f t="shared" si="315"/>
        <v>6986</v>
      </c>
      <c r="O145" s="209">
        <f t="shared" si="315"/>
        <v>9572</v>
      </c>
      <c r="P145" s="83">
        <f t="shared" si="315"/>
        <v>0</v>
      </c>
      <c r="Q145" s="209">
        <f t="shared" si="315"/>
        <v>9572</v>
      </c>
      <c r="R145" s="83">
        <f t="shared" si="315"/>
        <v>3385</v>
      </c>
      <c r="S145" s="84">
        <f t="shared" si="315"/>
        <v>10200</v>
      </c>
      <c r="T145" s="209">
        <f t="shared" si="315"/>
        <v>13585</v>
      </c>
      <c r="U145" s="83">
        <f t="shared" si="315"/>
        <v>26</v>
      </c>
      <c r="V145" s="209">
        <f t="shared" si="315"/>
        <v>13611</v>
      </c>
      <c r="W145" s="85">
        <f t="shared" si="290"/>
        <v>42.195988299206007</v>
      </c>
      <c r="Y145" s="424"/>
      <c r="Z145" s="424"/>
      <c r="AA145" s="427"/>
    </row>
    <row r="146" spans="1:29" ht="13.5" thickTop="1">
      <c r="L146" s="61" t="s">
        <v>10</v>
      </c>
      <c r="M146" s="78">
        <f t="shared" ref="M146:N148" si="316">+M96+M121</f>
        <v>1014</v>
      </c>
      <c r="N146" s="79">
        <f t="shared" si="316"/>
        <v>2859</v>
      </c>
      <c r="O146" s="216">
        <f>M146+N146</f>
        <v>3873</v>
      </c>
      <c r="P146" s="80">
        <f>+P96+P121</f>
        <v>0</v>
      </c>
      <c r="Q146" s="225">
        <f t="shared" ref="Q146" si="317">O146+P146</f>
        <v>3873</v>
      </c>
      <c r="R146" s="78">
        <f t="shared" ref="R146:S148" si="318">+R96+R121</f>
        <v>1391</v>
      </c>
      <c r="S146" s="79">
        <f t="shared" si="318"/>
        <v>3577</v>
      </c>
      <c r="T146" s="216">
        <f>R146+S146</f>
        <v>4968</v>
      </c>
      <c r="U146" s="80">
        <f>+U96+U121</f>
        <v>21</v>
      </c>
      <c r="V146" s="226">
        <f>T146+U146</f>
        <v>4989</v>
      </c>
      <c r="W146" s="81">
        <f>IF(Q146=0,0,((V146/Q146)-1)*100)</f>
        <v>28.814872192099152</v>
      </c>
      <c r="Y146" s="8"/>
      <c r="Z146" s="8"/>
    </row>
    <row r="147" spans="1:29">
      <c r="L147" s="61" t="s">
        <v>11</v>
      </c>
      <c r="M147" s="78">
        <f t="shared" si="316"/>
        <v>1220</v>
      </c>
      <c r="N147" s="79">
        <f t="shared" si="316"/>
        <v>3258</v>
      </c>
      <c r="O147" s="216">
        <f>M147+N147</f>
        <v>4478</v>
      </c>
      <c r="P147" s="80">
        <f>+P97+P122</f>
        <v>0</v>
      </c>
      <c r="Q147" s="225">
        <f>O147+P147</f>
        <v>4478</v>
      </c>
      <c r="R147" s="78">
        <f t="shared" si="318"/>
        <v>1470</v>
      </c>
      <c r="S147" s="79">
        <f t="shared" si="318"/>
        <v>3685</v>
      </c>
      <c r="T147" s="216">
        <f>R147+S147</f>
        <v>5155</v>
      </c>
      <c r="U147" s="80">
        <f>+U97+U122</f>
        <v>33</v>
      </c>
      <c r="V147" s="226">
        <f>T147+U147</f>
        <v>5188</v>
      </c>
      <c r="W147" s="81">
        <f>IF(Q147=0,0,((V147/Q147)-1)*100)</f>
        <v>15.855292541313082</v>
      </c>
      <c r="Y147" s="8"/>
      <c r="Z147" s="8"/>
    </row>
    <row r="148" spans="1:29" ht="13.5" thickBot="1">
      <c r="L148" s="67" t="s">
        <v>12</v>
      </c>
      <c r="M148" s="78">
        <f t="shared" si="316"/>
        <v>1061</v>
      </c>
      <c r="N148" s="79">
        <f t="shared" si="316"/>
        <v>3170</v>
      </c>
      <c r="O148" s="216">
        <f>M148+N148</f>
        <v>4231</v>
      </c>
      <c r="P148" s="80">
        <f>+P98+P123</f>
        <v>1</v>
      </c>
      <c r="Q148" s="225">
        <f>O148+P148</f>
        <v>4232</v>
      </c>
      <c r="R148" s="78">
        <f t="shared" si="318"/>
        <v>1650</v>
      </c>
      <c r="S148" s="79">
        <f t="shared" si="318"/>
        <v>3885</v>
      </c>
      <c r="T148" s="216">
        <f>R148+S148</f>
        <v>5535</v>
      </c>
      <c r="U148" s="80">
        <f>+U98+U123</f>
        <v>9</v>
      </c>
      <c r="V148" s="226">
        <f>T148+U148</f>
        <v>5544</v>
      </c>
      <c r="W148" s="81">
        <f>IF(Q148=0,0,((V148/Q148)-1)*100)</f>
        <v>31.00189035916825</v>
      </c>
      <c r="Y148" s="8"/>
      <c r="Z148" s="8"/>
    </row>
    <row r="149" spans="1:29" ht="14.25" thickTop="1" thickBot="1">
      <c r="L149" s="82" t="s">
        <v>38</v>
      </c>
      <c r="M149" s="83">
        <f t="shared" ref="M149" si="319">+M146+M147+M148</f>
        <v>3295</v>
      </c>
      <c r="N149" s="84">
        <f t="shared" ref="N149" si="320">+N146+N147+N148</f>
        <v>9287</v>
      </c>
      <c r="O149" s="209">
        <f t="shared" ref="O149" si="321">+O146+O147+O148</f>
        <v>12582</v>
      </c>
      <c r="P149" s="83">
        <f t="shared" ref="P149" si="322">+P146+P147+P148</f>
        <v>1</v>
      </c>
      <c r="Q149" s="209">
        <f t="shared" ref="Q149" si="323">+Q146+Q147+Q148</f>
        <v>12583</v>
      </c>
      <c r="R149" s="83">
        <f t="shared" ref="R149" si="324">+R146+R147+R148</f>
        <v>4511</v>
      </c>
      <c r="S149" s="84">
        <f t="shared" ref="S149" si="325">+S146+S147+S148</f>
        <v>11147</v>
      </c>
      <c r="T149" s="209">
        <f t="shared" ref="T149" si="326">+T146+T147+T148</f>
        <v>15658</v>
      </c>
      <c r="U149" s="83">
        <f t="shared" ref="U149" si="327">+U146+U147+U148</f>
        <v>63</v>
      </c>
      <c r="V149" s="209">
        <f t="shared" ref="V149" si="328">+V146+V147+V148</f>
        <v>15721</v>
      </c>
      <c r="W149" s="85">
        <f t="shared" ref="W149" si="329">IF(Q149=0,0,((V149/Q149)-1)*100)</f>
        <v>24.938408964475876</v>
      </c>
      <c r="Y149" s="8"/>
      <c r="Z149" s="8"/>
    </row>
    <row r="150" spans="1:29" ht="14.25" thickTop="1" thickBot="1">
      <c r="L150" s="82" t="s">
        <v>64</v>
      </c>
      <c r="M150" s="83">
        <f t="shared" ref="M150" si="330">+M137+M141+M145+M149</f>
        <v>11788</v>
      </c>
      <c r="N150" s="84">
        <f t="shared" ref="N150" si="331">+N137+N141+N145+N149</f>
        <v>28986</v>
      </c>
      <c r="O150" s="209">
        <f t="shared" ref="O150" si="332">+O137+O141+O145+O149</f>
        <v>40774</v>
      </c>
      <c r="P150" s="83">
        <f t="shared" ref="P150" si="333">+P137+P141+P145+P149</f>
        <v>115</v>
      </c>
      <c r="Q150" s="209">
        <f t="shared" ref="Q150" si="334">+Q137+Q141+Q145+Q149</f>
        <v>40889</v>
      </c>
      <c r="R150" s="83">
        <f t="shared" ref="R150" si="335">+R137+R141+R145+R149</f>
        <v>14205</v>
      </c>
      <c r="S150" s="84">
        <f t="shared" ref="S150" si="336">+S137+S141+S145+S149</f>
        <v>39424</v>
      </c>
      <c r="T150" s="209">
        <f t="shared" ref="T150" si="337">+T137+T141+T145+T149</f>
        <v>53629</v>
      </c>
      <c r="U150" s="83">
        <f t="shared" ref="U150" si="338">+U137+U141+U145+U149</f>
        <v>92</v>
      </c>
      <c r="V150" s="209">
        <f t="shared" ref="V150" si="339">+V137+V141+V145+V149</f>
        <v>53721</v>
      </c>
      <c r="W150" s="85">
        <f>IF(Q150=0,0,((V150/Q150)-1)*100)</f>
        <v>31.382523417055943</v>
      </c>
      <c r="Y150" s="8"/>
      <c r="Z150" s="8"/>
      <c r="AB150" s="342"/>
      <c r="AC150" s="342"/>
    </row>
    <row r="151" spans="1:29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9" ht="13.5" thickTop="1">
      <c r="L152" s="490" t="s">
        <v>54</v>
      </c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2"/>
    </row>
    <row r="153" spans="1:29" ht="13.5" thickBot="1">
      <c r="L153" s="493" t="s">
        <v>51</v>
      </c>
      <c r="M153" s="494"/>
      <c r="N153" s="494"/>
      <c r="O153" s="494"/>
      <c r="P153" s="494"/>
      <c r="Q153" s="494"/>
      <c r="R153" s="494"/>
      <c r="S153" s="494"/>
      <c r="T153" s="494"/>
      <c r="U153" s="494"/>
      <c r="V153" s="494"/>
      <c r="W153" s="495"/>
    </row>
    <row r="154" spans="1:29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9" ht="14.25" customHeight="1" thickTop="1" thickBot="1">
      <c r="L155" s="257"/>
      <c r="M155" s="484" t="s">
        <v>59</v>
      </c>
      <c r="N155" s="485"/>
      <c r="O155" s="485"/>
      <c r="P155" s="485"/>
      <c r="Q155" s="486"/>
      <c r="R155" s="258" t="s">
        <v>63</v>
      </c>
      <c r="S155" s="258"/>
      <c r="T155" s="258"/>
      <c r="U155" s="258"/>
      <c r="V155" s="259"/>
      <c r="W155" s="260" t="s">
        <v>2</v>
      </c>
    </row>
    <row r="156" spans="1:29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266" t="s">
        <v>4</v>
      </c>
    </row>
    <row r="157" spans="1:29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272"/>
    </row>
    <row r="158" spans="1:29" ht="3.75" customHeight="1" thickTop="1">
      <c r="L158" s="261"/>
      <c r="M158" s="273"/>
      <c r="N158" s="274"/>
      <c r="O158" s="356"/>
      <c r="P158" s="276"/>
      <c r="Q158" s="356"/>
      <c r="R158" s="273"/>
      <c r="S158" s="274"/>
      <c r="T158" s="356"/>
      <c r="U158" s="276"/>
      <c r="V158" s="356"/>
      <c r="W158" s="277"/>
    </row>
    <row r="159" spans="1:29">
      <c r="L159" s="261" t="s">
        <v>13</v>
      </c>
      <c r="M159" s="278">
        <f>Lcc_BKK!M159+Lcc_DMK!M159</f>
        <v>0</v>
      </c>
      <c r="N159" s="279">
        <f>Lcc_BKK!N159+Lcc_DMK!N159</f>
        <v>1</v>
      </c>
      <c r="O159" s="357">
        <f>M159+N159</f>
        <v>1</v>
      </c>
      <c r="P159" s="281">
        <f>+Lcc_BKK!P159+Lcc_DMK!P159</f>
        <v>0</v>
      </c>
      <c r="Q159" s="357">
        <f t="shared" ref="Q159:Q160" si="340">O159+P159</f>
        <v>1</v>
      </c>
      <c r="R159" s="278">
        <f>+Lcc_BKK!R159+Lcc_DMK!R159</f>
        <v>0</v>
      </c>
      <c r="S159" s="279">
        <f>+Lcc_BKK!S159+Lcc_DMK!S159</f>
        <v>3</v>
      </c>
      <c r="T159" s="357">
        <f>R159+S159</f>
        <v>3</v>
      </c>
      <c r="U159" s="281">
        <f>Lcc_BKK!U159+Lcc_DMK!U159</f>
        <v>0</v>
      </c>
      <c r="V159" s="357">
        <f>T159+U159</f>
        <v>3</v>
      </c>
      <c r="W159" s="282">
        <f t="shared" ref="W159:W170" si="341">IF(Q159=0,0,((V159/Q159)-1)*100)</f>
        <v>200</v>
      </c>
    </row>
    <row r="160" spans="1:29">
      <c r="L160" s="261" t="s">
        <v>14</v>
      </c>
      <c r="M160" s="278">
        <f>Lcc_BKK!M160+Lcc_DMK!M160</f>
        <v>0</v>
      </c>
      <c r="N160" s="279">
        <f>Lcc_BKK!N160+Lcc_DMK!N160</f>
        <v>1</v>
      </c>
      <c r="O160" s="357">
        <f>M160+N160</f>
        <v>1</v>
      </c>
      <c r="P160" s="281">
        <f>+Lcc_BKK!P160+Lcc_DMK!P160</f>
        <v>0</v>
      </c>
      <c r="Q160" s="357">
        <f t="shared" si="340"/>
        <v>1</v>
      </c>
      <c r="R160" s="278">
        <f>+Lcc_BKK!R160+Lcc_DMK!R160</f>
        <v>0</v>
      </c>
      <c r="S160" s="279">
        <f>+Lcc_BKK!S160+Lcc_DMK!S160</f>
        <v>2</v>
      </c>
      <c r="T160" s="357">
        <f>R160+S160</f>
        <v>2</v>
      </c>
      <c r="U160" s="281">
        <f>Lcc_BKK!U160+Lcc_DMK!U160</f>
        <v>0</v>
      </c>
      <c r="V160" s="357">
        <f>T160+U160</f>
        <v>2</v>
      </c>
      <c r="W160" s="282">
        <f t="shared" si="341"/>
        <v>100</v>
      </c>
    </row>
    <row r="161" spans="1:28" ht="13.5" thickBot="1">
      <c r="L161" s="261" t="s">
        <v>15</v>
      </c>
      <c r="M161" s="278">
        <f>Lcc_BKK!M161+Lcc_DMK!M161</f>
        <v>0</v>
      </c>
      <c r="N161" s="279">
        <f>Lcc_BKK!N161+Lcc_DMK!N161</f>
        <v>2</v>
      </c>
      <c r="O161" s="357">
        <f>M161+N161</f>
        <v>2</v>
      </c>
      <c r="P161" s="281">
        <f>+Lcc_BKK!P161+Lcc_DMK!P161</f>
        <v>0</v>
      </c>
      <c r="Q161" s="357">
        <f>O161+P161</f>
        <v>2</v>
      </c>
      <c r="R161" s="278">
        <f>+Lcc_BKK!R161+Lcc_DMK!R161</f>
        <v>0</v>
      </c>
      <c r="S161" s="279">
        <f>+Lcc_BKK!S161+Lcc_DMK!S161</f>
        <v>2</v>
      </c>
      <c r="T161" s="357">
        <f>R161+S161</f>
        <v>2</v>
      </c>
      <c r="U161" s="281">
        <f>Lcc_BKK!U161+Lcc_DMK!U161</f>
        <v>0</v>
      </c>
      <c r="V161" s="357">
        <f>T161+U161</f>
        <v>2</v>
      </c>
      <c r="W161" s="282">
        <f>IF(Q161=0,0,((V161/Q161)-1)*100)</f>
        <v>0</v>
      </c>
    </row>
    <row r="162" spans="1:28" ht="14.25" thickTop="1" thickBot="1">
      <c r="L162" s="283" t="s">
        <v>61</v>
      </c>
      <c r="M162" s="284">
        <f t="shared" ref="M162" si="342">+M159+M160+M161</f>
        <v>0</v>
      </c>
      <c r="N162" s="285">
        <f t="shared" ref="N162" si="343">+N159+N160+N161</f>
        <v>4</v>
      </c>
      <c r="O162" s="286">
        <f t="shared" ref="O162" si="344">+O159+O160+O161</f>
        <v>4</v>
      </c>
      <c r="P162" s="284">
        <f t="shared" ref="P162" si="345">+P159+P160+P161</f>
        <v>0</v>
      </c>
      <c r="Q162" s="286">
        <f t="shared" ref="Q162" si="346">+Q159+Q160+Q161</f>
        <v>4</v>
      </c>
      <c r="R162" s="284">
        <f t="shared" ref="R162" si="347">+R159+R160+R161</f>
        <v>0</v>
      </c>
      <c r="S162" s="285">
        <f t="shared" ref="S162" si="348">+S159+S160+S161</f>
        <v>7</v>
      </c>
      <c r="T162" s="286">
        <f t="shared" ref="T162" si="349">+T159+T160+T161</f>
        <v>7</v>
      </c>
      <c r="U162" s="284">
        <f t="shared" ref="U162" si="350">+U159+U160+U161</f>
        <v>0</v>
      </c>
      <c r="V162" s="286">
        <f t="shared" ref="V162" si="351">+V159+V160+V161</f>
        <v>7</v>
      </c>
      <c r="W162" s="287">
        <f>IF(Q162=0,0,((V162/Q162)-1)*100)</f>
        <v>75</v>
      </c>
      <c r="AB162" s="342"/>
    </row>
    <row r="163" spans="1:28" ht="13.5" thickTop="1">
      <c r="L163" s="261" t="s">
        <v>16</v>
      </c>
      <c r="M163" s="278">
        <f>Lcc_BKK!M163+Lcc_DMK!M163</f>
        <v>0</v>
      </c>
      <c r="N163" s="279">
        <f>Lcc_BKK!N163+Lcc_DMK!N163</f>
        <v>1</v>
      </c>
      <c r="O163" s="357">
        <f>SUM(M163:N163)</f>
        <v>1</v>
      </c>
      <c r="P163" s="281">
        <f>+Lcc_BKK!P163+Lcc_DMK!P163</f>
        <v>0</v>
      </c>
      <c r="Q163" s="357">
        <f t="shared" ref="Q163:Q165" si="352">O163+P163</f>
        <v>1</v>
      </c>
      <c r="R163" s="278">
        <f>+Lcc_BKK!R163+Lcc_DMK!R163</f>
        <v>0</v>
      </c>
      <c r="S163" s="279">
        <f>+Lcc_BKK!S163+Lcc_DMK!S163</f>
        <v>1</v>
      </c>
      <c r="T163" s="357">
        <f>SUM(R163:S163)</f>
        <v>1</v>
      </c>
      <c r="U163" s="281">
        <f>Lcc_BKK!U163+Lcc_DMK!U163</f>
        <v>0</v>
      </c>
      <c r="V163" s="357">
        <f t="shared" ref="V163" si="353">T163+U163</f>
        <v>1</v>
      </c>
      <c r="W163" s="282">
        <f t="shared" si="341"/>
        <v>0</v>
      </c>
    </row>
    <row r="164" spans="1:28">
      <c r="L164" s="261" t="s">
        <v>17</v>
      </c>
      <c r="M164" s="278">
        <f>Lcc_BKK!M164+Lcc_DMK!M164</f>
        <v>0</v>
      </c>
      <c r="N164" s="279">
        <f>Lcc_BKK!N164+Lcc_DMK!N164</f>
        <v>1</v>
      </c>
      <c r="O164" s="357">
        <f>SUM(M164:N164)</f>
        <v>1</v>
      </c>
      <c r="P164" s="281">
        <f>+Lcc_BKK!P164+Lcc_DMK!P164</f>
        <v>0</v>
      </c>
      <c r="Q164" s="357">
        <f>O164+P164</f>
        <v>1</v>
      </c>
      <c r="R164" s="278">
        <f>+Lcc_BKK!R164+Lcc_DMK!R164</f>
        <v>0</v>
      </c>
      <c r="S164" s="279">
        <f>+Lcc_BKK!S164+Lcc_DMK!S164</f>
        <v>1</v>
      </c>
      <c r="T164" s="357">
        <f>SUM(R164:S164)</f>
        <v>1</v>
      </c>
      <c r="U164" s="281">
        <f>Lcc_BKK!U164+Lcc_DMK!U164</f>
        <v>0</v>
      </c>
      <c r="V164" s="357">
        <f>T164+U164</f>
        <v>1</v>
      </c>
      <c r="W164" s="282">
        <f>IF(Q164=0,0,((V164/Q164)-1)*100)</f>
        <v>0</v>
      </c>
    </row>
    <row r="165" spans="1:28" ht="13.5" thickBot="1">
      <c r="L165" s="261" t="s">
        <v>18</v>
      </c>
      <c r="M165" s="278">
        <f>Lcc_BKK!M165+Lcc_DMK!M165</f>
        <v>0</v>
      </c>
      <c r="N165" s="279">
        <f>Lcc_BKK!N165+Lcc_DMK!N165</f>
        <v>1</v>
      </c>
      <c r="O165" s="358">
        <f>SUM(M165:N165)</f>
        <v>1</v>
      </c>
      <c r="P165" s="289">
        <f>+Lcc_BKK!P165+Lcc_DMK!P165</f>
        <v>0</v>
      </c>
      <c r="Q165" s="358">
        <f t="shared" si="352"/>
        <v>1</v>
      </c>
      <c r="R165" s="278">
        <f>+Lcc_BKK!R165+Lcc_DMK!R165</f>
        <v>0</v>
      </c>
      <c r="S165" s="279">
        <f>+Lcc_BKK!S165+Lcc_DMK!S165</f>
        <v>1</v>
      </c>
      <c r="T165" s="358">
        <f>SUM(R165:S165)</f>
        <v>1</v>
      </c>
      <c r="U165" s="289">
        <f>Lcc_BKK!U165+Lcc_DMK!U165</f>
        <v>0</v>
      </c>
      <c r="V165" s="358">
        <f>T165+U165</f>
        <v>1</v>
      </c>
      <c r="W165" s="282">
        <f t="shared" si="341"/>
        <v>0</v>
      </c>
    </row>
    <row r="166" spans="1:28" ht="14.25" thickTop="1" thickBot="1">
      <c r="L166" s="290" t="s">
        <v>39</v>
      </c>
      <c r="M166" s="291">
        <f>+M163+M164+M165</f>
        <v>0</v>
      </c>
      <c r="N166" s="291">
        <f t="shared" ref="N166" si="354">+N163+N164+N165</f>
        <v>3</v>
      </c>
      <c r="O166" s="292">
        <f t="shared" ref="O166" si="355">+O163+O164+O165</f>
        <v>3</v>
      </c>
      <c r="P166" s="293">
        <f t="shared" ref="P166" si="356">+P163+P164+P165</f>
        <v>0</v>
      </c>
      <c r="Q166" s="292">
        <f t="shared" ref="Q166" si="357">+Q163+Q164+Q165</f>
        <v>3</v>
      </c>
      <c r="R166" s="291">
        <f t="shared" ref="R166" si="358">+R163+R164+R165</f>
        <v>0</v>
      </c>
      <c r="S166" s="291">
        <f t="shared" ref="S166" si="359">+S163+S164+S165</f>
        <v>3</v>
      </c>
      <c r="T166" s="292">
        <f t="shared" ref="T166" si="360">+T163+T164+T165</f>
        <v>3</v>
      </c>
      <c r="U166" s="293">
        <f t="shared" ref="U166" si="361">+U163+U164+U165</f>
        <v>0</v>
      </c>
      <c r="V166" s="292">
        <f t="shared" ref="V166" si="362">+V163+V164+V165</f>
        <v>3</v>
      </c>
      <c r="W166" s="294">
        <f t="shared" si="341"/>
        <v>0</v>
      </c>
    </row>
    <row r="167" spans="1:28" ht="13.5" thickTop="1">
      <c r="A167" s="424"/>
      <c r="K167" s="424"/>
      <c r="L167" s="261" t="s">
        <v>21</v>
      </c>
      <c r="M167" s="278">
        <f>Lcc_BKK!M167+Lcc_DMK!M167</f>
        <v>0</v>
      </c>
      <c r="N167" s="279">
        <f>Lcc_BKK!N167+Lcc_DMK!N167</f>
        <v>4</v>
      </c>
      <c r="O167" s="358">
        <f>SUM(M167:N167)</f>
        <v>4</v>
      </c>
      <c r="P167" s="295">
        <f>+Lcc_BKK!P167+Lcc_DMK!P167</f>
        <v>0</v>
      </c>
      <c r="Q167" s="358">
        <f t="shared" ref="Q167:Q169" si="363">O167+P167</f>
        <v>4</v>
      </c>
      <c r="R167" s="278">
        <f>+Lcc_BKK!R167+Lcc_DMK!R167</f>
        <v>0</v>
      </c>
      <c r="S167" s="279">
        <f>+Lcc_BKK!S167+Lcc_DMK!S167</f>
        <v>0</v>
      </c>
      <c r="T167" s="358">
        <f>SUM(R167:S167)</f>
        <v>0</v>
      </c>
      <c r="U167" s="295">
        <f>Lcc_BKK!U167+Lcc_DMK!U167</f>
        <v>0</v>
      </c>
      <c r="V167" s="358">
        <f>T167+U167</f>
        <v>0</v>
      </c>
      <c r="W167" s="282">
        <f t="shared" si="341"/>
        <v>-100</v>
      </c>
      <c r="X167" s="428"/>
      <c r="Y167" s="424"/>
      <c r="Z167" s="424"/>
      <c r="AA167" s="427"/>
    </row>
    <row r="168" spans="1:28">
      <c r="A168" s="424"/>
      <c r="K168" s="424"/>
      <c r="L168" s="261" t="s">
        <v>22</v>
      </c>
      <c r="M168" s="278">
        <f>Lcc_BKK!M168+Lcc_DMK!M168</f>
        <v>0</v>
      </c>
      <c r="N168" s="279">
        <f>Lcc_BKK!N168+Lcc_DMK!N168</f>
        <v>1</v>
      </c>
      <c r="O168" s="358">
        <f>SUM(M168:N168)</f>
        <v>1</v>
      </c>
      <c r="P168" s="281">
        <f>+Lcc_BKK!P168+Lcc_DMK!P168</f>
        <v>0</v>
      </c>
      <c r="Q168" s="358">
        <f t="shared" si="363"/>
        <v>1</v>
      </c>
      <c r="R168" s="278">
        <f>+Lcc_BKK!R168+Lcc_DMK!R168</f>
        <v>0</v>
      </c>
      <c r="S168" s="279">
        <f>+Lcc_BKK!S168+Lcc_DMK!S168</f>
        <v>2</v>
      </c>
      <c r="T168" s="358">
        <f>SUM(R168:S168)</f>
        <v>2</v>
      </c>
      <c r="U168" s="281">
        <f>Lcc_BKK!U168+Lcc_DMK!U168</f>
        <v>0</v>
      </c>
      <c r="V168" s="358">
        <f>T168+U168</f>
        <v>2</v>
      </c>
      <c r="W168" s="282">
        <f t="shared" si="341"/>
        <v>100</v>
      </c>
      <c r="X168" s="428"/>
      <c r="Y168" s="424"/>
      <c r="Z168" s="424"/>
      <c r="AA168" s="427"/>
    </row>
    <row r="169" spans="1:28" ht="13.5" thickBot="1">
      <c r="A169" s="424"/>
      <c r="K169" s="424"/>
      <c r="L169" s="261" t="s">
        <v>23</v>
      </c>
      <c r="M169" s="278">
        <f>Lcc_BKK!M169+Lcc_DMK!M169</f>
        <v>0</v>
      </c>
      <c r="N169" s="279">
        <f>Lcc_BKK!N169+Lcc_DMK!N169</f>
        <v>2</v>
      </c>
      <c r="O169" s="358">
        <f>SUM(M169:N169)</f>
        <v>2</v>
      </c>
      <c r="P169" s="281">
        <f>+Lcc_BKK!P169+Lcc_DMK!P169</f>
        <v>0</v>
      </c>
      <c r="Q169" s="358">
        <f t="shared" si="363"/>
        <v>2</v>
      </c>
      <c r="R169" s="278">
        <f>+Lcc_BKK!R169+Lcc_DMK!R169</f>
        <v>0</v>
      </c>
      <c r="S169" s="279">
        <f>+Lcc_BKK!S169+Lcc_DMK!S169</f>
        <v>4</v>
      </c>
      <c r="T169" s="358">
        <f>SUM(R169:S169)</f>
        <v>4</v>
      </c>
      <c r="U169" s="281">
        <f>Lcc_BKK!U169+Lcc_DMK!U169</f>
        <v>0</v>
      </c>
      <c r="V169" s="358">
        <f>T169+U169</f>
        <v>4</v>
      </c>
      <c r="W169" s="282">
        <f t="shared" si="341"/>
        <v>100</v>
      </c>
      <c r="Y169" s="424"/>
      <c r="Z169" s="424"/>
      <c r="AA169" s="427"/>
    </row>
    <row r="170" spans="1:28" ht="14.25" thickTop="1" thickBot="1">
      <c r="L170" s="283" t="s">
        <v>40</v>
      </c>
      <c r="M170" s="284">
        <f t="shared" ref="M170:V170" si="364">+M167+M168+M169</f>
        <v>0</v>
      </c>
      <c r="N170" s="285">
        <f t="shared" si="364"/>
        <v>7</v>
      </c>
      <c r="O170" s="286">
        <f t="shared" si="364"/>
        <v>7</v>
      </c>
      <c r="P170" s="284">
        <f t="shared" si="364"/>
        <v>0</v>
      </c>
      <c r="Q170" s="286">
        <f t="shared" si="364"/>
        <v>7</v>
      </c>
      <c r="R170" s="284">
        <f t="shared" si="364"/>
        <v>0</v>
      </c>
      <c r="S170" s="285">
        <f t="shared" si="364"/>
        <v>6</v>
      </c>
      <c r="T170" s="286">
        <f t="shared" si="364"/>
        <v>6</v>
      </c>
      <c r="U170" s="284">
        <f t="shared" si="364"/>
        <v>0</v>
      </c>
      <c r="V170" s="286">
        <f t="shared" si="364"/>
        <v>6</v>
      </c>
      <c r="W170" s="287">
        <f t="shared" si="341"/>
        <v>-14.28571428571429</v>
      </c>
    </row>
    <row r="171" spans="1:28" ht="13.5" thickTop="1">
      <c r="L171" s="261" t="s">
        <v>10</v>
      </c>
      <c r="M171" s="278">
        <v>0</v>
      </c>
      <c r="N171" s="279">
        <v>10</v>
      </c>
      <c r="O171" s="357">
        <f>M171+N171</f>
        <v>10</v>
      </c>
      <c r="P171" s="281">
        <v>0</v>
      </c>
      <c r="Q171" s="357">
        <f>O171+P171</f>
        <v>10</v>
      </c>
      <c r="R171" s="278">
        <f>+Lcc_BKK!R171+Lcc_DMK!R171</f>
        <v>0</v>
      </c>
      <c r="S171" s="279">
        <f>+Lcc_BKK!S171+Lcc_DMK!S171</f>
        <v>1</v>
      </c>
      <c r="T171" s="358">
        <f>SUM(R171:S171)</f>
        <v>1</v>
      </c>
      <c r="U171" s="281">
        <f>Lcc_BKK!U171+Lcc_DMK!U171</f>
        <v>0</v>
      </c>
      <c r="V171" s="357">
        <f>T171+U171</f>
        <v>1</v>
      </c>
      <c r="W171" s="282">
        <f>IF(Q171=0,0,((V171/Q171)-1)*100)</f>
        <v>-90</v>
      </c>
    </row>
    <row r="172" spans="1:28">
      <c r="L172" s="261" t="s">
        <v>11</v>
      </c>
      <c r="M172" s="278">
        <v>0</v>
      </c>
      <c r="N172" s="279">
        <v>7</v>
      </c>
      <c r="O172" s="357">
        <f>M172+N172</f>
        <v>7</v>
      </c>
      <c r="P172" s="281">
        <v>0</v>
      </c>
      <c r="Q172" s="357">
        <f>O172+P172</f>
        <v>7</v>
      </c>
      <c r="R172" s="278">
        <f>+Lcc_BKK!R172+Lcc_DMK!R172</f>
        <v>0</v>
      </c>
      <c r="S172" s="279">
        <f>+Lcc_BKK!S172+Lcc_DMK!S172</f>
        <v>1</v>
      </c>
      <c r="T172" s="358">
        <f>SUM(R172:S172)</f>
        <v>1</v>
      </c>
      <c r="U172" s="281">
        <f>Lcc_BKK!U172+Lcc_DMK!U172</f>
        <v>0</v>
      </c>
      <c r="V172" s="357">
        <f>T172+U172</f>
        <v>1</v>
      </c>
      <c r="W172" s="282">
        <f>IF(Q172=0,0,((V172/Q172)-1)*100)</f>
        <v>-85.714285714285722</v>
      </c>
    </row>
    <row r="173" spans="1:28" ht="13.5" thickBot="1">
      <c r="L173" s="267" t="s">
        <v>12</v>
      </c>
      <c r="M173" s="278">
        <v>0</v>
      </c>
      <c r="N173" s="279">
        <v>4</v>
      </c>
      <c r="O173" s="357">
        <f>M173+N173</f>
        <v>4</v>
      </c>
      <c r="P173" s="281">
        <v>0</v>
      </c>
      <c r="Q173" s="357">
        <f t="shared" ref="Q173" si="365">O173+P173</f>
        <v>4</v>
      </c>
      <c r="R173" s="278">
        <f>+Lcc_BKK!R173+Lcc_DMK!R173</f>
        <v>0</v>
      </c>
      <c r="S173" s="279">
        <f>+Lcc_BKK!S173+Lcc_DMK!S173</f>
        <v>1</v>
      </c>
      <c r="T173" s="358">
        <f t="shared" ref="T173" si="366">SUM(R173:S173)</f>
        <v>1</v>
      </c>
      <c r="U173" s="281">
        <f>Lcc_BKK!U173+Lcc_DMK!U173</f>
        <v>0</v>
      </c>
      <c r="V173" s="357">
        <f>T173+U173</f>
        <v>1</v>
      </c>
      <c r="W173" s="282">
        <f>IF(Q173=0,0,((V173/Q173)-1)*100)</f>
        <v>-75</v>
      </c>
    </row>
    <row r="174" spans="1:28" ht="14.25" thickTop="1" thickBot="1">
      <c r="L174" s="448" t="s">
        <v>38</v>
      </c>
      <c r="M174" s="449">
        <f t="shared" ref="M174" si="367">+M171+M172+M173</f>
        <v>0</v>
      </c>
      <c r="N174" s="450">
        <f t="shared" ref="N174" si="368">+N171+N172+N173</f>
        <v>21</v>
      </c>
      <c r="O174" s="451">
        <f t="shared" ref="O174" si="369">+O171+O172+O173</f>
        <v>21</v>
      </c>
      <c r="P174" s="449">
        <f t="shared" ref="P174" si="370">+P171+P172+P173</f>
        <v>0</v>
      </c>
      <c r="Q174" s="452">
        <f t="shared" ref="Q174" si="371">+Q171+Q172+Q173</f>
        <v>21</v>
      </c>
      <c r="R174" s="449">
        <f t="shared" ref="R174" si="372">+R171+R172+R173</f>
        <v>0</v>
      </c>
      <c r="S174" s="450">
        <f t="shared" ref="S174" si="373">+S171+S172+S173</f>
        <v>3</v>
      </c>
      <c r="T174" s="451">
        <f t="shared" ref="T174" si="374">+T171+T172+T173</f>
        <v>3</v>
      </c>
      <c r="U174" s="449">
        <f t="shared" ref="U174" si="375">+U171+U172+U173</f>
        <v>0</v>
      </c>
      <c r="V174" s="452">
        <f t="shared" ref="V174" si="376">+V171+V172+V173</f>
        <v>3</v>
      </c>
      <c r="W174" s="453">
        <f t="shared" ref="W174" si="377">IF(Q174=0,0,((V174/Q174)-1)*100)</f>
        <v>-85.714285714285722</v>
      </c>
    </row>
    <row r="175" spans="1:28" ht="14.25" thickTop="1" thickBot="1">
      <c r="L175" s="283" t="s">
        <v>64</v>
      </c>
      <c r="M175" s="284">
        <f t="shared" ref="M175" si="378">+M162+M166+M170+M174</f>
        <v>0</v>
      </c>
      <c r="N175" s="285">
        <f t="shared" ref="N175" si="379">+N162+N166+N170+N174</f>
        <v>35</v>
      </c>
      <c r="O175" s="286">
        <f t="shared" ref="O175" si="380">+O162+O166+O170+O174</f>
        <v>35</v>
      </c>
      <c r="P175" s="284">
        <f t="shared" ref="P175" si="381">+P162+P166+P170+P174</f>
        <v>0</v>
      </c>
      <c r="Q175" s="286">
        <f t="shared" ref="Q175" si="382">+Q162+Q166+Q170+Q174</f>
        <v>35</v>
      </c>
      <c r="R175" s="284">
        <f t="shared" ref="R175" si="383">+R162+R166+R170+R174</f>
        <v>0</v>
      </c>
      <c r="S175" s="285">
        <f t="shared" ref="S175" si="384">+S162+S166+S170+S174</f>
        <v>19</v>
      </c>
      <c r="T175" s="286">
        <f t="shared" ref="T175" si="385">+T162+T166+T170+T174</f>
        <v>19</v>
      </c>
      <c r="U175" s="284">
        <f t="shared" ref="U175" si="386">+U162+U166+U170+U174</f>
        <v>0</v>
      </c>
      <c r="V175" s="286">
        <f t="shared" ref="V175" si="387">+V162+V166+V170+V174</f>
        <v>19</v>
      </c>
      <c r="W175" s="287">
        <f>IF(Q175=0,0,((V175/Q175)-1)*100)</f>
        <v>-45.714285714285715</v>
      </c>
      <c r="AB175" s="342"/>
    </row>
    <row r="176" spans="1:28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8" ht="13.5" thickTop="1">
      <c r="L177" s="490" t="s">
        <v>55</v>
      </c>
      <c r="M177" s="491"/>
      <c r="N177" s="491"/>
      <c r="O177" s="491"/>
      <c r="P177" s="491"/>
      <c r="Q177" s="491"/>
      <c r="R177" s="491"/>
      <c r="S177" s="491"/>
      <c r="T177" s="491"/>
      <c r="U177" s="491"/>
      <c r="V177" s="491"/>
      <c r="W177" s="492"/>
    </row>
    <row r="178" spans="1:28" ht="13.5" thickBot="1">
      <c r="L178" s="493" t="s">
        <v>52</v>
      </c>
      <c r="M178" s="494"/>
      <c r="N178" s="494"/>
      <c r="O178" s="494"/>
      <c r="P178" s="494"/>
      <c r="Q178" s="494"/>
      <c r="R178" s="494"/>
      <c r="S178" s="494"/>
      <c r="T178" s="494"/>
      <c r="U178" s="494"/>
      <c r="V178" s="494"/>
      <c r="W178" s="495"/>
    </row>
    <row r="179" spans="1:28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8" ht="14.25" thickTop="1" thickBot="1">
      <c r="L180" s="257"/>
      <c r="M180" s="484" t="s">
        <v>59</v>
      </c>
      <c r="N180" s="485"/>
      <c r="O180" s="485"/>
      <c r="P180" s="485"/>
      <c r="Q180" s="486"/>
      <c r="R180" s="258" t="s">
        <v>63</v>
      </c>
      <c r="S180" s="258"/>
      <c r="T180" s="258"/>
      <c r="U180" s="258"/>
      <c r="V180" s="259"/>
      <c r="W180" s="260" t="s">
        <v>2</v>
      </c>
    </row>
    <row r="181" spans="1:28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266" t="s">
        <v>4</v>
      </c>
    </row>
    <row r="182" spans="1:28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272"/>
    </row>
    <row r="183" spans="1:28" ht="4.5" customHeight="1" thickTop="1">
      <c r="L183" s="261"/>
      <c r="M183" s="273"/>
      <c r="N183" s="274"/>
      <c r="O183" s="356"/>
      <c r="P183" s="276"/>
      <c r="Q183" s="356"/>
      <c r="R183" s="273"/>
      <c r="S183" s="274"/>
      <c r="T183" s="356"/>
      <c r="U183" s="276"/>
      <c r="V183" s="356"/>
      <c r="W183" s="277"/>
    </row>
    <row r="184" spans="1:28">
      <c r="L184" s="261" t="s">
        <v>13</v>
      </c>
      <c r="M184" s="278">
        <f>+Lcc_BKK!M184+Lcc_DMK!M184</f>
        <v>60</v>
      </c>
      <c r="N184" s="279">
        <f>+Lcc_BKK!N184+Lcc_DMK!N184</f>
        <v>139</v>
      </c>
      <c r="O184" s="357">
        <f>M184+N184</f>
        <v>199</v>
      </c>
      <c r="P184" s="281">
        <f>+Lcc_BKK!P184+Lcc_DMK!P184</f>
        <v>0</v>
      </c>
      <c r="Q184" s="357">
        <f t="shared" ref="Q184:Q185" si="388">O184+P184</f>
        <v>199</v>
      </c>
      <c r="R184" s="278">
        <f>+Lcc_BKK!R184+Lcc_DMK!R184</f>
        <v>48</v>
      </c>
      <c r="S184" s="279">
        <f>+Lcc_BKK!S184+Lcc_DMK!S184</f>
        <v>432</v>
      </c>
      <c r="T184" s="357">
        <f>R184+S184</f>
        <v>480</v>
      </c>
      <c r="U184" s="281">
        <f>+Lcc_BKK!U184+Lcc_DMK!U184</f>
        <v>0</v>
      </c>
      <c r="V184" s="357">
        <f>T184+U184</f>
        <v>480</v>
      </c>
      <c r="W184" s="282">
        <f t="shared" ref="W184:W195" si="389">IF(Q184=0,0,((V184/Q184)-1)*100)</f>
        <v>141.20603015075375</v>
      </c>
    </row>
    <row r="185" spans="1:28">
      <c r="L185" s="261" t="s">
        <v>14</v>
      </c>
      <c r="M185" s="278">
        <f>+Lcc_BKK!M185+Lcc_DMK!M185</f>
        <v>44</v>
      </c>
      <c r="N185" s="279">
        <f>+Lcc_BKK!N185+Lcc_DMK!N185</f>
        <v>181</v>
      </c>
      <c r="O185" s="357">
        <f>M185+N185</f>
        <v>225</v>
      </c>
      <c r="P185" s="281">
        <f>+Lcc_BKK!P185+Lcc_DMK!P185</f>
        <v>0</v>
      </c>
      <c r="Q185" s="357">
        <f t="shared" si="388"/>
        <v>225</v>
      </c>
      <c r="R185" s="278">
        <f>+Lcc_BKK!R185+Lcc_DMK!R185</f>
        <v>51</v>
      </c>
      <c r="S185" s="279">
        <f>+Lcc_BKK!S185+Lcc_DMK!S185</f>
        <v>419</v>
      </c>
      <c r="T185" s="357">
        <f>R185+S185</f>
        <v>470</v>
      </c>
      <c r="U185" s="281">
        <f>+Lcc_BKK!U185+Lcc_DMK!U185</f>
        <v>0</v>
      </c>
      <c r="V185" s="357">
        <f>T185+U185</f>
        <v>470</v>
      </c>
      <c r="W185" s="282">
        <f t="shared" si="389"/>
        <v>108.8888888888889</v>
      </c>
    </row>
    <row r="186" spans="1:28" ht="13.5" thickBot="1">
      <c r="L186" s="261" t="s">
        <v>15</v>
      </c>
      <c r="M186" s="278">
        <f>+Lcc_BKK!M186+Lcc_DMK!M186</f>
        <v>13</v>
      </c>
      <c r="N186" s="279">
        <f>+Lcc_BKK!N186+Lcc_DMK!N186</f>
        <v>368</v>
      </c>
      <c r="O186" s="357">
        <f>M186+N186</f>
        <v>381</v>
      </c>
      <c r="P186" s="281">
        <f>+Lcc_BKK!P186+Lcc_DMK!P186</f>
        <v>0</v>
      </c>
      <c r="Q186" s="357">
        <f>O186+P186</f>
        <v>381</v>
      </c>
      <c r="R186" s="278">
        <f>+Lcc_BKK!R186+Lcc_DMK!R186</f>
        <v>48</v>
      </c>
      <c r="S186" s="279">
        <f>+Lcc_BKK!S186+Lcc_DMK!S186</f>
        <v>376</v>
      </c>
      <c r="T186" s="357">
        <f>R186+S186</f>
        <v>424</v>
      </c>
      <c r="U186" s="281">
        <f>+Lcc_BKK!U186+Lcc_DMK!U186</f>
        <v>0</v>
      </c>
      <c r="V186" s="357">
        <f>T186+U186</f>
        <v>424</v>
      </c>
      <c r="W186" s="282">
        <f>IF(Q186=0,0,((V186/Q186)-1)*100)</f>
        <v>11.286089238845154</v>
      </c>
    </row>
    <row r="187" spans="1:28" ht="14.25" thickTop="1" thickBot="1">
      <c r="L187" s="283" t="s">
        <v>61</v>
      </c>
      <c r="M187" s="284">
        <f t="shared" ref="M187" si="390">+M184+M185+M186</f>
        <v>117</v>
      </c>
      <c r="N187" s="285">
        <f t="shared" ref="N187" si="391">+N184+N185+N186</f>
        <v>688</v>
      </c>
      <c r="O187" s="286">
        <f t="shared" ref="O187" si="392">+O184+O185+O186</f>
        <v>805</v>
      </c>
      <c r="P187" s="284">
        <f t="shared" ref="P187" si="393">+P184+P185+P186</f>
        <v>0</v>
      </c>
      <c r="Q187" s="286">
        <f t="shared" ref="Q187" si="394">+Q184+Q185+Q186</f>
        <v>805</v>
      </c>
      <c r="R187" s="284">
        <f t="shared" ref="R187" si="395">+R184+R185+R186</f>
        <v>147</v>
      </c>
      <c r="S187" s="285">
        <f t="shared" ref="S187" si="396">+S184+S185+S186</f>
        <v>1227</v>
      </c>
      <c r="T187" s="286">
        <f t="shared" ref="T187" si="397">+T184+T185+T186</f>
        <v>1374</v>
      </c>
      <c r="U187" s="284">
        <f t="shared" ref="U187" si="398">+U184+U185+U186</f>
        <v>0</v>
      </c>
      <c r="V187" s="286">
        <f t="shared" ref="V187" si="399">+V184+V185+V186</f>
        <v>1374</v>
      </c>
      <c r="W187" s="287">
        <f>IF(Q187=0,0,((V187/Q187)-1)*100)</f>
        <v>70.683229813664596</v>
      </c>
      <c r="AB187" s="342"/>
    </row>
    <row r="188" spans="1:28" ht="13.5" thickTop="1">
      <c r="L188" s="261" t="s">
        <v>16</v>
      </c>
      <c r="M188" s="278">
        <f>+Lcc_BKK!M188+Lcc_DMK!M188</f>
        <v>17</v>
      </c>
      <c r="N188" s="279">
        <f>+Lcc_BKK!N188+Lcc_DMK!N188</f>
        <v>321</v>
      </c>
      <c r="O188" s="357">
        <f>SUM(M188:N188)</f>
        <v>338</v>
      </c>
      <c r="P188" s="281">
        <f>+Lcc_BKK!P188+Lcc_DMK!P188</f>
        <v>0</v>
      </c>
      <c r="Q188" s="357">
        <f t="shared" ref="Q188:Q190" si="400">O188+P188</f>
        <v>338</v>
      </c>
      <c r="R188" s="278">
        <f>+Lcc_BKK!R188+Lcc_DMK!R188</f>
        <v>43</v>
      </c>
      <c r="S188" s="279">
        <f>+Lcc_BKK!S188+Lcc_DMK!S188</f>
        <v>369</v>
      </c>
      <c r="T188" s="357">
        <f>SUM(R188:S188)</f>
        <v>412</v>
      </c>
      <c r="U188" s="281">
        <f>+Lcc_BKK!U188+Lcc_DMK!U188</f>
        <v>0</v>
      </c>
      <c r="V188" s="357">
        <f>T188+U188</f>
        <v>412</v>
      </c>
      <c r="W188" s="282">
        <f t="shared" si="389"/>
        <v>21.893491124260358</v>
      </c>
    </row>
    <row r="189" spans="1:28">
      <c r="L189" s="261" t="s">
        <v>17</v>
      </c>
      <c r="M189" s="278">
        <f>+Lcc_BKK!M189+Lcc_DMK!M189</f>
        <v>28</v>
      </c>
      <c r="N189" s="279">
        <f>+Lcc_BKK!N189+Lcc_DMK!N189</f>
        <v>397</v>
      </c>
      <c r="O189" s="357">
        <f>SUM(M189:N189)</f>
        <v>425</v>
      </c>
      <c r="P189" s="281">
        <f>+Lcc_BKK!P189+Lcc_DMK!P189</f>
        <v>0</v>
      </c>
      <c r="Q189" s="357">
        <f>O189+P189</f>
        <v>425</v>
      </c>
      <c r="R189" s="278">
        <f>+Lcc_BKK!R189+Lcc_DMK!R189</f>
        <v>41</v>
      </c>
      <c r="S189" s="279">
        <f>+Lcc_BKK!S189+Lcc_DMK!S189</f>
        <v>407</v>
      </c>
      <c r="T189" s="357">
        <f>SUM(R189:S189)</f>
        <v>448</v>
      </c>
      <c r="U189" s="281">
        <f>+Lcc_BKK!U189+Lcc_DMK!U189</f>
        <v>0</v>
      </c>
      <c r="V189" s="357">
        <f>T189+U189</f>
        <v>448</v>
      </c>
      <c r="W189" s="282">
        <f>IF(Q189=0,0,((V189/Q189)-1)*100)</f>
        <v>5.4117647058823604</v>
      </c>
    </row>
    <row r="190" spans="1:28" ht="13.5" thickBot="1">
      <c r="L190" s="261" t="s">
        <v>18</v>
      </c>
      <c r="M190" s="278">
        <f>+Lcc_BKK!M190+Lcc_DMK!M190</f>
        <v>38</v>
      </c>
      <c r="N190" s="279">
        <f>+Lcc_BKK!N190+Lcc_DMK!N190</f>
        <v>432</v>
      </c>
      <c r="O190" s="358">
        <f>SUM(M190:N190)</f>
        <v>470</v>
      </c>
      <c r="P190" s="289">
        <f>+Lcc_BKK!P190+Lcc_DMK!P190</f>
        <v>0</v>
      </c>
      <c r="Q190" s="358">
        <f t="shared" si="400"/>
        <v>470</v>
      </c>
      <c r="R190" s="278">
        <f>+Lcc_BKK!R190+Lcc_DMK!R190</f>
        <v>51</v>
      </c>
      <c r="S190" s="279">
        <f>+Lcc_BKK!S190+Lcc_DMK!S190</f>
        <v>572</v>
      </c>
      <c r="T190" s="358">
        <f>SUM(R190:S190)</f>
        <v>623</v>
      </c>
      <c r="U190" s="289">
        <f>+Lcc_BKK!U190+Lcc_DMK!U190</f>
        <v>0</v>
      </c>
      <c r="V190" s="358">
        <f>T190+U190</f>
        <v>623</v>
      </c>
      <c r="W190" s="282">
        <f t="shared" si="389"/>
        <v>32.553191489361708</v>
      </c>
    </row>
    <row r="191" spans="1:28" ht="14.25" thickTop="1" thickBot="1">
      <c r="L191" s="290" t="s">
        <v>39</v>
      </c>
      <c r="M191" s="291">
        <f>+M188+M189+M190</f>
        <v>83</v>
      </c>
      <c r="N191" s="291">
        <f t="shared" ref="N191" si="401">+N188+N189+N190</f>
        <v>1150</v>
      </c>
      <c r="O191" s="292">
        <f t="shared" ref="O191" si="402">+O188+O189+O190</f>
        <v>1233</v>
      </c>
      <c r="P191" s="293">
        <f t="shared" ref="P191" si="403">+P188+P189+P190</f>
        <v>0</v>
      </c>
      <c r="Q191" s="292">
        <f t="shared" ref="Q191" si="404">+Q188+Q189+Q190</f>
        <v>1233</v>
      </c>
      <c r="R191" s="291">
        <f t="shared" ref="R191" si="405">+R188+R189+R190</f>
        <v>135</v>
      </c>
      <c r="S191" s="291">
        <f t="shared" ref="S191" si="406">+S188+S189+S190</f>
        <v>1348</v>
      </c>
      <c r="T191" s="292">
        <f t="shared" ref="T191" si="407">+T188+T189+T190</f>
        <v>1483</v>
      </c>
      <c r="U191" s="293">
        <f t="shared" ref="U191" si="408">+U188+U189+U190</f>
        <v>0</v>
      </c>
      <c r="V191" s="292">
        <f t="shared" ref="V191" si="409">+V188+V189+V190</f>
        <v>1483</v>
      </c>
      <c r="W191" s="294">
        <f t="shared" si="389"/>
        <v>20.275750202757493</v>
      </c>
    </row>
    <row r="192" spans="1:28" ht="13.5" thickTop="1">
      <c r="A192" s="424"/>
      <c r="K192" s="424"/>
      <c r="L192" s="261" t="s">
        <v>21</v>
      </c>
      <c r="M192" s="278">
        <f>+Lcc_BKK!M192+Lcc_DMK!M192</f>
        <v>44</v>
      </c>
      <c r="N192" s="279">
        <f>+Lcc_BKK!N192+Lcc_DMK!N192</f>
        <v>494</v>
      </c>
      <c r="O192" s="358">
        <f>SUM(M192:N192)</f>
        <v>538</v>
      </c>
      <c r="P192" s="295">
        <f>+Lcc_BKK!P192+Lcc_DMK!P192</f>
        <v>0</v>
      </c>
      <c r="Q192" s="358">
        <f t="shared" ref="Q192:Q194" si="410">O192+P192</f>
        <v>538</v>
      </c>
      <c r="R192" s="278">
        <f>+Lcc_BKK!R192+Lcc_DMK!R192</f>
        <v>45</v>
      </c>
      <c r="S192" s="279">
        <f>+Lcc_BKK!S192+Lcc_DMK!S192</f>
        <v>610</v>
      </c>
      <c r="T192" s="358">
        <f>SUM(R192:S192)</f>
        <v>655</v>
      </c>
      <c r="U192" s="295">
        <f>+Lcc_BKK!U192+Lcc_DMK!U192</f>
        <v>0</v>
      </c>
      <c r="V192" s="358">
        <f>T192+U192</f>
        <v>655</v>
      </c>
      <c r="W192" s="282">
        <f t="shared" si="389"/>
        <v>21.74721189591078</v>
      </c>
      <c r="X192" s="428"/>
      <c r="Y192" s="424"/>
      <c r="Z192" s="424"/>
      <c r="AA192" s="427"/>
    </row>
    <row r="193" spans="1:28">
      <c r="A193" s="424"/>
      <c r="K193" s="424"/>
      <c r="L193" s="261" t="s">
        <v>22</v>
      </c>
      <c r="M193" s="278">
        <f>+Lcc_BKK!M193+Lcc_DMK!M193</f>
        <v>48</v>
      </c>
      <c r="N193" s="279">
        <f>+Lcc_BKK!N193+Lcc_DMK!N193</f>
        <v>462</v>
      </c>
      <c r="O193" s="358">
        <f>SUM(M193:N193)</f>
        <v>510</v>
      </c>
      <c r="P193" s="281">
        <f>+Lcc_BKK!P193+Lcc_DMK!P193</f>
        <v>0</v>
      </c>
      <c r="Q193" s="358">
        <f t="shared" si="410"/>
        <v>510</v>
      </c>
      <c r="R193" s="278">
        <f>+Lcc_BKK!R193+Lcc_DMK!R193</f>
        <v>54</v>
      </c>
      <c r="S193" s="279">
        <f>+Lcc_BKK!S193+Lcc_DMK!S193</f>
        <v>755</v>
      </c>
      <c r="T193" s="358">
        <f>SUM(R193:S193)</f>
        <v>809</v>
      </c>
      <c r="U193" s="281">
        <f>+Lcc_BKK!U193+Lcc_DMK!U193</f>
        <v>0</v>
      </c>
      <c r="V193" s="358">
        <f>T193+U193</f>
        <v>809</v>
      </c>
      <c r="W193" s="282">
        <f t="shared" si="389"/>
        <v>58.627450980392148</v>
      </c>
      <c r="X193" s="428"/>
      <c r="Y193" s="424"/>
      <c r="Z193" s="424"/>
      <c r="AA193" s="427"/>
    </row>
    <row r="194" spans="1:28" ht="13.5" thickBot="1">
      <c r="A194" s="424"/>
      <c r="K194" s="424"/>
      <c r="L194" s="261" t="s">
        <v>23</v>
      </c>
      <c r="M194" s="278">
        <f>+Lcc_BKK!M194+Lcc_DMK!M194</f>
        <v>40</v>
      </c>
      <c r="N194" s="279">
        <f>+Lcc_BKK!N194+Lcc_DMK!N194</f>
        <v>437</v>
      </c>
      <c r="O194" s="358">
        <f>SUM(M194:N194)</f>
        <v>477</v>
      </c>
      <c r="P194" s="281">
        <f>+Lcc_BKK!P194+Lcc_DMK!P194</f>
        <v>0</v>
      </c>
      <c r="Q194" s="358">
        <f t="shared" si="410"/>
        <v>477</v>
      </c>
      <c r="R194" s="278">
        <f>+Lcc_BKK!R194+Lcc_DMK!R194</f>
        <v>61</v>
      </c>
      <c r="S194" s="279">
        <f>+Lcc_BKK!S194+Lcc_DMK!S194</f>
        <v>908</v>
      </c>
      <c r="T194" s="358">
        <f>SUM(R194:S194)</f>
        <v>969</v>
      </c>
      <c r="U194" s="281">
        <f>+Lcc_BKK!U194+Lcc_DMK!U194</f>
        <v>0</v>
      </c>
      <c r="V194" s="358">
        <f>T194+U194</f>
        <v>969</v>
      </c>
      <c r="W194" s="282">
        <f t="shared" si="389"/>
        <v>103.14465408805033</v>
      </c>
      <c r="Y194" s="424"/>
      <c r="Z194" s="424"/>
      <c r="AA194" s="427"/>
    </row>
    <row r="195" spans="1:28" ht="14.25" thickTop="1" thickBot="1">
      <c r="A195" s="424"/>
      <c r="K195" s="424"/>
      <c r="L195" s="283" t="s">
        <v>40</v>
      </c>
      <c r="M195" s="284">
        <f t="shared" ref="M195:V195" si="411">+M192+M193+M194</f>
        <v>132</v>
      </c>
      <c r="N195" s="285">
        <f t="shared" si="411"/>
        <v>1393</v>
      </c>
      <c r="O195" s="286">
        <f t="shared" si="411"/>
        <v>1525</v>
      </c>
      <c r="P195" s="284">
        <f t="shared" si="411"/>
        <v>0</v>
      </c>
      <c r="Q195" s="286">
        <f t="shared" si="411"/>
        <v>1525</v>
      </c>
      <c r="R195" s="284">
        <f t="shared" si="411"/>
        <v>160</v>
      </c>
      <c r="S195" s="285">
        <f t="shared" si="411"/>
        <v>2273</v>
      </c>
      <c r="T195" s="286">
        <f t="shared" si="411"/>
        <v>2433</v>
      </c>
      <c r="U195" s="284">
        <f t="shared" si="411"/>
        <v>0</v>
      </c>
      <c r="V195" s="286">
        <f t="shared" si="411"/>
        <v>2433</v>
      </c>
      <c r="W195" s="287">
        <f t="shared" si="389"/>
        <v>59.540983606557376</v>
      </c>
      <c r="Y195" s="424"/>
      <c r="Z195" s="424"/>
      <c r="AA195" s="427"/>
    </row>
    <row r="196" spans="1:28" ht="13.5" thickTop="1">
      <c r="L196" s="261" t="s">
        <v>10</v>
      </c>
      <c r="M196" s="278">
        <v>51</v>
      </c>
      <c r="N196" s="279">
        <v>487</v>
      </c>
      <c r="O196" s="357">
        <f>M196+N196</f>
        <v>538</v>
      </c>
      <c r="P196" s="281">
        <v>0</v>
      </c>
      <c r="Q196" s="357">
        <f t="shared" ref="Q196" si="412">O196+P196</f>
        <v>538</v>
      </c>
      <c r="R196" s="278">
        <f>+Lcc_BKK!R196+Lcc_DMK!R196</f>
        <v>55</v>
      </c>
      <c r="S196" s="279">
        <f>+Lcc_BKK!S196+Lcc_DMK!S196</f>
        <v>913</v>
      </c>
      <c r="T196" s="358">
        <f>SUM(R196:S196)</f>
        <v>968</v>
      </c>
      <c r="U196" s="281">
        <f>+Lcc_BKK!U196+Lcc_DMK!U196</f>
        <v>0</v>
      </c>
      <c r="V196" s="357">
        <f>T196+U196</f>
        <v>968</v>
      </c>
      <c r="W196" s="282">
        <f>IF(Q196=0,0,((V196/Q196)-1)*100)</f>
        <v>79.925650557620827</v>
      </c>
    </row>
    <row r="197" spans="1:28">
      <c r="L197" s="261" t="s">
        <v>11</v>
      </c>
      <c r="M197" s="278">
        <v>40</v>
      </c>
      <c r="N197" s="279">
        <v>477</v>
      </c>
      <c r="O197" s="357">
        <f>M197+N197</f>
        <v>517</v>
      </c>
      <c r="P197" s="281">
        <v>0</v>
      </c>
      <c r="Q197" s="357">
        <f>O197+P197</f>
        <v>517</v>
      </c>
      <c r="R197" s="278">
        <f>+Lcc_BKK!R197+Lcc_DMK!R197</f>
        <v>50</v>
      </c>
      <c r="S197" s="279">
        <f>+Lcc_BKK!S197+Lcc_DMK!S197</f>
        <v>870</v>
      </c>
      <c r="T197" s="358">
        <f>SUM(R197:S197)</f>
        <v>920</v>
      </c>
      <c r="U197" s="281">
        <f>+Lcc_BKK!U197+Lcc_DMK!U197</f>
        <v>0</v>
      </c>
      <c r="V197" s="357">
        <f>T197+U197</f>
        <v>920</v>
      </c>
      <c r="W197" s="282">
        <f>IF(Q197=0,0,((V197/Q197)-1)*100)</f>
        <v>77.949709864603477</v>
      </c>
    </row>
    <row r="198" spans="1:28" ht="13.5" thickBot="1">
      <c r="L198" s="267" t="s">
        <v>12</v>
      </c>
      <c r="M198" s="278">
        <v>54</v>
      </c>
      <c r="N198" s="279">
        <v>485</v>
      </c>
      <c r="O198" s="357">
        <f>M198+N198</f>
        <v>539</v>
      </c>
      <c r="P198" s="281">
        <v>0</v>
      </c>
      <c r="Q198" s="357">
        <f>O198+P198</f>
        <v>539</v>
      </c>
      <c r="R198" s="278">
        <f>+Lcc_BKK!R198+Lcc_DMK!R198</f>
        <v>61</v>
      </c>
      <c r="S198" s="279">
        <f>+Lcc_BKK!S198+Lcc_DMK!S198</f>
        <v>946</v>
      </c>
      <c r="T198" s="358">
        <f t="shared" ref="T198" si="413">SUM(R198:S198)</f>
        <v>1007</v>
      </c>
      <c r="U198" s="281">
        <f>+Lcc_BKK!U198+Lcc_DMK!U198</f>
        <v>0</v>
      </c>
      <c r="V198" s="357">
        <f>T198+U198</f>
        <v>1007</v>
      </c>
      <c r="W198" s="282">
        <f>IF(Q198=0,0,((V198/Q198)-1)*100)</f>
        <v>86.827458256029686</v>
      </c>
    </row>
    <row r="199" spans="1:28" ht="14.25" thickTop="1" thickBot="1">
      <c r="L199" s="448" t="s">
        <v>38</v>
      </c>
      <c r="M199" s="449">
        <f t="shared" ref="M199" si="414">+M196+M197+M198</f>
        <v>145</v>
      </c>
      <c r="N199" s="450">
        <f t="shared" ref="N199" si="415">+N196+N197+N198</f>
        <v>1449</v>
      </c>
      <c r="O199" s="451">
        <f t="shared" ref="O199" si="416">+O196+O197+O198</f>
        <v>1594</v>
      </c>
      <c r="P199" s="449">
        <f t="shared" ref="P199" si="417">+P196+P197+P198</f>
        <v>0</v>
      </c>
      <c r="Q199" s="452">
        <f t="shared" ref="Q199" si="418">+Q196+Q197+Q198</f>
        <v>1594</v>
      </c>
      <c r="R199" s="449">
        <f t="shared" ref="R199" si="419">+R196+R197+R198</f>
        <v>166</v>
      </c>
      <c r="S199" s="450">
        <f t="shared" ref="S199" si="420">+S196+S197+S198</f>
        <v>2729</v>
      </c>
      <c r="T199" s="451">
        <f t="shared" ref="T199" si="421">+T196+T197+T198</f>
        <v>2895</v>
      </c>
      <c r="U199" s="449">
        <f t="shared" ref="U199" si="422">+U196+U197+U198</f>
        <v>0</v>
      </c>
      <c r="V199" s="452">
        <f t="shared" ref="V199" si="423">+V196+V197+V198</f>
        <v>2895</v>
      </c>
      <c r="W199" s="453">
        <f t="shared" ref="W199" si="424">IF(Q199=0,0,((V199/Q199)-1)*100)</f>
        <v>81.618569636135518</v>
      </c>
    </row>
    <row r="200" spans="1:28" ht="14.25" thickTop="1" thickBot="1">
      <c r="L200" s="283" t="s">
        <v>64</v>
      </c>
      <c r="M200" s="284">
        <f t="shared" ref="M200" si="425">+M187+M191+M195+M199</f>
        <v>477</v>
      </c>
      <c r="N200" s="285">
        <f t="shared" ref="N200" si="426">+N187+N191+N195+N199</f>
        <v>4680</v>
      </c>
      <c r="O200" s="286">
        <f t="shared" ref="O200" si="427">+O187+O191+O195+O199</f>
        <v>5157</v>
      </c>
      <c r="P200" s="284">
        <f t="shared" ref="P200" si="428">+P187+P191+P195+P199</f>
        <v>0</v>
      </c>
      <c r="Q200" s="286">
        <f t="shared" ref="Q200" si="429">+Q187+Q191+Q195+Q199</f>
        <v>5157</v>
      </c>
      <c r="R200" s="284">
        <f t="shared" ref="R200" si="430">+R187+R191+R195+R199</f>
        <v>608</v>
      </c>
      <c r="S200" s="285">
        <f t="shared" ref="S200" si="431">+S187+S191+S195+S199</f>
        <v>7577</v>
      </c>
      <c r="T200" s="286">
        <f t="shared" ref="T200" si="432">+T187+T191+T195+T199</f>
        <v>8185</v>
      </c>
      <c r="U200" s="284">
        <f t="shared" ref="U200" si="433">+U187+U191+U195+U199</f>
        <v>0</v>
      </c>
      <c r="V200" s="286">
        <f t="shared" ref="V200" si="434">+V187+V191+V195+V199</f>
        <v>8185</v>
      </c>
      <c r="W200" s="287">
        <f>IF(Q200=0,0,((V200/Q200)-1)*100)</f>
        <v>58.716307930967623</v>
      </c>
      <c r="AB200" s="342"/>
    </row>
    <row r="201" spans="1:28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8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8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8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8" ht="14.25" customHeight="1" thickTop="1" thickBot="1">
      <c r="L205" s="257"/>
      <c r="M205" s="484" t="s">
        <v>59</v>
      </c>
      <c r="N205" s="485"/>
      <c r="O205" s="485"/>
      <c r="P205" s="485"/>
      <c r="Q205" s="486"/>
      <c r="R205" s="258" t="s">
        <v>63</v>
      </c>
      <c r="S205" s="258"/>
      <c r="T205" s="258"/>
      <c r="U205" s="258"/>
      <c r="V205" s="259"/>
      <c r="W205" s="260" t="s">
        <v>2</v>
      </c>
    </row>
    <row r="206" spans="1:28" ht="13.5" thickTop="1">
      <c r="L206" s="261" t="s">
        <v>3</v>
      </c>
      <c r="M206" s="262"/>
      <c r="N206" s="263"/>
      <c r="O206" s="264"/>
      <c r="P206" s="265"/>
      <c r="Q206" s="264"/>
      <c r="R206" s="262"/>
      <c r="S206" s="263"/>
      <c r="T206" s="264"/>
      <c r="U206" s="265"/>
      <c r="V206" s="264"/>
      <c r="W206" s="266" t="s">
        <v>4</v>
      </c>
    </row>
    <row r="207" spans="1:28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270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270" t="s">
        <v>7</v>
      </c>
      <c r="W207" s="272"/>
    </row>
    <row r="208" spans="1:28" ht="4.5" customHeight="1" thickTop="1">
      <c r="L208" s="261"/>
      <c r="M208" s="273"/>
      <c r="N208" s="274"/>
      <c r="O208" s="356"/>
      <c r="P208" s="276"/>
      <c r="Q208" s="359"/>
      <c r="R208" s="273"/>
      <c r="S208" s="274"/>
      <c r="T208" s="356"/>
      <c r="U208" s="276"/>
      <c r="V208" s="360"/>
      <c r="W208" s="277"/>
    </row>
    <row r="209" spans="1:28">
      <c r="L209" s="261" t="s">
        <v>13</v>
      </c>
      <c r="M209" s="278">
        <f t="shared" ref="M209:N211" si="435">+M159+M184</f>
        <v>60</v>
      </c>
      <c r="N209" s="279">
        <f t="shared" si="435"/>
        <v>140</v>
      </c>
      <c r="O209" s="357">
        <f t="shared" ref="O209:O210" si="436">M209+N209</f>
        <v>200</v>
      </c>
      <c r="P209" s="281">
        <f>+P159+P184</f>
        <v>0</v>
      </c>
      <c r="Q209" s="361">
        <f t="shared" ref="Q209:Q210" si="437">O209+P209</f>
        <v>200</v>
      </c>
      <c r="R209" s="278">
        <f t="shared" ref="R209:S211" si="438">+R159+R184</f>
        <v>48</v>
      </c>
      <c r="S209" s="279">
        <f t="shared" si="438"/>
        <v>435</v>
      </c>
      <c r="T209" s="357">
        <f>R209+S209</f>
        <v>483</v>
      </c>
      <c r="U209" s="281">
        <f>+U159+U184</f>
        <v>0</v>
      </c>
      <c r="V209" s="362">
        <f>T209+U209</f>
        <v>483</v>
      </c>
      <c r="W209" s="282">
        <f>IF(Q209=0,0,((V209/Q209)-1)*100)</f>
        <v>141.5</v>
      </c>
    </row>
    <row r="210" spans="1:28">
      <c r="L210" s="261" t="s">
        <v>14</v>
      </c>
      <c r="M210" s="278">
        <f t="shared" si="435"/>
        <v>44</v>
      </c>
      <c r="N210" s="279">
        <f t="shared" si="435"/>
        <v>182</v>
      </c>
      <c r="O210" s="357">
        <f t="shared" si="436"/>
        <v>226</v>
      </c>
      <c r="P210" s="281">
        <f>+P160+P185</f>
        <v>0</v>
      </c>
      <c r="Q210" s="361">
        <f t="shared" si="437"/>
        <v>226</v>
      </c>
      <c r="R210" s="278">
        <f t="shared" si="438"/>
        <v>51</v>
      </c>
      <c r="S210" s="279">
        <f t="shared" si="438"/>
        <v>421</v>
      </c>
      <c r="T210" s="357">
        <f t="shared" ref="T210" si="439">R210+S210</f>
        <v>472</v>
      </c>
      <c r="U210" s="281">
        <f>+U160+U185</f>
        <v>0</v>
      </c>
      <c r="V210" s="362">
        <f>T210+U210</f>
        <v>472</v>
      </c>
      <c r="W210" s="282">
        <f t="shared" ref="W210:W220" si="440">IF(Q210=0,0,((V210/Q210)-1)*100)</f>
        <v>108.8495575221239</v>
      </c>
    </row>
    <row r="211" spans="1:28" ht="13.5" thickBot="1">
      <c r="L211" s="261" t="s">
        <v>15</v>
      </c>
      <c r="M211" s="278">
        <f t="shared" si="435"/>
        <v>13</v>
      </c>
      <c r="N211" s="279">
        <f t="shared" si="435"/>
        <v>370</v>
      </c>
      <c r="O211" s="357">
        <f>M211+N211</f>
        <v>383</v>
      </c>
      <c r="P211" s="281">
        <f>+P161+P186</f>
        <v>0</v>
      </c>
      <c r="Q211" s="361">
        <f>O211+P211</f>
        <v>383</v>
      </c>
      <c r="R211" s="278">
        <f t="shared" si="438"/>
        <v>48</v>
      </c>
      <c r="S211" s="279">
        <f t="shared" si="438"/>
        <v>378</v>
      </c>
      <c r="T211" s="357">
        <f>R211+S211</f>
        <v>426</v>
      </c>
      <c r="U211" s="281">
        <f>+U161+U186</f>
        <v>0</v>
      </c>
      <c r="V211" s="362">
        <f>T211+U211</f>
        <v>426</v>
      </c>
      <c r="W211" s="282">
        <f>IF(Q211=0,0,((V211/Q211)-1)*100)</f>
        <v>11.22715404699739</v>
      </c>
    </row>
    <row r="212" spans="1:28" ht="14.25" thickTop="1" thickBot="1">
      <c r="L212" s="283" t="s">
        <v>61</v>
      </c>
      <c r="M212" s="284">
        <f t="shared" ref="M212" si="441">+M209+M210+M211</f>
        <v>117</v>
      </c>
      <c r="N212" s="285">
        <f t="shared" ref="N212" si="442">+N209+N210+N211</f>
        <v>692</v>
      </c>
      <c r="O212" s="286">
        <f t="shared" ref="O212" si="443">+O209+O210+O211</f>
        <v>809</v>
      </c>
      <c r="P212" s="284">
        <f t="shared" ref="P212" si="444">+P209+P210+P211</f>
        <v>0</v>
      </c>
      <c r="Q212" s="286">
        <f t="shared" ref="Q212" si="445">+Q209+Q210+Q211</f>
        <v>809</v>
      </c>
      <c r="R212" s="284">
        <f t="shared" ref="R212" si="446">+R209+R210+R211</f>
        <v>147</v>
      </c>
      <c r="S212" s="285">
        <f t="shared" ref="S212" si="447">+S209+S210+S211</f>
        <v>1234</v>
      </c>
      <c r="T212" s="286">
        <f t="shared" ref="T212" si="448">+T209+T210+T211</f>
        <v>1381</v>
      </c>
      <c r="U212" s="284">
        <f t="shared" ref="U212" si="449">+U209+U210+U211</f>
        <v>0</v>
      </c>
      <c r="V212" s="286">
        <f t="shared" ref="V212" si="450">+V209+V210+V211</f>
        <v>1381</v>
      </c>
      <c r="W212" s="287">
        <f>IF(Q212=0,0,((V212/Q212)-1)*100)</f>
        <v>70.704573547589604</v>
      </c>
      <c r="AB212" s="342"/>
    </row>
    <row r="213" spans="1:28" ht="13.5" thickTop="1">
      <c r="L213" s="261" t="s">
        <v>16</v>
      </c>
      <c r="M213" s="278">
        <f t="shared" ref="M213:N215" si="451">+M163+M188</f>
        <v>17</v>
      </c>
      <c r="N213" s="279">
        <f t="shared" si="451"/>
        <v>322</v>
      </c>
      <c r="O213" s="357">
        <f t="shared" ref="O213:O215" si="452">M213+N213</f>
        <v>339</v>
      </c>
      <c r="P213" s="281">
        <f>+P163+P188</f>
        <v>0</v>
      </c>
      <c r="Q213" s="361">
        <f t="shared" ref="Q213:Q215" si="453">O213+P213</f>
        <v>339</v>
      </c>
      <c r="R213" s="278">
        <f t="shared" ref="R213:S215" si="454">+R163+R188</f>
        <v>43</v>
      </c>
      <c r="S213" s="279">
        <f t="shared" si="454"/>
        <v>370</v>
      </c>
      <c r="T213" s="357">
        <f t="shared" ref="T213:T215" si="455">R213+S213</f>
        <v>413</v>
      </c>
      <c r="U213" s="281">
        <f>+U163+U188</f>
        <v>0</v>
      </c>
      <c r="V213" s="362">
        <f>T213+U213</f>
        <v>413</v>
      </c>
      <c r="W213" s="282">
        <f t="shared" si="440"/>
        <v>21.828908554572269</v>
      </c>
    </row>
    <row r="214" spans="1:28">
      <c r="L214" s="261" t="s">
        <v>17</v>
      </c>
      <c r="M214" s="278">
        <f t="shared" si="451"/>
        <v>28</v>
      </c>
      <c r="N214" s="279">
        <f t="shared" si="451"/>
        <v>398</v>
      </c>
      <c r="O214" s="357">
        <f>M214+N214</f>
        <v>426</v>
      </c>
      <c r="P214" s="281">
        <f>+P164+P189</f>
        <v>0</v>
      </c>
      <c r="Q214" s="361">
        <f>O214+P214</f>
        <v>426</v>
      </c>
      <c r="R214" s="278">
        <f t="shared" si="454"/>
        <v>41</v>
      </c>
      <c r="S214" s="279">
        <f t="shared" si="454"/>
        <v>408</v>
      </c>
      <c r="T214" s="357">
        <f>R214+S214</f>
        <v>449</v>
      </c>
      <c r="U214" s="281">
        <f>+U164+U189</f>
        <v>0</v>
      </c>
      <c r="V214" s="362">
        <f>T214+U214</f>
        <v>449</v>
      </c>
      <c r="W214" s="282">
        <f>IF(Q214=0,0,((V214/Q214)-1)*100)</f>
        <v>5.39906103286385</v>
      </c>
    </row>
    <row r="215" spans="1:28" ht="13.5" thickBot="1">
      <c r="L215" s="261" t="s">
        <v>18</v>
      </c>
      <c r="M215" s="278">
        <f t="shared" si="451"/>
        <v>38</v>
      </c>
      <c r="N215" s="279">
        <f t="shared" si="451"/>
        <v>433</v>
      </c>
      <c r="O215" s="358">
        <f t="shared" si="452"/>
        <v>471</v>
      </c>
      <c r="P215" s="289">
        <f>+P165+P190</f>
        <v>0</v>
      </c>
      <c r="Q215" s="361">
        <f t="shared" si="453"/>
        <v>471</v>
      </c>
      <c r="R215" s="278">
        <f t="shared" si="454"/>
        <v>51</v>
      </c>
      <c r="S215" s="279">
        <f t="shared" si="454"/>
        <v>573</v>
      </c>
      <c r="T215" s="358">
        <f t="shared" si="455"/>
        <v>624</v>
      </c>
      <c r="U215" s="289">
        <f>+U165+U190</f>
        <v>0</v>
      </c>
      <c r="V215" s="362">
        <f>T215+U215</f>
        <v>624</v>
      </c>
      <c r="W215" s="282">
        <f t="shared" si="440"/>
        <v>32.484076433121011</v>
      </c>
    </row>
    <row r="216" spans="1:28" ht="14.25" thickTop="1" thickBot="1">
      <c r="A216" s="425"/>
      <c r="L216" s="290" t="s">
        <v>39</v>
      </c>
      <c r="M216" s="291">
        <f>+M213+M214+M215</f>
        <v>83</v>
      </c>
      <c r="N216" s="291">
        <f t="shared" ref="N216" si="456">+N213+N214+N215</f>
        <v>1153</v>
      </c>
      <c r="O216" s="292">
        <f t="shared" ref="O216" si="457">+O213+O214+O215</f>
        <v>1236</v>
      </c>
      <c r="P216" s="293">
        <f t="shared" ref="P216" si="458">+P213+P214+P215</f>
        <v>0</v>
      </c>
      <c r="Q216" s="292">
        <f t="shared" ref="Q216" si="459">+Q213+Q214+Q215</f>
        <v>1236</v>
      </c>
      <c r="R216" s="291">
        <f t="shared" ref="R216" si="460">+R213+R214+R215</f>
        <v>135</v>
      </c>
      <c r="S216" s="291">
        <f t="shared" ref="S216" si="461">+S213+S214+S215</f>
        <v>1351</v>
      </c>
      <c r="T216" s="292">
        <f t="shared" ref="T216" si="462">+T213+T214+T215</f>
        <v>1486</v>
      </c>
      <c r="U216" s="293">
        <f t="shared" ref="U216" si="463">+U213+U214+U215</f>
        <v>0</v>
      </c>
      <c r="V216" s="292">
        <f t="shared" ref="V216" si="464">+V213+V214+V215</f>
        <v>1486</v>
      </c>
      <c r="W216" s="411">
        <f t="shared" si="440"/>
        <v>20.226537216828476</v>
      </c>
    </row>
    <row r="217" spans="1:28" ht="13.5" thickTop="1">
      <c r="A217" s="424"/>
      <c r="K217" s="424"/>
      <c r="L217" s="261" t="s">
        <v>21</v>
      </c>
      <c r="M217" s="278">
        <f t="shared" ref="M217:N219" si="465">+M167+M192</f>
        <v>44</v>
      </c>
      <c r="N217" s="279">
        <f t="shared" si="465"/>
        <v>498</v>
      </c>
      <c r="O217" s="358">
        <f t="shared" ref="O217:O219" si="466">M217+N217</f>
        <v>542</v>
      </c>
      <c r="P217" s="295">
        <f>+P167+P192</f>
        <v>0</v>
      </c>
      <c r="Q217" s="361">
        <f t="shared" ref="Q217:Q219" si="467">O217+P217</f>
        <v>542</v>
      </c>
      <c r="R217" s="278">
        <f t="shared" ref="R217:S219" si="468">+R167+R192</f>
        <v>45</v>
      </c>
      <c r="S217" s="279">
        <f t="shared" si="468"/>
        <v>610</v>
      </c>
      <c r="T217" s="358">
        <f t="shared" ref="T217:T219" si="469">R217+S217</f>
        <v>655</v>
      </c>
      <c r="U217" s="295">
        <f>+U167+U192</f>
        <v>0</v>
      </c>
      <c r="V217" s="362">
        <f>T217+U217</f>
        <v>655</v>
      </c>
      <c r="W217" s="282">
        <f t="shared" si="440"/>
        <v>20.848708487084867</v>
      </c>
      <c r="X217" s="428"/>
      <c r="Y217" s="424"/>
      <c r="Z217" s="424"/>
      <c r="AA217" s="427"/>
    </row>
    <row r="218" spans="1:28">
      <c r="A218" s="424"/>
      <c r="K218" s="424"/>
      <c r="L218" s="261" t="s">
        <v>22</v>
      </c>
      <c r="M218" s="278">
        <f t="shared" si="465"/>
        <v>48</v>
      </c>
      <c r="N218" s="279">
        <f t="shared" si="465"/>
        <v>463</v>
      </c>
      <c r="O218" s="358">
        <f t="shared" si="466"/>
        <v>511</v>
      </c>
      <c r="P218" s="281">
        <f>+P168+P193</f>
        <v>0</v>
      </c>
      <c r="Q218" s="361">
        <f t="shared" si="467"/>
        <v>511</v>
      </c>
      <c r="R218" s="278">
        <f t="shared" si="468"/>
        <v>54</v>
      </c>
      <c r="S218" s="279">
        <f t="shared" si="468"/>
        <v>757</v>
      </c>
      <c r="T218" s="358">
        <f t="shared" si="469"/>
        <v>811</v>
      </c>
      <c r="U218" s="281">
        <f>+U168+U193</f>
        <v>0</v>
      </c>
      <c r="V218" s="362">
        <f>T218+U218</f>
        <v>811</v>
      </c>
      <c r="W218" s="282">
        <f t="shared" si="440"/>
        <v>58.708414872798429</v>
      </c>
      <c r="X218" s="428"/>
      <c r="Y218" s="424"/>
      <c r="Z218" s="424"/>
      <c r="AA218" s="427"/>
    </row>
    <row r="219" spans="1:28" ht="13.5" thickBot="1">
      <c r="A219" s="424"/>
      <c r="K219" s="424"/>
      <c r="L219" s="261" t="s">
        <v>23</v>
      </c>
      <c r="M219" s="278">
        <f t="shared" si="465"/>
        <v>40</v>
      </c>
      <c r="N219" s="279">
        <f t="shared" si="465"/>
        <v>439</v>
      </c>
      <c r="O219" s="358">
        <f t="shared" si="466"/>
        <v>479</v>
      </c>
      <c r="P219" s="281">
        <f>+P169+P194</f>
        <v>0</v>
      </c>
      <c r="Q219" s="361">
        <f t="shared" si="467"/>
        <v>479</v>
      </c>
      <c r="R219" s="278">
        <f t="shared" si="468"/>
        <v>61</v>
      </c>
      <c r="S219" s="279">
        <f t="shared" si="468"/>
        <v>912</v>
      </c>
      <c r="T219" s="358">
        <f t="shared" si="469"/>
        <v>973</v>
      </c>
      <c r="U219" s="281">
        <f>+U169+U194</f>
        <v>0</v>
      </c>
      <c r="V219" s="362">
        <f>T219+U219</f>
        <v>973</v>
      </c>
      <c r="W219" s="282">
        <f t="shared" si="440"/>
        <v>103.13152400835075</v>
      </c>
      <c r="Y219" s="424"/>
      <c r="Z219" s="424"/>
      <c r="AA219" s="427"/>
    </row>
    <row r="220" spans="1:28" ht="14.25" thickTop="1" thickBot="1">
      <c r="L220" s="283" t="s">
        <v>40</v>
      </c>
      <c r="M220" s="284">
        <f t="shared" ref="M220:V220" si="470">+M217+M218+M219</f>
        <v>132</v>
      </c>
      <c r="N220" s="285">
        <f t="shared" si="470"/>
        <v>1400</v>
      </c>
      <c r="O220" s="286">
        <f t="shared" si="470"/>
        <v>1532</v>
      </c>
      <c r="P220" s="284">
        <f t="shared" si="470"/>
        <v>0</v>
      </c>
      <c r="Q220" s="286">
        <f t="shared" si="470"/>
        <v>1532</v>
      </c>
      <c r="R220" s="284">
        <f t="shared" si="470"/>
        <v>160</v>
      </c>
      <c r="S220" s="285">
        <f t="shared" si="470"/>
        <v>2279</v>
      </c>
      <c r="T220" s="286">
        <f t="shared" si="470"/>
        <v>2439</v>
      </c>
      <c r="U220" s="284">
        <f t="shared" si="470"/>
        <v>0</v>
      </c>
      <c r="V220" s="286">
        <f t="shared" si="470"/>
        <v>2439</v>
      </c>
      <c r="W220" s="287">
        <f t="shared" si="440"/>
        <v>59.203655352480425</v>
      </c>
    </row>
    <row r="221" spans="1:28" ht="12.75" customHeight="1" thickTop="1">
      <c r="L221" s="261" t="s">
        <v>10</v>
      </c>
      <c r="M221" s="278">
        <f t="shared" ref="M221:N223" si="471">+M171+M196</f>
        <v>51</v>
      </c>
      <c r="N221" s="279">
        <f t="shared" si="471"/>
        <v>497</v>
      </c>
      <c r="O221" s="357">
        <f>M221+N221</f>
        <v>548</v>
      </c>
      <c r="P221" s="281">
        <f>+P171+P196</f>
        <v>0</v>
      </c>
      <c r="Q221" s="361">
        <f t="shared" ref="Q221" si="472">O221+P221</f>
        <v>548</v>
      </c>
      <c r="R221" s="278">
        <f t="shared" ref="R221:S223" si="473">+R171+R196</f>
        <v>55</v>
      </c>
      <c r="S221" s="279">
        <f t="shared" si="473"/>
        <v>914</v>
      </c>
      <c r="T221" s="357">
        <f>R221+S221</f>
        <v>969</v>
      </c>
      <c r="U221" s="281">
        <f>+U171+U196</f>
        <v>0</v>
      </c>
      <c r="V221" s="362">
        <f>T221+U221</f>
        <v>969</v>
      </c>
      <c r="W221" s="282">
        <f>IF(Q221=0,0,((V221/Q221)-1)*100)</f>
        <v>76.824817518248167</v>
      </c>
    </row>
    <row r="222" spans="1:28">
      <c r="L222" s="261" t="s">
        <v>11</v>
      </c>
      <c r="M222" s="278">
        <f t="shared" si="471"/>
        <v>40</v>
      </c>
      <c r="N222" s="279">
        <f t="shared" si="471"/>
        <v>484</v>
      </c>
      <c r="O222" s="357">
        <f>M222+N222</f>
        <v>524</v>
      </c>
      <c r="P222" s="281">
        <f>+P172+P197</f>
        <v>0</v>
      </c>
      <c r="Q222" s="361">
        <f>O222+P222</f>
        <v>524</v>
      </c>
      <c r="R222" s="278">
        <f t="shared" si="473"/>
        <v>50</v>
      </c>
      <c r="S222" s="279">
        <f t="shared" si="473"/>
        <v>871</v>
      </c>
      <c r="T222" s="357">
        <f>R222+S222</f>
        <v>921</v>
      </c>
      <c r="U222" s="281">
        <f>+U172+U197</f>
        <v>0</v>
      </c>
      <c r="V222" s="362">
        <f>T222+U222</f>
        <v>921</v>
      </c>
      <c r="W222" s="282">
        <f>IF(Q222=0,0,((V222/Q222)-1)*100)</f>
        <v>75.763358778625943</v>
      </c>
    </row>
    <row r="223" spans="1:28" ht="13.5" thickBot="1">
      <c r="L223" s="267" t="s">
        <v>12</v>
      </c>
      <c r="M223" s="278">
        <f t="shared" si="471"/>
        <v>54</v>
      </c>
      <c r="N223" s="279">
        <f t="shared" si="471"/>
        <v>489</v>
      </c>
      <c r="O223" s="357">
        <f t="shared" ref="O223" si="474">M223+N223</f>
        <v>543</v>
      </c>
      <c r="P223" s="281">
        <f>+P173+P198</f>
        <v>0</v>
      </c>
      <c r="Q223" s="361">
        <f>O223+P223</f>
        <v>543</v>
      </c>
      <c r="R223" s="278">
        <f t="shared" si="473"/>
        <v>61</v>
      </c>
      <c r="S223" s="279">
        <f t="shared" si="473"/>
        <v>947</v>
      </c>
      <c r="T223" s="357">
        <f t="shared" ref="T223" si="475">R223+S223</f>
        <v>1008</v>
      </c>
      <c r="U223" s="281">
        <f>+U173+U198</f>
        <v>0</v>
      </c>
      <c r="V223" s="362">
        <f>T223+U223</f>
        <v>1008</v>
      </c>
      <c r="W223" s="282">
        <f>IF(Q223=0,0,((V223/Q223)-1)*100)</f>
        <v>85.635359116022087</v>
      </c>
    </row>
    <row r="224" spans="1:28" ht="14.25" thickTop="1" thickBot="1">
      <c r="L224" s="448" t="s">
        <v>38</v>
      </c>
      <c r="M224" s="449">
        <f t="shared" ref="M224" si="476">+M221+M222+M223</f>
        <v>145</v>
      </c>
      <c r="N224" s="450">
        <f t="shared" ref="N224" si="477">+N221+N222+N223</f>
        <v>1470</v>
      </c>
      <c r="O224" s="451">
        <f t="shared" ref="O224" si="478">+O221+O222+O223</f>
        <v>1615</v>
      </c>
      <c r="P224" s="449">
        <f t="shared" ref="P224" si="479">+P221+P222+P223</f>
        <v>0</v>
      </c>
      <c r="Q224" s="452">
        <f t="shared" ref="Q224" si="480">+Q221+Q222+Q223</f>
        <v>1615</v>
      </c>
      <c r="R224" s="449">
        <f t="shared" ref="R224" si="481">+R221+R222+R223</f>
        <v>166</v>
      </c>
      <c r="S224" s="450">
        <f t="shared" ref="S224" si="482">+S221+S222+S223</f>
        <v>2732</v>
      </c>
      <c r="T224" s="451">
        <f t="shared" ref="T224" si="483">+T221+T222+T223</f>
        <v>2898</v>
      </c>
      <c r="U224" s="449">
        <f t="shared" ref="U224" si="484">+U221+U222+U223</f>
        <v>0</v>
      </c>
      <c r="V224" s="452">
        <f t="shared" ref="V224" si="485">+V221+V222+V223</f>
        <v>2898</v>
      </c>
      <c r="W224" s="453">
        <f t="shared" ref="W224" si="486">IF(Q224=0,0,((V224/Q224)-1)*100)</f>
        <v>79.442724458204324</v>
      </c>
    </row>
    <row r="225" spans="12:28" ht="14.25" thickTop="1" thickBot="1">
      <c r="L225" s="283" t="s">
        <v>64</v>
      </c>
      <c r="M225" s="284">
        <f t="shared" ref="M225" si="487">+M212+M216+M220+M224</f>
        <v>477</v>
      </c>
      <c r="N225" s="285">
        <f t="shared" ref="N225" si="488">+N212+N216+N220+N224</f>
        <v>4715</v>
      </c>
      <c r="O225" s="286">
        <f t="shared" ref="O225" si="489">+O212+O216+O220+O224</f>
        <v>5192</v>
      </c>
      <c r="P225" s="284">
        <f t="shared" ref="P225" si="490">+P212+P216+P220+P224</f>
        <v>0</v>
      </c>
      <c r="Q225" s="286">
        <f t="shared" ref="Q225" si="491">+Q212+Q216+Q220+Q224</f>
        <v>5192</v>
      </c>
      <c r="R225" s="284">
        <f t="shared" ref="R225" si="492">+R212+R216+R220+R224</f>
        <v>608</v>
      </c>
      <c r="S225" s="285">
        <f t="shared" ref="S225" si="493">+S212+S216+S220+S224</f>
        <v>7596</v>
      </c>
      <c r="T225" s="286">
        <f t="shared" ref="T225" si="494">+T212+T216+T220+T224</f>
        <v>8204</v>
      </c>
      <c r="U225" s="284">
        <f t="shared" ref="U225" si="495">+U212+U216+U220+U224</f>
        <v>0</v>
      </c>
      <c r="V225" s="286">
        <f t="shared" ref="V225" si="496">+V212+V216+V220+V224</f>
        <v>8204</v>
      </c>
      <c r="W225" s="287">
        <f>IF(Q225=0,0,((V225/Q225)-1)*100)</f>
        <v>58.012326656394464</v>
      </c>
      <c r="AB225" s="342"/>
    </row>
    <row r="226" spans="12:28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42">
    <mergeCell ref="M205:Q205"/>
    <mergeCell ref="M80:Q80"/>
    <mergeCell ref="M105:Q105"/>
    <mergeCell ref="M130:Q130"/>
    <mergeCell ref="M180:Q180"/>
    <mergeCell ref="L202:W202"/>
    <mergeCell ref="L203:W203"/>
    <mergeCell ref="L128:W128"/>
    <mergeCell ref="L152:W152"/>
    <mergeCell ref="L153:W153"/>
    <mergeCell ref="L177:W177"/>
    <mergeCell ref="L178:W178"/>
    <mergeCell ref="M155:Q155"/>
    <mergeCell ref="L77:W77"/>
    <mergeCell ref="L78:W78"/>
    <mergeCell ref="L102:W102"/>
    <mergeCell ref="L103:W103"/>
    <mergeCell ref="L127:W127"/>
    <mergeCell ref="B52:I52"/>
    <mergeCell ref="L52:W52"/>
    <mergeCell ref="B53:I53"/>
    <mergeCell ref="L53:W53"/>
    <mergeCell ref="C55:E55"/>
    <mergeCell ref="F55:H55"/>
    <mergeCell ref="M55:Q55"/>
    <mergeCell ref="R55:V55"/>
    <mergeCell ref="B27:I27"/>
    <mergeCell ref="L27:W27"/>
    <mergeCell ref="B28:I28"/>
    <mergeCell ref="L28:W28"/>
    <mergeCell ref="C30:E30"/>
    <mergeCell ref="F30:H30"/>
    <mergeCell ref="M30:Q30"/>
    <mergeCell ref="R30:V30"/>
    <mergeCell ref="B2:I2"/>
    <mergeCell ref="L2:W2"/>
    <mergeCell ref="B3:I3"/>
    <mergeCell ref="L3:W3"/>
    <mergeCell ref="C5:E5"/>
    <mergeCell ref="F5:H5"/>
    <mergeCell ref="M5:Q5"/>
    <mergeCell ref="R5:V5"/>
  </mergeCells>
  <conditionalFormatting sqref="A1:A1048576 K1:K1048576">
    <cfRule type="containsText" dxfId="7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>
    <oddHeader>&amp;LMonthly  Air Transport Statistics : Don Mueang International and Suvarnabhumi Airport</oddHeader>
  </headerFooter>
  <rowBreaks count="2" manualBreakCount="2">
    <brk id="76" min="11" max="22" man="1"/>
    <brk id="151" min="1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26"/>
  <sheetViews>
    <sheetView topLeftCell="J1" workbookViewId="0">
      <selection activeCell="M33" sqref="M33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140625" style="1" customWidth="1"/>
    <col min="6" max="6" width="11.7109375" style="1" customWidth="1"/>
    <col min="7" max="7" width="11.42578125" style="1" customWidth="1"/>
    <col min="8" max="8" width="12" style="1" customWidth="1"/>
    <col min="9" max="9" width="9.85546875" style="2" customWidth="1"/>
    <col min="10" max="10" width="8.7109375" style="1" bestFit="1" customWidth="1"/>
    <col min="11" max="11" width="9.140625" style="4"/>
    <col min="12" max="12" width="13" style="1" customWidth="1"/>
    <col min="13" max="14" width="12.85546875" style="1" customWidth="1"/>
    <col min="15" max="15" width="14.140625" style="1" bestFit="1" customWidth="1"/>
    <col min="16" max="16" width="11" style="1" customWidth="1"/>
    <col min="17" max="17" width="13.42578125" style="1" customWidth="1"/>
    <col min="18" max="19" width="13.140625" style="1" customWidth="1"/>
    <col min="20" max="20" width="14.140625" style="1" bestFit="1" customWidth="1"/>
    <col min="21" max="21" width="11.5703125" style="1" customWidth="1"/>
    <col min="22" max="22" width="13.5703125" style="1" customWidth="1"/>
    <col min="23" max="23" width="12.140625" style="2" bestFit="1" customWidth="1"/>
    <col min="24" max="24" width="6.85546875" style="2" bestFit="1" customWidth="1"/>
    <col min="25" max="25" width="9.85546875" style="1" bestFit="1" customWidth="1"/>
    <col min="26" max="26" width="9.140625" style="1"/>
    <col min="27" max="27" width="9.140625" style="3"/>
    <col min="28" max="28" width="7" style="342"/>
    <col min="29" max="16384" width="7" style="1"/>
  </cols>
  <sheetData>
    <row r="1" spans="1:25" ht="13.5" thickBot="1"/>
    <row r="2" spans="1:25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5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5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5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5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5" ht="13.5" thickBot="1">
      <c r="B7" s="117"/>
      <c r="C7" s="118" t="s">
        <v>5</v>
      </c>
      <c r="D7" s="119" t="s">
        <v>6</v>
      </c>
      <c r="E7" s="417" t="s">
        <v>7</v>
      </c>
      <c r="F7" s="118" t="s">
        <v>5</v>
      </c>
      <c r="G7" s="119" t="s">
        <v>6</v>
      </c>
      <c r="H7" s="340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5" ht="6" customHeight="1" thickTop="1">
      <c r="B8" s="112"/>
      <c r="C8" s="122"/>
      <c r="D8" s="123"/>
      <c r="E8" s="163"/>
      <c r="F8" s="122"/>
      <c r="G8" s="123"/>
      <c r="H8" s="163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5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v>1139</v>
      </c>
      <c r="D9" s="128">
        <v>1140</v>
      </c>
      <c r="E9" s="164">
        <f>SUM(C9:D9)</f>
        <v>2279</v>
      </c>
      <c r="F9" s="126">
        <v>1068</v>
      </c>
      <c r="G9" s="128">
        <v>1068</v>
      </c>
      <c r="H9" s="164">
        <f>SUM(F9:G9)</f>
        <v>2136</v>
      </c>
      <c r="I9" s="129">
        <f t="shared" ref="I9:I19" si="1">IF(E9=0,0,((H9/E9)-1)*100)</f>
        <v>-6.2746818780166747</v>
      </c>
      <c r="J9" s="4"/>
      <c r="L9" s="14" t="s">
        <v>13</v>
      </c>
      <c r="M9" s="40">
        <v>145666</v>
      </c>
      <c r="N9" s="38">
        <v>150647</v>
      </c>
      <c r="O9" s="155">
        <f>SUM(M9:N9)</f>
        <v>296313</v>
      </c>
      <c r="P9" s="151">
        <v>0</v>
      </c>
      <c r="Q9" s="155">
        <f>O9+P9</f>
        <v>296313</v>
      </c>
      <c r="R9" s="40">
        <v>162635</v>
      </c>
      <c r="S9" s="38">
        <v>164903</v>
      </c>
      <c r="T9" s="155">
        <f>SUM(R9:S9)</f>
        <v>327538</v>
      </c>
      <c r="U9" s="151">
        <v>379</v>
      </c>
      <c r="V9" s="155">
        <f>T9+U9</f>
        <v>327917</v>
      </c>
      <c r="W9" s="41">
        <f t="shared" ref="W9:W19" si="2">IF(Q9=0,0,((V9/Q9)-1)*100)</f>
        <v>10.66574871841599</v>
      </c>
      <c r="Y9" s="430"/>
    </row>
    <row r="10" spans="1:25">
      <c r="A10" s="418" t="str">
        <f t="shared" si="0"/>
        <v xml:space="preserve"> </v>
      </c>
      <c r="B10" s="112" t="s">
        <v>14</v>
      </c>
      <c r="C10" s="126">
        <v>974</v>
      </c>
      <c r="D10" s="128">
        <v>973</v>
      </c>
      <c r="E10" s="164">
        <f>SUM(C10:D10)</f>
        <v>1947</v>
      </c>
      <c r="F10" s="126">
        <v>1039</v>
      </c>
      <c r="G10" s="128">
        <v>1039</v>
      </c>
      <c r="H10" s="164">
        <f>SUM(F10:G10)</f>
        <v>2078</v>
      </c>
      <c r="I10" s="129">
        <f t="shared" si="1"/>
        <v>6.7282999486389272</v>
      </c>
      <c r="J10" s="4"/>
      <c r="L10" s="14" t="s">
        <v>14</v>
      </c>
      <c r="M10" s="40">
        <v>125860</v>
      </c>
      <c r="N10" s="38">
        <v>134993</v>
      </c>
      <c r="O10" s="155">
        <f t="shared" ref="O10" si="3">SUM(M10:N10)</f>
        <v>260853</v>
      </c>
      <c r="P10" s="151">
        <v>0</v>
      </c>
      <c r="Q10" s="155">
        <f>O10+P10</f>
        <v>260853</v>
      </c>
      <c r="R10" s="40">
        <v>159824</v>
      </c>
      <c r="S10" s="38">
        <v>160370</v>
      </c>
      <c r="T10" s="155">
        <f t="shared" ref="T10" si="4">SUM(R10:S10)</f>
        <v>320194</v>
      </c>
      <c r="U10" s="151">
        <v>260</v>
      </c>
      <c r="V10" s="155">
        <f>T10+U10</f>
        <v>320454</v>
      </c>
      <c r="W10" s="41">
        <f t="shared" si="2"/>
        <v>22.848500879805876</v>
      </c>
    </row>
    <row r="11" spans="1:25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v>972</v>
      </c>
      <c r="D11" s="128">
        <v>975</v>
      </c>
      <c r="E11" s="164">
        <f>SUM(C11:D11)</f>
        <v>1947</v>
      </c>
      <c r="F11" s="126">
        <v>1099</v>
      </c>
      <c r="G11" s="128">
        <v>1101</v>
      </c>
      <c r="H11" s="164">
        <f>SUM(F11:G11)</f>
        <v>2200</v>
      </c>
      <c r="I11" s="129">
        <f>IF(E11=0,0,((H11/E11)-1)*100)</f>
        <v>12.994350282485879</v>
      </c>
      <c r="J11" s="8"/>
      <c r="L11" s="14" t="s">
        <v>15</v>
      </c>
      <c r="M11" s="40">
        <v>139025</v>
      </c>
      <c r="N11" s="38">
        <v>149559</v>
      </c>
      <c r="O11" s="155">
        <f>SUM(M11:N11)</f>
        <v>288584</v>
      </c>
      <c r="P11" s="151">
        <v>0</v>
      </c>
      <c r="Q11" s="155">
        <f>O11+P11</f>
        <v>288584</v>
      </c>
      <c r="R11" s="40">
        <v>167492</v>
      </c>
      <c r="S11" s="38">
        <v>174726</v>
      </c>
      <c r="T11" s="155">
        <f>SUM(R11:S11)</f>
        <v>342218</v>
      </c>
      <c r="U11" s="151">
        <v>258</v>
      </c>
      <c r="V11" s="155">
        <f>T11+U11</f>
        <v>342476</v>
      </c>
      <c r="W11" s="41">
        <f>IF(Q11=0,0,((V11/Q11)-1)*100)</f>
        <v>18.674631996229873</v>
      </c>
    </row>
    <row r="12" spans="1:25" ht="14.25" thickTop="1" thickBot="1">
      <c r="A12" s="418" t="str">
        <f t="shared" si="0"/>
        <v xml:space="preserve"> </v>
      </c>
      <c r="B12" s="133" t="s">
        <v>61</v>
      </c>
      <c r="C12" s="134">
        <f>+C9+C10+C11</f>
        <v>3085</v>
      </c>
      <c r="D12" s="136">
        <f t="shared" ref="D12:H12" si="5">+D9+D10+D11</f>
        <v>3088</v>
      </c>
      <c r="E12" s="165">
        <f t="shared" si="5"/>
        <v>6173</v>
      </c>
      <c r="F12" s="134">
        <f t="shared" si="5"/>
        <v>3206</v>
      </c>
      <c r="G12" s="136">
        <f t="shared" si="5"/>
        <v>3208</v>
      </c>
      <c r="H12" s="165">
        <f t="shared" si="5"/>
        <v>6414</v>
      </c>
      <c r="I12" s="138">
        <f t="shared" si="1"/>
        <v>3.9040984934391787</v>
      </c>
      <c r="J12" s="8"/>
      <c r="L12" s="42" t="s">
        <v>61</v>
      </c>
      <c r="M12" s="46">
        <f t="shared" ref="M12:V12" si="6">+M9+M10+M11</f>
        <v>410551</v>
      </c>
      <c r="N12" s="44">
        <f t="shared" si="6"/>
        <v>435199</v>
      </c>
      <c r="O12" s="156">
        <f t="shared" si="6"/>
        <v>845750</v>
      </c>
      <c r="P12" s="44">
        <f t="shared" si="6"/>
        <v>0</v>
      </c>
      <c r="Q12" s="156">
        <f t="shared" si="6"/>
        <v>845750</v>
      </c>
      <c r="R12" s="46">
        <f t="shared" si="6"/>
        <v>489951</v>
      </c>
      <c r="S12" s="44">
        <f t="shared" si="6"/>
        <v>499999</v>
      </c>
      <c r="T12" s="156">
        <f t="shared" si="6"/>
        <v>989950</v>
      </c>
      <c r="U12" s="44">
        <f t="shared" si="6"/>
        <v>897</v>
      </c>
      <c r="V12" s="156">
        <f t="shared" si="6"/>
        <v>990847</v>
      </c>
      <c r="W12" s="47">
        <f t="shared" si="2"/>
        <v>17.156015370972511</v>
      </c>
    </row>
    <row r="13" spans="1:25" ht="13.5" thickTop="1">
      <c r="A13" s="418" t="str">
        <f t="shared" si="0"/>
        <v xml:space="preserve"> </v>
      </c>
      <c r="B13" s="112" t="s">
        <v>16</v>
      </c>
      <c r="C13" s="139">
        <v>915</v>
      </c>
      <c r="D13" s="141">
        <v>916</v>
      </c>
      <c r="E13" s="164">
        <f t="shared" ref="E13" si="7">SUM(C13:D13)</f>
        <v>1831</v>
      </c>
      <c r="F13" s="139">
        <v>1021</v>
      </c>
      <c r="G13" s="141">
        <v>1017</v>
      </c>
      <c r="H13" s="164">
        <f t="shared" ref="H13:H19" si="8">SUM(F13:G13)</f>
        <v>2038</v>
      </c>
      <c r="I13" s="129">
        <f t="shared" si="1"/>
        <v>11.305297651556522</v>
      </c>
      <c r="J13" s="8"/>
      <c r="L13" s="14" t="s">
        <v>16</v>
      </c>
      <c r="M13" s="40">
        <v>140971</v>
      </c>
      <c r="N13" s="38">
        <v>141581</v>
      </c>
      <c r="O13" s="155">
        <f t="shared" ref="O13" si="9">SUM(M13:N13)</f>
        <v>282552</v>
      </c>
      <c r="P13" s="151">
        <v>0</v>
      </c>
      <c r="Q13" s="155">
        <f>O13+P13</f>
        <v>282552</v>
      </c>
      <c r="R13" s="40">
        <v>154317</v>
      </c>
      <c r="S13" s="38">
        <v>153853</v>
      </c>
      <c r="T13" s="155">
        <f t="shared" ref="T13:T15" si="10">SUM(R13:S13)</f>
        <v>308170</v>
      </c>
      <c r="U13" s="151">
        <v>161</v>
      </c>
      <c r="V13" s="155">
        <f>T13+U13</f>
        <v>308331</v>
      </c>
      <c r="W13" s="41">
        <f t="shared" si="2"/>
        <v>9.1236303406098784</v>
      </c>
    </row>
    <row r="14" spans="1:25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v>864</v>
      </c>
      <c r="D14" s="141">
        <v>862</v>
      </c>
      <c r="E14" s="164">
        <f>SUM(C14:D14)</f>
        <v>1726</v>
      </c>
      <c r="F14" s="139">
        <v>1026</v>
      </c>
      <c r="G14" s="141">
        <v>1026</v>
      </c>
      <c r="H14" s="164">
        <f>SUM(F14:G14)</f>
        <v>2052</v>
      </c>
      <c r="I14" s="129">
        <f>IF(E14=0,0,((H14/E14)-1)*100)</f>
        <v>18.887601390498254</v>
      </c>
      <c r="L14" s="14" t="s">
        <v>17</v>
      </c>
      <c r="M14" s="40">
        <v>124297</v>
      </c>
      <c r="N14" s="38">
        <v>126531</v>
      </c>
      <c r="O14" s="155">
        <f>SUM(M14:N14)</f>
        <v>250828</v>
      </c>
      <c r="P14" s="151">
        <v>0</v>
      </c>
      <c r="Q14" s="155">
        <f>O14+P14</f>
        <v>250828</v>
      </c>
      <c r="R14" s="40">
        <v>150381</v>
      </c>
      <c r="S14" s="38">
        <v>154938</v>
      </c>
      <c r="T14" s="155">
        <f>SUM(R14:S14)</f>
        <v>305319</v>
      </c>
      <c r="U14" s="151">
        <v>193</v>
      </c>
      <c r="V14" s="155">
        <f>T14+U14</f>
        <v>305512</v>
      </c>
      <c r="W14" s="41">
        <f>IF(Q14=0,0,((V14/Q14)-1)*100)</f>
        <v>21.801393783788093</v>
      </c>
      <c r="Y14" s="344"/>
    </row>
    <row r="15" spans="1:25" ht="13.5" thickBot="1">
      <c r="A15" s="421" t="str">
        <f t="shared" si="0"/>
        <v xml:space="preserve"> </v>
      </c>
      <c r="B15" s="112" t="s">
        <v>18</v>
      </c>
      <c r="C15" s="139">
        <v>742</v>
      </c>
      <c r="D15" s="141">
        <v>739</v>
      </c>
      <c r="E15" s="164">
        <f t="shared" ref="E15" si="11">SUM(C15:D15)</f>
        <v>1481</v>
      </c>
      <c r="F15" s="139">
        <v>1036</v>
      </c>
      <c r="G15" s="141">
        <v>1035</v>
      </c>
      <c r="H15" s="164">
        <f t="shared" si="8"/>
        <v>2071</v>
      </c>
      <c r="I15" s="129">
        <f t="shared" si="1"/>
        <v>39.837947332883196</v>
      </c>
      <c r="J15" s="4"/>
      <c r="L15" s="14" t="s">
        <v>18</v>
      </c>
      <c r="M15" s="40">
        <v>110729</v>
      </c>
      <c r="N15" s="38">
        <v>109875</v>
      </c>
      <c r="O15" s="155">
        <f t="shared" ref="O15" si="12">SUM(M15:N15)</f>
        <v>220604</v>
      </c>
      <c r="P15" s="151">
        <v>0</v>
      </c>
      <c r="Q15" s="155">
        <f>O15+P15</f>
        <v>220604</v>
      </c>
      <c r="R15" s="40">
        <v>159268</v>
      </c>
      <c r="S15" s="38">
        <v>156777</v>
      </c>
      <c r="T15" s="155">
        <f t="shared" si="10"/>
        <v>316045</v>
      </c>
      <c r="U15" s="151">
        <v>114</v>
      </c>
      <c r="V15" s="155">
        <f>T15+U15</f>
        <v>316159</v>
      </c>
      <c r="W15" s="41">
        <f t="shared" si="2"/>
        <v>43.315171075773783</v>
      </c>
    </row>
    <row r="16" spans="1:25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2521</v>
      </c>
      <c r="D16" s="145">
        <f t="shared" ref="D16:H16" si="13">+D13+D14+D15</f>
        <v>2517</v>
      </c>
      <c r="E16" s="166">
        <f t="shared" si="13"/>
        <v>5038</v>
      </c>
      <c r="F16" s="134">
        <f t="shared" si="13"/>
        <v>3083</v>
      </c>
      <c r="G16" s="145">
        <f t="shared" si="13"/>
        <v>3078</v>
      </c>
      <c r="H16" s="166">
        <f t="shared" si="13"/>
        <v>6161</v>
      </c>
      <c r="I16" s="137">
        <f t="shared" si="1"/>
        <v>22.290591504565292</v>
      </c>
      <c r="J16" s="4"/>
      <c r="K16" s="11"/>
      <c r="L16" s="48" t="s">
        <v>19</v>
      </c>
      <c r="M16" s="49">
        <f>+M13+M14+M15</f>
        <v>375997</v>
      </c>
      <c r="N16" s="50">
        <f t="shared" ref="N16:V16" si="14">+N13+N14+N15</f>
        <v>377987</v>
      </c>
      <c r="O16" s="157">
        <f t="shared" si="14"/>
        <v>753984</v>
      </c>
      <c r="P16" s="50">
        <f t="shared" si="14"/>
        <v>0</v>
      </c>
      <c r="Q16" s="157">
        <f t="shared" si="14"/>
        <v>753984</v>
      </c>
      <c r="R16" s="49">
        <f t="shared" si="14"/>
        <v>463966</v>
      </c>
      <c r="S16" s="50">
        <f t="shared" si="14"/>
        <v>465568</v>
      </c>
      <c r="T16" s="157">
        <f t="shared" si="14"/>
        <v>929534</v>
      </c>
      <c r="U16" s="50">
        <f t="shared" si="14"/>
        <v>468</v>
      </c>
      <c r="V16" s="157">
        <f t="shared" si="14"/>
        <v>930002</v>
      </c>
      <c r="W16" s="51">
        <f t="shared" si="2"/>
        <v>23.345057720057728</v>
      </c>
    </row>
    <row r="17" spans="1:28" ht="13.5" thickTop="1">
      <c r="A17" s="418" t="str">
        <f t="shared" si="0"/>
        <v xml:space="preserve"> </v>
      </c>
      <c r="B17" s="112" t="s">
        <v>20</v>
      </c>
      <c r="C17" s="126">
        <v>754</v>
      </c>
      <c r="D17" s="128">
        <v>757</v>
      </c>
      <c r="E17" s="167">
        <f t="shared" ref="E17:E19" si="15">SUM(C17:D17)</f>
        <v>1511</v>
      </c>
      <c r="F17" s="126">
        <v>1084</v>
      </c>
      <c r="G17" s="128">
        <v>1087</v>
      </c>
      <c r="H17" s="167">
        <f t="shared" si="8"/>
        <v>2171</v>
      </c>
      <c r="I17" s="129">
        <f t="shared" si="1"/>
        <v>43.679682329583059</v>
      </c>
      <c r="J17" s="343"/>
      <c r="L17" s="14" t="s">
        <v>21</v>
      </c>
      <c r="M17" s="40">
        <v>122566</v>
      </c>
      <c r="N17" s="38">
        <v>123921</v>
      </c>
      <c r="O17" s="155">
        <f t="shared" ref="O17:O19" si="16">SUM(M17:N17)</f>
        <v>246487</v>
      </c>
      <c r="P17" s="151">
        <v>152</v>
      </c>
      <c r="Q17" s="155">
        <f>O17+P17</f>
        <v>246639</v>
      </c>
      <c r="R17" s="40">
        <v>166753</v>
      </c>
      <c r="S17" s="38">
        <v>169478</v>
      </c>
      <c r="T17" s="155">
        <f t="shared" ref="T17:T19" si="17">SUM(R17:S17)</f>
        <v>336231</v>
      </c>
      <c r="U17" s="151">
        <v>181</v>
      </c>
      <c r="V17" s="155">
        <f>T17+U17</f>
        <v>336412</v>
      </c>
      <c r="W17" s="41">
        <f t="shared" si="2"/>
        <v>36.398541998629575</v>
      </c>
    </row>
    <row r="18" spans="1:28">
      <c r="A18" s="418" t="str">
        <f t="shared" si="0"/>
        <v xml:space="preserve"> </v>
      </c>
      <c r="B18" s="112" t="s">
        <v>22</v>
      </c>
      <c r="C18" s="126">
        <v>762</v>
      </c>
      <c r="D18" s="128">
        <v>761</v>
      </c>
      <c r="E18" s="160">
        <f t="shared" si="15"/>
        <v>1523</v>
      </c>
      <c r="F18" s="126">
        <v>1095</v>
      </c>
      <c r="G18" s="128">
        <v>1092</v>
      </c>
      <c r="H18" s="160">
        <f t="shared" si="8"/>
        <v>2187</v>
      </c>
      <c r="I18" s="129">
        <f t="shared" si="1"/>
        <v>43.598161523309265</v>
      </c>
      <c r="J18" s="10"/>
      <c r="L18" s="14" t="s">
        <v>22</v>
      </c>
      <c r="M18" s="40">
        <v>125397</v>
      </c>
      <c r="N18" s="38">
        <v>128952</v>
      </c>
      <c r="O18" s="155">
        <f t="shared" si="16"/>
        <v>254349</v>
      </c>
      <c r="P18" s="151">
        <v>479</v>
      </c>
      <c r="Q18" s="155">
        <f>O18+P18</f>
        <v>254828</v>
      </c>
      <c r="R18" s="40">
        <v>156359</v>
      </c>
      <c r="S18" s="38">
        <v>164667</v>
      </c>
      <c r="T18" s="155">
        <f t="shared" si="17"/>
        <v>321026</v>
      </c>
      <c r="U18" s="151">
        <v>356</v>
      </c>
      <c r="V18" s="155">
        <f>T18+U18</f>
        <v>321382</v>
      </c>
      <c r="W18" s="41">
        <f t="shared" si="2"/>
        <v>26.117224166889041</v>
      </c>
    </row>
    <row r="19" spans="1:28" ht="13.5" thickBot="1">
      <c r="A19" s="418" t="str">
        <f t="shared" si="0"/>
        <v xml:space="preserve"> </v>
      </c>
      <c r="B19" s="112" t="s">
        <v>23</v>
      </c>
      <c r="C19" s="126">
        <v>724</v>
      </c>
      <c r="D19" s="147">
        <v>724</v>
      </c>
      <c r="E19" s="162">
        <f t="shared" si="15"/>
        <v>1448</v>
      </c>
      <c r="F19" s="126">
        <v>936</v>
      </c>
      <c r="G19" s="147">
        <v>937</v>
      </c>
      <c r="H19" s="162">
        <f t="shared" si="8"/>
        <v>1873</v>
      </c>
      <c r="I19" s="148">
        <f t="shared" si="1"/>
        <v>29.350828729281766</v>
      </c>
      <c r="J19" s="4"/>
      <c r="L19" s="14" t="s">
        <v>23</v>
      </c>
      <c r="M19" s="40">
        <v>109050</v>
      </c>
      <c r="N19" s="38">
        <v>108279</v>
      </c>
      <c r="O19" s="155">
        <f t="shared" si="16"/>
        <v>217329</v>
      </c>
      <c r="P19" s="151">
        <v>266</v>
      </c>
      <c r="Q19" s="155">
        <f>O19+P19</f>
        <v>217595</v>
      </c>
      <c r="R19" s="40">
        <v>131506</v>
      </c>
      <c r="S19" s="38">
        <v>127620</v>
      </c>
      <c r="T19" s="155">
        <f t="shared" si="17"/>
        <v>259126</v>
      </c>
      <c r="U19" s="151">
        <v>309</v>
      </c>
      <c r="V19" s="155">
        <f>T19+U19</f>
        <v>259435</v>
      </c>
      <c r="W19" s="41">
        <f t="shared" si="2"/>
        <v>19.228383005124194</v>
      </c>
    </row>
    <row r="20" spans="1:28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18">+C17+C18+C19</f>
        <v>2240</v>
      </c>
      <c r="D20" s="136">
        <f t="shared" si="18"/>
        <v>2242</v>
      </c>
      <c r="E20" s="168">
        <f t="shared" si="18"/>
        <v>4482</v>
      </c>
      <c r="F20" s="134">
        <f t="shared" si="18"/>
        <v>3115</v>
      </c>
      <c r="G20" s="136">
        <f t="shared" si="18"/>
        <v>3116</v>
      </c>
      <c r="H20" s="168">
        <f t="shared" si="18"/>
        <v>6231</v>
      </c>
      <c r="I20" s="137">
        <f t="shared" ref="I20" si="19">IF(E20=0,0,((H20/E20)-1)*100)</f>
        <v>39.022757697456491</v>
      </c>
      <c r="J20" s="4"/>
      <c r="L20" s="42" t="s">
        <v>24</v>
      </c>
      <c r="M20" s="46">
        <f t="shared" ref="M20:V20" si="20">+M17+M18+M19</f>
        <v>357013</v>
      </c>
      <c r="N20" s="44">
        <f t="shared" si="20"/>
        <v>361152</v>
      </c>
      <c r="O20" s="156">
        <f t="shared" si="20"/>
        <v>718165</v>
      </c>
      <c r="P20" s="44">
        <f t="shared" si="20"/>
        <v>897</v>
      </c>
      <c r="Q20" s="156">
        <f t="shared" si="20"/>
        <v>719062</v>
      </c>
      <c r="R20" s="46">
        <f t="shared" si="20"/>
        <v>454618</v>
      </c>
      <c r="S20" s="44">
        <f t="shared" si="20"/>
        <v>461765</v>
      </c>
      <c r="T20" s="156">
        <f t="shared" si="20"/>
        <v>916383</v>
      </c>
      <c r="U20" s="44">
        <f t="shared" si="20"/>
        <v>846</v>
      </c>
      <c r="V20" s="156">
        <f t="shared" si="20"/>
        <v>917229</v>
      </c>
      <c r="W20" s="47">
        <f t="shared" ref="W20" si="21">IF(Q20=0,0,((V20/Q20)-1)*100)</f>
        <v>27.559097824666011</v>
      </c>
    </row>
    <row r="21" spans="1:28" ht="13.5" thickTop="1">
      <c r="A21" s="418" t="str">
        <f t="shared" ref="A21:A25" si="22">IF(ISERROR(F21/G21)," ",IF(F21/G21&gt;0.5,IF(F21/G21&lt;1.5," ","NOT OK"),"NOT OK"))</f>
        <v xml:space="preserve"> </v>
      </c>
      <c r="B21" s="112" t="s">
        <v>10</v>
      </c>
      <c r="C21" s="126">
        <v>857</v>
      </c>
      <c r="D21" s="128">
        <v>860</v>
      </c>
      <c r="E21" s="164">
        <f>SUM(C21:D21)</f>
        <v>1717</v>
      </c>
      <c r="F21" s="126">
        <v>1082</v>
      </c>
      <c r="G21" s="128">
        <v>1083</v>
      </c>
      <c r="H21" s="164">
        <f>SUM(F21:G21)</f>
        <v>2165</v>
      </c>
      <c r="I21" s="129">
        <f t="shared" ref="I21:I25" si="23">IF(E21=0,0,((H21/E21)-1)*100)</f>
        <v>26.092020966802565</v>
      </c>
      <c r="J21" s="4"/>
      <c r="L21" s="14" t="s">
        <v>10</v>
      </c>
      <c r="M21" s="40">
        <v>133999</v>
      </c>
      <c r="N21" s="38">
        <v>134145</v>
      </c>
      <c r="O21" s="155">
        <f>SUM(M21:N21)</f>
        <v>268144</v>
      </c>
      <c r="P21" s="151">
        <v>217</v>
      </c>
      <c r="Q21" s="155">
        <f>O21+P21</f>
        <v>268361</v>
      </c>
      <c r="R21" s="40">
        <v>159527</v>
      </c>
      <c r="S21" s="38">
        <v>161478</v>
      </c>
      <c r="T21" s="155">
        <f>SUM(R21:S21)</f>
        <v>321005</v>
      </c>
      <c r="U21" s="151">
        <v>173</v>
      </c>
      <c r="V21" s="155">
        <f t="shared" ref="V21" si="24">T21+U21</f>
        <v>321178</v>
      </c>
      <c r="W21" s="41">
        <f t="shared" ref="W21:W25" si="25">IF(Q21=0,0,((V21/Q21)-1)*100)</f>
        <v>19.681324782662159</v>
      </c>
      <c r="Y21" s="344"/>
    </row>
    <row r="22" spans="1:28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913</v>
      </c>
      <c r="D22" s="128">
        <v>910</v>
      </c>
      <c r="E22" s="164">
        <f>SUM(C22:D22)</f>
        <v>1823</v>
      </c>
      <c r="F22" s="126">
        <v>1158</v>
      </c>
      <c r="G22" s="128">
        <v>1158</v>
      </c>
      <c r="H22" s="164">
        <f>SUM(F22:G22)</f>
        <v>2316</v>
      </c>
      <c r="I22" s="129">
        <f>IF(E22=0,0,((H22/E22)-1)*100)</f>
        <v>27.043335161821179</v>
      </c>
      <c r="J22" s="4"/>
      <c r="K22" s="7"/>
      <c r="L22" s="14" t="s">
        <v>11</v>
      </c>
      <c r="M22" s="40">
        <v>146477</v>
      </c>
      <c r="N22" s="38">
        <v>140444</v>
      </c>
      <c r="O22" s="155">
        <f>SUM(M22:N22)</f>
        <v>286921</v>
      </c>
      <c r="P22" s="151">
        <v>237</v>
      </c>
      <c r="Q22" s="155">
        <f>O22+P22</f>
        <v>287158</v>
      </c>
      <c r="R22" s="40">
        <v>183329</v>
      </c>
      <c r="S22" s="38">
        <v>177967</v>
      </c>
      <c r="T22" s="155">
        <f>SUM(R22:S22)</f>
        <v>361296</v>
      </c>
      <c r="U22" s="151">
        <v>342</v>
      </c>
      <c r="V22" s="155">
        <f>T22+U22</f>
        <v>361638</v>
      </c>
      <c r="W22" s="41">
        <f>IF(Q22=0,0,((V22/Q22)-1)*100)</f>
        <v>25.936940638951377</v>
      </c>
    </row>
    <row r="23" spans="1:28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1005</v>
      </c>
      <c r="D23" s="132">
        <v>1007</v>
      </c>
      <c r="E23" s="164">
        <f>SUM(C23:D23)</f>
        <v>2012</v>
      </c>
      <c r="F23" s="130">
        <v>1305</v>
      </c>
      <c r="G23" s="132">
        <v>1306</v>
      </c>
      <c r="H23" s="164">
        <f>SUM(F23:G23)</f>
        <v>2611</v>
      </c>
      <c r="I23" s="129">
        <f>IF(E23=0,0,((H23/E23)-1)*100)</f>
        <v>29.771371769383691</v>
      </c>
      <c r="J23" s="4"/>
      <c r="K23" s="7"/>
      <c r="L23" s="23" t="s">
        <v>12</v>
      </c>
      <c r="M23" s="40">
        <v>164189</v>
      </c>
      <c r="N23" s="38">
        <v>157584</v>
      </c>
      <c r="O23" s="155">
        <f t="shared" ref="O23" si="26">SUM(M23:N23)</f>
        <v>321773</v>
      </c>
      <c r="P23" s="39">
        <v>575</v>
      </c>
      <c r="Q23" s="375">
        <f>O23+P23</f>
        <v>322348</v>
      </c>
      <c r="R23" s="40">
        <v>214796</v>
      </c>
      <c r="S23" s="38">
        <v>208515</v>
      </c>
      <c r="T23" s="155">
        <f t="shared" ref="T23" si="27">SUM(R23:S23)</f>
        <v>423311</v>
      </c>
      <c r="U23" s="39">
        <v>401</v>
      </c>
      <c r="V23" s="375">
        <f>T23+U23</f>
        <v>423712</v>
      </c>
      <c r="W23" s="41">
        <f>IF(Q23=0,0,((V23/Q23)-1)*100)</f>
        <v>31.445518507947924</v>
      </c>
    </row>
    <row r="24" spans="1:28" ht="14.25" thickTop="1" thickBot="1">
      <c r="A24" s="1"/>
      <c r="B24" s="133" t="s">
        <v>38</v>
      </c>
      <c r="C24" s="440">
        <f>+C21+C22+C23</f>
        <v>2775</v>
      </c>
      <c r="D24" s="441">
        <f t="shared" ref="D24:H24" si="28">+D21+D22+D23</f>
        <v>2777</v>
      </c>
      <c r="E24" s="454">
        <f t="shared" si="28"/>
        <v>5552</v>
      </c>
      <c r="F24" s="440">
        <f t="shared" si="28"/>
        <v>3545</v>
      </c>
      <c r="G24" s="441">
        <f t="shared" si="28"/>
        <v>3547</v>
      </c>
      <c r="H24" s="454">
        <f t="shared" si="28"/>
        <v>7092</v>
      </c>
      <c r="I24" s="137">
        <f t="shared" ref="I24" si="29">IF(E24=0,0,((H24/E24)-1)*100)</f>
        <v>27.737752161383277</v>
      </c>
      <c r="J24" s="4"/>
      <c r="L24" s="42" t="s">
        <v>38</v>
      </c>
      <c r="M24" s="43">
        <f t="shared" ref="M24:V24" si="30">+M21+M22+M23</f>
        <v>444665</v>
      </c>
      <c r="N24" s="46">
        <f t="shared" si="30"/>
        <v>432173</v>
      </c>
      <c r="O24" s="455">
        <f t="shared" si="30"/>
        <v>876838</v>
      </c>
      <c r="P24" s="43">
        <f t="shared" si="30"/>
        <v>1029</v>
      </c>
      <c r="Q24" s="455">
        <f t="shared" si="30"/>
        <v>877867</v>
      </c>
      <c r="R24" s="43">
        <f t="shared" si="30"/>
        <v>557652</v>
      </c>
      <c r="S24" s="46">
        <f t="shared" si="30"/>
        <v>547960</v>
      </c>
      <c r="T24" s="455">
        <f t="shared" si="30"/>
        <v>1105612</v>
      </c>
      <c r="U24" s="43">
        <f t="shared" si="30"/>
        <v>916</v>
      </c>
      <c r="V24" s="455">
        <f t="shared" si="30"/>
        <v>1106528</v>
      </c>
      <c r="W24" s="444">
        <f t="shared" ref="W24" si="31">IF(Q24=0,0,((V24/Q24)-1)*100)</f>
        <v>26.04733974508666</v>
      </c>
      <c r="X24" s="1"/>
      <c r="AA24" s="1"/>
      <c r="AB24" s="1"/>
    </row>
    <row r="25" spans="1:28" ht="14.25" thickTop="1" thickBot="1">
      <c r="A25" s="419" t="str">
        <f t="shared" si="22"/>
        <v xml:space="preserve"> </v>
      </c>
      <c r="B25" s="133" t="s">
        <v>64</v>
      </c>
      <c r="C25" s="134">
        <f>+C12+C16+C20+C24</f>
        <v>10621</v>
      </c>
      <c r="D25" s="136">
        <f t="shared" ref="D25:H25" si="32">+D12+D16+D20+D24</f>
        <v>10624</v>
      </c>
      <c r="E25" s="165">
        <f t="shared" si="32"/>
        <v>21245</v>
      </c>
      <c r="F25" s="134">
        <f t="shared" si="32"/>
        <v>12949</v>
      </c>
      <c r="G25" s="136">
        <f t="shared" si="32"/>
        <v>12949</v>
      </c>
      <c r="H25" s="165">
        <f t="shared" si="32"/>
        <v>25898</v>
      </c>
      <c r="I25" s="138">
        <f t="shared" si="23"/>
        <v>21.901623911508583</v>
      </c>
      <c r="J25" s="8"/>
      <c r="L25" s="42" t="s">
        <v>64</v>
      </c>
      <c r="M25" s="46">
        <f t="shared" ref="M25:V25" si="33">+M12+M16+M20+M24</f>
        <v>1588226</v>
      </c>
      <c r="N25" s="44">
        <f t="shared" si="33"/>
        <v>1606511</v>
      </c>
      <c r="O25" s="156">
        <f t="shared" si="33"/>
        <v>3194737</v>
      </c>
      <c r="P25" s="45">
        <f t="shared" si="33"/>
        <v>1926</v>
      </c>
      <c r="Q25" s="159">
        <f t="shared" si="33"/>
        <v>3196663</v>
      </c>
      <c r="R25" s="46">
        <f t="shared" si="33"/>
        <v>1966187</v>
      </c>
      <c r="S25" s="44">
        <f t="shared" si="33"/>
        <v>1975292</v>
      </c>
      <c r="T25" s="156">
        <f t="shared" si="33"/>
        <v>3941479</v>
      </c>
      <c r="U25" s="45">
        <f t="shared" si="33"/>
        <v>3127</v>
      </c>
      <c r="V25" s="159">
        <f t="shared" si="33"/>
        <v>3944606</v>
      </c>
      <c r="W25" s="47">
        <f t="shared" si="25"/>
        <v>23.397618078602591</v>
      </c>
    </row>
    <row r="26" spans="1:28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4"/>
      <c r="Q26" s="4"/>
      <c r="R26" s="4"/>
      <c r="S26" s="4"/>
      <c r="T26" s="4"/>
      <c r="U26" s="4"/>
      <c r="V26" s="4"/>
      <c r="W26" s="6"/>
    </row>
    <row r="27" spans="1:28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8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8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8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8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8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340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>
      <c r="A34" s="4" t="str">
        <f t="shared" si="0"/>
        <v xml:space="preserve"> </v>
      </c>
      <c r="B34" s="112" t="s">
        <v>13</v>
      </c>
      <c r="C34" s="126">
        <v>0</v>
      </c>
      <c r="D34" s="128">
        <v>0</v>
      </c>
      <c r="E34" s="164">
        <f t="shared" ref="E34:E35" si="34">SUM(C34:D34)</f>
        <v>0</v>
      </c>
      <c r="F34" s="126">
        <v>0</v>
      </c>
      <c r="G34" s="128">
        <v>0</v>
      </c>
      <c r="H34" s="164">
        <f t="shared" ref="H34:H35" si="35">SUM(F34:G34)</f>
        <v>0</v>
      </c>
      <c r="I34" s="397">
        <f t="shared" ref="I34:I45" si="36">IF(E34=0,0,((H34/E34)-1)*100)</f>
        <v>0</v>
      </c>
      <c r="L34" s="14" t="s">
        <v>13</v>
      </c>
      <c r="M34" s="40">
        <v>0</v>
      </c>
      <c r="N34" s="38">
        <v>0</v>
      </c>
      <c r="O34" s="155">
        <f t="shared" ref="O34:O35" si="37">SUM(M34:N34)</f>
        <v>0</v>
      </c>
      <c r="P34" s="39">
        <v>0</v>
      </c>
      <c r="Q34" s="158">
        <f>O34+P34</f>
        <v>0</v>
      </c>
      <c r="R34" s="40">
        <v>0</v>
      </c>
      <c r="S34" s="38">
        <v>0</v>
      </c>
      <c r="T34" s="155">
        <f t="shared" ref="T34:T35" si="38">SUM(R34:S34)</f>
        <v>0</v>
      </c>
      <c r="U34" s="39">
        <v>0</v>
      </c>
      <c r="V34" s="158">
        <f>T34+U34</f>
        <v>0</v>
      </c>
      <c r="W34" s="402">
        <f t="shared" ref="W34:W45" si="39">IF(Q34=0,0,((V34/Q34)-1)*100)</f>
        <v>0</v>
      </c>
    </row>
    <row r="35" spans="1:23">
      <c r="A35" s="4" t="str">
        <f t="shared" si="0"/>
        <v xml:space="preserve"> </v>
      </c>
      <c r="B35" s="112" t="s">
        <v>14</v>
      </c>
      <c r="C35" s="126">
        <v>0</v>
      </c>
      <c r="D35" s="128">
        <v>0</v>
      </c>
      <c r="E35" s="164">
        <f t="shared" si="34"/>
        <v>0</v>
      </c>
      <c r="F35" s="126">
        <v>0</v>
      </c>
      <c r="G35" s="128">
        <v>0</v>
      </c>
      <c r="H35" s="164">
        <f t="shared" si="35"/>
        <v>0</v>
      </c>
      <c r="I35" s="397">
        <f t="shared" si="36"/>
        <v>0</v>
      </c>
      <c r="J35" s="4"/>
      <c r="L35" s="14" t="s">
        <v>14</v>
      </c>
      <c r="M35" s="40">
        <v>0</v>
      </c>
      <c r="N35" s="38">
        <v>0</v>
      </c>
      <c r="O35" s="155">
        <f t="shared" si="37"/>
        <v>0</v>
      </c>
      <c r="P35" s="39">
        <v>0</v>
      </c>
      <c r="Q35" s="158">
        <f>O35+P35</f>
        <v>0</v>
      </c>
      <c r="R35" s="40">
        <v>0</v>
      </c>
      <c r="S35" s="38">
        <v>0</v>
      </c>
      <c r="T35" s="155">
        <f t="shared" si="38"/>
        <v>0</v>
      </c>
      <c r="U35" s="39">
        <v>0</v>
      </c>
      <c r="V35" s="158">
        <f>T35+U35</f>
        <v>0</v>
      </c>
      <c r="W35" s="402">
        <f t="shared" si="39"/>
        <v>0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0</v>
      </c>
      <c r="D36" s="128">
        <v>0</v>
      </c>
      <c r="E36" s="164">
        <f>SUM(C36:D36)</f>
        <v>0</v>
      </c>
      <c r="F36" s="126">
        <v>0</v>
      </c>
      <c r="G36" s="128">
        <v>0</v>
      </c>
      <c r="H36" s="164">
        <f>SUM(F36:G36)</f>
        <v>0</v>
      </c>
      <c r="I36" s="397">
        <f>IF(E36=0,0,((H36/E36)-1)*100)</f>
        <v>0</v>
      </c>
      <c r="J36" s="4"/>
      <c r="L36" s="14" t="s">
        <v>15</v>
      </c>
      <c r="M36" s="40">
        <v>0</v>
      </c>
      <c r="N36" s="38">
        <v>0</v>
      </c>
      <c r="O36" s="155">
        <f>SUM(M36:N36)</f>
        <v>0</v>
      </c>
      <c r="P36" s="39">
        <v>0</v>
      </c>
      <c r="Q36" s="158">
        <f>O36+P36</f>
        <v>0</v>
      </c>
      <c r="R36" s="40">
        <v>0</v>
      </c>
      <c r="S36" s="38">
        <v>0</v>
      </c>
      <c r="T36" s="155">
        <f>SUM(R36:S36)</f>
        <v>0</v>
      </c>
      <c r="U36" s="39">
        <v>0</v>
      </c>
      <c r="V36" s="158">
        <f>T36+U36</f>
        <v>0</v>
      </c>
      <c r="W36" s="402">
        <f>IF(Q36=0,0,((V36/Q36)-1)*100)</f>
        <v>0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0">+C34+C35+C36</f>
        <v>0</v>
      </c>
      <c r="D37" s="136">
        <f t="shared" si="40"/>
        <v>0</v>
      </c>
      <c r="E37" s="165">
        <f t="shared" si="40"/>
        <v>0</v>
      </c>
      <c r="F37" s="134">
        <f t="shared" si="40"/>
        <v>0</v>
      </c>
      <c r="G37" s="136">
        <f t="shared" si="40"/>
        <v>0</v>
      </c>
      <c r="H37" s="165">
        <f t="shared" si="40"/>
        <v>0</v>
      </c>
      <c r="I37" s="398">
        <f t="shared" si="36"/>
        <v>0</v>
      </c>
      <c r="J37" s="8"/>
      <c r="L37" s="42" t="s">
        <v>61</v>
      </c>
      <c r="M37" s="46">
        <f t="shared" ref="M37:V37" si="41">+M34+M35+M36</f>
        <v>0</v>
      </c>
      <c r="N37" s="44">
        <f t="shared" si="41"/>
        <v>0</v>
      </c>
      <c r="O37" s="156">
        <f t="shared" si="41"/>
        <v>0</v>
      </c>
      <c r="P37" s="45">
        <f t="shared" si="41"/>
        <v>0</v>
      </c>
      <c r="Q37" s="159">
        <f t="shared" si="41"/>
        <v>0</v>
      </c>
      <c r="R37" s="46">
        <f t="shared" si="41"/>
        <v>0</v>
      </c>
      <c r="S37" s="44">
        <f t="shared" si="41"/>
        <v>0</v>
      </c>
      <c r="T37" s="156">
        <f t="shared" si="41"/>
        <v>0</v>
      </c>
      <c r="U37" s="45">
        <f t="shared" si="41"/>
        <v>0</v>
      </c>
      <c r="V37" s="159">
        <f t="shared" si="41"/>
        <v>0</v>
      </c>
      <c r="W37" s="403">
        <f t="shared" si="39"/>
        <v>0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v>0</v>
      </c>
      <c r="D38" s="141">
        <v>0</v>
      </c>
      <c r="E38" s="164">
        <f t="shared" ref="E38" si="42">SUM(C38:D38)</f>
        <v>0</v>
      </c>
      <c r="F38" s="139">
        <v>0</v>
      </c>
      <c r="G38" s="141">
        <v>0</v>
      </c>
      <c r="H38" s="164">
        <f t="shared" ref="H38:H40" si="43">SUM(F38:G38)</f>
        <v>0</v>
      </c>
      <c r="I38" s="397">
        <f t="shared" si="36"/>
        <v>0</v>
      </c>
      <c r="J38" s="8"/>
      <c r="L38" s="14" t="s">
        <v>16</v>
      </c>
      <c r="M38" s="40">
        <v>0</v>
      </c>
      <c r="N38" s="38">
        <v>0</v>
      </c>
      <c r="O38" s="155">
        <f t="shared" ref="O38" si="44">SUM(M38:N38)</f>
        <v>0</v>
      </c>
      <c r="P38" s="151">
        <v>0</v>
      </c>
      <c r="Q38" s="325">
        <f>O38+P38</f>
        <v>0</v>
      </c>
      <c r="R38" s="40">
        <v>0</v>
      </c>
      <c r="S38" s="38">
        <v>0</v>
      </c>
      <c r="T38" s="155">
        <f t="shared" ref="T38:T40" si="45">SUM(R38:S38)</f>
        <v>0</v>
      </c>
      <c r="U38" s="151">
        <v>0</v>
      </c>
      <c r="V38" s="325">
        <f>T38+U38</f>
        <v>0</v>
      </c>
      <c r="W38" s="402">
        <f t="shared" si="39"/>
        <v>0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0</v>
      </c>
      <c r="D39" s="141">
        <v>0</v>
      </c>
      <c r="E39" s="164">
        <f>SUM(C39:D39)</f>
        <v>0</v>
      </c>
      <c r="F39" s="139">
        <v>0</v>
      </c>
      <c r="G39" s="141">
        <v>0</v>
      </c>
      <c r="H39" s="164">
        <f>SUM(F39:G39)</f>
        <v>0</v>
      </c>
      <c r="I39" s="397">
        <f>IF(E39=0,0,((H39/E39)-1)*100)</f>
        <v>0</v>
      </c>
      <c r="J39" s="4"/>
      <c r="L39" s="14" t="s">
        <v>17</v>
      </c>
      <c r="M39" s="40">
        <v>0</v>
      </c>
      <c r="N39" s="38">
        <v>0</v>
      </c>
      <c r="O39" s="155">
        <f>SUM(M39:N39)</f>
        <v>0</v>
      </c>
      <c r="P39" s="151">
        <v>0</v>
      </c>
      <c r="Q39" s="155">
        <f>O39+P39</f>
        <v>0</v>
      </c>
      <c r="R39" s="40">
        <v>0</v>
      </c>
      <c r="S39" s="38">
        <v>0</v>
      </c>
      <c r="T39" s="155">
        <f>SUM(R39:S39)</f>
        <v>0</v>
      </c>
      <c r="U39" s="151">
        <v>0</v>
      </c>
      <c r="V39" s="155">
        <f>T39+U39</f>
        <v>0</v>
      </c>
      <c r="W39" s="402">
        <f>IF(Q39=0,0,((V39/Q39)-1)*100)</f>
        <v>0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v>0</v>
      </c>
      <c r="D40" s="141">
        <v>0</v>
      </c>
      <c r="E40" s="164">
        <f t="shared" ref="E40" si="46">SUM(C40:D40)</f>
        <v>0</v>
      </c>
      <c r="F40" s="139">
        <v>0</v>
      </c>
      <c r="G40" s="141">
        <v>0</v>
      </c>
      <c r="H40" s="164">
        <f t="shared" si="43"/>
        <v>0</v>
      </c>
      <c r="I40" s="397">
        <f t="shared" si="36"/>
        <v>0</v>
      </c>
      <c r="J40" s="4"/>
      <c r="L40" s="14" t="s">
        <v>18</v>
      </c>
      <c r="M40" s="40">
        <v>0</v>
      </c>
      <c r="N40" s="38">
        <v>0</v>
      </c>
      <c r="O40" s="155">
        <f t="shared" ref="O40" si="47">SUM(M40:N40)</f>
        <v>0</v>
      </c>
      <c r="P40" s="151">
        <v>0</v>
      </c>
      <c r="Q40" s="155">
        <f>O40+P40</f>
        <v>0</v>
      </c>
      <c r="R40" s="40">
        <v>0</v>
      </c>
      <c r="S40" s="38">
        <v>0</v>
      </c>
      <c r="T40" s="155">
        <f t="shared" si="45"/>
        <v>0</v>
      </c>
      <c r="U40" s="151">
        <v>0</v>
      </c>
      <c r="V40" s="155">
        <f>T40+U40</f>
        <v>0</v>
      </c>
      <c r="W40" s="402">
        <f t="shared" si="39"/>
        <v>0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0</v>
      </c>
      <c r="D41" s="145">
        <f t="shared" ref="D41" si="48">+D38+D39+D40</f>
        <v>0</v>
      </c>
      <c r="E41" s="166">
        <f t="shared" ref="E41" si="49">+E38+E39+E40</f>
        <v>0</v>
      </c>
      <c r="F41" s="134">
        <f t="shared" ref="F41" si="50">+F38+F39+F40</f>
        <v>0</v>
      </c>
      <c r="G41" s="145">
        <f t="shared" ref="G41" si="51">+G38+G39+G40</f>
        <v>0</v>
      </c>
      <c r="H41" s="166">
        <f t="shared" ref="H41" si="52">+H38+H39+H40</f>
        <v>0</v>
      </c>
      <c r="I41" s="398">
        <f t="shared" si="36"/>
        <v>0</v>
      </c>
      <c r="J41" s="4"/>
      <c r="K41" s="11"/>
      <c r="L41" s="48" t="s">
        <v>19</v>
      </c>
      <c r="M41" s="49">
        <f>+M38+M39+M40</f>
        <v>0</v>
      </c>
      <c r="N41" s="50">
        <f t="shared" ref="N41" si="53">+N38+N39+N40</f>
        <v>0</v>
      </c>
      <c r="O41" s="157">
        <f t="shared" ref="O41" si="54">+O38+O39+O40</f>
        <v>0</v>
      </c>
      <c r="P41" s="50">
        <f t="shared" ref="P41" si="55">+P38+P39+P40</f>
        <v>0</v>
      </c>
      <c r="Q41" s="157">
        <f t="shared" ref="Q41" si="56">+Q38+Q39+Q40</f>
        <v>0</v>
      </c>
      <c r="R41" s="49">
        <f t="shared" ref="R41" si="57">+R38+R39+R40</f>
        <v>0</v>
      </c>
      <c r="S41" s="50">
        <f t="shared" ref="S41" si="58">+S38+S39+S40</f>
        <v>0</v>
      </c>
      <c r="T41" s="157">
        <f t="shared" ref="T41" si="59">+T38+T39+T40</f>
        <v>0</v>
      </c>
      <c r="U41" s="50">
        <f t="shared" ref="U41" si="60">+U38+U39+U40</f>
        <v>0</v>
      </c>
      <c r="V41" s="157">
        <f t="shared" ref="V41" si="61">+V38+V39+V40</f>
        <v>0</v>
      </c>
      <c r="W41" s="404">
        <f t="shared" si="39"/>
        <v>0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v>0</v>
      </c>
      <c r="D42" s="128">
        <v>0</v>
      </c>
      <c r="E42" s="167">
        <f t="shared" ref="E42:E44" si="62">SUM(C42:D42)</f>
        <v>0</v>
      </c>
      <c r="F42" s="126">
        <v>0</v>
      </c>
      <c r="G42" s="128">
        <v>0</v>
      </c>
      <c r="H42" s="167">
        <f t="shared" ref="H42:H44" si="63">SUM(F42:G42)</f>
        <v>0</v>
      </c>
      <c r="I42" s="397">
        <f t="shared" si="36"/>
        <v>0</v>
      </c>
      <c r="J42" s="4"/>
      <c r="L42" s="14" t="s">
        <v>21</v>
      </c>
      <c r="M42" s="40">
        <v>0</v>
      </c>
      <c r="N42" s="38">
        <v>0</v>
      </c>
      <c r="O42" s="155">
        <f t="shared" ref="O42:O44" si="64">SUM(M42:N42)</f>
        <v>0</v>
      </c>
      <c r="P42" s="151">
        <v>0</v>
      </c>
      <c r="Q42" s="155">
        <f>O42+P42</f>
        <v>0</v>
      </c>
      <c r="R42" s="40">
        <v>0</v>
      </c>
      <c r="S42" s="38">
        <v>0</v>
      </c>
      <c r="T42" s="155">
        <f t="shared" ref="T42:T44" si="65">SUM(R42:S42)</f>
        <v>0</v>
      </c>
      <c r="U42" s="151">
        <v>0</v>
      </c>
      <c r="V42" s="155">
        <f>T42+U42</f>
        <v>0</v>
      </c>
      <c r="W42" s="402">
        <f t="shared" si="39"/>
        <v>0</v>
      </c>
    </row>
    <row r="43" spans="1:23">
      <c r="A43" s="4" t="str">
        <f t="shared" si="0"/>
        <v xml:space="preserve"> </v>
      </c>
      <c r="B43" s="112" t="s">
        <v>22</v>
      </c>
      <c r="C43" s="126">
        <v>0</v>
      </c>
      <c r="D43" s="128">
        <v>0</v>
      </c>
      <c r="E43" s="160">
        <f t="shared" si="62"/>
        <v>0</v>
      </c>
      <c r="F43" s="126">
        <v>0</v>
      </c>
      <c r="G43" s="128">
        <v>0</v>
      </c>
      <c r="H43" s="160">
        <f t="shared" si="63"/>
        <v>0</v>
      </c>
      <c r="I43" s="397">
        <f t="shared" si="36"/>
        <v>0</v>
      </c>
      <c r="J43" s="10"/>
      <c r="L43" s="14" t="s">
        <v>22</v>
      </c>
      <c r="M43" s="40">
        <v>0</v>
      </c>
      <c r="N43" s="38">
        <v>0</v>
      </c>
      <c r="O43" s="155">
        <f t="shared" si="64"/>
        <v>0</v>
      </c>
      <c r="P43" s="151">
        <v>0</v>
      </c>
      <c r="Q43" s="155">
        <f>O43+P43</f>
        <v>0</v>
      </c>
      <c r="R43" s="40">
        <v>0</v>
      </c>
      <c r="S43" s="38">
        <v>0</v>
      </c>
      <c r="T43" s="155">
        <f t="shared" si="65"/>
        <v>0</v>
      </c>
      <c r="U43" s="151">
        <v>0</v>
      </c>
      <c r="V43" s="155">
        <f>T43+U43</f>
        <v>0</v>
      </c>
      <c r="W43" s="402">
        <f t="shared" si="39"/>
        <v>0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v>0</v>
      </c>
      <c r="D44" s="147">
        <v>0</v>
      </c>
      <c r="E44" s="162">
        <f t="shared" si="62"/>
        <v>0</v>
      </c>
      <c r="F44" s="126">
        <v>0</v>
      </c>
      <c r="G44" s="147">
        <v>0</v>
      </c>
      <c r="H44" s="162">
        <f t="shared" si="63"/>
        <v>0</v>
      </c>
      <c r="I44" s="399">
        <f t="shared" si="36"/>
        <v>0</v>
      </c>
      <c r="J44" s="4"/>
      <c r="L44" s="14" t="s">
        <v>23</v>
      </c>
      <c r="M44" s="40">
        <v>0</v>
      </c>
      <c r="N44" s="38">
        <v>0</v>
      </c>
      <c r="O44" s="155">
        <f t="shared" si="64"/>
        <v>0</v>
      </c>
      <c r="P44" s="151">
        <v>0</v>
      </c>
      <c r="Q44" s="155">
        <f>O44+P44</f>
        <v>0</v>
      </c>
      <c r="R44" s="40">
        <v>0</v>
      </c>
      <c r="S44" s="38">
        <v>0</v>
      </c>
      <c r="T44" s="155">
        <f t="shared" si="65"/>
        <v>0</v>
      </c>
      <c r="U44" s="151">
        <v>0</v>
      </c>
      <c r="V44" s="155">
        <f>T44+U44</f>
        <v>0</v>
      </c>
      <c r="W44" s="402">
        <f t="shared" si="39"/>
        <v>0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6">+C42+C43+C44</f>
        <v>0</v>
      </c>
      <c r="D45" s="136">
        <f t="shared" si="66"/>
        <v>0</v>
      </c>
      <c r="E45" s="168">
        <f t="shared" si="66"/>
        <v>0</v>
      </c>
      <c r="F45" s="134">
        <f t="shared" si="66"/>
        <v>0</v>
      </c>
      <c r="G45" s="136">
        <f t="shared" si="66"/>
        <v>0</v>
      </c>
      <c r="H45" s="168">
        <f t="shared" si="66"/>
        <v>0</v>
      </c>
      <c r="I45" s="398">
        <f t="shared" si="36"/>
        <v>0</v>
      </c>
      <c r="J45" s="4"/>
      <c r="L45" s="42" t="s">
        <v>24</v>
      </c>
      <c r="M45" s="46">
        <f t="shared" ref="M45:V45" si="67">+M42+M43+M44</f>
        <v>0</v>
      </c>
      <c r="N45" s="44">
        <f t="shared" si="67"/>
        <v>0</v>
      </c>
      <c r="O45" s="156">
        <f t="shared" si="67"/>
        <v>0</v>
      </c>
      <c r="P45" s="44">
        <f t="shared" si="67"/>
        <v>0</v>
      </c>
      <c r="Q45" s="156">
        <f t="shared" si="67"/>
        <v>0</v>
      </c>
      <c r="R45" s="46">
        <f t="shared" si="67"/>
        <v>0</v>
      </c>
      <c r="S45" s="44">
        <f t="shared" si="67"/>
        <v>0</v>
      </c>
      <c r="T45" s="156">
        <f t="shared" si="67"/>
        <v>0</v>
      </c>
      <c r="U45" s="44">
        <f t="shared" si="67"/>
        <v>0</v>
      </c>
      <c r="V45" s="156">
        <f t="shared" si="67"/>
        <v>0</v>
      </c>
      <c r="W45" s="403">
        <f t="shared" si="39"/>
        <v>0</v>
      </c>
    </row>
    <row r="46" spans="1:23" ht="13.5" thickTop="1">
      <c r="A46" s="4" t="str">
        <f t="shared" ref="A46" si="68">IF(ISERROR(F46/G46)," ",IF(F46/G46&gt;0.5,IF(F46/G46&lt;1.5," ","NOT OK"),"NOT OK"))</f>
        <v xml:space="preserve"> </v>
      </c>
      <c r="B46" s="112" t="s">
        <v>10</v>
      </c>
      <c r="C46" s="126">
        <v>0</v>
      </c>
      <c r="D46" s="128">
        <v>0</v>
      </c>
      <c r="E46" s="164">
        <f t="shared" ref="E46" si="69">SUM(C46:D46)</f>
        <v>0</v>
      </c>
      <c r="F46" s="126">
        <v>0</v>
      </c>
      <c r="G46" s="128">
        <v>0</v>
      </c>
      <c r="H46" s="164">
        <f t="shared" ref="H46" si="70">SUM(F46:G46)</f>
        <v>0</v>
      </c>
      <c r="I46" s="346">
        <f t="shared" ref="I46" si="71">IF(E46=0,0,((H46/E46)-1)*100)</f>
        <v>0</v>
      </c>
      <c r="J46" s="4"/>
      <c r="K46" s="7"/>
      <c r="L46" s="14" t="s">
        <v>10</v>
      </c>
      <c r="M46" s="40">
        <v>0</v>
      </c>
      <c r="N46" s="38">
        <v>0</v>
      </c>
      <c r="O46" s="155">
        <f t="shared" ref="O46" si="72">SUM(M46:N46)</f>
        <v>0</v>
      </c>
      <c r="P46" s="39">
        <v>0</v>
      </c>
      <c r="Q46" s="158">
        <f t="shared" ref="Q46" si="73">O46+P46</f>
        <v>0</v>
      </c>
      <c r="R46" s="40">
        <v>0</v>
      </c>
      <c r="S46" s="38">
        <v>0</v>
      </c>
      <c r="T46" s="155">
        <f t="shared" ref="T46" si="74">SUM(R46:S46)</f>
        <v>0</v>
      </c>
      <c r="U46" s="39">
        <v>0</v>
      </c>
      <c r="V46" s="158">
        <f>T46+U46</f>
        <v>0</v>
      </c>
      <c r="W46" s="347">
        <f t="shared" ref="W46" si="75">IF(Q46=0,0,((V46/Q46)-1)*100)</f>
        <v>0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0</v>
      </c>
      <c r="D47" s="128">
        <v>0</v>
      </c>
      <c r="E47" s="164">
        <f>SUM(C47:D47)</f>
        <v>0</v>
      </c>
      <c r="F47" s="126">
        <v>0</v>
      </c>
      <c r="G47" s="128">
        <v>0</v>
      </c>
      <c r="H47" s="164">
        <f>SUM(F47:G47)</f>
        <v>0</v>
      </c>
      <c r="I47" s="346">
        <f>IF(E47=0,0,((H47/E47)-1)*100)</f>
        <v>0</v>
      </c>
      <c r="J47" s="4"/>
      <c r="K47" s="7"/>
      <c r="L47" s="14" t="s">
        <v>11</v>
      </c>
      <c r="M47" s="40">
        <v>0</v>
      </c>
      <c r="N47" s="38">
        <v>0</v>
      </c>
      <c r="O47" s="155">
        <f>SUM(M47:N47)</f>
        <v>0</v>
      </c>
      <c r="P47" s="39">
        <v>0</v>
      </c>
      <c r="Q47" s="158">
        <f>O47+P47</f>
        <v>0</v>
      </c>
      <c r="R47" s="40">
        <v>0</v>
      </c>
      <c r="S47" s="38">
        <v>0</v>
      </c>
      <c r="T47" s="155">
        <f>SUM(R47:S47)</f>
        <v>0</v>
      </c>
      <c r="U47" s="39">
        <v>0</v>
      </c>
      <c r="V47" s="158">
        <f>T47+U47</f>
        <v>0</v>
      </c>
      <c r="W47" s="347">
        <f>IF(Q47=0,0,((V47/Q47)-1)*100)</f>
        <v>0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0</v>
      </c>
      <c r="D48" s="132">
        <v>0</v>
      </c>
      <c r="E48" s="164">
        <f>SUM(C48:D48)</f>
        <v>0</v>
      </c>
      <c r="F48" s="130">
        <v>0</v>
      </c>
      <c r="G48" s="132">
        <v>0</v>
      </c>
      <c r="H48" s="164">
        <f>SUM(F48:G48)</f>
        <v>0</v>
      </c>
      <c r="I48" s="346">
        <f>IF(E48=0,0,((H48/E48)-1)*100)</f>
        <v>0</v>
      </c>
      <c r="J48" s="4"/>
      <c r="K48" s="7"/>
      <c r="L48" s="23" t="s">
        <v>12</v>
      </c>
      <c r="M48" s="40">
        <v>0</v>
      </c>
      <c r="N48" s="38">
        <v>0</v>
      </c>
      <c r="O48" s="155">
        <f>SUM(M48:N48)</f>
        <v>0</v>
      </c>
      <c r="P48" s="39">
        <v>0</v>
      </c>
      <c r="Q48" s="158">
        <f>O48+P48</f>
        <v>0</v>
      </c>
      <c r="R48" s="40">
        <v>0</v>
      </c>
      <c r="S48" s="38">
        <v>0</v>
      </c>
      <c r="T48" s="155">
        <f>SUM(R48:S48)</f>
        <v>0</v>
      </c>
      <c r="U48" s="39">
        <v>0</v>
      </c>
      <c r="V48" s="158">
        <f>T48+U48</f>
        <v>0</v>
      </c>
      <c r="W48" s="347">
        <f>IF(Q48=0,0,((V48/Q48)-1)*100)</f>
        <v>0</v>
      </c>
    </row>
    <row r="49" spans="1:28" ht="14.25" thickTop="1" thickBot="1">
      <c r="A49" s="1"/>
      <c r="B49" s="133" t="s">
        <v>38</v>
      </c>
      <c r="C49" s="440">
        <f>+C46+C47+C48</f>
        <v>0</v>
      </c>
      <c r="D49" s="441">
        <f t="shared" ref="D49" si="76">+D46+D47+D48</f>
        <v>0</v>
      </c>
      <c r="E49" s="454">
        <f t="shared" ref="E49" si="77">+E46+E47+E48</f>
        <v>0</v>
      </c>
      <c r="F49" s="440">
        <f t="shared" ref="F49" si="78">+F46+F47+F48</f>
        <v>0</v>
      </c>
      <c r="G49" s="441">
        <f t="shared" ref="G49" si="79">+G46+G47+G48</f>
        <v>0</v>
      </c>
      <c r="H49" s="454">
        <f t="shared" ref="H49" si="80">+H46+H47+H48</f>
        <v>0</v>
      </c>
      <c r="I49" s="457">
        <f t="shared" ref="I49:I50" si="81">IF(E49=0,0,((H49/E49)-1)*100)</f>
        <v>0</v>
      </c>
      <c r="J49" s="4"/>
      <c r="L49" s="42" t="s">
        <v>38</v>
      </c>
      <c r="M49" s="43">
        <f t="shared" ref="M49" si="82">+M46+M47+M48</f>
        <v>0</v>
      </c>
      <c r="N49" s="46">
        <f t="shared" ref="N49" si="83">+N46+N47+N48</f>
        <v>0</v>
      </c>
      <c r="O49" s="455">
        <f t="shared" ref="O49" si="84">+O46+O47+O48</f>
        <v>0</v>
      </c>
      <c r="P49" s="43">
        <f t="shared" ref="P49" si="85">+P46+P47+P48</f>
        <v>0</v>
      </c>
      <c r="Q49" s="455">
        <f t="shared" ref="Q49" si="86">+Q46+Q47+Q48</f>
        <v>0</v>
      </c>
      <c r="R49" s="43">
        <f t="shared" ref="R49" si="87">+R46+R47+R48</f>
        <v>0</v>
      </c>
      <c r="S49" s="46">
        <f t="shared" ref="S49" si="88">+S46+S47+S48</f>
        <v>0</v>
      </c>
      <c r="T49" s="455">
        <f t="shared" ref="T49" si="89">+T46+T47+T48</f>
        <v>0</v>
      </c>
      <c r="U49" s="43">
        <f t="shared" ref="U49" si="90">+U46+U47+U48</f>
        <v>0</v>
      </c>
      <c r="V49" s="455">
        <f t="shared" ref="V49" si="91">+V46+V47+V48</f>
        <v>0</v>
      </c>
      <c r="W49" s="456">
        <f t="shared" ref="W49:W50" si="92">IF(Q49=0,0,((V49/Q49)-1)*100)</f>
        <v>0</v>
      </c>
      <c r="X49" s="1"/>
      <c r="AA49" s="1"/>
      <c r="AB49" s="1"/>
    </row>
    <row r="50" spans="1:28" ht="14.25" thickTop="1" thickBot="1">
      <c r="A50" s="419" t="str">
        <f t="shared" ref="A50" si="93">IF(ISERROR(F50/G50)," ",IF(F50/G50&gt;0.5,IF(F50/G50&lt;1.5," ","NOT OK"),"NOT OK"))</f>
        <v xml:space="preserve"> </v>
      </c>
      <c r="B50" s="133" t="s">
        <v>64</v>
      </c>
      <c r="C50" s="134">
        <f>+C37+C41+C45+C49</f>
        <v>0</v>
      </c>
      <c r="D50" s="136">
        <f t="shared" ref="D50" si="94">+D37+D41+D45+D49</f>
        <v>0</v>
      </c>
      <c r="E50" s="165">
        <f t="shared" ref="E50" si="95">+E37+E41+E45+E49</f>
        <v>0</v>
      </c>
      <c r="F50" s="134">
        <f t="shared" ref="F50" si="96">+F37+F41+F45+F49</f>
        <v>0</v>
      </c>
      <c r="G50" s="136">
        <f t="shared" ref="G50" si="97">+G37+G41+G45+G49</f>
        <v>0</v>
      </c>
      <c r="H50" s="165">
        <f t="shared" ref="H50" si="98">+H37+H41+H45+H49</f>
        <v>0</v>
      </c>
      <c r="I50" s="457">
        <f t="shared" si="81"/>
        <v>0</v>
      </c>
      <c r="J50" s="8"/>
      <c r="L50" s="42" t="s">
        <v>64</v>
      </c>
      <c r="M50" s="46">
        <f t="shared" ref="M50" si="99">+M37+M41+M45+M49</f>
        <v>0</v>
      </c>
      <c r="N50" s="44">
        <f t="shared" ref="N50" si="100">+N37+N41+N45+N49</f>
        <v>0</v>
      </c>
      <c r="O50" s="156">
        <f t="shared" ref="O50" si="101">+O37+O41+O45+O49</f>
        <v>0</v>
      </c>
      <c r="P50" s="45">
        <f t="shared" ref="P50" si="102">+P37+P41+P45+P49</f>
        <v>0</v>
      </c>
      <c r="Q50" s="159">
        <f t="shared" ref="Q50" si="103">+Q37+Q41+Q45+Q49</f>
        <v>0</v>
      </c>
      <c r="R50" s="46">
        <f t="shared" ref="R50" si="104">+R37+R41+R45+R49</f>
        <v>0</v>
      </c>
      <c r="S50" s="44">
        <f t="shared" ref="S50" si="105">+S37+S41+S45+S49</f>
        <v>0</v>
      </c>
      <c r="T50" s="156">
        <f t="shared" ref="T50" si="106">+T37+T41+T45+T49</f>
        <v>0</v>
      </c>
      <c r="U50" s="45">
        <f t="shared" ref="U50" si="107">+U37+U41+U45+U49</f>
        <v>0</v>
      </c>
      <c r="V50" s="159">
        <f t="shared" ref="V50" si="108">+V37+V41+V45+V49</f>
        <v>0</v>
      </c>
      <c r="W50" s="403">
        <f t="shared" si="92"/>
        <v>0</v>
      </c>
    </row>
    <row r="51" spans="1:28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8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8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8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8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8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8" ht="13.5" thickBot="1">
      <c r="B57" s="117" t="s">
        <v>29</v>
      </c>
      <c r="C57" s="118" t="s">
        <v>5</v>
      </c>
      <c r="D57" s="119" t="s">
        <v>6</v>
      </c>
      <c r="E57" s="340" t="s">
        <v>7</v>
      </c>
      <c r="F57" s="118" t="s">
        <v>5</v>
      </c>
      <c r="G57" s="119" t="s">
        <v>6</v>
      </c>
      <c r="H57" s="340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8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8">
      <c r="A59" s="4" t="str">
        <f t="shared" si="0"/>
        <v xml:space="preserve"> </v>
      </c>
      <c r="B59" s="112" t="s">
        <v>13</v>
      </c>
      <c r="C59" s="126">
        <f t="shared" ref="C59:H61" si="109">+C9+C34</f>
        <v>1139</v>
      </c>
      <c r="D59" s="128">
        <f t="shared" si="109"/>
        <v>1140</v>
      </c>
      <c r="E59" s="164">
        <f t="shared" si="109"/>
        <v>2279</v>
      </c>
      <c r="F59" s="126">
        <f t="shared" si="109"/>
        <v>1068</v>
      </c>
      <c r="G59" s="128">
        <f t="shared" si="109"/>
        <v>1068</v>
      </c>
      <c r="H59" s="164">
        <f t="shared" si="109"/>
        <v>2136</v>
      </c>
      <c r="I59" s="129">
        <f t="shared" ref="I59:I70" si="110">IF(E59=0,0,((H59/E59)-1)*100)</f>
        <v>-6.2746818780166747</v>
      </c>
      <c r="J59" s="4"/>
      <c r="L59" s="14" t="s">
        <v>13</v>
      </c>
      <c r="M59" s="37">
        <f t="shared" ref="M59:N61" si="111">+M9+M34</f>
        <v>145666</v>
      </c>
      <c r="N59" s="38">
        <f t="shared" si="111"/>
        <v>150647</v>
      </c>
      <c r="O59" s="155">
        <f t="shared" ref="O59:O60" si="112">SUM(M59:N59)</f>
        <v>296313</v>
      </c>
      <c r="P59" s="39">
        <f t="shared" ref="P59:S61" si="113">+P9+P34</f>
        <v>0</v>
      </c>
      <c r="Q59" s="155">
        <f t="shared" si="113"/>
        <v>296313</v>
      </c>
      <c r="R59" s="40">
        <f t="shared" si="113"/>
        <v>162635</v>
      </c>
      <c r="S59" s="38">
        <f t="shared" si="113"/>
        <v>164903</v>
      </c>
      <c r="T59" s="155">
        <f t="shared" ref="T59:T60" si="114">SUM(R59:S59)</f>
        <v>327538</v>
      </c>
      <c r="U59" s="39">
        <f>U9+U34</f>
        <v>379</v>
      </c>
      <c r="V59" s="158">
        <f>+T59+U59</f>
        <v>327917</v>
      </c>
      <c r="W59" s="41">
        <f t="shared" ref="W59:W70" si="115">IF(Q59=0,0,((V59/Q59)-1)*100)</f>
        <v>10.66574871841599</v>
      </c>
    </row>
    <row r="60" spans="1:28">
      <c r="A60" s="4" t="str">
        <f t="shared" si="0"/>
        <v xml:space="preserve"> </v>
      </c>
      <c r="B60" s="112" t="s">
        <v>14</v>
      </c>
      <c r="C60" s="126">
        <f t="shared" si="109"/>
        <v>974</v>
      </c>
      <c r="D60" s="128">
        <f t="shared" si="109"/>
        <v>973</v>
      </c>
      <c r="E60" s="164">
        <f t="shared" si="109"/>
        <v>1947</v>
      </c>
      <c r="F60" s="126">
        <f t="shared" si="109"/>
        <v>1039</v>
      </c>
      <c r="G60" s="128">
        <f t="shared" si="109"/>
        <v>1039</v>
      </c>
      <c r="H60" s="164">
        <f t="shared" si="109"/>
        <v>2078</v>
      </c>
      <c r="I60" s="129">
        <f t="shared" si="110"/>
        <v>6.7282999486389272</v>
      </c>
      <c r="J60" s="4"/>
      <c r="L60" s="14" t="s">
        <v>14</v>
      </c>
      <c r="M60" s="37">
        <f t="shared" si="111"/>
        <v>125860</v>
      </c>
      <c r="N60" s="38">
        <f t="shared" si="111"/>
        <v>134993</v>
      </c>
      <c r="O60" s="155">
        <f t="shared" si="112"/>
        <v>260853</v>
      </c>
      <c r="P60" s="39">
        <f t="shared" si="113"/>
        <v>0</v>
      </c>
      <c r="Q60" s="155">
        <f t="shared" si="113"/>
        <v>260853</v>
      </c>
      <c r="R60" s="40">
        <f t="shared" si="113"/>
        <v>159824</v>
      </c>
      <c r="S60" s="38">
        <f t="shared" si="113"/>
        <v>160370</v>
      </c>
      <c r="T60" s="155">
        <f t="shared" si="114"/>
        <v>320194</v>
      </c>
      <c r="U60" s="39">
        <f>U10+U35</f>
        <v>260</v>
      </c>
      <c r="V60" s="158">
        <f>+T60+U60</f>
        <v>320454</v>
      </c>
      <c r="W60" s="41">
        <f t="shared" si="115"/>
        <v>22.848500879805876</v>
      </c>
    </row>
    <row r="61" spans="1:28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9"/>
        <v>972</v>
      </c>
      <c r="D61" s="128">
        <f t="shared" si="109"/>
        <v>975</v>
      </c>
      <c r="E61" s="164">
        <f t="shared" si="109"/>
        <v>1947</v>
      </c>
      <c r="F61" s="126">
        <f t="shared" si="109"/>
        <v>1099</v>
      </c>
      <c r="G61" s="128">
        <f t="shared" si="109"/>
        <v>1101</v>
      </c>
      <c r="H61" s="164">
        <f t="shared" si="109"/>
        <v>2200</v>
      </c>
      <c r="I61" s="129">
        <f>IF(E61=0,0,((H61/E61)-1)*100)</f>
        <v>12.994350282485879</v>
      </c>
      <c r="J61" s="4"/>
      <c r="L61" s="14" t="s">
        <v>15</v>
      </c>
      <c r="M61" s="37">
        <f t="shared" si="111"/>
        <v>139025</v>
      </c>
      <c r="N61" s="38">
        <f t="shared" si="111"/>
        <v>149559</v>
      </c>
      <c r="O61" s="155">
        <f>SUM(M61:N61)</f>
        <v>288584</v>
      </c>
      <c r="P61" s="39">
        <f t="shared" si="113"/>
        <v>0</v>
      </c>
      <c r="Q61" s="155">
        <f t="shared" si="113"/>
        <v>288584</v>
      </c>
      <c r="R61" s="40">
        <f t="shared" si="113"/>
        <v>167492</v>
      </c>
      <c r="S61" s="38">
        <f t="shared" si="113"/>
        <v>174726</v>
      </c>
      <c r="T61" s="155">
        <f>SUM(R61:S61)</f>
        <v>342218</v>
      </c>
      <c r="U61" s="39">
        <f>U11+U36</f>
        <v>258</v>
      </c>
      <c r="V61" s="158">
        <f>+T61+U61</f>
        <v>342476</v>
      </c>
      <c r="W61" s="41">
        <f>IF(Q61=0,0,((V61/Q61)-1)*100)</f>
        <v>18.674631996229873</v>
      </c>
    </row>
    <row r="62" spans="1:28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6">+C59+C60+C61</f>
        <v>3085</v>
      </c>
      <c r="D62" s="136">
        <f t="shared" si="116"/>
        <v>3088</v>
      </c>
      <c r="E62" s="161">
        <f t="shared" si="116"/>
        <v>6173</v>
      </c>
      <c r="F62" s="134">
        <f t="shared" si="116"/>
        <v>3206</v>
      </c>
      <c r="G62" s="136">
        <f t="shared" si="116"/>
        <v>3208</v>
      </c>
      <c r="H62" s="165">
        <f t="shared" si="116"/>
        <v>6414</v>
      </c>
      <c r="I62" s="138">
        <f>IF(E62=0,0,((H62/E62)-1)*100)</f>
        <v>3.9040984934391787</v>
      </c>
      <c r="J62" s="8"/>
      <c r="L62" s="42" t="s">
        <v>61</v>
      </c>
      <c r="M62" s="46">
        <f t="shared" ref="M62:V62" si="117">+M59+M60+M61</f>
        <v>410551</v>
      </c>
      <c r="N62" s="44">
        <f t="shared" si="117"/>
        <v>435199</v>
      </c>
      <c r="O62" s="156">
        <f t="shared" si="117"/>
        <v>845750</v>
      </c>
      <c r="P62" s="45">
        <f t="shared" si="117"/>
        <v>0</v>
      </c>
      <c r="Q62" s="159">
        <f t="shared" si="117"/>
        <v>845750</v>
      </c>
      <c r="R62" s="46">
        <f t="shared" si="117"/>
        <v>489951</v>
      </c>
      <c r="S62" s="44">
        <f t="shared" si="117"/>
        <v>499999</v>
      </c>
      <c r="T62" s="156">
        <f t="shared" si="117"/>
        <v>989950</v>
      </c>
      <c r="U62" s="45">
        <f t="shared" si="117"/>
        <v>897</v>
      </c>
      <c r="V62" s="159">
        <f t="shared" si="117"/>
        <v>990847</v>
      </c>
      <c r="W62" s="47">
        <f>IF(Q62=0,0,((V62/Q62)-1)*100)</f>
        <v>17.156015370972511</v>
      </c>
    </row>
    <row r="63" spans="1:28" ht="13.5" thickTop="1">
      <c r="A63" s="4" t="str">
        <f t="shared" si="0"/>
        <v xml:space="preserve"> </v>
      </c>
      <c r="B63" s="112" t="s">
        <v>16</v>
      </c>
      <c r="C63" s="139">
        <f t="shared" ref="C63:H65" si="118">+C13+C38</f>
        <v>915</v>
      </c>
      <c r="D63" s="141">
        <f t="shared" si="118"/>
        <v>916</v>
      </c>
      <c r="E63" s="164">
        <f t="shared" si="118"/>
        <v>1831</v>
      </c>
      <c r="F63" s="139">
        <f t="shared" si="118"/>
        <v>1021</v>
      </c>
      <c r="G63" s="141">
        <f t="shared" si="118"/>
        <v>1017</v>
      </c>
      <c r="H63" s="164">
        <f t="shared" si="118"/>
        <v>2038</v>
      </c>
      <c r="I63" s="129">
        <f t="shared" si="110"/>
        <v>11.305297651556522</v>
      </c>
      <c r="J63" s="8"/>
      <c r="L63" s="14" t="s">
        <v>16</v>
      </c>
      <c r="M63" s="37">
        <f t="shared" ref="M63:N65" si="119">+M13+M38</f>
        <v>140971</v>
      </c>
      <c r="N63" s="38">
        <f t="shared" si="119"/>
        <v>141581</v>
      </c>
      <c r="O63" s="155">
        <f t="shared" ref="O63:O65" si="120">SUM(M63:N63)</f>
        <v>282552</v>
      </c>
      <c r="P63" s="39">
        <f t="shared" ref="P63:S65" si="121">+P13+P38</f>
        <v>0</v>
      </c>
      <c r="Q63" s="155">
        <f t="shared" si="121"/>
        <v>282552</v>
      </c>
      <c r="R63" s="40">
        <f t="shared" si="121"/>
        <v>154317</v>
      </c>
      <c r="S63" s="38">
        <f t="shared" si="121"/>
        <v>153853</v>
      </c>
      <c r="T63" s="155">
        <f t="shared" ref="T63:T65" si="122">SUM(R63:S63)</f>
        <v>308170</v>
      </c>
      <c r="U63" s="39">
        <f>U13+U38</f>
        <v>161</v>
      </c>
      <c r="V63" s="158">
        <f>+T63+U63</f>
        <v>308331</v>
      </c>
      <c r="W63" s="41">
        <f t="shared" si="115"/>
        <v>9.1236303406098784</v>
      </c>
    </row>
    <row r="64" spans="1:28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8"/>
        <v>864</v>
      </c>
      <c r="D64" s="141">
        <f t="shared" si="118"/>
        <v>862</v>
      </c>
      <c r="E64" s="164">
        <f t="shared" si="118"/>
        <v>1726</v>
      </c>
      <c r="F64" s="139">
        <f t="shared" si="118"/>
        <v>1026</v>
      </c>
      <c r="G64" s="141">
        <f t="shared" si="118"/>
        <v>1026</v>
      </c>
      <c r="H64" s="164">
        <f t="shared" si="118"/>
        <v>2052</v>
      </c>
      <c r="I64" s="129">
        <f>IF(E64=0,0,((H64/E64)-1)*100)</f>
        <v>18.887601390498254</v>
      </c>
      <c r="J64" s="4"/>
      <c r="L64" s="14" t="s">
        <v>17</v>
      </c>
      <c r="M64" s="37">
        <f t="shared" si="119"/>
        <v>124297</v>
      </c>
      <c r="N64" s="38">
        <f t="shared" si="119"/>
        <v>126531</v>
      </c>
      <c r="O64" s="155">
        <f>SUM(M64:N64)</f>
        <v>250828</v>
      </c>
      <c r="P64" s="39">
        <f t="shared" si="121"/>
        <v>0</v>
      </c>
      <c r="Q64" s="155">
        <f t="shared" si="121"/>
        <v>250828</v>
      </c>
      <c r="R64" s="40">
        <f t="shared" si="121"/>
        <v>150381</v>
      </c>
      <c r="S64" s="38">
        <f t="shared" si="121"/>
        <v>154938</v>
      </c>
      <c r="T64" s="155">
        <f>SUM(R64:S64)</f>
        <v>305319</v>
      </c>
      <c r="U64" s="151">
        <f>U14+U39</f>
        <v>193</v>
      </c>
      <c r="V64" s="155">
        <f>+T64+U64</f>
        <v>305512</v>
      </c>
      <c r="W64" s="41">
        <f>IF(Q64=0,0,((V64/Q64)-1)*100)</f>
        <v>21.801393783788093</v>
      </c>
    </row>
    <row r="65" spans="1:28" ht="13.5" thickBot="1">
      <c r="A65" s="4" t="str">
        <f t="shared" ref="A65:A70" si="123">IF(ISERROR(F65/G65)," ",IF(F65/G65&gt;0.5,IF(F65/G65&lt;1.5," ","NOT OK"),"NOT OK"))</f>
        <v xml:space="preserve"> </v>
      </c>
      <c r="B65" s="112" t="s">
        <v>18</v>
      </c>
      <c r="C65" s="139">
        <f t="shared" si="118"/>
        <v>742</v>
      </c>
      <c r="D65" s="141">
        <f t="shared" si="118"/>
        <v>739</v>
      </c>
      <c r="E65" s="164">
        <f t="shared" si="118"/>
        <v>1481</v>
      </c>
      <c r="F65" s="139">
        <f t="shared" si="118"/>
        <v>1036</v>
      </c>
      <c r="G65" s="141">
        <f t="shared" si="118"/>
        <v>1035</v>
      </c>
      <c r="H65" s="164">
        <f t="shared" si="118"/>
        <v>2071</v>
      </c>
      <c r="I65" s="129">
        <f t="shared" si="110"/>
        <v>39.837947332883196</v>
      </c>
      <c r="J65" s="4"/>
      <c r="L65" s="14" t="s">
        <v>18</v>
      </c>
      <c r="M65" s="37">
        <f t="shared" si="119"/>
        <v>110729</v>
      </c>
      <c r="N65" s="38">
        <f t="shared" si="119"/>
        <v>109875</v>
      </c>
      <c r="O65" s="155">
        <f t="shared" si="120"/>
        <v>220604</v>
      </c>
      <c r="P65" s="39">
        <f t="shared" si="121"/>
        <v>0</v>
      </c>
      <c r="Q65" s="155">
        <f t="shared" si="121"/>
        <v>220604</v>
      </c>
      <c r="R65" s="40">
        <f t="shared" si="121"/>
        <v>159268</v>
      </c>
      <c r="S65" s="38">
        <f t="shared" si="121"/>
        <v>156777</v>
      </c>
      <c r="T65" s="155">
        <f t="shared" si="122"/>
        <v>316045</v>
      </c>
      <c r="U65" s="151">
        <f>U15+U40</f>
        <v>114</v>
      </c>
      <c r="V65" s="155">
        <f>+T65+U65</f>
        <v>316159</v>
      </c>
      <c r="W65" s="41">
        <f t="shared" si="115"/>
        <v>43.315171075773783</v>
      </c>
      <c r="Y65" s="344"/>
    </row>
    <row r="66" spans="1:28" ht="16.5" thickTop="1" thickBot="1">
      <c r="A66" s="10" t="str">
        <f t="shared" si="123"/>
        <v xml:space="preserve"> </v>
      </c>
      <c r="B66" s="142" t="s">
        <v>19</v>
      </c>
      <c r="C66" s="143">
        <f>+C63+C64+C65</f>
        <v>2521</v>
      </c>
      <c r="D66" s="150">
        <f t="shared" ref="D66" si="124">+D63+D64+D65</f>
        <v>2517</v>
      </c>
      <c r="E66" s="191">
        <f t="shared" ref="E66" si="125">+E63+E64+E65</f>
        <v>5038</v>
      </c>
      <c r="F66" s="134">
        <f t="shared" ref="F66" si="126">+F63+F64+F65</f>
        <v>3083</v>
      </c>
      <c r="G66" s="145">
        <f t="shared" ref="G66" si="127">+G63+G64+G65</f>
        <v>3078</v>
      </c>
      <c r="H66" s="166">
        <f t="shared" ref="H66" si="128">+H63+H64+H65</f>
        <v>6161</v>
      </c>
      <c r="I66" s="137">
        <f t="shared" si="110"/>
        <v>22.290591504565292</v>
      </c>
      <c r="J66" s="4"/>
      <c r="K66" s="11"/>
      <c r="L66" s="48" t="s">
        <v>19</v>
      </c>
      <c r="M66" s="49">
        <f>+M63+M64+M65</f>
        <v>375997</v>
      </c>
      <c r="N66" s="50">
        <f t="shared" ref="N66" si="129">+N63+N64+N65</f>
        <v>377987</v>
      </c>
      <c r="O66" s="157">
        <f t="shared" ref="O66" si="130">+O63+O64+O65</f>
        <v>753984</v>
      </c>
      <c r="P66" s="50">
        <f t="shared" ref="P66" si="131">+P63+P64+P65</f>
        <v>0</v>
      </c>
      <c r="Q66" s="157">
        <f t="shared" ref="Q66" si="132">+Q63+Q64+Q65</f>
        <v>753984</v>
      </c>
      <c r="R66" s="49">
        <f t="shared" ref="R66" si="133">+R63+R64+R65</f>
        <v>463966</v>
      </c>
      <c r="S66" s="50">
        <f t="shared" ref="S66" si="134">+S63+S64+S65</f>
        <v>465568</v>
      </c>
      <c r="T66" s="157">
        <f t="shared" ref="T66" si="135">+T63+T64+T65</f>
        <v>929534</v>
      </c>
      <c r="U66" s="50">
        <f t="shared" ref="U66" si="136">+U63+U64+U65</f>
        <v>468</v>
      </c>
      <c r="V66" s="157">
        <f t="shared" ref="V66" si="137">+V63+V64+V65</f>
        <v>930002</v>
      </c>
      <c r="W66" s="51">
        <f t="shared" si="115"/>
        <v>23.345057720057728</v>
      </c>
    </row>
    <row r="67" spans="1:28" ht="13.5" thickTop="1">
      <c r="A67" s="4" t="str">
        <f t="shared" si="123"/>
        <v xml:space="preserve"> </v>
      </c>
      <c r="B67" s="112" t="s">
        <v>21</v>
      </c>
      <c r="C67" s="126">
        <f t="shared" ref="C67:H69" si="138">+C17+C42</f>
        <v>754</v>
      </c>
      <c r="D67" s="128">
        <f t="shared" si="138"/>
        <v>757</v>
      </c>
      <c r="E67" s="192">
        <f t="shared" si="138"/>
        <v>1511</v>
      </c>
      <c r="F67" s="126">
        <f t="shared" si="138"/>
        <v>1084</v>
      </c>
      <c r="G67" s="128">
        <f t="shared" si="138"/>
        <v>1087</v>
      </c>
      <c r="H67" s="167">
        <f t="shared" si="138"/>
        <v>2171</v>
      </c>
      <c r="I67" s="129">
        <f t="shared" si="110"/>
        <v>43.679682329583059</v>
      </c>
      <c r="J67" s="4"/>
      <c r="L67" s="14" t="s">
        <v>21</v>
      </c>
      <c r="M67" s="37">
        <f t="shared" ref="M67:N69" si="139">+M17+M42</f>
        <v>122566</v>
      </c>
      <c r="N67" s="38">
        <f t="shared" si="139"/>
        <v>123921</v>
      </c>
      <c r="O67" s="155">
        <f t="shared" ref="O67:O69" si="140">SUM(M67:N67)</f>
        <v>246487</v>
      </c>
      <c r="P67" s="39">
        <f t="shared" ref="P67:S69" si="141">+P17+P42</f>
        <v>152</v>
      </c>
      <c r="Q67" s="155">
        <f t="shared" si="141"/>
        <v>246639</v>
      </c>
      <c r="R67" s="40">
        <f t="shared" si="141"/>
        <v>166753</v>
      </c>
      <c r="S67" s="38">
        <f t="shared" si="141"/>
        <v>169478</v>
      </c>
      <c r="T67" s="155">
        <f t="shared" ref="T67:T69" si="142">SUM(R67:S67)</f>
        <v>336231</v>
      </c>
      <c r="U67" s="151">
        <f>U17+U42</f>
        <v>181</v>
      </c>
      <c r="V67" s="155">
        <f>+T67+U67</f>
        <v>336412</v>
      </c>
      <c r="W67" s="41">
        <f t="shared" si="115"/>
        <v>36.398541998629575</v>
      </c>
    </row>
    <row r="68" spans="1:28">
      <c r="A68" s="4" t="str">
        <f t="shared" si="123"/>
        <v xml:space="preserve"> </v>
      </c>
      <c r="B68" s="112" t="s">
        <v>22</v>
      </c>
      <c r="C68" s="126">
        <f t="shared" si="138"/>
        <v>762</v>
      </c>
      <c r="D68" s="128">
        <f t="shared" si="138"/>
        <v>761</v>
      </c>
      <c r="E68" s="160">
        <f t="shared" si="138"/>
        <v>1523</v>
      </c>
      <c r="F68" s="126">
        <f t="shared" si="138"/>
        <v>1095</v>
      </c>
      <c r="G68" s="128">
        <f t="shared" si="138"/>
        <v>1092</v>
      </c>
      <c r="H68" s="160">
        <f t="shared" si="138"/>
        <v>2187</v>
      </c>
      <c r="I68" s="129">
        <f t="shared" si="110"/>
        <v>43.598161523309265</v>
      </c>
      <c r="J68" s="10"/>
      <c r="L68" s="14" t="s">
        <v>22</v>
      </c>
      <c r="M68" s="37">
        <f t="shared" si="139"/>
        <v>125397</v>
      </c>
      <c r="N68" s="38">
        <f t="shared" si="139"/>
        <v>128952</v>
      </c>
      <c r="O68" s="155">
        <f t="shared" si="140"/>
        <v>254349</v>
      </c>
      <c r="P68" s="39">
        <f t="shared" si="141"/>
        <v>479</v>
      </c>
      <c r="Q68" s="155">
        <f t="shared" si="141"/>
        <v>254828</v>
      </c>
      <c r="R68" s="40">
        <f t="shared" si="141"/>
        <v>156359</v>
      </c>
      <c r="S68" s="38">
        <f t="shared" si="141"/>
        <v>164667</v>
      </c>
      <c r="T68" s="155">
        <f t="shared" si="142"/>
        <v>321026</v>
      </c>
      <c r="U68" s="151">
        <f>U18+U43</f>
        <v>356</v>
      </c>
      <c r="V68" s="155">
        <f>+T68+U68</f>
        <v>321382</v>
      </c>
      <c r="W68" s="41">
        <f t="shared" si="115"/>
        <v>26.117224166889041</v>
      </c>
    </row>
    <row r="69" spans="1:28" ht="13.5" thickBot="1">
      <c r="A69" s="4" t="str">
        <f t="shared" si="123"/>
        <v xml:space="preserve"> </v>
      </c>
      <c r="B69" s="112" t="s">
        <v>23</v>
      </c>
      <c r="C69" s="126">
        <f t="shared" si="138"/>
        <v>724</v>
      </c>
      <c r="D69" s="147">
        <f t="shared" si="138"/>
        <v>724</v>
      </c>
      <c r="E69" s="162">
        <f t="shared" si="138"/>
        <v>1448</v>
      </c>
      <c r="F69" s="126">
        <f t="shared" si="138"/>
        <v>936</v>
      </c>
      <c r="G69" s="147">
        <f t="shared" si="138"/>
        <v>937</v>
      </c>
      <c r="H69" s="162">
        <f t="shared" si="138"/>
        <v>1873</v>
      </c>
      <c r="I69" s="148">
        <f t="shared" si="110"/>
        <v>29.350828729281766</v>
      </c>
      <c r="J69" s="4"/>
      <c r="L69" s="14" t="s">
        <v>23</v>
      </c>
      <c r="M69" s="37">
        <f t="shared" si="139"/>
        <v>109050</v>
      </c>
      <c r="N69" s="38">
        <f t="shared" si="139"/>
        <v>108279</v>
      </c>
      <c r="O69" s="155">
        <f t="shared" si="140"/>
        <v>217329</v>
      </c>
      <c r="P69" s="39">
        <f t="shared" si="141"/>
        <v>266</v>
      </c>
      <c r="Q69" s="155">
        <f t="shared" si="141"/>
        <v>217595</v>
      </c>
      <c r="R69" s="40">
        <f t="shared" si="141"/>
        <v>131506</v>
      </c>
      <c r="S69" s="38">
        <f t="shared" si="141"/>
        <v>127620</v>
      </c>
      <c r="T69" s="155">
        <f t="shared" si="142"/>
        <v>259126</v>
      </c>
      <c r="U69" s="39">
        <f>U19+U44</f>
        <v>309</v>
      </c>
      <c r="V69" s="158">
        <f>+T69+U69</f>
        <v>259435</v>
      </c>
      <c r="W69" s="41">
        <f t="shared" si="115"/>
        <v>19.228383005124194</v>
      </c>
    </row>
    <row r="70" spans="1:28" ht="14.25" thickTop="1" thickBot="1">
      <c r="A70" s="4" t="str">
        <f t="shared" si="123"/>
        <v xml:space="preserve"> </v>
      </c>
      <c r="B70" s="133" t="s">
        <v>24</v>
      </c>
      <c r="C70" s="134">
        <f t="shared" ref="C70:H70" si="143">+C67+C68+C69</f>
        <v>2240</v>
      </c>
      <c r="D70" s="136">
        <f t="shared" si="143"/>
        <v>2242</v>
      </c>
      <c r="E70" s="168">
        <f t="shared" si="143"/>
        <v>4482</v>
      </c>
      <c r="F70" s="134">
        <f t="shared" si="143"/>
        <v>3115</v>
      </c>
      <c r="G70" s="136">
        <f t="shared" si="143"/>
        <v>3116</v>
      </c>
      <c r="H70" s="168">
        <f t="shared" si="143"/>
        <v>6231</v>
      </c>
      <c r="I70" s="137">
        <f t="shared" si="110"/>
        <v>39.022757697456491</v>
      </c>
      <c r="J70" s="4"/>
      <c r="L70" s="42" t="s">
        <v>24</v>
      </c>
      <c r="M70" s="43">
        <f t="shared" ref="M70:V70" si="144">+M67+M68+M69</f>
        <v>357013</v>
      </c>
      <c r="N70" s="44">
        <f t="shared" si="144"/>
        <v>361152</v>
      </c>
      <c r="O70" s="156">
        <f t="shared" si="144"/>
        <v>718165</v>
      </c>
      <c r="P70" s="45">
        <f t="shared" si="144"/>
        <v>897</v>
      </c>
      <c r="Q70" s="156">
        <f t="shared" si="144"/>
        <v>719062</v>
      </c>
      <c r="R70" s="46">
        <f t="shared" si="144"/>
        <v>454618</v>
      </c>
      <c r="S70" s="44">
        <f t="shared" si="144"/>
        <v>461765</v>
      </c>
      <c r="T70" s="156">
        <f t="shared" si="144"/>
        <v>916383</v>
      </c>
      <c r="U70" s="45">
        <f t="shared" si="144"/>
        <v>846</v>
      </c>
      <c r="V70" s="159">
        <f t="shared" si="144"/>
        <v>917229</v>
      </c>
      <c r="W70" s="47">
        <f t="shared" si="115"/>
        <v>27.559097824666011</v>
      </c>
    </row>
    <row r="71" spans="1:28" ht="13.5" thickTop="1">
      <c r="A71" s="4" t="str">
        <f t="shared" ref="A71" si="145">IF(ISERROR(F71/G71)," ",IF(F71/G71&gt;0.5,IF(F71/G71&lt;1.5," ","NOT OK"),"NOT OK"))</f>
        <v xml:space="preserve"> </v>
      </c>
      <c r="B71" s="112" t="s">
        <v>10</v>
      </c>
      <c r="C71" s="126">
        <f t="shared" ref="C71:H73" si="146">+C21+C46</f>
        <v>857</v>
      </c>
      <c r="D71" s="128">
        <f t="shared" si="146"/>
        <v>860</v>
      </c>
      <c r="E71" s="164">
        <f t="shared" si="146"/>
        <v>1717</v>
      </c>
      <c r="F71" s="126">
        <f t="shared" si="146"/>
        <v>1082</v>
      </c>
      <c r="G71" s="128">
        <f t="shared" si="146"/>
        <v>1083</v>
      </c>
      <c r="H71" s="164">
        <f t="shared" si="146"/>
        <v>2165</v>
      </c>
      <c r="I71" s="129">
        <f t="shared" ref="I71" si="147">IF(E71=0,0,((H71/E71)-1)*100)</f>
        <v>26.092020966802565</v>
      </c>
      <c r="J71" s="4"/>
      <c r="K71" s="7"/>
      <c r="L71" s="14" t="s">
        <v>10</v>
      </c>
      <c r="M71" s="37">
        <f t="shared" ref="M71:N73" si="148">+M21+M46</f>
        <v>133999</v>
      </c>
      <c r="N71" s="38">
        <f t="shared" si="148"/>
        <v>134145</v>
      </c>
      <c r="O71" s="155">
        <f>SUM(M71:N71)</f>
        <v>268144</v>
      </c>
      <c r="P71" s="39">
        <f t="shared" ref="P71:S73" si="149">+P21+P46</f>
        <v>217</v>
      </c>
      <c r="Q71" s="155">
        <f t="shared" si="149"/>
        <v>268361</v>
      </c>
      <c r="R71" s="40">
        <f t="shared" si="149"/>
        <v>159527</v>
      </c>
      <c r="S71" s="38">
        <f t="shared" si="149"/>
        <v>161478</v>
      </c>
      <c r="T71" s="155">
        <f>SUM(R71:S71)</f>
        <v>321005</v>
      </c>
      <c r="U71" s="39">
        <f>U21+U46</f>
        <v>173</v>
      </c>
      <c r="V71" s="158">
        <f>+T71+U71</f>
        <v>321178</v>
      </c>
      <c r="W71" s="41">
        <f t="shared" ref="W71" si="150">IF(Q71=0,0,((V71/Q71)-1)*100)</f>
        <v>19.681324782662159</v>
      </c>
    </row>
    <row r="72" spans="1:28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6"/>
        <v>913</v>
      </c>
      <c r="D72" s="128">
        <f t="shared" si="146"/>
        <v>910</v>
      </c>
      <c r="E72" s="164">
        <f t="shared" si="146"/>
        <v>1823</v>
      </c>
      <c r="F72" s="126">
        <f t="shared" si="146"/>
        <v>1158</v>
      </c>
      <c r="G72" s="128">
        <f t="shared" si="146"/>
        <v>1158</v>
      </c>
      <c r="H72" s="164">
        <f t="shared" si="146"/>
        <v>2316</v>
      </c>
      <c r="I72" s="129">
        <f>IF(E72=0,0,((H72/E72)-1)*100)</f>
        <v>27.043335161821179</v>
      </c>
      <c r="J72" s="4"/>
      <c r="K72" s="7"/>
      <c r="L72" s="14" t="s">
        <v>11</v>
      </c>
      <c r="M72" s="37">
        <f t="shared" si="148"/>
        <v>146477</v>
      </c>
      <c r="N72" s="38">
        <f t="shared" si="148"/>
        <v>140444</v>
      </c>
      <c r="O72" s="155">
        <f>SUM(M72:N72)</f>
        <v>286921</v>
      </c>
      <c r="P72" s="39">
        <f t="shared" si="149"/>
        <v>237</v>
      </c>
      <c r="Q72" s="155">
        <f t="shared" si="149"/>
        <v>287158</v>
      </c>
      <c r="R72" s="40">
        <f t="shared" si="149"/>
        <v>183329</v>
      </c>
      <c r="S72" s="38">
        <f t="shared" si="149"/>
        <v>177967</v>
      </c>
      <c r="T72" s="155">
        <f>SUM(R72:S72)</f>
        <v>361296</v>
      </c>
      <c r="U72" s="39">
        <f>U22+U47</f>
        <v>342</v>
      </c>
      <c r="V72" s="158">
        <f>+T72+U72</f>
        <v>361638</v>
      </c>
      <c r="W72" s="41">
        <f>IF(Q72=0,0,((V72/Q72)-1)*100)</f>
        <v>25.936940638951377</v>
      </c>
    </row>
    <row r="73" spans="1:28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6"/>
        <v>1005</v>
      </c>
      <c r="D73" s="132">
        <f t="shared" si="146"/>
        <v>1007</v>
      </c>
      <c r="E73" s="164">
        <f t="shared" si="146"/>
        <v>2012</v>
      </c>
      <c r="F73" s="130">
        <f t="shared" si="146"/>
        <v>1305</v>
      </c>
      <c r="G73" s="132">
        <f t="shared" si="146"/>
        <v>1306</v>
      </c>
      <c r="H73" s="164">
        <f t="shared" si="146"/>
        <v>2611</v>
      </c>
      <c r="I73" s="129">
        <f>IF(E73=0,0,((H73/E73)-1)*100)</f>
        <v>29.771371769383691</v>
      </c>
      <c r="J73" s="4"/>
      <c r="K73" s="7"/>
      <c r="L73" s="23" t="s">
        <v>12</v>
      </c>
      <c r="M73" s="37">
        <f t="shared" si="148"/>
        <v>164189</v>
      </c>
      <c r="N73" s="38">
        <f t="shared" si="148"/>
        <v>157584</v>
      </c>
      <c r="O73" s="155">
        <f t="shared" ref="O73" si="151">SUM(M73:N73)</f>
        <v>321773</v>
      </c>
      <c r="P73" s="39">
        <f t="shared" si="149"/>
        <v>575</v>
      </c>
      <c r="Q73" s="155">
        <f t="shared" si="149"/>
        <v>322348</v>
      </c>
      <c r="R73" s="40">
        <f t="shared" si="149"/>
        <v>214796</v>
      </c>
      <c r="S73" s="38">
        <f t="shared" si="149"/>
        <v>208515</v>
      </c>
      <c r="T73" s="155">
        <f t="shared" ref="T73" si="152">SUM(R73:S73)</f>
        <v>423311</v>
      </c>
      <c r="U73" s="39">
        <f>U23+U48</f>
        <v>401</v>
      </c>
      <c r="V73" s="158">
        <f>+T73+U73</f>
        <v>423712</v>
      </c>
      <c r="W73" s="41">
        <f>IF(Q73=0,0,((V73/Q73)-1)*100)</f>
        <v>31.445518507947924</v>
      </c>
    </row>
    <row r="74" spans="1:28" ht="14.25" thickTop="1" thickBot="1">
      <c r="A74" s="1"/>
      <c r="B74" s="133" t="s">
        <v>38</v>
      </c>
      <c r="C74" s="440">
        <f>+C71+C72+C73</f>
        <v>2775</v>
      </c>
      <c r="D74" s="441">
        <f t="shared" ref="D74" si="153">+D71+D72+D73</f>
        <v>2777</v>
      </c>
      <c r="E74" s="454">
        <f t="shared" ref="E74" si="154">+E71+E72+E73</f>
        <v>5552</v>
      </c>
      <c r="F74" s="440">
        <f t="shared" ref="F74" si="155">+F71+F72+F73</f>
        <v>3545</v>
      </c>
      <c r="G74" s="441">
        <f t="shared" ref="G74" si="156">+G71+G72+G73</f>
        <v>3547</v>
      </c>
      <c r="H74" s="454">
        <f t="shared" ref="H74" si="157">+H71+H72+H73</f>
        <v>7092</v>
      </c>
      <c r="I74" s="137">
        <f t="shared" ref="I74:I75" si="158">IF(E74=0,0,((H74/E74)-1)*100)</f>
        <v>27.737752161383277</v>
      </c>
      <c r="J74" s="4"/>
      <c r="L74" s="42" t="s">
        <v>38</v>
      </c>
      <c r="M74" s="43">
        <f t="shared" ref="M74" si="159">+M71+M72+M73</f>
        <v>444665</v>
      </c>
      <c r="N74" s="46">
        <f t="shared" ref="N74" si="160">+N71+N72+N73</f>
        <v>432173</v>
      </c>
      <c r="O74" s="455">
        <f t="shared" ref="O74" si="161">+O71+O72+O73</f>
        <v>876838</v>
      </c>
      <c r="P74" s="43">
        <f t="shared" ref="P74" si="162">+P71+P72+P73</f>
        <v>1029</v>
      </c>
      <c r="Q74" s="455">
        <f t="shared" ref="Q74" si="163">+Q71+Q72+Q73</f>
        <v>877867</v>
      </c>
      <c r="R74" s="43">
        <f t="shared" ref="R74" si="164">+R71+R72+R73</f>
        <v>557652</v>
      </c>
      <c r="S74" s="46">
        <f t="shared" ref="S74" si="165">+S71+S72+S73</f>
        <v>547960</v>
      </c>
      <c r="T74" s="455">
        <f t="shared" ref="T74" si="166">+T71+T72+T73</f>
        <v>1105612</v>
      </c>
      <c r="U74" s="43">
        <f t="shared" ref="U74" si="167">+U71+U72+U73</f>
        <v>916</v>
      </c>
      <c r="V74" s="455">
        <f t="shared" ref="V74" si="168">+V71+V72+V73</f>
        <v>1106528</v>
      </c>
      <c r="W74" s="444">
        <f t="shared" ref="W74:W75" si="169">IF(Q74=0,0,((V74/Q74)-1)*100)</f>
        <v>26.04733974508666</v>
      </c>
      <c r="X74" s="1"/>
      <c r="AA74" s="1"/>
      <c r="AB74" s="1"/>
    </row>
    <row r="75" spans="1:28" ht="14.25" thickTop="1" thickBot="1">
      <c r="A75" s="419" t="str">
        <f t="shared" ref="A75" si="170">IF(ISERROR(F75/G75)," ",IF(F75/G75&gt;0.5,IF(F75/G75&lt;1.5," ","NOT OK"),"NOT OK"))</f>
        <v xml:space="preserve"> </v>
      </c>
      <c r="B75" s="133" t="s">
        <v>64</v>
      </c>
      <c r="C75" s="134">
        <f>+C62+C66+C70+C74</f>
        <v>10621</v>
      </c>
      <c r="D75" s="136">
        <f t="shared" ref="D75" si="171">+D62+D66+D70+D74</f>
        <v>10624</v>
      </c>
      <c r="E75" s="165">
        <f t="shared" ref="E75" si="172">+E62+E66+E70+E74</f>
        <v>21245</v>
      </c>
      <c r="F75" s="134">
        <f t="shared" ref="F75" si="173">+F62+F66+F70+F74</f>
        <v>12949</v>
      </c>
      <c r="G75" s="136">
        <f t="shared" ref="G75" si="174">+G62+G66+G70+G74</f>
        <v>12949</v>
      </c>
      <c r="H75" s="165">
        <f t="shared" ref="H75" si="175">+H62+H66+H70+H74</f>
        <v>25898</v>
      </c>
      <c r="I75" s="138">
        <f t="shared" si="158"/>
        <v>21.901623911508583</v>
      </c>
      <c r="J75" s="8"/>
      <c r="L75" s="42" t="s">
        <v>64</v>
      </c>
      <c r="M75" s="46">
        <f t="shared" ref="M75" si="176">+M62+M66+M70+M74</f>
        <v>1588226</v>
      </c>
      <c r="N75" s="44">
        <f t="shared" ref="N75" si="177">+N62+N66+N70+N74</f>
        <v>1606511</v>
      </c>
      <c r="O75" s="156">
        <f t="shared" ref="O75" si="178">+O62+O66+O70+O74</f>
        <v>3194737</v>
      </c>
      <c r="P75" s="45">
        <f t="shared" ref="P75" si="179">+P62+P66+P70+P74</f>
        <v>1926</v>
      </c>
      <c r="Q75" s="159">
        <f t="shared" ref="Q75" si="180">+Q62+Q66+Q70+Q74</f>
        <v>3196663</v>
      </c>
      <c r="R75" s="46">
        <f t="shared" ref="R75" si="181">+R62+R66+R70+R74</f>
        <v>1966187</v>
      </c>
      <c r="S75" s="44">
        <f t="shared" ref="S75" si="182">+S62+S66+S70+S74</f>
        <v>1975292</v>
      </c>
      <c r="T75" s="156">
        <f t="shared" ref="T75" si="183">+T62+T66+T70+T74</f>
        <v>3941479</v>
      </c>
      <c r="U75" s="45">
        <f t="shared" ref="U75" si="184">+U62+U66+U70+U74</f>
        <v>3127</v>
      </c>
      <c r="V75" s="159">
        <f t="shared" ref="V75" si="185">+V62+V66+V70+V74</f>
        <v>3944606</v>
      </c>
      <c r="W75" s="47">
        <f t="shared" si="169"/>
        <v>23.397618078602591</v>
      </c>
    </row>
    <row r="76" spans="1:28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8" ht="13.5" customHeight="1" thickTop="1">
      <c r="J77" s="4"/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8" ht="13.5" customHeight="1" thickBot="1">
      <c r="J78" s="4"/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8" ht="13.5" customHeight="1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8" ht="13.5" customHeight="1" thickTop="1" thickBot="1">
      <c r="L80" s="59"/>
      <c r="M80" s="230" t="s">
        <v>59</v>
      </c>
      <c r="N80" s="230"/>
      <c r="O80" s="230"/>
      <c r="P80" s="230"/>
      <c r="Q80" s="231"/>
      <c r="R80" s="230" t="s">
        <v>63</v>
      </c>
      <c r="S80" s="230"/>
      <c r="T80" s="230"/>
      <c r="U80" s="230"/>
      <c r="V80" s="231"/>
      <c r="W80" s="60" t="s">
        <v>2</v>
      </c>
    </row>
    <row r="81" spans="1:29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66" t="s">
        <v>4</v>
      </c>
    </row>
    <row r="82" spans="1:29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72"/>
    </row>
    <row r="83" spans="1:29" ht="6.75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9">
      <c r="A84" s="422"/>
      <c r="L84" s="61" t="s">
        <v>13</v>
      </c>
      <c r="M84" s="78">
        <v>681</v>
      </c>
      <c r="N84" s="79">
        <v>783</v>
      </c>
      <c r="O84" s="208">
        <f>M84+N84</f>
        <v>1464</v>
      </c>
      <c r="P84" s="80">
        <v>108</v>
      </c>
      <c r="Q84" s="208">
        <f>O84+P84</f>
        <v>1572</v>
      </c>
      <c r="R84" s="78">
        <v>647</v>
      </c>
      <c r="S84" s="79">
        <v>628</v>
      </c>
      <c r="T84" s="208">
        <f>R84+S84</f>
        <v>1275</v>
      </c>
      <c r="U84" s="80">
        <v>0</v>
      </c>
      <c r="V84" s="208">
        <f>T84+U84</f>
        <v>1275</v>
      </c>
      <c r="W84" s="81">
        <f t="shared" ref="W84:W95" si="186">IF(Q84=0,0,((V84/Q84)-1)*100)</f>
        <v>-18.893129770992367</v>
      </c>
      <c r="Y84" s="344"/>
      <c r="Z84" s="344"/>
    </row>
    <row r="85" spans="1:29">
      <c r="A85" s="422"/>
      <c r="L85" s="61" t="s">
        <v>14</v>
      </c>
      <c r="M85" s="78">
        <v>606</v>
      </c>
      <c r="N85" s="79">
        <v>895</v>
      </c>
      <c r="O85" s="208">
        <f>M85+N85</f>
        <v>1501</v>
      </c>
      <c r="P85" s="80">
        <v>0</v>
      </c>
      <c r="Q85" s="208">
        <f>O85+P85</f>
        <v>1501</v>
      </c>
      <c r="R85" s="78">
        <v>640</v>
      </c>
      <c r="S85" s="79">
        <v>663</v>
      </c>
      <c r="T85" s="208">
        <f>R85+S85</f>
        <v>1303</v>
      </c>
      <c r="U85" s="80">
        <v>0</v>
      </c>
      <c r="V85" s="208">
        <f>T85+U85</f>
        <v>1303</v>
      </c>
      <c r="W85" s="81">
        <f t="shared" si="186"/>
        <v>-13.19120586275816</v>
      </c>
      <c r="Y85" s="344"/>
      <c r="Z85" s="344"/>
    </row>
    <row r="86" spans="1:29" ht="13.5" thickBot="1">
      <c r="A86" s="422"/>
      <c r="L86" s="61" t="s">
        <v>15</v>
      </c>
      <c r="M86" s="78">
        <v>803</v>
      </c>
      <c r="N86" s="79">
        <v>977</v>
      </c>
      <c r="O86" s="208">
        <f>M86+N86</f>
        <v>1780</v>
      </c>
      <c r="P86" s="80">
        <v>0</v>
      </c>
      <c r="Q86" s="208">
        <f>O86+P86</f>
        <v>1780</v>
      </c>
      <c r="R86" s="78">
        <v>849</v>
      </c>
      <c r="S86" s="79">
        <v>866</v>
      </c>
      <c r="T86" s="208">
        <f>R86+S86</f>
        <v>1715</v>
      </c>
      <c r="U86" s="80">
        <v>0</v>
      </c>
      <c r="V86" s="208">
        <f>T86+U86</f>
        <v>1715</v>
      </c>
      <c r="W86" s="81">
        <f>IF(Q86=0,0,((V86/Q86)-1)*100)</f>
        <v>-3.6516853932584303</v>
      </c>
    </row>
    <row r="87" spans="1:29" ht="14.25" thickTop="1" thickBot="1">
      <c r="A87" s="422"/>
      <c r="L87" s="82" t="s">
        <v>61</v>
      </c>
      <c r="M87" s="83">
        <f t="shared" ref="M87" si="187">+M84+M85+M86</f>
        <v>2090</v>
      </c>
      <c r="N87" s="84">
        <f t="shared" ref="N87" si="188">+N84+N85+N86</f>
        <v>2655</v>
      </c>
      <c r="O87" s="209">
        <f t="shared" ref="O87" si="189">+O84+O85+O86</f>
        <v>4745</v>
      </c>
      <c r="P87" s="83">
        <f t="shared" ref="P87" si="190">+P84+P85+P86</f>
        <v>108</v>
      </c>
      <c r="Q87" s="209">
        <f t="shared" ref="Q87" si="191">+Q84+Q85+Q86</f>
        <v>4853</v>
      </c>
      <c r="R87" s="83">
        <f t="shared" ref="R87" si="192">+R84+R85+R86</f>
        <v>2136</v>
      </c>
      <c r="S87" s="84">
        <f t="shared" ref="S87" si="193">+S84+S85+S86</f>
        <v>2157</v>
      </c>
      <c r="T87" s="209">
        <f t="shared" ref="T87" si="194">+T84+T85+T86</f>
        <v>4293</v>
      </c>
      <c r="U87" s="83">
        <f t="shared" ref="U87" si="195">+U84+U85+U86</f>
        <v>0</v>
      </c>
      <c r="V87" s="209">
        <f t="shared" ref="V87" si="196">+V84+V85+V86</f>
        <v>4293</v>
      </c>
      <c r="W87" s="85">
        <f t="shared" si="186"/>
        <v>-11.539254069647642</v>
      </c>
      <c r="Y87" s="344"/>
      <c r="Z87" s="344"/>
      <c r="AC87" s="342"/>
    </row>
    <row r="88" spans="1:29" ht="13.5" thickTop="1">
      <c r="A88" s="422"/>
      <c r="L88" s="61" t="s">
        <v>16</v>
      </c>
      <c r="M88" s="78">
        <v>573</v>
      </c>
      <c r="N88" s="79">
        <v>788</v>
      </c>
      <c r="O88" s="208">
        <f>SUM(M88:N88)</f>
        <v>1361</v>
      </c>
      <c r="P88" s="80">
        <v>0</v>
      </c>
      <c r="Q88" s="208">
        <f>O88+P88</f>
        <v>1361</v>
      </c>
      <c r="R88" s="78">
        <v>648</v>
      </c>
      <c r="S88" s="79">
        <v>670</v>
      </c>
      <c r="T88" s="208">
        <f>SUM(R88:S88)</f>
        <v>1318</v>
      </c>
      <c r="U88" s="80">
        <v>0</v>
      </c>
      <c r="V88" s="208">
        <f>T88+U88</f>
        <v>1318</v>
      </c>
      <c r="W88" s="81">
        <f t="shared" si="186"/>
        <v>-3.1594415870683346</v>
      </c>
      <c r="Y88" s="431"/>
      <c r="Z88" s="431"/>
      <c r="AA88" s="429"/>
    </row>
    <row r="89" spans="1:29">
      <c r="A89" s="422"/>
      <c r="L89" s="61" t="s">
        <v>17</v>
      </c>
      <c r="M89" s="78">
        <v>533</v>
      </c>
      <c r="N89" s="79">
        <v>953</v>
      </c>
      <c r="O89" s="208">
        <f>SUM(M89:N89)</f>
        <v>1486</v>
      </c>
      <c r="P89" s="80">
        <v>0</v>
      </c>
      <c r="Q89" s="208">
        <f>O89+P89</f>
        <v>1486</v>
      </c>
      <c r="R89" s="78">
        <v>585</v>
      </c>
      <c r="S89" s="79">
        <v>753</v>
      </c>
      <c r="T89" s="208">
        <f>SUM(R89:S89)</f>
        <v>1338</v>
      </c>
      <c r="U89" s="80">
        <v>0</v>
      </c>
      <c r="V89" s="208">
        <f>T89+U89</f>
        <v>1338</v>
      </c>
      <c r="W89" s="81">
        <f>IF(Q89=0,0,((V89/Q89)-1)*100)</f>
        <v>-9.9596231493943481</v>
      </c>
      <c r="Y89" s="431"/>
      <c r="Z89" s="431"/>
      <c r="AA89" s="429"/>
    </row>
    <row r="90" spans="1:29" ht="13.5" thickBot="1">
      <c r="A90" s="422"/>
      <c r="L90" s="61" t="s">
        <v>18</v>
      </c>
      <c r="M90" s="78">
        <v>526</v>
      </c>
      <c r="N90" s="79">
        <v>791</v>
      </c>
      <c r="O90" s="210">
        <f>SUM(M90:N90)</f>
        <v>1317</v>
      </c>
      <c r="P90" s="86">
        <v>0</v>
      </c>
      <c r="Q90" s="210">
        <f>O90+P90</f>
        <v>1317</v>
      </c>
      <c r="R90" s="78">
        <v>686</v>
      </c>
      <c r="S90" s="79">
        <v>622</v>
      </c>
      <c r="T90" s="210">
        <f>SUM(R90:S90)</f>
        <v>1308</v>
      </c>
      <c r="U90" s="86">
        <v>0</v>
      </c>
      <c r="V90" s="210">
        <f>T90+U90</f>
        <v>1308</v>
      </c>
      <c r="W90" s="81">
        <f t="shared" si="186"/>
        <v>-0.68337129840546629</v>
      </c>
      <c r="Y90" s="431"/>
      <c r="Z90" s="431"/>
      <c r="AA90" s="429"/>
    </row>
    <row r="91" spans="1:29" ht="14.25" thickTop="1" thickBot="1">
      <c r="A91" s="422"/>
      <c r="L91" s="87" t="s">
        <v>39</v>
      </c>
      <c r="M91" s="88">
        <f>+M88+M89+M90</f>
        <v>1632</v>
      </c>
      <c r="N91" s="88">
        <f t="shared" ref="N91" si="197">+N88+N89+N90</f>
        <v>2532</v>
      </c>
      <c r="O91" s="211">
        <f t="shared" ref="O91" si="198">+O88+O89+O90</f>
        <v>4164</v>
      </c>
      <c r="P91" s="89">
        <f t="shared" ref="P91" si="199">+P88+P89+P90</f>
        <v>0</v>
      </c>
      <c r="Q91" s="211">
        <f t="shared" ref="Q91" si="200">+Q88+Q89+Q90</f>
        <v>4164</v>
      </c>
      <c r="R91" s="88">
        <f t="shared" ref="R91" si="201">+R88+R89+R90</f>
        <v>1919</v>
      </c>
      <c r="S91" s="88">
        <f t="shared" ref="S91" si="202">+S88+S89+S90</f>
        <v>2045</v>
      </c>
      <c r="T91" s="211">
        <f t="shared" ref="T91" si="203">+T88+T89+T90</f>
        <v>3964</v>
      </c>
      <c r="U91" s="89">
        <f t="shared" ref="U91" si="204">+U88+U89+U90</f>
        <v>0</v>
      </c>
      <c r="V91" s="211">
        <f t="shared" ref="V91" si="205">+V88+V89+V90</f>
        <v>3964</v>
      </c>
      <c r="W91" s="90">
        <f t="shared" si="186"/>
        <v>-4.8030739673390999</v>
      </c>
    </row>
    <row r="92" spans="1:29" ht="13.5" thickTop="1">
      <c r="A92" s="422"/>
      <c r="L92" s="61" t="s">
        <v>21</v>
      </c>
      <c r="M92" s="78">
        <v>561</v>
      </c>
      <c r="N92" s="79">
        <v>869</v>
      </c>
      <c r="O92" s="210">
        <f>SUM(M92:N92)</f>
        <v>1430</v>
      </c>
      <c r="P92" s="91">
        <v>0</v>
      </c>
      <c r="Q92" s="210">
        <f>O92+P92</f>
        <v>1430</v>
      </c>
      <c r="R92" s="78">
        <v>626</v>
      </c>
      <c r="S92" s="79">
        <v>491</v>
      </c>
      <c r="T92" s="210">
        <f>SUM(R92:S92)</f>
        <v>1117</v>
      </c>
      <c r="U92" s="91">
        <v>0</v>
      </c>
      <c r="V92" s="210">
        <f>T92+U92</f>
        <v>1117</v>
      </c>
      <c r="W92" s="81">
        <f t="shared" si="186"/>
        <v>-21.888111888111883</v>
      </c>
    </row>
    <row r="93" spans="1:29">
      <c r="A93" s="422"/>
      <c r="L93" s="61" t="s">
        <v>22</v>
      </c>
      <c r="M93" s="78">
        <v>490</v>
      </c>
      <c r="N93" s="79">
        <v>750</v>
      </c>
      <c r="O93" s="210">
        <f>SUM(M93:N93)</f>
        <v>1240</v>
      </c>
      <c r="P93" s="80">
        <v>0</v>
      </c>
      <c r="Q93" s="210">
        <f>O93+P93</f>
        <v>1240</v>
      </c>
      <c r="R93" s="78">
        <v>661</v>
      </c>
      <c r="S93" s="79">
        <v>613</v>
      </c>
      <c r="T93" s="210">
        <f>SUM(R93:S93)</f>
        <v>1274</v>
      </c>
      <c r="U93" s="80">
        <v>0</v>
      </c>
      <c r="V93" s="210">
        <f>T93+U93</f>
        <v>1274</v>
      </c>
      <c r="W93" s="81">
        <f t="shared" si="186"/>
        <v>2.7419354838709609</v>
      </c>
    </row>
    <row r="94" spans="1:29" ht="13.5" thickBot="1">
      <c r="A94" s="423"/>
      <c r="L94" s="61" t="s">
        <v>23</v>
      </c>
      <c r="M94" s="78">
        <v>496</v>
      </c>
      <c r="N94" s="79">
        <v>596</v>
      </c>
      <c r="O94" s="210">
        <f>SUM(M94:N94)</f>
        <v>1092</v>
      </c>
      <c r="P94" s="80">
        <v>0</v>
      </c>
      <c r="Q94" s="210">
        <f>O94+P94</f>
        <v>1092</v>
      </c>
      <c r="R94" s="78">
        <v>643</v>
      </c>
      <c r="S94" s="79">
        <v>687</v>
      </c>
      <c r="T94" s="210">
        <f>SUM(R94:S94)</f>
        <v>1330</v>
      </c>
      <c r="U94" s="80">
        <v>0</v>
      </c>
      <c r="V94" s="210">
        <f>T94+U94</f>
        <v>1330</v>
      </c>
      <c r="W94" s="81">
        <f t="shared" si="186"/>
        <v>21.794871794871785</v>
      </c>
    </row>
    <row r="95" spans="1:29" ht="14.25" thickTop="1" thickBot="1">
      <c r="A95" s="422"/>
      <c r="L95" s="82" t="s">
        <v>40</v>
      </c>
      <c r="M95" s="83">
        <f t="shared" ref="M95:V95" si="206">+M92+M93+M94</f>
        <v>1547</v>
      </c>
      <c r="N95" s="84">
        <f t="shared" si="206"/>
        <v>2215</v>
      </c>
      <c r="O95" s="209">
        <f t="shared" si="206"/>
        <v>3762</v>
      </c>
      <c r="P95" s="83">
        <f t="shared" si="206"/>
        <v>0</v>
      </c>
      <c r="Q95" s="209">
        <f t="shared" si="206"/>
        <v>3762</v>
      </c>
      <c r="R95" s="83">
        <f t="shared" si="206"/>
        <v>1930</v>
      </c>
      <c r="S95" s="84">
        <f t="shared" si="206"/>
        <v>1791</v>
      </c>
      <c r="T95" s="209">
        <f t="shared" si="206"/>
        <v>3721</v>
      </c>
      <c r="U95" s="83">
        <f t="shared" si="206"/>
        <v>0</v>
      </c>
      <c r="V95" s="209">
        <f t="shared" si="206"/>
        <v>3721</v>
      </c>
      <c r="W95" s="85">
        <f t="shared" si="186"/>
        <v>-1.0898458266879296</v>
      </c>
      <c r="X95" s="348"/>
      <c r="Y95" s="349"/>
      <c r="Z95" s="349"/>
      <c r="AA95" s="429"/>
    </row>
    <row r="96" spans="1:29" ht="13.5" thickTop="1">
      <c r="A96" s="422"/>
      <c r="L96" s="61" t="s">
        <v>10</v>
      </c>
      <c r="M96" s="78">
        <v>634</v>
      </c>
      <c r="N96" s="79">
        <v>696</v>
      </c>
      <c r="O96" s="208">
        <f>M96+N96</f>
        <v>1330</v>
      </c>
      <c r="P96" s="80">
        <v>0</v>
      </c>
      <c r="Q96" s="208">
        <f>O96+P96</f>
        <v>1330</v>
      </c>
      <c r="R96" s="78">
        <v>718</v>
      </c>
      <c r="S96" s="79">
        <v>632</v>
      </c>
      <c r="T96" s="208">
        <f>R96+S96</f>
        <v>1350</v>
      </c>
      <c r="U96" s="80">
        <v>0</v>
      </c>
      <c r="V96" s="208">
        <f t="shared" ref="V96" si="207">T96+U96</f>
        <v>1350</v>
      </c>
      <c r="W96" s="81">
        <f>IF(Q96=0,0,((V96/Q96)-1)*100)</f>
        <v>1.5037593984962516</v>
      </c>
      <c r="Y96" s="431"/>
      <c r="Z96" s="431"/>
      <c r="AA96" s="429"/>
    </row>
    <row r="97" spans="1:29">
      <c r="A97" s="422"/>
      <c r="L97" s="61" t="s">
        <v>11</v>
      </c>
      <c r="M97" s="78">
        <v>753</v>
      </c>
      <c r="N97" s="79">
        <v>881</v>
      </c>
      <c r="O97" s="208">
        <f>M97+N97</f>
        <v>1634</v>
      </c>
      <c r="P97" s="80">
        <v>0</v>
      </c>
      <c r="Q97" s="208">
        <f>O97+P97</f>
        <v>1634</v>
      </c>
      <c r="R97" s="78">
        <v>688</v>
      </c>
      <c r="S97" s="79">
        <v>669</v>
      </c>
      <c r="T97" s="208">
        <f>R97+S97</f>
        <v>1357</v>
      </c>
      <c r="U97" s="80">
        <v>0</v>
      </c>
      <c r="V97" s="208">
        <f>T97+U97</f>
        <v>1357</v>
      </c>
      <c r="W97" s="81">
        <f>IF(Q97=0,0,((V97/Q97)-1)*100)</f>
        <v>-16.952264381884941</v>
      </c>
      <c r="Y97" s="431"/>
      <c r="Z97" s="431"/>
      <c r="AA97" s="429"/>
    </row>
    <row r="98" spans="1:29" ht="13.5" thickBot="1">
      <c r="A98" s="422"/>
      <c r="L98" s="67" t="s">
        <v>12</v>
      </c>
      <c r="M98" s="78">
        <v>655</v>
      </c>
      <c r="N98" s="79">
        <v>771</v>
      </c>
      <c r="O98" s="208">
        <f>M98+N98</f>
        <v>1426</v>
      </c>
      <c r="P98" s="80">
        <v>1</v>
      </c>
      <c r="Q98" s="208">
        <f>O98+P98</f>
        <v>1427</v>
      </c>
      <c r="R98" s="78">
        <v>755</v>
      </c>
      <c r="S98" s="79">
        <v>658</v>
      </c>
      <c r="T98" s="208">
        <f>R98+S98</f>
        <v>1413</v>
      </c>
      <c r="U98" s="80">
        <v>0</v>
      </c>
      <c r="V98" s="208">
        <f>T98+U98</f>
        <v>1413</v>
      </c>
      <c r="W98" s="81">
        <f>IF(Q98=0,0,((V98/Q98)-1)*100)</f>
        <v>-0.98107918710581554</v>
      </c>
      <c r="X98" s="348"/>
      <c r="Y98" s="349"/>
      <c r="Z98" s="349"/>
      <c r="AA98" s="429"/>
    </row>
    <row r="99" spans="1:29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08">+M96+M97+M98</f>
        <v>2042</v>
      </c>
      <c r="N99" s="84">
        <f t="shared" ref="N99" si="209">+N96+N97+N98</f>
        <v>2348</v>
      </c>
      <c r="O99" s="209">
        <f t="shared" ref="O99" si="210">+O96+O97+O98</f>
        <v>4390</v>
      </c>
      <c r="P99" s="83">
        <f t="shared" ref="P99" si="211">+P96+P97+P98</f>
        <v>1</v>
      </c>
      <c r="Q99" s="209">
        <f t="shared" ref="Q99" si="212">+Q96+Q97+Q98</f>
        <v>4391</v>
      </c>
      <c r="R99" s="83">
        <f t="shared" ref="R99" si="213">+R96+R97+R98</f>
        <v>2161</v>
      </c>
      <c r="S99" s="84">
        <f t="shared" ref="S99" si="214">+S96+S97+S98</f>
        <v>1959</v>
      </c>
      <c r="T99" s="209">
        <f t="shared" ref="T99" si="215">+T96+T97+T98</f>
        <v>4120</v>
      </c>
      <c r="U99" s="83">
        <f t="shared" ref="U99" si="216">+U96+U97+U98</f>
        <v>0</v>
      </c>
      <c r="V99" s="209">
        <f t="shared" ref="V99" si="217">+V96+V97+V98</f>
        <v>4120</v>
      </c>
      <c r="W99" s="85">
        <f t="shared" ref="W99" si="218">IF(Q99=0,0,((V99/Q99)-1)*100)</f>
        <v>-6.1717148713277155</v>
      </c>
      <c r="Y99" s="431"/>
      <c r="Z99" s="431"/>
      <c r="AA99" s="429"/>
      <c r="AB99" s="1"/>
    </row>
    <row r="100" spans="1:29" ht="14.25" thickTop="1" thickBot="1">
      <c r="A100" s="422"/>
      <c r="L100" s="82" t="s">
        <v>64</v>
      </c>
      <c r="M100" s="83">
        <f t="shared" ref="M100" si="219">+M87+M91+M95+M99</f>
        <v>7311</v>
      </c>
      <c r="N100" s="84">
        <f t="shared" ref="N100" si="220">+N87+N91+N95+N99</f>
        <v>9750</v>
      </c>
      <c r="O100" s="209">
        <f t="shared" ref="O100" si="221">+O87+O91+O95+O99</f>
        <v>17061</v>
      </c>
      <c r="P100" s="83">
        <f t="shared" ref="P100" si="222">+P87+P91+P95+P99</f>
        <v>109</v>
      </c>
      <c r="Q100" s="209">
        <f t="shared" ref="Q100" si="223">+Q87+Q91+Q95+Q99</f>
        <v>17170</v>
      </c>
      <c r="R100" s="83">
        <f t="shared" ref="R100" si="224">+R87+R91+R95+R99</f>
        <v>8146</v>
      </c>
      <c r="S100" s="84">
        <f t="shared" ref="S100" si="225">+S87+S91+S95+S99</f>
        <v>7952</v>
      </c>
      <c r="T100" s="209">
        <f t="shared" ref="T100" si="226">+T87+T91+T95+T99</f>
        <v>16098</v>
      </c>
      <c r="U100" s="83">
        <f t="shared" ref="U100" si="227">+U87+U91+U95+U99</f>
        <v>0</v>
      </c>
      <c r="V100" s="209">
        <f t="shared" ref="V100" si="228">+V87+V91+V95+V99</f>
        <v>16098</v>
      </c>
      <c r="W100" s="85">
        <f>IF(Q100=0,0,((V100/Q100)-1)*100)</f>
        <v>-6.2434478741991821</v>
      </c>
      <c r="Y100" s="344"/>
      <c r="Z100" s="344"/>
      <c r="AC100" s="342"/>
    </row>
    <row r="101" spans="1:29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9" ht="13.5" customHeight="1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9" ht="13.5" customHeight="1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9" ht="13.5" customHeight="1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9" ht="13.5" customHeight="1" thickTop="1" thickBot="1">
      <c r="L105" s="59"/>
      <c r="M105" s="230" t="s">
        <v>59</v>
      </c>
      <c r="N105" s="230"/>
      <c r="O105" s="230"/>
      <c r="P105" s="230"/>
      <c r="Q105" s="231"/>
      <c r="R105" s="230" t="s">
        <v>63</v>
      </c>
      <c r="S105" s="230"/>
      <c r="T105" s="230"/>
      <c r="U105" s="230"/>
      <c r="V105" s="231"/>
      <c r="W105" s="60" t="s">
        <v>2</v>
      </c>
    </row>
    <row r="106" spans="1:29" ht="13.5" thickTop="1">
      <c r="L106" s="61" t="s">
        <v>3</v>
      </c>
      <c r="M106" s="62"/>
      <c r="N106" s="63"/>
      <c r="O106" s="64"/>
      <c r="P106" s="93"/>
      <c r="Q106" s="64"/>
      <c r="R106" s="62"/>
      <c r="S106" s="63"/>
      <c r="T106" s="64"/>
      <c r="U106" s="93"/>
      <c r="V106" s="64"/>
      <c r="W106" s="66" t="s">
        <v>4</v>
      </c>
    </row>
    <row r="107" spans="1:29" ht="13.5" thickBot="1">
      <c r="L107" s="67"/>
      <c r="M107" s="68" t="s">
        <v>35</v>
      </c>
      <c r="N107" s="69" t="s">
        <v>36</v>
      </c>
      <c r="O107" s="70" t="s">
        <v>37</v>
      </c>
      <c r="P107" s="94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94" t="s">
        <v>32</v>
      </c>
      <c r="V107" s="70" t="s">
        <v>7</v>
      </c>
      <c r="W107" s="72"/>
    </row>
    <row r="108" spans="1:29" ht="5.25" customHeight="1" thickTop="1">
      <c r="L108" s="61"/>
      <c r="M108" s="73"/>
      <c r="N108" s="74"/>
      <c r="O108" s="75"/>
      <c r="P108" s="95"/>
      <c r="Q108" s="75"/>
      <c r="R108" s="73"/>
      <c r="S108" s="74"/>
      <c r="T108" s="75"/>
      <c r="U108" s="95"/>
      <c r="V108" s="75"/>
      <c r="W108" s="96"/>
    </row>
    <row r="109" spans="1:29">
      <c r="L109" s="61" t="s">
        <v>13</v>
      </c>
      <c r="M109" s="78">
        <v>0</v>
      </c>
      <c r="N109" s="79">
        <v>0</v>
      </c>
      <c r="O109" s="208">
        <f>M109+N109</f>
        <v>0</v>
      </c>
      <c r="P109" s="97">
        <v>0</v>
      </c>
      <c r="Q109" s="208">
        <f>O109+P109</f>
        <v>0</v>
      </c>
      <c r="R109" s="78">
        <v>0</v>
      </c>
      <c r="S109" s="79">
        <v>0</v>
      </c>
      <c r="T109" s="208">
        <f>R109+S109</f>
        <v>0</v>
      </c>
      <c r="U109" s="97">
        <v>0</v>
      </c>
      <c r="V109" s="208">
        <f>T109+U109</f>
        <v>0</v>
      </c>
      <c r="W109" s="244">
        <f t="shared" ref="W109:W120" si="229">IF(Q109=0,0,((V109/Q109)-1)*100)</f>
        <v>0</v>
      </c>
      <c r="Y109" s="344"/>
      <c r="Z109" s="344"/>
    </row>
    <row r="110" spans="1:29">
      <c r="L110" s="61" t="s">
        <v>14</v>
      </c>
      <c r="M110" s="78">
        <v>0</v>
      </c>
      <c r="N110" s="79">
        <v>0</v>
      </c>
      <c r="O110" s="208">
        <f>M110+N110</f>
        <v>0</v>
      </c>
      <c r="P110" s="97">
        <v>0</v>
      </c>
      <c r="Q110" s="208">
        <f>O110+P110</f>
        <v>0</v>
      </c>
      <c r="R110" s="78">
        <v>0</v>
      </c>
      <c r="S110" s="79">
        <v>0</v>
      </c>
      <c r="T110" s="208">
        <f>R110+S110</f>
        <v>0</v>
      </c>
      <c r="U110" s="97">
        <v>0</v>
      </c>
      <c r="V110" s="208">
        <f>T110+U110</f>
        <v>0</v>
      </c>
      <c r="W110" s="244">
        <f t="shared" si="229"/>
        <v>0</v>
      </c>
      <c r="Y110" s="344"/>
      <c r="Z110" s="344"/>
    </row>
    <row r="111" spans="1:29" ht="13.5" thickBot="1">
      <c r="L111" s="61" t="s">
        <v>15</v>
      </c>
      <c r="M111" s="78">
        <v>0</v>
      </c>
      <c r="N111" s="79">
        <v>0</v>
      </c>
      <c r="O111" s="208">
        <f>M111+N111</f>
        <v>0</v>
      </c>
      <c r="P111" s="97">
        <v>0</v>
      </c>
      <c r="Q111" s="208">
        <f>O111+P111</f>
        <v>0</v>
      </c>
      <c r="R111" s="78">
        <v>0</v>
      </c>
      <c r="S111" s="79">
        <v>0</v>
      </c>
      <c r="T111" s="208">
        <f>R111+S111</f>
        <v>0</v>
      </c>
      <c r="U111" s="97">
        <v>0</v>
      </c>
      <c r="V111" s="208">
        <f>T111+U111</f>
        <v>0</v>
      </c>
      <c r="W111" s="244">
        <f>IF(Q111=0,0,((V111/Q111)-1)*100)</f>
        <v>0</v>
      </c>
      <c r="Y111" s="344"/>
      <c r="Z111" s="344"/>
    </row>
    <row r="112" spans="1:29" ht="14.25" thickTop="1" thickBot="1">
      <c r="L112" s="82" t="s">
        <v>61</v>
      </c>
      <c r="M112" s="83">
        <f t="shared" ref="M112" si="230">+M109+M110+M111</f>
        <v>0</v>
      </c>
      <c r="N112" s="84">
        <f t="shared" ref="N112" si="231">+N109+N110+N111</f>
        <v>0</v>
      </c>
      <c r="O112" s="209">
        <f t="shared" ref="O112" si="232">+O109+O110+O111</f>
        <v>0</v>
      </c>
      <c r="P112" s="83">
        <f t="shared" ref="P112" si="233">+P109+P110+P111</f>
        <v>0</v>
      </c>
      <c r="Q112" s="209">
        <f t="shared" ref="Q112" si="234">+Q109+Q110+Q111</f>
        <v>0</v>
      </c>
      <c r="R112" s="83">
        <f t="shared" ref="R112" si="235">+R109+R110+R111</f>
        <v>0</v>
      </c>
      <c r="S112" s="84">
        <f t="shared" ref="S112" si="236">+S109+S110+S111</f>
        <v>0</v>
      </c>
      <c r="T112" s="209">
        <f t="shared" ref="T112" si="237">+T109+T110+T111</f>
        <v>0</v>
      </c>
      <c r="U112" s="83">
        <f t="shared" ref="U112" si="238">+U109+U110+U111</f>
        <v>0</v>
      </c>
      <c r="V112" s="209">
        <f t="shared" ref="V112" si="239">+V109+V110+V111</f>
        <v>0</v>
      </c>
      <c r="W112" s="405">
        <f t="shared" ref="W112" si="240">IF(Q112=0,0,((V112/Q112)-1)*100)</f>
        <v>0</v>
      </c>
      <c r="Y112" s="344"/>
      <c r="Z112" s="344"/>
      <c r="AC112" s="342"/>
    </row>
    <row r="113" spans="1:29" ht="13.5" thickTop="1">
      <c r="L113" s="61" t="s">
        <v>16</v>
      </c>
      <c r="M113" s="78">
        <v>0</v>
      </c>
      <c r="N113" s="79">
        <v>0</v>
      </c>
      <c r="O113" s="208">
        <f>SUM(M113:N113)</f>
        <v>0</v>
      </c>
      <c r="P113" s="97">
        <v>0</v>
      </c>
      <c r="Q113" s="208">
        <f>O113+P113</f>
        <v>0</v>
      </c>
      <c r="R113" s="78">
        <v>0</v>
      </c>
      <c r="S113" s="79">
        <v>0</v>
      </c>
      <c r="T113" s="208">
        <f>SUM(R113:S113)</f>
        <v>0</v>
      </c>
      <c r="U113" s="97">
        <v>0</v>
      </c>
      <c r="V113" s="208">
        <f>T113+U113</f>
        <v>0</v>
      </c>
      <c r="W113" s="244">
        <f t="shared" si="229"/>
        <v>0</v>
      </c>
      <c r="Y113" s="431"/>
      <c r="Z113" s="431"/>
      <c r="AA113" s="429"/>
    </row>
    <row r="114" spans="1:29">
      <c r="L114" s="61" t="s">
        <v>17</v>
      </c>
      <c r="M114" s="78">
        <v>0</v>
      </c>
      <c r="N114" s="79">
        <v>0</v>
      </c>
      <c r="O114" s="208">
        <f>SUM(M114:N114)</f>
        <v>0</v>
      </c>
      <c r="P114" s="97">
        <v>0</v>
      </c>
      <c r="Q114" s="208">
        <f>O114+P114</f>
        <v>0</v>
      </c>
      <c r="R114" s="78">
        <v>0</v>
      </c>
      <c r="S114" s="79">
        <v>0</v>
      </c>
      <c r="T114" s="208">
        <f>SUM(R114:S114)</f>
        <v>0</v>
      </c>
      <c r="U114" s="97">
        <v>0</v>
      </c>
      <c r="V114" s="208">
        <f>T114+U114</f>
        <v>0</v>
      </c>
      <c r="W114" s="244">
        <f>IF(Q114=0,0,((V114/Q114)-1)*100)</f>
        <v>0</v>
      </c>
      <c r="Y114" s="431"/>
      <c r="Z114" s="431"/>
      <c r="AA114" s="429"/>
    </row>
    <row r="115" spans="1:29" ht="13.5" thickBot="1">
      <c r="L115" s="61" t="s">
        <v>18</v>
      </c>
      <c r="M115" s="78">
        <v>0</v>
      </c>
      <c r="N115" s="79">
        <v>0</v>
      </c>
      <c r="O115" s="210">
        <f>SUM(M115:N115)</f>
        <v>0</v>
      </c>
      <c r="P115" s="101">
        <v>0</v>
      </c>
      <c r="Q115" s="208">
        <f>O115+P115</f>
        <v>0</v>
      </c>
      <c r="R115" s="78">
        <v>0</v>
      </c>
      <c r="S115" s="79">
        <v>0</v>
      </c>
      <c r="T115" s="210">
        <f>SUM(R115:S115)</f>
        <v>0</v>
      </c>
      <c r="U115" s="101">
        <v>0</v>
      </c>
      <c r="V115" s="208">
        <f>T115+U115</f>
        <v>0</v>
      </c>
      <c r="W115" s="244">
        <f t="shared" si="229"/>
        <v>0</v>
      </c>
      <c r="Y115" s="431"/>
      <c r="Z115" s="431"/>
      <c r="AA115" s="429"/>
    </row>
    <row r="116" spans="1:29" ht="14.25" thickTop="1" thickBot="1">
      <c r="L116" s="87" t="s">
        <v>39</v>
      </c>
      <c r="M116" s="88">
        <f>+M113+M114+M115</f>
        <v>0</v>
      </c>
      <c r="N116" s="88">
        <f t="shared" ref="N116" si="241">+N113+N114+N115</f>
        <v>0</v>
      </c>
      <c r="O116" s="211">
        <f t="shared" ref="O116" si="242">+O113+O114+O115</f>
        <v>0</v>
      </c>
      <c r="P116" s="102">
        <f t="shared" ref="P116" si="243">+P113+P114+P115</f>
        <v>0</v>
      </c>
      <c r="Q116" s="221">
        <f t="shared" ref="Q116" si="244">+Q113+Q114+Q115</f>
        <v>0</v>
      </c>
      <c r="R116" s="88">
        <f t="shared" ref="R116" si="245">+R113+R114+R115</f>
        <v>0</v>
      </c>
      <c r="S116" s="88">
        <f t="shared" ref="S116" si="246">+S113+S114+S115</f>
        <v>0</v>
      </c>
      <c r="T116" s="211">
        <f t="shared" ref="T116" si="247">+T113+T114+T115</f>
        <v>0</v>
      </c>
      <c r="U116" s="102">
        <f t="shared" ref="U116" si="248">+U113+U114+U115</f>
        <v>0</v>
      </c>
      <c r="V116" s="221">
        <f t="shared" ref="V116" si="249">+V113+V114+V115</f>
        <v>0</v>
      </c>
      <c r="W116" s="406">
        <f t="shared" si="229"/>
        <v>0</v>
      </c>
      <c r="Y116" s="344"/>
    </row>
    <row r="117" spans="1:29" ht="13.5" thickTop="1">
      <c r="A117" s="424"/>
      <c r="K117" s="424"/>
      <c r="L117" s="61" t="s">
        <v>21</v>
      </c>
      <c r="M117" s="78">
        <v>0</v>
      </c>
      <c r="N117" s="79">
        <v>0</v>
      </c>
      <c r="O117" s="210">
        <f>SUM(M117:N117)</f>
        <v>0</v>
      </c>
      <c r="P117" s="103">
        <v>0</v>
      </c>
      <c r="Q117" s="208">
        <f>O117+P117</f>
        <v>0</v>
      </c>
      <c r="R117" s="78">
        <v>0</v>
      </c>
      <c r="S117" s="79">
        <v>0</v>
      </c>
      <c r="T117" s="210">
        <f>SUM(R117:S117)</f>
        <v>0</v>
      </c>
      <c r="U117" s="103">
        <v>0</v>
      </c>
      <c r="V117" s="208">
        <f>T117+U117</f>
        <v>0</v>
      </c>
      <c r="W117" s="244">
        <f t="shared" si="229"/>
        <v>0</v>
      </c>
      <c r="X117" s="348"/>
      <c r="Y117" s="344"/>
      <c r="Z117" s="349"/>
      <c r="AA117" s="429"/>
    </row>
    <row r="118" spans="1:29">
      <c r="A118" s="424"/>
      <c r="K118" s="424"/>
      <c r="L118" s="61" t="s">
        <v>22</v>
      </c>
      <c r="M118" s="78">
        <v>0</v>
      </c>
      <c r="N118" s="79">
        <v>0</v>
      </c>
      <c r="O118" s="210">
        <f>SUM(M118:N118)</f>
        <v>0</v>
      </c>
      <c r="P118" s="97">
        <v>0</v>
      </c>
      <c r="Q118" s="208">
        <f>O118+P118</f>
        <v>0</v>
      </c>
      <c r="R118" s="78">
        <v>0</v>
      </c>
      <c r="S118" s="79">
        <v>0</v>
      </c>
      <c r="T118" s="210">
        <f>SUM(R118:S118)</f>
        <v>0</v>
      </c>
      <c r="U118" s="97">
        <v>0</v>
      </c>
      <c r="V118" s="208">
        <f>T118+U118</f>
        <v>0</v>
      </c>
      <c r="W118" s="244">
        <f t="shared" si="229"/>
        <v>0</v>
      </c>
      <c r="X118" s="348"/>
      <c r="Y118" s="344"/>
      <c r="Z118" s="349"/>
      <c r="AA118" s="429"/>
    </row>
    <row r="119" spans="1:29" ht="13.5" thickBot="1">
      <c r="A119" s="424"/>
      <c r="K119" s="424"/>
      <c r="L119" s="61" t="s">
        <v>23</v>
      </c>
      <c r="M119" s="78">
        <v>0</v>
      </c>
      <c r="N119" s="79">
        <v>0</v>
      </c>
      <c r="O119" s="210">
        <f>SUM(M119:N119)</f>
        <v>0</v>
      </c>
      <c r="P119" s="97">
        <v>0</v>
      </c>
      <c r="Q119" s="208">
        <f>O119+P119</f>
        <v>0</v>
      </c>
      <c r="R119" s="78">
        <v>0</v>
      </c>
      <c r="S119" s="79">
        <v>0</v>
      </c>
      <c r="T119" s="210">
        <f>SUM(R119:S119)</f>
        <v>0</v>
      </c>
      <c r="U119" s="97">
        <v>0</v>
      </c>
      <c r="V119" s="208">
        <f>T119+U119</f>
        <v>0</v>
      </c>
      <c r="W119" s="244">
        <f t="shared" si="229"/>
        <v>0</v>
      </c>
      <c r="X119" s="348"/>
      <c r="Y119" s="344"/>
      <c r="Z119" s="349"/>
      <c r="AA119" s="429"/>
    </row>
    <row r="120" spans="1:29" ht="14.25" thickTop="1" thickBot="1">
      <c r="L120" s="82" t="s">
        <v>40</v>
      </c>
      <c r="M120" s="83">
        <f t="shared" ref="M120:V120" si="250">+M117+M118+M119</f>
        <v>0</v>
      </c>
      <c r="N120" s="84">
        <f t="shared" si="250"/>
        <v>0</v>
      </c>
      <c r="O120" s="209">
        <f t="shared" si="250"/>
        <v>0</v>
      </c>
      <c r="P120" s="99">
        <f t="shared" si="250"/>
        <v>0</v>
      </c>
      <c r="Q120" s="220">
        <f t="shared" si="250"/>
        <v>0</v>
      </c>
      <c r="R120" s="83">
        <f t="shared" si="250"/>
        <v>0</v>
      </c>
      <c r="S120" s="84">
        <f t="shared" si="250"/>
        <v>0</v>
      </c>
      <c r="T120" s="209">
        <f t="shared" si="250"/>
        <v>0</v>
      </c>
      <c r="U120" s="99">
        <f t="shared" si="250"/>
        <v>0</v>
      </c>
      <c r="V120" s="220">
        <f t="shared" si="250"/>
        <v>0</v>
      </c>
      <c r="W120" s="407">
        <f t="shared" si="229"/>
        <v>0</v>
      </c>
    </row>
    <row r="121" spans="1:29" ht="13.5" thickTop="1">
      <c r="L121" s="61" t="s">
        <v>10</v>
      </c>
      <c r="M121" s="78">
        <v>0</v>
      </c>
      <c r="N121" s="79">
        <v>0</v>
      </c>
      <c r="O121" s="208">
        <f>M121+N121</f>
        <v>0</v>
      </c>
      <c r="P121" s="97">
        <v>0</v>
      </c>
      <c r="Q121" s="208">
        <f>O121+P121</f>
        <v>0</v>
      </c>
      <c r="R121" s="78">
        <v>0</v>
      </c>
      <c r="S121" s="79">
        <v>0</v>
      </c>
      <c r="T121" s="208">
        <f>R121+S121</f>
        <v>0</v>
      </c>
      <c r="U121" s="97">
        <v>0</v>
      </c>
      <c r="V121" s="208">
        <f>T121+U121</f>
        <v>0</v>
      </c>
      <c r="W121" s="244">
        <f>IF(Q121=0,0,((V121/Q121)-1)*100)</f>
        <v>0</v>
      </c>
    </row>
    <row r="122" spans="1:29">
      <c r="L122" s="61" t="s">
        <v>11</v>
      </c>
      <c r="M122" s="78">
        <v>0</v>
      </c>
      <c r="N122" s="79">
        <v>0</v>
      </c>
      <c r="O122" s="208">
        <f>M122+N122</f>
        <v>0</v>
      </c>
      <c r="P122" s="97">
        <v>0</v>
      </c>
      <c r="Q122" s="208">
        <f>O122+P122</f>
        <v>0</v>
      </c>
      <c r="R122" s="78">
        <v>0</v>
      </c>
      <c r="S122" s="79">
        <v>0</v>
      </c>
      <c r="T122" s="208">
        <f>R122+S122</f>
        <v>0</v>
      </c>
      <c r="U122" s="97">
        <v>0</v>
      </c>
      <c r="V122" s="208">
        <f>T122+U122</f>
        <v>0</v>
      </c>
      <c r="W122" s="244">
        <f>IF(Q122=0,0,((V122/Q122)-1)*100)</f>
        <v>0</v>
      </c>
    </row>
    <row r="123" spans="1:29" ht="13.5" thickBot="1">
      <c r="L123" s="67" t="s">
        <v>12</v>
      </c>
      <c r="M123" s="78">
        <v>0</v>
      </c>
      <c r="N123" s="79">
        <v>0</v>
      </c>
      <c r="O123" s="208">
        <f>M123+N123</f>
        <v>0</v>
      </c>
      <c r="P123" s="97">
        <v>0</v>
      </c>
      <c r="Q123" s="208">
        <f>O123+P123</f>
        <v>0</v>
      </c>
      <c r="R123" s="78">
        <v>0</v>
      </c>
      <c r="S123" s="79">
        <v>0</v>
      </c>
      <c r="T123" s="208">
        <f>R123+S123</f>
        <v>0</v>
      </c>
      <c r="U123" s="97">
        <v>0</v>
      </c>
      <c r="V123" s="208">
        <f>T123+U123</f>
        <v>0</v>
      </c>
      <c r="W123" s="244">
        <f>IF(Q123=0,0,((V123/Q123)-1)*100)</f>
        <v>0</v>
      </c>
      <c r="Y123" s="344"/>
    </row>
    <row r="124" spans="1:29" ht="14.25" thickTop="1" thickBot="1">
      <c r="L124" s="82" t="s">
        <v>38</v>
      </c>
      <c r="M124" s="83">
        <f t="shared" ref="M124" si="251">+M121+M122+M123</f>
        <v>0</v>
      </c>
      <c r="N124" s="84">
        <f t="shared" ref="N124" si="252">+N121+N122+N123</f>
        <v>0</v>
      </c>
      <c r="O124" s="209">
        <f t="shared" ref="O124" si="253">+O121+O122+O123</f>
        <v>0</v>
      </c>
      <c r="P124" s="83">
        <f t="shared" ref="P124" si="254">+P121+P122+P123</f>
        <v>0</v>
      </c>
      <c r="Q124" s="209">
        <f t="shared" ref="Q124" si="255">+Q121+Q122+Q123</f>
        <v>0</v>
      </c>
      <c r="R124" s="83">
        <f t="shared" ref="R124" si="256">+R121+R122+R123</f>
        <v>0</v>
      </c>
      <c r="S124" s="84">
        <f t="shared" ref="S124" si="257">+S121+S122+S123</f>
        <v>0</v>
      </c>
      <c r="T124" s="209">
        <f t="shared" ref="T124" si="258">+T121+T122+T123</f>
        <v>0</v>
      </c>
      <c r="U124" s="83">
        <f t="shared" ref="U124" si="259">+U121+U122+U123</f>
        <v>0</v>
      </c>
      <c r="V124" s="209">
        <f t="shared" ref="V124" si="260">+V121+V122+V123</f>
        <v>0</v>
      </c>
      <c r="W124" s="405">
        <f t="shared" ref="W124" si="261">IF(Q124=0,0,((V124/Q124)-1)*100)</f>
        <v>0</v>
      </c>
    </row>
    <row r="125" spans="1:29" ht="14.25" thickTop="1" thickBot="1">
      <c r="L125" s="82" t="s">
        <v>64</v>
      </c>
      <c r="M125" s="83">
        <f t="shared" ref="M125" si="262">+M112+M116+M120+M124</f>
        <v>0</v>
      </c>
      <c r="N125" s="84">
        <f t="shared" ref="N125" si="263">+N112+N116+N120+N124</f>
        <v>0</v>
      </c>
      <c r="O125" s="209">
        <f t="shared" ref="O125" si="264">+O112+O116+O120+O124</f>
        <v>0</v>
      </c>
      <c r="P125" s="83">
        <f t="shared" ref="P125" si="265">+P112+P116+P120+P124</f>
        <v>0</v>
      </c>
      <c r="Q125" s="209">
        <f t="shared" ref="Q125" si="266">+Q112+Q116+Q120+Q124</f>
        <v>0</v>
      </c>
      <c r="R125" s="83">
        <f t="shared" ref="R125" si="267">+R112+R116+R120+R124</f>
        <v>0</v>
      </c>
      <c r="S125" s="84">
        <f t="shared" ref="S125" si="268">+S112+S116+S120+S124</f>
        <v>0</v>
      </c>
      <c r="T125" s="209">
        <f t="shared" ref="T125" si="269">+T112+T116+T120+T124</f>
        <v>0</v>
      </c>
      <c r="U125" s="83">
        <f t="shared" ref="U125" si="270">+U112+U116+U120+U124</f>
        <v>0</v>
      </c>
      <c r="V125" s="209">
        <f t="shared" ref="V125" si="271">+V112+V116+V120+V124</f>
        <v>0</v>
      </c>
      <c r="W125" s="405">
        <f>IF(Q125=0,0,((V125/Q125)-1)*100)</f>
        <v>0</v>
      </c>
      <c r="Y125" s="344"/>
      <c r="Z125" s="344"/>
      <c r="AC125" s="342"/>
    </row>
    <row r="126" spans="1:29" ht="12.75" customHeight="1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9" ht="12.75" customHeight="1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9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9" ht="13.5" customHeight="1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9" ht="14.25" thickTop="1" thickBot="1">
      <c r="L130" s="59"/>
      <c r="M130" s="230" t="s">
        <v>59</v>
      </c>
      <c r="N130" s="230"/>
      <c r="O130" s="230"/>
      <c r="P130" s="230"/>
      <c r="Q130" s="231"/>
      <c r="R130" s="230" t="s">
        <v>63</v>
      </c>
      <c r="S130" s="230"/>
      <c r="T130" s="230"/>
      <c r="U130" s="230"/>
      <c r="V130" s="231"/>
      <c r="W130" s="60" t="s">
        <v>2</v>
      </c>
    </row>
    <row r="131" spans="1:29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93"/>
      <c r="V131" s="64"/>
      <c r="W131" s="66" t="s">
        <v>4</v>
      </c>
    </row>
    <row r="132" spans="1:29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339" t="s">
        <v>7</v>
      </c>
      <c r="R132" s="68" t="s">
        <v>35</v>
      </c>
      <c r="S132" s="69" t="s">
        <v>36</v>
      </c>
      <c r="T132" s="70" t="s">
        <v>37</v>
      </c>
      <c r="U132" s="94" t="s">
        <v>32</v>
      </c>
      <c r="V132" s="70" t="s">
        <v>7</v>
      </c>
      <c r="W132" s="72"/>
    </row>
    <row r="133" spans="1:29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95"/>
      <c r="V133" s="75"/>
      <c r="W133" s="96"/>
    </row>
    <row r="134" spans="1:29">
      <c r="L134" s="61" t="s">
        <v>13</v>
      </c>
      <c r="M134" s="78">
        <f t="shared" ref="M134:N136" si="272">+M84+M109</f>
        <v>681</v>
      </c>
      <c r="N134" s="79">
        <f t="shared" si="272"/>
        <v>783</v>
      </c>
      <c r="O134" s="208">
        <f t="shared" ref="O134:O144" si="273">M134+N134</f>
        <v>1464</v>
      </c>
      <c r="P134" s="80">
        <f>+P84+P109</f>
        <v>108</v>
      </c>
      <c r="Q134" s="222">
        <f t="shared" ref="Q134:Q135" si="274">O134+P134</f>
        <v>1572</v>
      </c>
      <c r="R134" s="78">
        <f t="shared" ref="R134:S136" si="275">+R84+R109</f>
        <v>647</v>
      </c>
      <c r="S134" s="79">
        <f t="shared" si="275"/>
        <v>628</v>
      </c>
      <c r="T134" s="208">
        <f t="shared" ref="T134:T144" si="276">R134+S134</f>
        <v>1275</v>
      </c>
      <c r="U134" s="97">
        <f>+U84+U109</f>
        <v>0</v>
      </c>
      <c r="V134" s="208">
        <f>T134+U134</f>
        <v>1275</v>
      </c>
      <c r="W134" s="98">
        <f>IF(Q134=0,0,((V134/Q134)-1)*100)</f>
        <v>-18.893129770992367</v>
      </c>
      <c r="Y134" s="344"/>
      <c r="Z134" s="344"/>
    </row>
    <row r="135" spans="1:29">
      <c r="L135" s="61" t="s">
        <v>14</v>
      </c>
      <c r="M135" s="78">
        <f t="shared" si="272"/>
        <v>606</v>
      </c>
      <c r="N135" s="79">
        <f t="shared" si="272"/>
        <v>895</v>
      </c>
      <c r="O135" s="208">
        <f t="shared" si="273"/>
        <v>1501</v>
      </c>
      <c r="P135" s="80">
        <f>+P85+P110</f>
        <v>0</v>
      </c>
      <c r="Q135" s="222">
        <f t="shared" si="274"/>
        <v>1501</v>
      </c>
      <c r="R135" s="78">
        <f t="shared" si="275"/>
        <v>640</v>
      </c>
      <c r="S135" s="79">
        <f t="shared" si="275"/>
        <v>663</v>
      </c>
      <c r="T135" s="208">
        <f t="shared" si="276"/>
        <v>1303</v>
      </c>
      <c r="U135" s="97">
        <f>+U85+U110</f>
        <v>0</v>
      </c>
      <c r="V135" s="208">
        <f>T135+U135</f>
        <v>1303</v>
      </c>
      <c r="W135" s="98">
        <f t="shared" ref="W135:W145" si="277">IF(Q135=0,0,((V135/Q135)-1)*100)</f>
        <v>-13.19120586275816</v>
      </c>
      <c r="Y135" s="344"/>
      <c r="Z135" s="344"/>
      <c r="AC135" s="342"/>
    </row>
    <row r="136" spans="1:29" ht="13.5" thickBot="1">
      <c r="L136" s="61" t="s">
        <v>15</v>
      </c>
      <c r="M136" s="78">
        <f t="shared" si="272"/>
        <v>803</v>
      </c>
      <c r="N136" s="79">
        <f t="shared" si="272"/>
        <v>977</v>
      </c>
      <c r="O136" s="208">
        <f>M136+N136</f>
        <v>1780</v>
      </c>
      <c r="P136" s="80">
        <f>+P86+P111</f>
        <v>0</v>
      </c>
      <c r="Q136" s="222">
        <f>O136+P136</f>
        <v>1780</v>
      </c>
      <c r="R136" s="78">
        <f t="shared" si="275"/>
        <v>849</v>
      </c>
      <c r="S136" s="79">
        <f t="shared" si="275"/>
        <v>866</v>
      </c>
      <c r="T136" s="208">
        <f>R136+S136</f>
        <v>1715</v>
      </c>
      <c r="U136" s="97">
        <f>+U86+U111</f>
        <v>0</v>
      </c>
      <c r="V136" s="208">
        <f>T136+U136</f>
        <v>1715</v>
      </c>
      <c r="W136" s="98">
        <f>IF(Q136=0,0,((V136/Q136)-1)*100)</f>
        <v>-3.6516853932584303</v>
      </c>
      <c r="Y136" s="431"/>
      <c r="Z136" s="431"/>
      <c r="AA136" s="429"/>
    </row>
    <row r="137" spans="1:29" ht="14.25" thickTop="1" thickBot="1">
      <c r="L137" s="82" t="s">
        <v>61</v>
      </c>
      <c r="M137" s="83">
        <f t="shared" ref="M137" si="278">+M134+M135+M136</f>
        <v>2090</v>
      </c>
      <c r="N137" s="84">
        <f t="shared" ref="N137" si="279">+N134+N135+N136</f>
        <v>2655</v>
      </c>
      <c r="O137" s="209">
        <f t="shared" ref="O137" si="280">+O134+O135+O136</f>
        <v>4745</v>
      </c>
      <c r="P137" s="83">
        <f t="shared" ref="P137" si="281">+P134+P135+P136</f>
        <v>108</v>
      </c>
      <c r="Q137" s="209">
        <f t="shared" ref="Q137" si="282">+Q134+Q135+Q136</f>
        <v>4853</v>
      </c>
      <c r="R137" s="83">
        <f t="shared" ref="R137" si="283">+R134+R135+R136</f>
        <v>2136</v>
      </c>
      <c r="S137" s="84">
        <f t="shared" ref="S137" si="284">+S134+S135+S136</f>
        <v>2157</v>
      </c>
      <c r="T137" s="209">
        <f t="shared" ref="T137" si="285">+T134+T135+T136</f>
        <v>4293</v>
      </c>
      <c r="U137" s="83">
        <f t="shared" ref="U137" si="286">+U134+U135+U136</f>
        <v>0</v>
      </c>
      <c r="V137" s="209">
        <f t="shared" ref="V137" si="287">+V134+V135+V136</f>
        <v>4293</v>
      </c>
      <c r="W137" s="85">
        <f t="shared" si="277"/>
        <v>-11.539254069647642</v>
      </c>
      <c r="Y137" s="344"/>
      <c r="Z137" s="344"/>
      <c r="AC137" s="342"/>
    </row>
    <row r="138" spans="1:29" ht="13.5" thickTop="1">
      <c r="L138" s="61" t="s">
        <v>16</v>
      </c>
      <c r="M138" s="78">
        <f t="shared" ref="M138:N140" si="288">+M88+M113</f>
        <v>573</v>
      </c>
      <c r="N138" s="79">
        <f t="shared" si="288"/>
        <v>788</v>
      </c>
      <c r="O138" s="208">
        <f t="shared" si="273"/>
        <v>1361</v>
      </c>
      <c r="P138" s="80">
        <f>+P88+P113</f>
        <v>0</v>
      </c>
      <c r="Q138" s="222">
        <f t="shared" ref="Q138:Q144" si="289">O138+P138</f>
        <v>1361</v>
      </c>
      <c r="R138" s="78">
        <f t="shared" ref="R138:S140" si="290">+R88+R113</f>
        <v>648</v>
      </c>
      <c r="S138" s="79">
        <f t="shared" si="290"/>
        <v>670</v>
      </c>
      <c r="T138" s="208">
        <f t="shared" si="276"/>
        <v>1318</v>
      </c>
      <c r="U138" s="97">
        <f>+U88+U113</f>
        <v>0</v>
      </c>
      <c r="V138" s="208">
        <f>T138+U138</f>
        <v>1318</v>
      </c>
      <c r="W138" s="98">
        <f t="shared" si="277"/>
        <v>-3.1594415870683346</v>
      </c>
      <c r="Y138" s="431"/>
      <c r="Z138" s="431"/>
      <c r="AA138" s="429"/>
    </row>
    <row r="139" spans="1:29">
      <c r="L139" s="61" t="s">
        <v>17</v>
      </c>
      <c r="M139" s="78">
        <f t="shared" si="288"/>
        <v>533</v>
      </c>
      <c r="N139" s="79">
        <f t="shared" si="288"/>
        <v>953</v>
      </c>
      <c r="O139" s="208">
        <f>M139+N139</f>
        <v>1486</v>
      </c>
      <c r="P139" s="80">
        <f>+P89+P114</f>
        <v>0</v>
      </c>
      <c r="Q139" s="222">
        <f>O139+P139</f>
        <v>1486</v>
      </c>
      <c r="R139" s="78">
        <f t="shared" si="290"/>
        <v>585</v>
      </c>
      <c r="S139" s="79">
        <f t="shared" si="290"/>
        <v>753</v>
      </c>
      <c r="T139" s="208">
        <f>R139+S139</f>
        <v>1338</v>
      </c>
      <c r="U139" s="97">
        <f>+U89+U114</f>
        <v>0</v>
      </c>
      <c r="V139" s="208">
        <f>T139+U139</f>
        <v>1338</v>
      </c>
      <c r="W139" s="98">
        <f>IF(Q139=0,0,((V139/Q139)-1)*100)</f>
        <v>-9.9596231493943481</v>
      </c>
      <c r="Y139" s="431"/>
      <c r="Z139" s="431"/>
      <c r="AA139" s="429"/>
    </row>
    <row r="140" spans="1:29" ht="13.5" thickBot="1">
      <c r="L140" s="61" t="s">
        <v>18</v>
      </c>
      <c r="M140" s="78">
        <f t="shared" si="288"/>
        <v>526</v>
      </c>
      <c r="N140" s="79">
        <f t="shared" si="288"/>
        <v>791</v>
      </c>
      <c r="O140" s="210">
        <f t="shared" si="273"/>
        <v>1317</v>
      </c>
      <c r="P140" s="86">
        <f>+P90+P115</f>
        <v>0</v>
      </c>
      <c r="Q140" s="222">
        <f t="shared" si="289"/>
        <v>1317</v>
      </c>
      <c r="R140" s="78">
        <f t="shared" si="290"/>
        <v>686</v>
      </c>
      <c r="S140" s="79">
        <f t="shared" si="290"/>
        <v>622</v>
      </c>
      <c r="T140" s="210">
        <f t="shared" si="276"/>
        <v>1308</v>
      </c>
      <c r="U140" s="101">
        <f>+U90+U115</f>
        <v>0</v>
      </c>
      <c r="V140" s="208">
        <f>T140+U140</f>
        <v>1308</v>
      </c>
      <c r="W140" s="98">
        <f t="shared" si="277"/>
        <v>-0.68337129840546629</v>
      </c>
      <c r="Y140" s="431"/>
      <c r="Z140" s="431"/>
      <c r="AA140" s="429"/>
    </row>
    <row r="141" spans="1:29" ht="14.25" thickTop="1" thickBot="1">
      <c r="A141" s="422"/>
      <c r="L141" s="87" t="s">
        <v>39</v>
      </c>
      <c r="M141" s="83">
        <f>+M138+M139+M140</f>
        <v>1632</v>
      </c>
      <c r="N141" s="84">
        <f t="shared" ref="N141" si="291">+N138+N139+N140</f>
        <v>2532</v>
      </c>
      <c r="O141" s="209">
        <f t="shared" ref="O141" si="292">+O138+O139+O140</f>
        <v>4164</v>
      </c>
      <c r="P141" s="83">
        <f t="shared" ref="P141" si="293">+P138+P139+P140</f>
        <v>0</v>
      </c>
      <c r="Q141" s="209">
        <f t="shared" ref="Q141" si="294">+Q138+Q139+Q140</f>
        <v>4164</v>
      </c>
      <c r="R141" s="83">
        <f t="shared" ref="R141" si="295">+R138+R139+R140</f>
        <v>1919</v>
      </c>
      <c r="S141" s="84">
        <f t="shared" ref="S141" si="296">+S138+S139+S140</f>
        <v>2045</v>
      </c>
      <c r="T141" s="209">
        <f t="shared" ref="T141" si="297">+T138+T139+T140</f>
        <v>3964</v>
      </c>
      <c r="U141" s="83">
        <f t="shared" ref="U141" si="298">+U138+U139+U140</f>
        <v>0</v>
      </c>
      <c r="V141" s="209">
        <f t="shared" ref="V141" si="299">+V138+V139+V140</f>
        <v>3964</v>
      </c>
      <c r="W141" s="90">
        <f t="shared" si="277"/>
        <v>-4.8030739673390999</v>
      </c>
      <c r="Y141" s="431"/>
      <c r="Z141" s="431"/>
      <c r="AA141" s="429"/>
    </row>
    <row r="142" spans="1:29" ht="13.5" thickTop="1">
      <c r="A142" s="422"/>
      <c r="L142" s="61" t="s">
        <v>21</v>
      </c>
      <c r="M142" s="78">
        <f t="shared" ref="M142:N144" si="300">+M92+M117</f>
        <v>561</v>
      </c>
      <c r="N142" s="79">
        <f t="shared" si="300"/>
        <v>869</v>
      </c>
      <c r="O142" s="210">
        <f t="shared" si="273"/>
        <v>1430</v>
      </c>
      <c r="P142" s="91">
        <f>+P92+P117</f>
        <v>0</v>
      </c>
      <c r="Q142" s="222">
        <f t="shared" si="289"/>
        <v>1430</v>
      </c>
      <c r="R142" s="78">
        <f t="shared" ref="R142:S144" si="301">+R92+R117</f>
        <v>626</v>
      </c>
      <c r="S142" s="79">
        <f t="shared" si="301"/>
        <v>491</v>
      </c>
      <c r="T142" s="210">
        <f t="shared" si="276"/>
        <v>1117</v>
      </c>
      <c r="U142" s="103">
        <f>+U92+U117</f>
        <v>0</v>
      </c>
      <c r="V142" s="208">
        <f>T142+U142</f>
        <v>1117</v>
      </c>
      <c r="W142" s="98">
        <f t="shared" si="277"/>
        <v>-21.888111888111883</v>
      </c>
      <c r="Y142" s="344"/>
    </row>
    <row r="143" spans="1:29">
      <c r="A143" s="422"/>
      <c r="L143" s="61" t="s">
        <v>22</v>
      </c>
      <c r="M143" s="78">
        <f t="shared" si="300"/>
        <v>490</v>
      </c>
      <c r="N143" s="79">
        <f t="shared" si="300"/>
        <v>750</v>
      </c>
      <c r="O143" s="210">
        <f t="shared" si="273"/>
        <v>1240</v>
      </c>
      <c r="P143" s="80">
        <f>+P93+P118</f>
        <v>0</v>
      </c>
      <c r="Q143" s="222">
        <f t="shared" si="289"/>
        <v>1240</v>
      </c>
      <c r="R143" s="78">
        <f t="shared" si="301"/>
        <v>661</v>
      </c>
      <c r="S143" s="79">
        <f t="shared" si="301"/>
        <v>613</v>
      </c>
      <c r="T143" s="210">
        <f t="shared" si="276"/>
        <v>1274</v>
      </c>
      <c r="U143" s="97">
        <f>+U93+U118</f>
        <v>0</v>
      </c>
      <c r="V143" s="208">
        <f>T143+U143</f>
        <v>1274</v>
      </c>
      <c r="W143" s="98">
        <f t="shared" si="277"/>
        <v>2.7419354838709609</v>
      </c>
    </row>
    <row r="144" spans="1:29" ht="13.5" thickBot="1">
      <c r="A144" s="424"/>
      <c r="K144" s="424"/>
      <c r="L144" s="61" t="s">
        <v>23</v>
      </c>
      <c r="M144" s="78">
        <f t="shared" si="300"/>
        <v>496</v>
      </c>
      <c r="N144" s="79">
        <f t="shared" si="300"/>
        <v>596</v>
      </c>
      <c r="O144" s="210">
        <f t="shared" si="273"/>
        <v>1092</v>
      </c>
      <c r="P144" s="80">
        <f>+P94+P119</f>
        <v>0</v>
      </c>
      <c r="Q144" s="222">
        <f t="shared" si="289"/>
        <v>1092</v>
      </c>
      <c r="R144" s="78">
        <f t="shared" si="301"/>
        <v>643</v>
      </c>
      <c r="S144" s="79">
        <f t="shared" si="301"/>
        <v>687</v>
      </c>
      <c r="T144" s="210">
        <f t="shared" si="276"/>
        <v>1330</v>
      </c>
      <c r="U144" s="97">
        <f>+U94+U119</f>
        <v>0</v>
      </c>
      <c r="V144" s="208">
        <f>T144+U144</f>
        <v>1330</v>
      </c>
      <c r="W144" s="98">
        <f t="shared" si="277"/>
        <v>21.794871794871785</v>
      </c>
      <c r="X144" s="348"/>
      <c r="Y144" s="344"/>
      <c r="Z144" s="349"/>
      <c r="AA144" s="429"/>
    </row>
    <row r="145" spans="1:29" ht="14.25" thickTop="1" thickBot="1">
      <c r="A145" s="424"/>
      <c r="K145" s="424"/>
      <c r="L145" s="82" t="s">
        <v>40</v>
      </c>
      <c r="M145" s="83">
        <f t="shared" ref="M145:V145" si="302">+M142+M143+M144</f>
        <v>1547</v>
      </c>
      <c r="N145" s="84">
        <f t="shared" si="302"/>
        <v>2215</v>
      </c>
      <c r="O145" s="209">
        <f t="shared" si="302"/>
        <v>3762</v>
      </c>
      <c r="P145" s="83">
        <f t="shared" si="302"/>
        <v>0</v>
      </c>
      <c r="Q145" s="209">
        <f t="shared" si="302"/>
        <v>3762</v>
      </c>
      <c r="R145" s="83">
        <f t="shared" si="302"/>
        <v>1930</v>
      </c>
      <c r="S145" s="84">
        <f t="shared" si="302"/>
        <v>1791</v>
      </c>
      <c r="T145" s="209">
        <f t="shared" si="302"/>
        <v>3721</v>
      </c>
      <c r="U145" s="83">
        <f t="shared" si="302"/>
        <v>0</v>
      </c>
      <c r="V145" s="209">
        <f t="shared" si="302"/>
        <v>3721</v>
      </c>
      <c r="W145" s="100">
        <f t="shared" si="277"/>
        <v>-1.0898458266879296</v>
      </c>
      <c r="X145" s="348"/>
      <c r="Y145" s="349"/>
      <c r="Z145" s="349"/>
      <c r="AA145" s="429"/>
    </row>
    <row r="146" spans="1:29" ht="13.5" thickTop="1">
      <c r="L146" s="61" t="s">
        <v>10</v>
      </c>
      <c r="M146" s="78">
        <f t="shared" ref="M146:N148" si="303">+M96+M121</f>
        <v>634</v>
      </c>
      <c r="N146" s="79">
        <f t="shared" si="303"/>
        <v>696</v>
      </c>
      <c r="O146" s="208">
        <f>M146+N146</f>
        <v>1330</v>
      </c>
      <c r="P146" s="80">
        <f>+P96+P121</f>
        <v>0</v>
      </c>
      <c r="Q146" s="222">
        <f t="shared" ref="Q146" si="304">O146+P146</f>
        <v>1330</v>
      </c>
      <c r="R146" s="78">
        <f t="shared" ref="R146:S148" si="305">+R96+R121</f>
        <v>718</v>
      </c>
      <c r="S146" s="79">
        <f t="shared" si="305"/>
        <v>632</v>
      </c>
      <c r="T146" s="208">
        <f>R146+S146</f>
        <v>1350</v>
      </c>
      <c r="U146" s="97">
        <f>+U96+U121</f>
        <v>0</v>
      </c>
      <c r="V146" s="208">
        <f>T146+U146</f>
        <v>1350</v>
      </c>
      <c r="W146" s="98">
        <f>IF(Q146=0,0,((V146/Q146)-1)*100)</f>
        <v>1.5037593984962516</v>
      </c>
      <c r="Y146" s="344"/>
    </row>
    <row r="147" spans="1:29">
      <c r="L147" s="61" t="s">
        <v>11</v>
      </c>
      <c r="M147" s="78">
        <f t="shared" si="303"/>
        <v>753</v>
      </c>
      <c r="N147" s="79">
        <f t="shared" si="303"/>
        <v>881</v>
      </c>
      <c r="O147" s="208">
        <f>M147+N147</f>
        <v>1634</v>
      </c>
      <c r="P147" s="80">
        <f>+P97+P122</f>
        <v>0</v>
      </c>
      <c r="Q147" s="222">
        <f>O147+P147</f>
        <v>1634</v>
      </c>
      <c r="R147" s="78">
        <f t="shared" si="305"/>
        <v>688</v>
      </c>
      <c r="S147" s="79">
        <f t="shared" si="305"/>
        <v>669</v>
      </c>
      <c r="T147" s="208">
        <f>R147+S147</f>
        <v>1357</v>
      </c>
      <c r="U147" s="97">
        <f>+U97+U122</f>
        <v>0</v>
      </c>
      <c r="V147" s="208">
        <f>T147+U147</f>
        <v>1357</v>
      </c>
      <c r="W147" s="98">
        <f>IF(Q147=0,0,((V147/Q147)-1)*100)</f>
        <v>-16.952264381884941</v>
      </c>
      <c r="Y147" s="344"/>
    </row>
    <row r="148" spans="1:29" ht="13.5" thickBot="1">
      <c r="L148" s="67" t="s">
        <v>12</v>
      </c>
      <c r="M148" s="78">
        <f t="shared" si="303"/>
        <v>655</v>
      </c>
      <c r="N148" s="79">
        <f t="shared" si="303"/>
        <v>771</v>
      </c>
      <c r="O148" s="208">
        <f>M148+N148</f>
        <v>1426</v>
      </c>
      <c r="P148" s="80">
        <f>+P98+P123</f>
        <v>1</v>
      </c>
      <c r="Q148" s="222">
        <f>O148+P148</f>
        <v>1427</v>
      </c>
      <c r="R148" s="78">
        <f t="shared" si="305"/>
        <v>755</v>
      </c>
      <c r="S148" s="79">
        <f t="shared" si="305"/>
        <v>658</v>
      </c>
      <c r="T148" s="208">
        <f>R148+S148</f>
        <v>1413</v>
      </c>
      <c r="U148" s="97">
        <f>+U98+U123</f>
        <v>0</v>
      </c>
      <c r="V148" s="208">
        <f>T148+U148</f>
        <v>1413</v>
      </c>
      <c r="W148" s="98">
        <f>IF(Q148=0,0,((V148/Q148)-1)*100)</f>
        <v>-0.98107918710581554</v>
      </c>
      <c r="Y148" s="344"/>
      <c r="Z148" s="344"/>
    </row>
    <row r="149" spans="1:29" ht="14.25" thickTop="1" thickBot="1">
      <c r="L149" s="82" t="s">
        <v>38</v>
      </c>
      <c r="M149" s="83">
        <f t="shared" ref="M149" si="306">+M146+M147+M148</f>
        <v>2042</v>
      </c>
      <c r="N149" s="84">
        <f t="shared" ref="N149" si="307">+N146+N147+N148</f>
        <v>2348</v>
      </c>
      <c r="O149" s="209">
        <f t="shared" ref="O149" si="308">+O146+O147+O148</f>
        <v>4390</v>
      </c>
      <c r="P149" s="83">
        <f t="shared" ref="P149" si="309">+P146+P147+P148</f>
        <v>1</v>
      </c>
      <c r="Q149" s="209">
        <f t="shared" ref="Q149" si="310">+Q146+Q147+Q148</f>
        <v>4391</v>
      </c>
      <c r="R149" s="83">
        <f t="shared" ref="R149" si="311">+R146+R147+R148</f>
        <v>2161</v>
      </c>
      <c r="S149" s="84">
        <f t="shared" ref="S149" si="312">+S146+S147+S148</f>
        <v>1959</v>
      </c>
      <c r="T149" s="209">
        <f t="shared" ref="T149" si="313">+T146+T147+T148</f>
        <v>4120</v>
      </c>
      <c r="U149" s="83">
        <f t="shared" ref="U149" si="314">+U146+U147+U148</f>
        <v>0</v>
      </c>
      <c r="V149" s="209">
        <f t="shared" ref="V149" si="315">+V146+V147+V148</f>
        <v>4120</v>
      </c>
      <c r="W149" s="85">
        <f t="shared" ref="W149" si="316">IF(Q149=0,0,((V149/Q149)-1)*100)</f>
        <v>-6.1717148713277155</v>
      </c>
      <c r="Y149" s="344"/>
    </row>
    <row r="150" spans="1:29" ht="14.25" thickTop="1" thickBot="1">
      <c r="L150" s="82" t="s">
        <v>64</v>
      </c>
      <c r="M150" s="83">
        <f t="shared" ref="M150" si="317">+M137+M141+M145+M149</f>
        <v>7311</v>
      </c>
      <c r="N150" s="84">
        <f t="shared" ref="N150" si="318">+N137+N141+N145+N149</f>
        <v>9750</v>
      </c>
      <c r="O150" s="209">
        <f t="shared" ref="O150" si="319">+O137+O141+O145+O149</f>
        <v>17061</v>
      </c>
      <c r="P150" s="83">
        <f t="shared" ref="P150" si="320">+P137+P141+P145+P149</f>
        <v>109</v>
      </c>
      <c r="Q150" s="209">
        <f t="shared" ref="Q150" si="321">+Q137+Q141+Q145+Q149</f>
        <v>17170</v>
      </c>
      <c r="R150" s="83">
        <f t="shared" ref="R150" si="322">+R137+R141+R145+R149</f>
        <v>8146</v>
      </c>
      <c r="S150" s="84">
        <f t="shared" ref="S150" si="323">+S137+S141+S145+S149</f>
        <v>7952</v>
      </c>
      <c r="T150" s="209">
        <f t="shared" ref="T150" si="324">+T137+T141+T145+T149</f>
        <v>16098</v>
      </c>
      <c r="U150" s="83">
        <f t="shared" ref="U150" si="325">+U137+U141+U145+U149</f>
        <v>0</v>
      </c>
      <c r="V150" s="209">
        <f t="shared" ref="V150" si="326">+V137+V141+V145+V149</f>
        <v>16098</v>
      </c>
      <c r="W150" s="85">
        <f>IF(Q150=0,0,((V150/Q150)-1)*100)</f>
        <v>-6.2434478741991821</v>
      </c>
      <c r="Y150" s="344"/>
      <c r="Z150" s="344"/>
      <c r="AC150" s="342"/>
    </row>
    <row r="151" spans="1:29" ht="13.5" customHeight="1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9" ht="13.5" customHeight="1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9" ht="13.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9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9" ht="14.25" thickTop="1" thickBot="1">
      <c r="L155" s="257"/>
      <c r="M155" s="258" t="s">
        <v>59</v>
      </c>
      <c r="N155" s="258"/>
      <c r="O155" s="258"/>
      <c r="P155" s="258"/>
      <c r="Q155" s="259"/>
      <c r="R155" s="258" t="s">
        <v>63</v>
      </c>
      <c r="S155" s="258"/>
      <c r="T155" s="258"/>
      <c r="U155" s="258"/>
      <c r="V155" s="259"/>
      <c r="W155" s="260" t="s">
        <v>2</v>
      </c>
    </row>
    <row r="156" spans="1:29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266" t="s">
        <v>4</v>
      </c>
    </row>
    <row r="157" spans="1:29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272"/>
    </row>
    <row r="158" spans="1:29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9">
      <c r="L159" s="261" t="s">
        <v>13</v>
      </c>
      <c r="M159" s="278">
        <v>0</v>
      </c>
      <c r="N159" s="279">
        <v>0</v>
      </c>
      <c r="O159" s="280">
        <f>M159+N159</f>
        <v>0</v>
      </c>
      <c r="P159" s="281">
        <v>0</v>
      </c>
      <c r="Q159" s="280">
        <f>O159+P159</f>
        <v>0</v>
      </c>
      <c r="R159" s="278">
        <v>0</v>
      </c>
      <c r="S159" s="279">
        <v>0</v>
      </c>
      <c r="T159" s="280">
        <f>R159+S159</f>
        <v>0</v>
      </c>
      <c r="U159" s="281">
        <v>0</v>
      </c>
      <c r="V159" s="280">
        <f>T159+U159</f>
        <v>0</v>
      </c>
      <c r="W159" s="281">
        <f t="shared" ref="W159:W170" si="327">IF(Q159=0,0,((V159/Q159)-1)*100)</f>
        <v>0</v>
      </c>
    </row>
    <row r="160" spans="1:29">
      <c r="L160" s="261" t="s">
        <v>14</v>
      </c>
      <c r="M160" s="278">
        <v>0</v>
      </c>
      <c r="N160" s="279">
        <v>0</v>
      </c>
      <c r="O160" s="280">
        <f>M160+N160</f>
        <v>0</v>
      </c>
      <c r="P160" s="281">
        <v>0</v>
      </c>
      <c r="Q160" s="280">
        <f>O160+P160</f>
        <v>0</v>
      </c>
      <c r="R160" s="278">
        <v>0</v>
      </c>
      <c r="S160" s="279">
        <v>0</v>
      </c>
      <c r="T160" s="280">
        <f>R160+S160</f>
        <v>0</v>
      </c>
      <c r="U160" s="281">
        <v>0</v>
      </c>
      <c r="V160" s="280">
        <f>T160+U160</f>
        <v>0</v>
      </c>
      <c r="W160" s="281">
        <f t="shared" si="327"/>
        <v>0</v>
      </c>
    </row>
    <row r="161" spans="1:27" ht="13.5" thickBot="1">
      <c r="L161" s="261" t="s">
        <v>15</v>
      </c>
      <c r="M161" s="278">
        <v>0</v>
      </c>
      <c r="N161" s="279">
        <v>0</v>
      </c>
      <c r="O161" s="280">
        <f>M161+N161</f>
        <v>0</v>
      </c>
      <c r="P161" s="281">
        <v>0</v>
      </c>
      <c r="Q161" s="280">
        <f>O161+P161</f>
        <v>0</v>
      </c>
      <c r="R161" s="278">
        <v>0</v>
      </c>
      <c r="S161" s="279">
        <v>0</v>
      </c>
      <c r="T161" s="280">
        <f>R161+S161</f>
        <v>0</v>
      </c>
      <c r="U161" s="281">
        <v>0</v>
      </c>
      <c r="V161" s="280">
        <f>T161+U161</f>
        <v>0</v>
      </c>
      <c r="W161" s="281">
        <f>IF(Q161=0,0,((V161/Q161)-1)*100)</f>
        <v>0</v>
      </c>
    </row>
    <row r="162" spans="1:27" ht="14.25" thickTop="1" thickBot="1">
      <c r="L162" s="283" t="s">
        <v>61</v>
      </c>
      <c r="M162" s="284">
        <f t="shared" ref="M162" si="328">+M159+M160+M161</f>
        <v>0</v>
      </c>
      <c r="N162" s="285">
        <f t="shared" ref="N162" si="329">+N159+N160+N161</f>
        <v>0</v>
      </c>
      <c r="O162" s="286">
        <f t="shared" ref="O162" si="330">+O159+O160+O161</f>
        <v>0</v>
      </c>
      <c r="P162" s="284">
        <f t="shared" ref="P162" si="331">+P159+P160+P161</f>
        <v>0</v>
      </c>
      <c r="Q162" s="286">
        <f t="shared" ref="Q162" si="332">+Q159+Q160+Q161</f>
        <v>0</v>
      </c>
      <c r="R162" s="284">
        <f t="shared" ref="R162" si="333">+R159+R160+R161</f>
        <v>0</v>
      </c>
      <c r="S162" s="285">
        <f t="shared" ref="S162" si="334">+S159+S160+S161</f>
        <v>0</v>
      </c>
      <c r="T162" s="286">
        <f t="shared" ref="T162" si="335">+T159+T160+T161</f>
        <v>0</v>
      </c>
      <c r="U162" s="284">
        <f t="shared" ref="U162" si="336">+U159+U160+U161</f>
        <v>0</v>
      </c>
      <c r="V162" s="286">
        <f t="shared" ref="V162" si="337">+V159+V160+V161</f>
        <v>0</v>
      </c>
      <c r="W162" s="408">
        <f t="shared" si="327"/>
        <v>0</v>
      </c>
    </row>
    <row r="163" spans="1:27" ht="13.5" thickTop="1">
      <c r="L163" s="261" t="s">
        <v>16</v>
      </c>
      <c r="M163" s="278">
        <v>0</v>
      </c>
      <c r="N163" s="279">
        <v>0</v>
      </c>
      <c r="O163" s="280">
        <f>SUM(M163:N163)</f>
        <v>0</v>
      </c>
      <c r="P163" s="281">
        <v>0</v>
      </c>
      <c r="Q163" s="280">
        <f t="shared" ref="Q163" si="338">O163+P163</f>
        <v>0</v>
      </c>
      <c r="R163" s="278">
        <v>0</v>
      </c>
      <c r="S163" s="279">
        <v>0</v>
      </c>
      <c r="T163" s="280">
        <f>SUM(R163:S163)</f>
        <v>0</v>
      </c>
      <c r="U163" s="281">
        <v>0</v>
      </c>
      <c r="V163" s="280">
        <f t="shared" ref="V163" si="339">T163+U163</f>
        <v>0</v>
      </c>
      <c r="W163" s="281">
        <f t="shared" si="327"/>
        <v>0</v>
      </c>
    </row>
    <row r="164" spans="1:27">
      <c r="L164" s="261" t="s">
        <v>17</v>
      </c>
      <c r="M164" s="278">
        <v>0</v>
      </c>
      <c r="N164" s="279">
        <v>0</v>
      </c>
      <c r="O164" s="280">
        <f>SUM(M164:N164)</f>
        <v>0</v>
      </c>
      <c r="P164" s="281">
        <v>0</v>
      </c>
      <c r="Q164" s="280">
        <f>O164+P164</f>
        <v>0</v>
      </c>
      <c r="R164" s="278">
        <v>0</v>
      </c>
      <c r="S164" s="279">
        <v>0</v>
      </c>
      <c r="T164" s="280">
        <f>SUM(R164:S164)</f>
        <v>0</v>
      </c>
      <c r="U164" s="281">
        <v>0</v>
      </c>
      <c r="V164" s="280">
        <f>T164+U164</f>
        <v>0</v>
      </c>
      <c r="W164" s="281">
        <f>IF(Q164=0,0,((V164/Q164)-1)*100)</f>
        <v>0</v>
      </c>
    </row>
    <row r="165" spans="1:27" ht="13.5" thickBot="1">
      <c r="L165" s="261" t="s">
        <v>18</v>
      </c>
      <c r="M165" s="278">
        <v>0</v>
      </c>
      <c r="N165" s="279">
        <v>0</v>
      </c>
      <c r="O165" s="288">
        <f>SUM(M165:N165)</f>
        <v>0</v>
      </c>
      <c r="P165" s="289">
        <v>0</v>
      </c>
      <c r="Q165" s="288">
        <f>O165+P165</f>
        <v>0</v>
      </c>
      <c r="R165" s="278">
        <v>0</v>
      </c>
      <c r="S165" s="279">
        <v>0</v>
      </c>
      <c r="T165" s="288">
        <f>SUM(R165:S165)</f>
        <v>0</v>
      </c>
      <c r="U165" s="289">
        <v>0</v>
      </c>
      <c r="V165" s="288">
        <f>T165+U165</f>
        <v>0</v>
      </c>
      <c r="W165" s="281">
        <f t="shared" si="327"/>
        <v>0</v>
      </c>
    </row>
    <row r="166" spans="1:27" ht="14.25" thickTop="1" thickBot="1">
      <c r="L166" s="290" t="s">
        <v>39</v>
      </c>
      <c r="M166" s="291">
        <f>+M163+M164+M165</f>
        <v>0</v>
      </c>
      <c r="N166" s="291">
        <f t="shared" ref="N166" si="340">+N163+N164+N165</f>
        <v>0</v>
      </c>
      <c r="O166" s="292">
        <f t="shared" ref="O166" si="341">+O163+O164+O165</f>
        <v>0</v>
      </c>
      <c r="P166" s="293">
        <f t="shared" ref="P166" si="342">+P163+P164+P165</f>
        <v>0</v>
      </c>
      <c r="Q166" s="292">
        <f t="shared" ref="Q166" si="343">+Q163+Q164+Q165</f>
        <v>0</v>
      </c>
      <c r="R166" s="291">
        <f t="shared" ref="R166" si="344">+R163+R164+R165</f>
        <v>0</v>
      </c>
      <c r="S166" s="291">
        <f t="shared" ref="S166" si="345">+S163+S164+S165</f>
        <v>0</v>
      </c>
      <c r="T166" s="292">
        <f t="shared" ref="T166" si="346">+T163+T164+T165</f>
        <v>0</v>
      </c>
      <c r="U166" s="293">
        <f t="shared" ref="U166" si="347">+U163+U164+U165</f>
        <v>0</v>
      </c>
      <c r="V166" s="292">
        <f t="shared" ref="V166" si="348">+V163+V164+V165</f>
        <v>0</v>
      </c>
      <c r="W166" s="409">
        <f t="shared" si="327"/>
        <v>0</v>
      </c>
    </row>
    <row r="167" spans="1:27" ht="13.5" thickTop="1">
      <c r="A167" s="424"/>
      <c r="K167" s="424"/>
      <c r="L167" s="261" t="s">
        <v>21</v>
      </c>
      <c r="M167" s="278">
        <v>0</v>
      </c>
      <c r="N167" s="279">
        <v>0</v>
      </c>
      <c r="O167" s="288">
        <f>SUM(M167:N167)</f>
        <v>0</v>
      </c>
      <c r="P167" s="295">
        <v>0</v>
      </c>
      <c r="Q167" s="288">
        <f>O167+P167</f>
        <v>0</v>
      </c>
      <c r="R167" s="278">
        <v>0</v>
      </c>
      <c r="S167" s="279">
        <v>0</v>
      </c>
      <c r="T167" s="288">
        <f>SUM(R167:S167)</f>
        <v>0</v>
      </c>
      <c r="U167" s="295">
        <v>0</v>
      </c>
      <c r="V167" s="288">
        <f>T167+U167</f>
        <v>0</v>
      </c>
      <c r="W167" s="281">
        <f t="shared" si="327"/>
        <v>0</v>
      </c>
      <c r="X167" s="348"/>
      <c r="Y167" s="349"/>
      <c r="Z167" s="349"/>
      <c r="AA167" s="429"/>
    </row>
    <row r="168" spans="1:27">
      <c r="A168" s="424"/>
      <c r="K168" s="424"/>
      <c r="L168" s="261" t="s">
        <v>22</v>
      </c>
      <c r="M168" s="278">
        <v>0</v>
      </c>
      <c r="N168" s="279">
        <v>0</v>
      </c>
      <c r="O168" s="288">
        <f>SUM(M168:N168)</f>
        <v>0</v>
      </c>
      <c r="P168" s="281">
        <v>0</v>
      </c>
      <c r="Q168" s="288">
        <f>O168+P168</f>
        <v>0</v>
      </c>
      <c r="R168" s="278">
        <v>0</v>
      </c>
      <c r="S168" s="279">
        <v>0</v>
      </c>
      <c r="T168" s="288">
        <f>SUM(R168:S168)</f>
        <v>0</v>
      </c>
      <c r="U168" s="281">
        <v>0</v>
      </c>
      <c r="V168" s="288">
        <f>T168+U168</f>
        <v>0</v>
      </c>
      <c r="W168" s="281">
        <f t="shared" si="327"/>
        <v>0</v>
      </c>
      <c r="X168" s="348"/>
      <c r="Y168" s="349"/>
      <c r="Z168" s="349"/>
      <c r="AA168" s="429"/>
    </row>
    <row r="169" spans="1:27" ht="13.5" thickBot="1">
      <c r="A169" s="424"/>
      <c r="K169" s="424"/>
      <c r="L169" s="261" t="s">
        <v>23</v>
      </c>
      <c r="M169" s="278"/>
      <c r="N169" s="279"/>
      <c r="O169" s="288">
        <f>SUM(M169:N169)</f>
        <v>0</v>
      </c>
      <c r="P169" s="281"/>
      <c r="Q169" s="288">
        <f>O169+P169</f>
        <v>0</v>
      </c>
      <c r="R169" s="278">
        <v>0</v>
      </c>
      <c r="S169" s="279">
        <v>0</v>
      </c>
      <c r="T169" s="288">
        <f>SUM(R169:S169)</f>
        <v>0</v>
      </c>
      <c r="U169" s="281">
        <v>0</v>
      </c>
      <c r="V169" s="288">
        <f>T169+U169</f>
        <v>0</v>
      </c>
      <c r="W169" s="281">
        <f t="shared" si="327"/>
        <v>0</v>
      </c>
      <c r="X169" s="348"/>
      <c r="Y169" s="349"/>
      <c r="Z169" s="349"/>
      <c r="AA169" s="429"/>
    </row>
    <row r="170" spans="1:27" ht="13.5" customHeight="1" thickTop="1" thickBot="1">
      <c r="L170" s="283" t="s">
        <v>40</v>
      </c>
      <c r="M170" s="284">
        <f t="shared" ref="M170:V170" si="349">+M167+M168+M169</f>
        <v>0</v>
      </c>
      <c r="N170" s="285">
        <f t="shared" si="349"/>
        <v>0</v>
      </c>
      <c r="O170" s="286">
        <f t="shared" si="349"/>
        <v>0</v>
      </c>
      <c r="P170" s="284">
        <f t="shared" si="349"/>
        <v>0</v>
      </c>
      <c r="Q170" s="286">
        <f t="shared" si="349"/>
        <v>0</v>
      </c>
      <c r="R170" s="284">
        <f t="shared" si="349"/>
        <v>0</v>
      </c>
      <c r="S170" s="285">
        <f t="shared" si="349"/>
        <v>0</v>
      </c>
      <c r="T170" s="286">
        <f t="shared" si="349"/>
        <v>0</v>
      </c>
      <c r="U170" s="284">
        <f t="shared" si="349"/>
        <v>0</v>
      </c>
      <c r="V170" s="286">
        <f t="shared" si="349"/>
        <v>0</v>
      </c>
      <c r="W170" s="408">
        <f t="shared" si="327"/>
        <v>0</v>
      </c>
    </row>
    <row r="171" spans="1:27" ht="13.5" thickTop="1">
      <c r="L171" s="261" t="s">
        <v>10</v>
      </c>
      <c r="M171" s="278">
        <v>0</v>
      </c>
      <c r="N171" s="279">
        <v>0</v>
      </c>
      <c r="O171" s="280">
        <f>M171+N171</f>
        <v>0</v>
      </c>
      <c r="P171" s="281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81">
        <v>0</v>
      </c>
      <c r="V171" s="280">
        <f>T171+U171</f>
        <v>0</v>
      </c>
      <c r="W171" s="281">
        <f>IF(Q171=0,0,((V171/Q171)-1)*100)</f>
        <v>0</v>
      </c>
    </row>
    <row r="172" spans="1:27">
      <c r="L172" s="261" t="s">
        <v>11</v>
      </c>
      <c r="M172" s="278">
        <v>0</v>
      </c>
      <c r="N172" s="279">
        <v>0</v>
      </c>
      <c r="O172" s="280">
        <f>M172+N172</f>
        <v>0</v>
      </c>
      <c r="P172" s="281">
        <v>0</v>
      </c>
      <c r="Q172" s="280">
        <f>O172+P172</f>
        <v>0</v>
      </c>
      <c r="R172" s="278">
        <v>0</v>
      </c>
      <c r="S172" s="279">
        <v>0</v>
      </c>
      <c r="T172" s="280">
        <f>R172+S172</f>
        <v>0</v>
      </c>
      <c r="U172" s="281">
        <v>0</v>
      </c>
      <c r="V172" s="280">
        <f>T172+U172</f>
        <v>0</v>
      </c>
      <c r="W172" s="281">
        <f>IF(Q172=0,0,((V172/Q172)-1)*100)</f>
        <v>0</v>
      </c>
    </row>
    <row r="173" spans="1:27" ht="13.5" thickBot="1">
      <c r="L173" s="267" t="s">
        <v>12</v>
      </c>
      <c r="M173" s="278">
        <v>0</v>
      </c>
      <c r="N173" s="279">
        <v>0</v>
      </c>
      <c r="O173" s="280">
        <f>M173+N173</f>
        <v>0</v>
      </c>
      <c r="P173" s="281">
        <v>0</v>
      </c>
      <c r="Q173" s="280">
        <f>O173+P173</f>
        <v>0</v>
      </c>
      <c r="R173" s="278">
        <v>0</v>
      </c>
      <c r="S173" s="279">
        <v>0</v>
      </c>
      <c r="T173" s="280">
        <f>R173+S173</f>
        <v>0</v>
      </c>
      <c r="U173" s="281">
        <v>0</v>
      </c>
      <c r="V173" s="280">
        <f>T173+U173</f>
        <v>0</v>
      </c>
      <c r="W173" s="281">
        <f>IF(Q173=0,0,((V173/Q173)-1)*100)</f>
        <v>0</v>
      </c>
    </row>
    <row r="174" spans="1:27" ht="14.25" thickTop="1" thickBot="1">
      <c r="L174" s="448" t="s">
        <v>38</v>
      </c>
      <c r="M174" s="449">
        <f t="shared" ref="M174" si="350">+M171+M172+M173</f>
        <v>0</v>
      </c>
      <c r="N174" s="450">
        <f t="shared" ref="N174" si="351">+N171+N172+N173</f>
        <v>0</v>
      </c>
      <c r="O174" s="451">
        <f t="shared" ref="O174" si="352">+O171+O172+O173</f>
        <v>0</v>
      </c>
      <c r="P174" s="449">
        <f t="shared" ref="P174" si="353">+P171+P172+P173</f>
        <v>0</v>
      </c>
      <c r="Q174" s="452">
        <f t="shared" ref="Q174" si="354">+Q171+Q172+Q173</f>
        <v>0</v>
      </c>
      <c r="R174" s="449">
        <f t="shared" ref="R174" si="355">+R171+R172+R173</f>
        <v>0</v>
      </c>
      <c r="S174" s="450">
        <f t="shared" ref="S174" si="356">+S171+S172+S173</f>
        <v>0</v>
      </c>
      <c r="T174" s="451">
        <f t="shared" ref="T174" si="357">+T171+T172+T173</f>
        <v>0</v>
      </c>
      <c r="U174" s="449">
        <f t="shared" ref="U174" si="358">+U171+U172+U173</f>
        <v>0</v>
      </c>
      <c r="V174" s="452">
        <f t="shared" ref="V174" si="359">+V171+V172+V173</f>
        <v>0</v>
      </c>
      <c r="W174" s="408">
        <f t="shared" ref="W174" si="360">IF(Q174=0,0,((V174/Q174)-1)*100)</f>
        <v>0</v>
      </c>
    </row>
    <row r="175" spans="1:27" ht="14.25" thickTop="1" thickBot="1">
      <c r="L175" s="283" t="s">
        <v>64</v>
      </c>
      <c r="M175" s="284">
        <f t="shared" ref="M175" si="361">+M162+M166+M170+M174</f>
        <v>0</v>
      </c>
      <c r="N175" s="285">
        <f t="shared" ref="N175" si="362">+N162+N166+N170+N174</f>
        <v>0</v>
      </c>
      <c r="O175" s="286">
        <f t="shared" ref="O175" si="363">+O162+O166+O170+O174</f>
        <v>0</v>
      </c>
      <c r="P175" s="284">
        <f t="shared" ref="P175" si="364">+P162+P166+P170+P174</f>
        <v>0</v>
      </c>
      <c r="Q175" s="286">
        <f t="shared" ref="Q175" si="365">+Q162+Q166+Q170+Q174</f>
        <v>0</v>
      </c>
      <c r="R175" s="284">
        <f t="shared" ref="R175" si="366">+R162+R166+R170+R174</f>
        <v>0</v>
      </c>
      <c r="S175" s="285">
        <f t="shared" ref="S175" si="367">+S162+S166+S170+S174</f>
        <v>0</v>
      </c>
      <c r="T175" s="286">
        <f t="shared" ref="T175" si="368">+T162+T166+T170+T174</f>
        <v>0</v>
      </c>
      <c r="U175" s="284">
        <f t="shared" ref="U175" si="369">+U162+U166+U170+U174</f>
        <v>0</v>
      </c>
      <c r="V175" s="286">
        <f t="shared" ref="V175" si="370">+V162+V166+V170+V174</f>
        <v>0</v>
      </c>
      <c r="W175" s="408">
        <f>IF(Q175=0,0,((V175/Q175)-1)*100)</f>
        <v>0</v>
      </c>
    </row>
    <row r="176" spans="1:27" ht="13.5" customHeight="1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7" ht="13.5" customHeight="1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7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7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7" ht="14.25" thickTop="1" thickBot="1">
      <c r="L180" s="257"/>
      <c r="M180" s="258" t="s">
        <v>59</v>
      </c>
      <c r="N180" s="258"/>
      <c r="O180" s="258"/>
      <c r="P180" s="258"/>
      <c r="Q180" s="259"/>
      <c r="R180" s="258" t="s">
        <v>63</v>
      </c>
      <c r="S180" s="258"/>
      <c r="T180" s="258"/>
      <c r="U180" s="258"/>
      <c r="V180" s="259"/>
      <c r="W180" s="260" t="s">
        <v>2</v>
      </c>
    </row>
    <row r="181" spans="1:27" ht="13.5" thickTop="1">
      <c r="L181" s="261" t="s">
        <v>3</v>
      </c>
      <c r="M181" s="262"/>
      <c r="N181" s="263"/>
      <c r="O181" s="264"/>
      <c r="P181" s="298"/>
      <c r="Q181" s="264"/>
      <c r="R181" s="262"/>
      <c r="S181" s="263"/>
      <c r="T181" s="264"/>
      <c r="U181" s="298"/>
      <c r="V181" s="264"/>
      <c r="W181" s="266" t="s">
        <v>4</v>
      </c>
    </row>
    <row r="182" spans="1:27" ht="13.5" thickBot="1">
      <c r="L182" s="267"/>
      <c r="M182" s="268" t="s">
        <v>35</v>
      </c>
      <c r="N182" s="269" t="s">
        <v>36</v>
      </c>
      <c r="O182" s="270" t="s">
        <v>37</v>
      </c>
      <c r="P182" s="299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99" t="s">
        <v>32</v>
      </c>
      <c r="V182" s="270" t="s">
        <v>7</v>
      </c>
      <c r="W182" s="272"/>
    </row>
    <row r="183" spans="1:27" ht="6" customHeight="1" thickTop="1">
      <c r="L183" s="261"/>
      <c r="M183" s="273"/>
      <c r="N183" s="274"/>
      <c r="O183" s="275"/>
      <c r="P183" s="300"/>
      <c r="Q183" s="275"/>
      <c r="R183" s="273"/>
      <c r="S183" s="274"/>
      <c r="T183" s="275"/>
      <c r="U183" s="300"/>
      <c r="V183" s="275"/>
      <c r="W183" s="301"/>
    </row>
    <row r="184" spans="1:27">
      <c r="L184" s="261" t="s">
        <v>13</v>
      </c>
      <c r="M184" s="278">
        <v>0</v>
      </c>
      <c r="N184" s="279">
        <v>0</v>
      </c>
      <c r="O184" s="280">
        <f>M184+N184</f>
        <v>0</v>
      </c>
      <c r="P184" s="281">
        <v>0</v>
      </c>
      <c r="Q184" s="280">
        <f>O184+P184</f>
        <v>0</v>
      </c>
      <c r="R184" s="278">
        <v>0</v>
      </c>
      <c r="S184" s="279">
        <v>0</v>
      </c>
      <c r="T184" s="280">
        <f>R184+S184</f>
        <v>0</v>
      </c>
      <c r="U184" s="281">
        <v>0</v>
      </c>
      <c r="V184" s="280">
        <f>T184+U184</f>
        <v>0</v>
      </c>
      <c r="W184" s="333">
        <f t="shared" ref="W184:W195" si="371">IF(Q184=0,0,((V184/Q184)-1)*100)</f>
        <v>0</v>
      </c>
    </row>
    <row r="185" spans="1:27">
      <c r="L185" s="261" t="s">
        <v>14</v>
      </c>
      <c r="M185" s="278">
        <v>0</v>
      </c>
      <c r="N185" s="279">
        <v>0</v>
      </c>
      <c r="O185" s="280">
        <f>M185+N185</f>
        <v>0</v>
      </c>
      <c r="P185" s="281">
        <v>0</v>
      </c>
      <c r="Q185" s="280">
        <f>O185+P185</f>
        <v>0</v>
      </c>
      <c r="R185" s="278">
        <v>0</v>
      </c>
      <c r="S185" s="279">
        <v>0</v>
      </c>
      <c r="T185" s="280">
        <f>R185+S185</f>
        <v>0</v>
      </c>
      <c r="U185" s="281">
        <v>0</v>
      </c>
      <c r="V185" s="280">
        <f>T185+U185</f>
        <v>0</v>
      </c>
      <c r="W185" s="333">
        <f t="shared" si="371"/>
        <v>0</v>
      </c>
    </row>
    <row r="186" spans="1:27" ht="13.5" thickBot="1">
      <c r="L186" s="261" t="s">
        <v>15</v>
      </c>
      <c r="M186" s="278">
        <v>0</v>
      </c>
      <c r="N186" s="279">
        <v>0</v>
      </c>
      <c r="O186" s="280">
        <f>M186+N186</f>
        <v>0</v>
      </c>
      <c r="P186" s="281">
        <v>0</v>
      </c>
      <c r="Q186" s="280">
        <f>O186+P186</f>
        <v>0</v>
      </c>
      <c r="R186" s="278">
        <v>0</v>
      </c>
      <c r="S186" s="279">
        <v>0</v>
      </c>
      <c r="T186" s="280">
        <f>R186+S186</f>
        <v>0</v>
      </c>
      <c r="U186" s="281">
        <v>0</v>
      </c>
      <c r="V186" s="280">
        <f>T186+U186</f>
        <v>0</v>
      </c>
      <c r="W186" s="333">
        <f>IF(Q186=0,0,((V186/Q186)-1)*100)</f>
        <v>0</v>
      </c>
    </row>
    <row r="187" spans="1:27" ht="14.25" thickTop="1" thickBot="1">
      <c r="L187" s="283" t="s">
        <v>61</v>
      </c>
      <c r="M187" s="284">
        <f t="shared" ref="M187" si="372">+M184+M185+M186</f>
        <v>0</v>
      </c>
      <c r="N187" s="285">
        <f t="shared" ref="N187" si="373">+N184+N185+N186</f>
        <v>0</v>
      </c>
      <c r="O187" s="286">
        <f t="shared" ref="O187" si="374">+O184+O185+O186</f>
        <v>0</v>
      </c>
      <c r="P187" s="284">
        <f t="shared" ref="P187" si="375">+P184+P185+P186</f>
        <v>0</v>
      </c>
      <c r="Q187" s="286">
        <f t="shared" ref="Q187" si="376">+Q184+Q185+Q186</f>
        <v>0</v>
      </c>
      <c r="R187" s="284">
        <f t="shared" ref="R187" si="377">+R184+R185+R186</f>
        <v>0</v>
      </c>
      <c r="S187" s="285">
        <f t="shared" ref="S187" si="378">+S184+S185+S186</f>
        <v>0</v>
      </c>
      <c r="T187" s="286">
        <f t="shared" ref="T187" si="379">+T184+T185+T186</f>
        <v>0</v>
      </c>
      <c r="U187" s="284">
        <f t="shared" ref="U187" si="380">+U184+U185+U186</f>
        <v>0</v>
      </c>
      <c r="V187" s="286">
        <f t="shared" ref="V187" si="381">+V184+V185+V186</f>
        <v>0</v>
      </c>
      <c r="W187" s="408">
        <f t="shared" si="371"/>
        <v>0</v>
      </c>
    </row>
    <row r="188" spans="1:27" ht="13.5" thickTop="1">
      <c r="L188" s="261" t="s">
        <v>16</v>
      </c>
      <c r="M188" s="278">
        <v>0</v>
      </c>
      <c r="N188" s="279">
        <v>0</v>
      </c>
      <c r="O188" s="280">
        <f>SUM(M188:N188)</f>
        <v>0</v>
      </c>
      <c r="P188" s="281">
        <v>0</v>
      </c>
      <c r="Q188" s="280">
        <f>O188+P188</f>
        <v>0</v>
      </c>
      <c r="R188" s="278">
        <v>0</v>
      </c>
      <c r="S188" s="279">
        <v>0</v>
      </c>
      <c r="T188" s="280">
        <f>SUM(R188:S188)</f>
        <v>0</v>
      </c>
      <c r="U188" s="281">
        <v>0</v>
      </c>
      <c r="V188" s="280">
        <f>T188+U188</f>
        <v>0</v>
      </c>
      <c r="W188" s="333">
        <f t="shared" si="371"/>
        <v>0</v>
      </c>
    </row>
    <row r="189" spans="1:27">
      <c r="L189" s="261" t="s">
        <v>17</v>
      </c>
      <c r="M189" s="278">
        <v>0</v>
      </c>
      <c r="N189" s="279">
        <v>0</v>
      </c>
      <c r="O189" s="280">
        <f>SUM(M189:N189)</f>
        <v>0</v>
      </c>
      <c r="P189" s="281">
        <v>0</v>
      </c>
      <c r="Q189" s="280">
        <f>O189+P189</f>
        <v>0</v>
      </c>
      <c r="R189" s="278">
        <v>0</v>
      </c>
      <c r="S189" s="279">
        <v>0</v>
      </c>
      <c r="T189" s="280">
        <f>SUM(R189:S189)</f>
        <v>0</v>
      </c>
      <c r="U189" s="281">
        <v>0</v>
      </c>
      <c r="V189" s="280">
        <f>T189+U189</f>
        <v>0</v>
      </c>
      <c r="W189" s="333">
        <f>IF(Q189=0,0,((V189/Q189)-1)*100)</f>
        <v>0</v>
      </c>
    </row>
    <row r="190" spans="1:27" ht="13.5" thickBot="1">
      <c r="L190" s="261" t="s">
        <v>18</v>
      </c>
      <c r="M190" s="278">
        <v>0</v>
      </c>
      <c r="N190" s="279">
        <v>0</v>
      </c>
      <c r="O190" s="288">
        <f>SUM(M190:N190)</f>
        <v>0</v>
      </c>
      <c r="P190" s="289">
        <v>0</v>
      </c>
      <c r="Q190" s="280">
        <f>O190+P190</f>
        <v>0</v>
      </c>
      <c r="R190" s="278">
        <v>0</v>
      </c>
      <c r="S190" s="279">
        <v>0</v>
      </c>
      <c r="T190" s="288">
        <f>SUM(R190:S190)</f>
        <v>0</v>
      </c>
      <c r="U190" s="289">
        <v>0</v>
      </c>
      <c r="V190" s="280">
        <f>T190+U190</f>
        <v>0</v>
      </c>
      <c r="W190" s="333">
        <f t="shared" si="371"/>
        <v>0</v>
      </c>
    </row>
    <row r="191" spans="1:27" ht="14.25" thickTop="1" thickBot="1">
      <c r="L191" s="290" t="s">
        <v>39</v>
      </c>
      <c r="M191" s="291">
        <f>+M188+M189+M190</f>
        <v>0</v>
      </c>
      <c r="N191" s="291">
        <f t="shared" ref="N191" si="382">+N188+N189+N190</f>
        <v>0</v>
      </c>
      <c r="O191" s="292">
        <f t="shared" ref="O191" si="383">+O188+O189+O190</f>
        <v>0</v>
      </c>
      <c r="P191" s="293">
        <f t="shared" ref="P191" si="384">+P188+P189+P190</f>
        <v>0</v>
      </c>
      <c r="Q191" s="309">
        <f t="shared" ref="Q191" si="385">+Q188+Q189+Q190</f>
        <v>0</v>
      </c>
      <c r="R191" s="291">
        <f t="shared" ref="R191" si="386">+R188+R189+R190</f>
        <v>0</v>
      </c>
      <c r="S191" s="291">
        <f t="shared" ref="S191" si="387">+S188+S189+S190</f>
        <v>0</v>
      </c>
      <c r="T191" s="292">
        <f t="shared" ref="T191" si="388">+T188+T189+T190</f>
        <v>0</v>
      </c>
      <c r="U191" s="293">
        <f t="shared" ref="U191" si="389">+U188+U189+U190</f>
        <v>0</v>
      </c>
      <c r="V191" s="309">
        <f t="shared" ref="V191" si="390">+V188+V189+V190</f>
        <v>0</v>
      </c>
      <c r="W191" s="409">
        <f t="shared" si="371"/>
        <v>0</v>
      </c>
    </row>
    <row r="192" spans="1:27" ht="13.5" thickTop="1">
      <c r="A192" s="424"/>
      <c r="K192" s="424"/>
      <c r="L192" s="261" t="s">
        <v>21</v>
      </c>
      <c r="M192" s="278">
        <v>0</v>
      </c>
      <c r="N192" s="279">
        <v>0</v>
      </c>
      <c r="O192" s="288">
        <f>SUM(M192:N192)</f>
        <v>0</v>
      </c>
      <c r="P192" s="295">
        <v>0</v>
      </c>
      <c r="Q192" s="280">
        <f>O192+P192</f>
        <v>0</v>
      </c>
      <c r="R192" s="278">
        <v>0</v>
      </c>
      <c r="S192" s="279">
        <v>0</v>
      </c>
      <c r="T192" s="288">
        <f>SUM(R192:S192)</f>
        <v>0</v>
      </c>
      <c r="U192" s="295">
        <v>0</v>
      </c>
      <c r="V192" s="280">
        <f>T192+U192</f>
        <v>0</v>
      </c>
      <c r="W192" s="333">
        <f t="shared" si="371"/>
        <v>0</v>
      </c>
      <c r="X192" s="348"/>
      <c r="Y192" s="349"/>
      <c r="Z192" s="349"/>
      <c r="AA192" s="429"/>
    </row>
    <row r="193" spans="1:27">
      <c r="A193" s="424"/>
      <c r="K193" s="424"/>
      <c r="L193" s="261" t="s">
        <v>22</v>
      </c>
      <c r="M193" s="278">
        <v>0</v>
      </c>
      <c r="N193" s="279">
        <v>0</v>
      </c>
      <c r="O193" s="288">
        <f>SUM(M193:N193)</f>
        <v>0</v>
      </c>
      <c r="P193" s="281">
        <v>0</v>
      </c>
      <c r="Q193" s="280">
        <f>O193+P193</f>
        <v>0</v>
      </c>
      <c r="R193" s="278">
        <v>0</v>
      </c>
      <c r="S193" s="279">
        <v>0</v>
      </c>
      <c r="T193" s="288">
        <f>SUM(R193:S193)</f>
        <v>0</v>
      </c>
      <c r="U193" s="281">
        <v>0</v>
      </c>
      <c r="V193" s="280">
        <f>T193+U193</f>
        <v>0</v>
      </c>
      <c r="W193" s="333">
        <f t="shared" si="371"/>
        <v>0</v>
      </c>
      <c r="X193" s="348"/>
      <c r="Y193" s="349"/>
      <c r="Z193" s="349"/>
      <c r="AA193" s="429"/>
    </row>
    <row r="194" spans="1:27" ht="12.75" customHeight="1" thickBot="1">
      <c r="A194" s="424"/>
      <c r="K194" s="424"/>
      <c r="L194" s="261" t="s">
        <v>23</v>
      </c>
      <c r="M194" s="278"/>
      <c r="N194" s="279"/>
      <c r="O194" s="288">
        <f>SUM(M194:N194)</f>
        <v>0</v>
      </c>
      <c r="P194" s="281"/>
      <c r="Q194" s="280">
        <f>O194+P194</f>
        <v>0</v>
      </c>
      <c r="R194" s="278">
        <v>0</v>
      </c>
      <c r="S194" s="279">
        <v>0</v>
      </c>
      <c r="T194" s="288">
        <f>SUM(R194:S194)</f>
        <v>0</v>
      </c>
      <c r="U194" s="281">
        <v>0</v>
      </c>
      <c r="V194" s="280">
        <f>T194+U194</f>
        <v>0</v>
      </c>
      <c r="W194" s="333">
        <f t="shared" si="371"/>
        <v>0</v>
      </c>
      <c r="X194" s="348"/>
      <c r="Y194" s="349"/>
      <c r="Z194" s="349"/>
      <c r="AA194" s="429"/>
    </row>
    <row r="195" spans="1:27" ht="12.75" customHeight="1" thickTop="1" thickBot="1">
      <c r="A195" s="424"/>
      <c r="K195" s="424"/>
      <c r="L195" s="283" t="s">
        <v>40</v>
      </c>
      <c r="M195" s="284">
        <f t="shared" ref="M195:V195" si="391">+M192+M193+M194</f>
        <v>0</v>
      </c>
      <c r="N195" s="285">
        <f t="shared" si="391"/>
        <v>0</v>
      </c>
      <c r="O195" s="286">
        <f t="shared" si="391"/>
        <v>0</v>
      </c>
      <c r="P195" s="284">
        <f t="shared" si="391"/>
        <v>0</v>
      </c>
      <c r="Q195" s="305">
        <f t="shared" si="391"/>
        <v>0</v>
      </c>
      <c r="R195" s="284">
        <f t="shared" si="391"/>
        <v>0</v>
      </c>
      <c r="S195" s="285">
        <f t="shared" si="391"/>
        <v>0</v>
      </c>
      <c r="T195" s="286">
        <f t="shared" si="391"/>
        <v>0</v>
      </c>
      <c r="U195" s="284">
        <f t="shared" si="391"/>
        <v>0</v>
      </c>
      <c r="V195" s="305">
        <f t="shared" si="391"/>
        <v>0</v>
      </c>
      <c r="W195" s="410">
        <f t="shared" si="371"/>
        <v>0</v>
      </c>
      <c r="X195" s="348"/>
      <c r="Y195" s="349"/>
      <c r="Z195" s="349"/>
      <c r="AA195" s="429"/>
    </row>
    <row r="196" spans="1:27" ht="13.5" thickTop="1">
      <c r="L196" s="261" t="s">
        <v>10</v>
      </c>
      <c r="M196" s="278">
        <v>0</v>
      </c>
      <c r="N196" s="279">
        <v>0</v>
      </c>
      <c r="O196" s="280">
        <f>M196+N196</f>
        <v>0</v>
      </c>
      <c r="P196" s="281">
        <v>0</v>
      </c>
      <c r="Q196" s="280">
        <f>O196+P196</f>
        <v>0</v>
      </c>
      <c r="R196" s="278">
        <v>0</v>
      </c>
      <c r="S196" s="279">
        <v>0</v>
      </c>
      <c r="T196" s="280">
        <f>R196+S196</f>
        <v>0</v>
      </c>
      <c r="U196" s="281">
        <v>0</v>
      </c>
      <c r="V196" s="280">
        <f>T196+U196</f>
        <v>0</v>
      </c>
      <c r="W196" s="333">
        <f>IF(Q196=0,0,((V196/Q196)-1)*100)</f>
        <v>0</v>
      </c>
    </row>
    <row r="197" spans="1:27">
      <c r="L197" s="261" t="s">
        <v>11</v>
      </c>
      <c r="M197" s="278">
        <v>0</v>
      </c>
      <c r="N197" s="279">
        <v>0</v>
      </c>
      <c r="O197" s="280">
        <f>M197+N197</f>
        <v>0</v>
      </c>
      <c r="P197" s="281">
        <v>0</v>
      </c>
      <c r="Q197" s="280">
        <f>O197+P197</f>
        <v>0</v>
      </c>
      <c r="R197" s="278">
        <v>0</v>
      </c>
      <c r="S197" s="279">
        <v>0</v>
      </c>
      <c r="T197" s="280">
        <f>R197+S197</f>
        <v>0</v>
      </c>
      <c r="U197" s="281">
        <v>0</v>
      </c>
      <c r="V197" s="280">
        <f>T197+U197</f>
        <v>0</v>
      </c>
      <c r="W197" s="333">
        <f>IF(Q197=0,0,((V197/Q197)-1)*100)</f>
        <v>0</v>
      </c>
    </row>
    <row r="198" spans="1:27" ht="13.5" thickBot="1">
      <c r="L198" s="267" t="s">
        <v>12</v>
      </c>
      <c r="M198" s="278">
        <v>0</v>
      </c>
      <c r="N198" s="279">
        <v>0</v>
      </c>
      <c r="O198" s="280">
        <f>M198+N198</f>
        <v>0</v>
      </c>
      <c r="P198" s="281">
        <v>0</v>
      </c>
      <c r="Q198" s="280">
        <f>O198+P198</f>
        <v>0</v>
      </c>
      <c r="R198" s="278">
        <v>0</v>
      </c>
      <c r="S198" s="279">
        <v>0</v>
      </c>
      <c r="T198" s="280">
        <f>R198+S198</f>
        <v>0</v>
      </c>
      <c r="U198" s="281">
        <v>0</v>
      </c>
      <c r="V198" s="280">
        <f>T198+U198</f>
        <v>0</v>
      </c>
      <c r="W198" s="333">
        <f>IF(Q198=0,0,((V198/Q198)-1)*100)</f>
        <v>0</v>
      </c>
    </row>
    <row r="199" spans="1:27" ht="14.25" thickTop="1" thickBot="1">
      <c r="L199" s="448" t="s">
        <v>38</v>
      </c>
      <c r="M199" s="449">
        <f t="shared" ref="M199" si="392">+M196+M197+M198</f>
        <v>0</v>
      </c>
      <c r="N199" s="450">
        <f t="shared" ref="N199" si="393">+N196+N197+N198</f>
        <v>0</v>
      </c>
      <c r="O199" s="451">
        <f t="shared" ref="O199" si="394">+O196+O197+O198</f>
        <v>0</v>
      </c>
      <c r="P199" s="449">
        <f t="shared" ref="P199" si="395">+P196+P197+P198</f>
        <v>0</v>
      </c>
      <c r="Q199" s="452">
        <f t="shared" ref="Q199" si="396">+Q196+Q197+Q198</f>
        <v>0</v>
      </c>
      <c r="R199" s="449">
        <f t="shared" ref="R199" si="397">+R196+R197+R198</f>
        <v>0</v>
      </c>
      <c r="S199" s="450">
        <f t="shared" ref="S199" si="398">+S196+S197+S198</f>
        <v>0</v>
      </c>
      <c r="T199" s="451">
        <f t="shared" ref="T199" si="399">+T196+T197+T198</f>
        <v>0</v>
      </c>
      <c r="U199" s="449">
        <f t="shared" ref="U199" si="400">+U196+U197+U198</f>
        <v>0</v>
      </c>
      <c r="V199" s="452">
        <f t="shared" ref="V199" si="401">+V196+V197+V198</f>
        <v>0</v>
      </c>
      <c r="W199" s="408">
        <f t="shared" ref="W199" si="402">IF(Q199=0,0,((V199/Q199)-1)*100)</f>
        <v>0</v>
      </c>
    </row>
    <row r="200" spans="1:27" ht="14.25" thickTop="1" thickBot="1">
      <c r="L200" s="283" t="s">
        <v>64</v>
      </c>
      <c r="M200" s="284">
        <f t="shared" ref="M200" si="403">+M187+M191+M195+M199</f>
        <v>0</v>
      </c>
      <c r="N200" s="285">
        <f t="shared" ref="N200" si="404">+N187+N191+N195+N199</f>
        <v>0</v>
      </c>
      <c r="O200" s="286">
        <f t="shared" ref="O200" si="405">+O187+O191+O195+O199</f>
        <v>0</v>
      </c>
      <c r="P200" s="284">
        <f t="shared" ref="P200" si="406">+P187+P191+P195+P199</f>
        <v>0</v>
      </c>
      <c r="Q200" s="286">
        <f t="shared" ref="Q200" si="407">+Q187+Q191+Q195+Q199</f>
        <v>0</v>
      </c>
      <c r="R200" s="284">
        <f t="shared" ref="R200" si="408">+R187+R191+R195+R199</f>
        <v>0</v>
      </c>
      <c r="S200" s="285">
        <f t="shared" ref="S200" si="409">+S187+S191+S195+S199</f>
        <v>0</v>
      </c>
      <c r="T200" s="286">
        <f t="shared" ref="T200" si="410">+T187+T191+T195+T199</f>
        <v>0</v>
      </c>
      <c r="U200" s="284">
        <f t="shared" ref="U200" si="411">+U187+U191+U195+U199</f>
        <v>0</v>
      </c>
      <c r="V200" s="286">
        <f t="shared" ref="V200" si="412">+V187+V191+V195+V199</f>
        <v>0</v>
      </c>
      <c r="W200" s="408">
        <f>IF(Q200=0,0,((V200/Q200)-1)*100)</f>
        <v>0</v>
      </c>
    </row>
    <row r="201" spans="1:27" ht="13.5" customHeight="1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7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7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7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7" ht="12.75" customHeight="1" thickTop="1" thickBot="1">
      <c r="L205" s="257"/>
      <c r="M205" s="484" t="s">
        <v>59</v>
      </c>
      <c r="N205" s="485"/>
      <c r="O205" s="485"/>
      <c r="P205" s="485"/>
      <c r="Q205" s="486"/>
      <c r="R205" s="258" t="s">
        <v>63</v>
      </c>
      <c r="S205" s="258"/>
      <c r="T205" s="258"/>
      <c r="U205" s="258"/>
      <c r="V205" s="259"/>
      <c r="W205" s="260" t="s">
        <v>2</v>
      </c>
    </row>
    <row r="206" spans="1:27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98"/>
      <c r="V206" s="264"/>
      <c r="W206" s="266" t="s">
        <v>4</v>
      </c>
    </row>
    <row r="207" spans="1:27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41" t="s">
        <v>7</v>
      </c>
      <c r="R207" s="268" t="s">
        <v>35</v>
      </c>
      <c r="S207" s="269" t="s">
        <v>36</v>
      </c>
      <c r="T207" s="270" t="s">
        <v>37</v>
      </c>
      <c r="U207" s="299" t="s">
        <v>32</v>
      </c>
      <c r="V207" s="270" t="s">
        <v>7</v>
      </c>
      <c r="W207" s="272"/>
    </row>
    <row r="208" spans="1:27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300"/>
      <c r="V208" s="275"/>
      <c r="W208" s="301"/>
    </row>
    <row r="209" spans="1:27">
      <c r="L209" s="261" t="s">
        <v>13</v>
      </c>
      <c r="M209" s="278">
        <f t="shared" ref="M209:N211" si="413">+M159+M184</f>
        <v>0</v>
      </c>
      <c r="N209" s="279">
        <f t="shared" si="413"/>
        <v>0</v>
      </c>
      <c r="O209" s="280">
        <f t="shared" ref="O209:O210" si="414">M209+N209</f>
        <v>0</v>
      </c>
      <c r="P209" s="281">
        <f>+P159+P184</f>
        <v>0</v>
      </c>
      <c r="Q209" s="314">
        <f t="shared" ref="Q209:Q210" si="415">O209+P209</f>
        <v>0</v>
      </c>
      <c r="R209" s="278">
        <f t="shared" ref="R209:S211" si="416">+R159+R184</f>
        <v>0</v>
      </c>
      <c r="S209" s="279">
        <f t="shared" si="416"/>
        <v>0</v>
      </c>
      <c r="T209" s="280">
        <f t="shared" ref="T209:T210" si="417">R209+S209</f>
        <v>0</v>
      </c>
      <c r="U209" s="302">
        <f>+U159+U184</f>
        <v>0</v>
      </c>
      <c r="V209" s="280">
        <f>T209+U209</f>
        <v>0</v>
      </c>
      <c r="W209" s="333">
        <f>IF(Q209=0,0,((V209/Q209)-1)*100)</f>
        <v>0</v>
      </c>
    </row>
    <row r="210" spans="1:27">
      <c r="L210" s="261" t="s">
        <v>14</v>
      </c>
      <c r="M210" s="278">
        <f t="shared" si="413"/>
        <v>0</v>
      </c>
      <c r="N210" s="279">
        <f t="shared" si="413"/>
        <v>0</v>
      </c>
      <c r="O210" s="280">
        <f t="shared" si="414"/>
        <v>0</v>
      </c>
      <c r="P210" s="281">
        <f>+P160+P185</f>
        <v>0</v>
      </c>
      <c r="Q210" s="314">
        <f t="shared" si="415"/>
        <v>0</v>
      </c>
      <c r="R210" s="278">
        <f t="shared" si="416"/>
        <v>0</v>
      </c>
      <c r="S210" s="279">
        <f t="shared" si="416"/>
        <v>0</v>
      </c>
      <c r="T210" s="280">
        <f t="shared" si="417"/>
        <v>0</v>
      </c>
      <c r="U210" s="302">
        <f>+U160+U185</f>
        <v>0</v>
      </c>
      <c r="V210" s="280">
        <f>T210+U210</f>
        <v>0</v>
      </c>
      <c r="W210" s="333">
        <f t="shared" ref="W210:W220" si="418">IF(Q210=0,0,((V210/Q210)-1)*100)</f>
        <v>0</v>
      </c>
    </row>
    <row r="211" spans="1:27" ht="13.5" thickBot="1">
      <c r="L211" s="261" t="s">
        <v>15</v>
      </c>
      <c r="M211" s="278">
        <f t="shared" si="413"/>
        <v>0</v>
      </c>
      <c r="N211" s="279">
        <f t="shared" si="413"/>
        <v>0</v>
      </c>
      <c r="O211" s="280">
        <f>M211+N211</f>
        <v>0</v>
      </c>
      <c r="P211" s="281">
        <f>+P161+P186</f>
        <v>0</v>
      </c>
      <c r="Q211" s="314">
        <f>O211+P211</f>
        <v>0</v>
      </c>
      <c r="R211" s="278">
        <f t="shared" si="416"/>
        <v>0</v>
      </c>
      <c r="S211" s="279">
        <f t="shared" si="416"/>
        <v>0</v>
      </c>
      <c r="T211" s="280">
        <f>R211+S211</f>
        <v>0</v>
      </c>
      <c r="U211" s="302">
        <f>+U161+U186</f>
        <v>0</v>
      </c>
      <c r="V211" s="280">
        <f>T211+U211</f>
        <v>0</v>
      </c>
      <c r="W211" s="333">
        <f>IF(Q211=0,0,((V211/Q211)-1)*100)</f>
        <v>0</v>
      </c>
    </row>
    <row r="212" spans="1:27" ht="14.25" thickTop="1" thickBot="1">
      <c r="L212" s="283" t="s">
        <v>61</v>
      </c>
      <c r="M212" s="284">
        <f t="shared" ref="M212" si="419">+M209+M210+M211</f>
        <v>0</v>
      </c>
      <c r="N212" s="285">
        <f t="shared" ref="N212" si="420">+N209+N210+N211</f>
        <v>0</v>
      </c>
      <c r="O212" s="286">
        <f t="shared" ref="O212" si="421">+O209+O210+O211</f>
        <v>0</v>
      </c>
      <c r="P212" s="284">
        <f t="shared" ref="P212" si="422">+P209+P210+P211</f>
        <v>0</v>
      </c>
      <c r="Q212" s="286">
        <f t="shared" ref="Q212" si="423">+Q209+Q210+Q211</f>
        <v>0</v>
      </c>
      <c r="R212" s="284">
        <f t="shared" ref="R212" si="424">+R209+R210+R211</f>
        <v>0</v>
      </c>
      <c r="S212" s="285">
        <f t="shared" ref="S212" si="425">+S209+S210+S211</f>
        <v>0</v>
      </c>
      <c r="T212" s="286">
        <f t="shared" ref="T212" si="426">+T209+T210+T211</f>
        <v>0</v>
      </c>
      <c r="U212" s="284">
        <f t="shared" ref="U212" si="427">+U209+U210+U211</f>
        <v>0</v>
      </c>
      <c r="V212" s="286">
        <f t="shared" ref="V212" si="428">+V209+V210+V211</f>
        <v>0</v>
      </c>
      <c r="W212" s="408">
        <f t="shared" si="418"/>
        <v>0</v>
      </c>
    </row>
    <row r="213" spans="1:27" ht="13.5" thickTop="1">
      <c r="L213" s="261" t="s">
        <v>16</v>
      </c>
      <c r="M213" s="278">
        <f t="shared" ref="M213:N215" si="429">+M163+M188</f>
        <v>0</v>
      </c>
      <c r="N213" s="279">
        <f t="shared" si="429"/>
        <v>0</v>
      </c>
      <c r="O213" s="280">
        <f t="shared" ref="O213:O215" si="430">M213+N213</f>
        <v>0</v>
      </c>
      <c r="P213" s="281">
        <f>+P163+P188</f>
        <v>0</v>
      </c>
      <c r="Q213" s="314">
        <f t="shared" ref="Q213:Q215" si="431">O213+P213</f>
        <v>0</v>
      </c>
      <c r="R213" s="278">
        <f t="shared" ref="R213:S215" si="432">+R163+R188</f>
        <v>0</v>
      </c>
      <c r="S213" s="279">
        <f t="shared" si="432"/>
        <v>0</v>
      </c>
      <c r="T213" s="280">
        <f t="shared" ref="T213:T215" si="433">R213+S213</f>
        <v>0</v>
      </c>
      <c r="U213" s="302">
        <f>+U163+U188</f>
        <v>0</v>
      </c>
      <c r="V213" s="280">
        <f>T213+U213</f>
        <v>0</v>
      </c>
      <c r="W213" s="333">
        <f t="shared" si="418"/>
        <v>0</v>
      </c>
    </row>
    <row r="214" spans="1:27">
      <c r="L214" s="261" t="s">
        <v>17</v>
      </c>
      <c r="M214" s="278">
        <f t="shared" si="429"/>
        <v>0</v>
      </c>
      <c r="N214" s="279">
        <f t="shared" si="429"/>
        <v>0</v>
      </c>
      <c r="O214" s="280">
        <f>M214+N214</f>
        <v>0</v>
      </c>
      <c r="P214" s="281">
        <f>+P164+P189</f>
        <v>0</v>
      </c>
      <c r="Q214" s="314">
        <f>O214+P214</f>
        <v>0</v>
      </c>
      <c r="R214" s="278">
        <f t="shared" si="432"/>
        <v>0</v>
      </c>
      <c r="S214" s="279">
        <f t="shared" si="432"/>
        <v>0</v>
      </c>
      <c r="T214" s="280">
        <f>R214+S214</f>
        <v>0</v>
      </c>
      <c r="U214" s="302">
        <f>+U164+U189</f>
        <v>0</v>
      </c>
      <c r="V214" s="280">
        <f>T214+U214</f>
        <v>0</v>
      </c>
      <c r="W214" s="333">
        <f>IF(Q214=0,0,((V214/Q214)-1)*100)</f>
        <v>0</v>
      </c>
    </row>
    <row r="215" spans="1:27" ht="13.5" thickBot="1">
      <c r="L215" s="261" t="s">
        <v>18</v>
      </c>
      <c r="M215" s="278">
        <f t="shared" si="429"/>
        <v>0</v>
      </c>
      <c r="N215" s="279">
        <f t="shared" si="429"/>
        <v>0</v>
      </c>
      <c r="O215" s="288">
        <f t="shared" si="430"/>
        <v>0</v>
      </c>
      <c r="P215" s="289">
        <f>+P165+P190</f>
        <v>0</v>
      </c>
      <c r="Q215" s="314">
        <f t="shared" si="431"/>
        <v>0</v>
      </c>
      <c r="R215" s="278">
        <f t="shared" si="432"/>
        <v>0</v>
      </c>
      <c r="S215" s="279">
        <f t="shared" si="432"/>
        <v>0</v>
      </c>
      <c r="T215" s="288">
        <f t="shared" si="433"/>
        <v>0</v>
      </c>
      <c r="U215" s="307">
        <f>+U165+U190</f>
        <v>0</v>
      </c>
      <c r="V215" s="280">
        <f>T215+U215</f>
        <v>0</v>
      </c>
      <c r="W215" s="333">
        <f t="shared" si="418"/>
        <v>0</v>
      </c>
    </row>
    <row r="216" spans="1:27" ht="14.25" thickTop="1" thickBot="1">
      <c r="A216" s="425"/>
      <c r="L216" s="290" t="s">
        <v>39</v>
      </c>
      <c r="M216" s="291">
        <f>+M213+M214+M215</f>
        <v>0</v>
      </c>
      <c r="N216" s="291">
        <f t="shared" ref="N216" si="434">+N213+N214+N215</f>
        <v>0</v>
      </c>
      <c r="O216" s="292">
        <f t="shared" ref="O216" si="435">+O213+O214+O215</f>
        <v>0</v>
      </c>
      <c r="P216" s="293">
        <f t="shared" ref="P216" si="436">+P213+P214+P215</f>
        <v>0</v>
      </c>
      <c r="Q216" s="292">
        <f t="shared" ref="Q216" si="437">+Q213+Q214+Q215</f>
        <v>0</v>
      </c>
      <c r="R216" s="291">
        <f t="shared" ref="R216" si="438">+R213+R214+R215</f>
        <v>0</v>
      </c>
      <c r="S216" s="291">
        <f t="shared" ref="S216" si="439">+S213+S214+S215</f>
        <v>0</v>
      </c>
      <c r="T216" s="292">
        <f t="shared" ref="T216" si="440">+T213+T214+T215</f>
        <v>0</v>
      </c>
      <c r="U216" s="308">
        <f t="shared" ref="U216" si="441">+U213+U214+U215</f>
        <v>0</v>
      </c>
      <c r="V216" s="309">
        <f t="shared" ref="V216" si="442">+V213+V214+V215</f>
        <v>0</v>
      </c>
      <c r="W216" s="412">
        <f t="shared" si="418"/>
        <v>0</v>
      </c>
    </row>
    <row r="217" spans="1:27" ht="13.5" thickTop="1">
      <c r="A217" s="424"/>
      <c r="K217" s="424"/>
      <c r="L217" s="261" t="s">
        <v>21</v>
      </c>
      <c r="M217" s="278">
        <f t="shared" ref="M217:N219" si="443">+M167+M192</f>
        <v>0</v>
      </c>
      <c r="N217" s="279">
        <f t="shared" si="443"/>
        <v>0</v>
      </c>
      <c r="O217" s="288">
        <f t="shared" ref="O217:O219" si="444">M217+N217</f>
        <v>0</v>
      </c>
      <c r="P217" s="295">
        <f>+P167+P192</f>
        <v>0</v>
      </c>
      <c r="Q217" s="314">
        <f t="shared" ref="Q217:Q219" si="445">O217+P217</f>
        <v>0</v>
      </c>
      <c r="R217" s="278">
        <f t="shared" ref="R217:S219" si="446">+R167+R192</f>
        <v>0</v>
      </c>
      <c r="S217" s="279">
        <f t="shared" si="446"/>
        <v>0</v>
      </c>
      <c r="T217" s="288">
        <f t="shared" ref="T217:T219" si="447">R217+S217</f>
        <v>0</v>
      </c>
      <c r="U217" s="310">
        <f>+U167+U192</f>
        <v>0</v>
      </c>
      <c r="V217" s="280">
        <f>T217+U217</f>
        <v>0</v>
      </c>
      <c r="W217" s="333">
        <f t="shared" si="418"/>
        <v>0</v>
      </c>
      <c r="X217" s="348"/>
      <c r="Y217" s="349"/>
      <c r="Z217" s="349"/>
      <c r="AA217" s="429"/>
    </row>
    <row r="218" spans="1:27">
      <c r="A218" s="424"/>
      <c r="K218" s="424"/>
      <c r="L218" s="261" t="s">
        <v>22</v>
      </c>
      <c r="M218" s="278">
        <f t="shared" si="443"/>
        <v>0</v>
      </c>
      <c r="N218" s="279">
        <f t="shared" si="443"/>
        <v>0</v>
      </c>
      <c r="O218" s="288">
        <f t="shared" si="444"/>
        <v>0</v>
      </c>
      <c r="P218" s="281">
        <f>+P168+P193</f>
        <v>0</v>
      </c>
      <c r="Q218" s="314">
        <f t="shared" si="445"/>
        <v>0</v>
      </c>
      <c r="R218" s="278">
        <f t="shared" si="446"/>
        <v>0</v>
      </c>
      <c r="S218" s="279">
        <f t="shared" si="446"/>
        <v>0</v>
      </c>
      <c r="T218" s="288">
        <f t="shared" si="447"/>
        <v>0</v>
      </c>
      <c r="U218" s="302">
        <f>+U168+U193</f>
        <v>0</v>
      </c>
      <c r="V218" s="280">
        <f>T218+U218</f>
        <v>0</v>
      </c>
      <c r="W218" s="333">
        <f t="shared" si="418"/>
        <v>0</v>
      </c>
      <c r="X218" s="348"/>
      <c r="Y218" s="349"/>
      <c r="Z218" s="349"/>
      <c r="AA218" s="429"/>
    </row>
    <row r="219" spans="1:27" ht="13.5" thickBot="1">
      <c r="A219" s="424"/>
      <c r="K219" s="424"/>
      <c r="L219" s="261" t="s">
        <v>23</v>
      </c>
      <c r="M219" s="278">
        <f t="shared" si="443"/>
        <v>0</v>
      </c>
      <c r="N219" s="279">
        <f t="shared" si="443"/>
        <v>0</v>
      </c>
      <c r="O219" s="288">
        <f t="shared" si="444"/>
        <v>0</v>
      </c>
      <c r="P219" s="281">
        <f>+P169+P194</f>
        <v>0</v>
      </c>
      <c r="Q219" s="314">
        <f t="shared" si="445"/>
        <v>0</v>
      </c>
      <c r="R219" s="278">
        <f t="shared" si="446"/>
        <v>0</v>
      </c>
      <c r="S219" s="279">
        <f t="shared" si="446"/>
        <v>0</v>
      </c>
      <c r="T219" s="288">
        <f t="shared" si="447"/>
        <v>0</v>
      </c>
      <c r="U219" s="302">
        <f>+U169+U194</f>
        <v>0</v>
      </c>
      <c r="V219" s="280">
        <f>T219+U219</f>
        <v>0</v>
      </c>
      <c r="W219" s="333">
        <f t="shared" si="418"/>
        <v>0</v>
      </c>
      <c r="X219" s="348"/>
      <c r="Y219" s="349"/>
      <c r="Z219" s="349"/>
      <c r="AA219" s="429"/>
    </row>
    <row r="220" spans="1:27" ht="14.25" thickTop="1" thickBot="1">
      <c r="L220" s="283" t="s">
        <v>40</v>
      </c>
      <c r="M220" s="284">
        <f t="shared" ref="M220:V220" si="448">+M217+M218+M219</f>
        <v>0</v>
      </c>
      <c r="N220" s="285">
        <f t="shared" si="448"/>
        <v>0</v>
      </c>
      <c r="O220" s="286">
        <f t="shared" si="448"/>
        <v>0</v>
      </c>
      <c r="P220" s="284">
        <f t="shared" si="448"/>
        <v>0</v>
      </c>
      <c r="Q220" s="286">
        <f t="shared" si="448"/>
        <v>0</v>
      </c>
      <c r="R220" s="284">
        <f t="shared" si="448"/>
        <v>0</v>
      </c>
      <c r="S220" s="285">
        <f t="shared" si="448"/>
        <v>0</v>
      </c>
      <c r="T220" s="286">
        <f t="shared" si="448"/>
        <v>0</v>
      </c>
      <c r="U220" s="304">
        <f t="shared" si="448"/>
        <v>0</v>
      </c>
      <c r="V220" s="305">
        <f t="shared" si="448"/>
        <v>0</v>
      </c>
      <c r="W220" s="410">
        <f t="shared" si="418"/>
        <v>0</v>
      </c>
    </row>
    <row r="221" spans="1:27" ht="13.5" thickTop="1">
      <c r="L221" s="261" t="s">
        <v>10</v>
      </c>
      <c r="M221" s="278">
        <f t="shared" ref="M221:N223" si="449">+M171+M196</f>
        <v>0</v>
      </c>
      <c r="N221" s="279">
        <f t="shared" si="449"/>
        <v>0</v>
      </c>
      <c r="O221" s="280">
        <f>M221+N221</f>
        <v>0</v>
      </c>
      <c r="P221" s="281">
        <f>+P171+P196</f>
        <v>0</v>
      </c>
      <c r="Q221" s="314">
        <f t="shared" ref="Q221" si="450">O221+P221</f>
        <v>0</v>
      </c>
      <c r="R221" s="278">
        <f t="shared" ref="R221:S223" si="451">+R171+R196</f>
        <v>0</v>
      </c>
      <c r="S221" s="279">
        <f t="shared" si="451"/>
        <v>0</v>
      </c>
      <c r="T221" s="280">
        <f>R221+S221</f>
        <v>0</v>
      </c>
      <c r="U221" s="302">
        <f>+U171+U196</f>
        <v>0</v>
      </c>
      <c r="V221" s="280">
        <f>T221+U221</f>
        <v>0</v>
      </c>
      <c r="W221" s="333">
        <f>IF(Q221=0,0,((V221/Q221)-1)*100)</f>
        <v>0</v>
      </c>
    </row>
    <row r="222" spans="1:27">
      <c r="L222" s="261" t="s">
        <v>11</v>
      </c>
      <c r="M222" s="278">
        <f t="shared" si="449"/>
        <v>0</v>
      </c>
      <c r="N222" s="279">
        <f t="shared" si="449"/>
        <v>0</v>
      </c>
      <c r="O222" s="280">
        <f>M222+N222</f>
        <v>0</v>
      </c>
      <c r="P222" s="281">
        <f>+P172+P197</f>
        <v>0</v>
      </c>
      <c r="Q222" s="314">
        <f>O222+P222</f>
        <v>0</v>
      </c>
      <c r="R222" s="278">
        <f t="shared" si="451"/>
        <v>0</v>
      </c>
      <c r="S222" s="279">
        <f t="shared" si="451"/>
        <v>0</v>
      </c>
      <c r="T222" s="280">
        <f>R222+S222</f>
        <v>0</v>
      </c>
      <c r="U222" s="302">
        <f>+U172+U197</f>
        <v>0</v>
      </c>
      <c r="V222" s="280">
        <f>T222+U222</f>
        <v>0</v>
      </c>
      <c r="W222" s="333">
        <f>IF(Q222=0,0,((V222/Q222)-1)*100)</f>
        <v>0</v>
      </c>
    </row>
    <row r="223" spans="1:27" ht="13.5" thickBot="1">
      <c r="L223" s="267" t="s">
        <v>12</v>
      </c>
      <c r="M223" s="278">
        <f t="shared" si="449"/>
        <v>0</v>
      </c>
      <c r="N223" s="279">
        <f t="shared" si="449"/>
        <v>0</v>
      </c>
      <c r="O223" s="280">
        <f t="shared" ref="O223" si="452">M223+N223</f>
        <v>0</v>
      </c>
      <c r="P223" s="281">
        <f>+P173+P198</f>
        <v>0</v>
      </c>
      <c r="Q223" s="314">
        <f>O223+P223</f>
        <v>0</v>
      </c>
      <c r="R223" s="278">
        <f t="shared" si="451"/>
        <v>0</v>
      </c>
      <c r="S223" s="279">
        <f t="shared" si="451"/>
        <v>0</v>
      </c>
      <c r="T223" s="280">
        <f t="shared" ref="T223" si="453">R223+S223</f>
        <v>0</v>
      </c>
      <c r="U223" s="302">
        <f>+U173+U198</f>
        <v>0</v>
      </c>
      <c r="V223" s="280">
        <f>T223+U223</f>
        <v>0</v>
      </c>
      <c r="W223" s="333">
        <f>IF(Q223=0,0,((V223/Q223)-1)*100)</f>
        <v>0</v>
      </c>
    </row>
    <row r="224" spans="1:27" ht="14.25" thickTop="1" thickBot="1">
      <c r="L224" s="448" t="s">
        <v>38</v>
      </c>
      <c r="M224" s="449">
        <f t="shared" ref="M224" si="454">+M221+M222+M223</f>
        <v>0</v>
      </c>
      <c r="N224" s="450">
        <f t="shared" ref="N224" si="455">+N221+N222+N223</f>
        <v>0</v>
      </c>
      <c r="O224" s="451">
        <f t="shared" ref="O224" si="456">+O221+O222+O223</f>
        <v>0</v>
      </c>
      <c r="P224" s="449">
        <f t="shared" ref="P224" si="457">+P221+P222+P223</f>
        <v>0</v>
      </c>
      <c r="Q224" s="452">
        <f t="shared" ref="Q224" si="458">+Q221+Q222+Q223</f>
        <v>0</v>
      </c>
      <c r="R224" s="449">
        <f t="shared" ref="R224" si="459">+R221+R222+R223</f>
        <v>0</v>
      </c>
      <c r="S224" s="450">
        <f t="shared" ref="S224" si="460">+S221+S222+S223</f>
        <v>0</v>
      </c>
      <c r="T224" s="451">
        <f t="shared" ref="T224" si="461">+T221+T222+T223</f>
        <v>0</v>
      </c>
      <c r="U224" s="449">
        <f t="shared" ref="U224" si="462">+U221+U222+U223</f>
        <v>0</v>
      </c>
      <c r="V224" s="452">
        <f t="shared" ref="V224" si="463">+V221+V222+V223</f>
        <v>0</v>
      </c>
      <c r="W224" s="408">
        <f t="shared" ref="W224" si="464">IF(Q224=0,0,((V224/Q224)-1)*100)</f>
        <v>0</v>
      </c>
    </row>
    <row r="225" spans="12:23" ht="14.25" thickTop="1" thickBot="1">
      <c r="L225" s="283" t="s">
        <v>64</v>
      </c>
      <c r="M225" s="284">
        <f t="shared" ref="M225" si="465">+M212+M216+M220+M224</f>
        <v>0</v>
      </c>
      <c r="N225" s="285">
        <f t="shared" ref="N225" si="466">+N212+N216+N220+N224</f>
        <v>0</v>
      </c>
      <c r="O225" s="286">
        <f t="shared" ref="O225" si="467">+O212+O216+O220+O224</f>
        <v>0</v>
      </c>
      <c r="P225" s="284">
        <f t="shared" ref="P225" si="468">+P212+P216+P220+P224</f>
        <v>0</v>
      </c>
      <c r="Q225" s="286">
        <f t="shared" ref="Q225" si="469">+Q212+Q216+Q220+Q224</f>
        <v>0</v>
      </c>
      <c r="R225" s="284">
        <f t="shared" ref="R225" si="470">+R212+R216+R220+R224</f>
        <v>0</v>
      </c>
      <c r="S225" s="285">
        <f t="shared" ref="S225" si="471">+S212+S216+S220+S224</f>
        <v>0</v>
      </c>
      <c r="T225" s="286">
        <f t="shared" ref="T225" si="472">+T212+T216+T220+T224</f>
        <v>0</v>
      </c>
      <c r="U225" s="284">
        <f t="shared" ref="U225" si="473">+U212+U216+U220+U224</f>
        <v>0</v>
      </c>
      <c r="V225" s="286">
        <f t="shared" ref="V225" si="474">+V212+V216+V220+V224</f>
        <v>0</v>
      </c>
      <c r="W225" s="408">
        <f>IF(Q225=0,0,((V225/Q225)-1)*100)</f>
        <v>0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202:W202"/>
    <mergeCell ref="L203:W203"/>
    <mergeCell ref="M205:Q205"/>
    <mergeCell ref="L152:W152"/>
    <mergeCell ref="L153:W153"/>
    <mergeCell ref="L177:W177"/>
    <mergeCell ref="L178:W178"/>
    <mergeCell ref="L103:W103"/>
    <mergeCell ref="L127:W127"/>
    <mergeCell ref="L128:W128"/>
    <mergeCell ref="B52:I52"/>
    <mergeCell ref="B53:I53"/>
    <mergeCell ref="C55:E55"/>
    <mergeCell ref="F55:H55"/>
    <mergeCell ref="L52:W52"/>
    <mergeCell ref="L53:W53"/>
    <mergeCell ref="M55:Q55"/>
    <mergeCell ref="R55:V55"/>
    <mergeCell ref="L77:W77"/>
    <mergeCell ref="L78:W78"/>
    <mergeCell ref="L102:W102"/>
    <mergeCell ref="B27:I27"/>
    <mergeCell ref="B28:I28"/>
    <mergeCell ref="C30:E30"/>
    <mergeCell ref="F30:H30"/>
    <mergeCell ref="L27:W27"/>
    <mergeCell ref="L28:W28"/>
    <mergeCell ref="M30:Q30"/>
    <mergeCell ref="R30:V30"/>
    <mergeCell ref="B2:I2"/>
    <mergeCell ref="B3:I3"/>
    <mergeCell ref="C5:E5"/>
    <mergeCell ref="F5:H5"/>
    <mergeCell ref="L2:W2"/>
    <mergeCell ref="L3:W3"/>
    <mergeCell ref="M5:Q5"/>
    <mergeCell ref="R5:V5"/>
  </mergeCells>
  <conditionalFormatting sqref="A1:A1048576 K1:K1048576">
    <cfRule type="containsText" dxfId="6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Suvarnabhumi Airport</oddHeader>
  </headerFooter>
  <rowBreaks count="2" manualBreakCount="2">
    <brk id="76" min="11" max="22" man="1"/>
    <brk id="151" min="1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226"/>
  <sheetViews>
    <sheetView topLeftCell="I1" workbookViewId="0">
      <selection activeCell="R46" sqref="R1:S1048576"/>
    </sheetView>
  </sheetViews>
  <sheetFormatPr defaultColWidth="7" defaultRowHeight="12.75"/>
  <cols>
    <col min="1" max="1" width="9.140625" style="4"/>
    <col min="2" max="2" width="12.42578125" style="1" customWidth="1"/>
    <col min="3" max="3" width="11.5703125" style="1" customWidth="1"/>
    <col min="4" max="4" width="11.42578125" style="1" customWidth="1"/>
    <col min="5" max="5" width="11.7109375" style="1" customWidth="1"/>
    <col min="6" max="6" width="10.85546875" style="1" customWidth="1"/>
    <col min="7" max="7" width="11.140625" style="1" customWidth="1"/>
    <col min="8" max="8" width="12.140625" style="1" customWidth="1"/>
    <col min="9" max="9" width="10.5703125" style="2" customWidth="1"/>
    <col min="10" max="10" width="7" style="1" customWidth="1"/>
    <col min="11" max="11" width="9.140625" style="4"/>
    <col min="12" max="12" width="13" style="1" customWidth="1"/>
    <col min="13" max="14" width="12.7109375" style="1" customWidth="1"/>
    <col min="15" max="15" width="15.5703125" style="1" customWidth="1"/>
    <col min="16" max="16" width="11" style="1" customWidth="1"/>
    <col min="17" max="17" width="13.42578125" style="1" customWidth="1"/>
    <col min="18" max="19" width="13.28515625" style="1" customWidth="1"/>
    <col min="20" max="20" width="14.140625" style="1" bestFit="1" customWidth="1"/>
    <col min="21" max="21" width="11" style="1" customWidth="1"/>
    <col min="22" max="22" width="13.140625" style="1" customWidth="1"/>
    <col min="23" max="23" width="12.140625" style="2" bestFit="1" customWidth="1"/>
    <col min="24" max="24" width="11.140625" style="2" bestFit="1" customWidth="1"/>
    <col min="25" max="25" width="6.85546875" style="1" bestFit="1" customWidth="1"/>
    <col min="26" max="26" width="9.140625" style="1"/>
    <col min="27" max="27" width="7" style="3"/>
    <col min="28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118" t="s">
        <v>5</v>
      </c>
      <c r="D7" s="119" t="s">
        <v>6</v>
      </c>
      <c r="E7" s="417" t="s">
        <v>7</v>
      </c>
      <c r="F7" s="118" t="s">
        <v>5</v>
      </c>
      <c r="G7" s="119" t="s">
        <v>6</v>
      </c>
      <c r="H7" s="120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v>1722</v>
      </c>
      <c r="D9" s="128">
        <v>1723</v>
      </c>
      <c r="E9" s="186">
        <f>SUM(C9:D9)</f>
        <v>3445</v>
      </c>
      <c r="F9" s="126">
        <v>2022</v>
      </c>
      <c r="G9" s="128">
        <v>2023</v>
      </c>
      <c r="H9" s="186">
        <f>SUM(F9:G9)</f>
        <v>4045</v>
      </c>
      <c r="I9" s="129">
        <f t="shared" ref="I9:I19" si="1">IF(E9=0,0,((H9/E9)-1)*100)</f>
        <v>17.41654571843252</v>
      </c>
      <c r="J9" s="8"/>
      <c r="L9" s="14" t="s">
        <v>13</v>
      </c>
      <c r="M9" s="40">
        <v>202921</v>
      </c>
      <c r="N9" s="38">
        <v>195209</v>
      </c>
      <c r="O9" s="202">
        <f>SUM(M9:N9)</f>
        <v>398130</v>
      </c>
      <c r="P9" s="151">
        <v>470</v>
      </c>
      <c r="Q9" s="202">
        <f>O9+P9</f>
        <v>398600</v>
      </c>
      <c r="R9" s="40">
        <v>284388</v>
      </c>
      <c r="S9" s="38">
        <v>277458</v>
      </c>
      <c r="T9" s="202">
        <f>SUM(R9:S9)</f>
        <v>561846</v>
      </c>
      <c r="U9" s="151">
        <v>246</v>
      </c>
      <c r="V9" s="202">
        <f>T9+U9</f>
        <v>562092</v>
      </c>
      <c r="W9" s="41">
        <f t="shared" ref="W9:W19" si="2">IF(Q9=0,0,((V9/Q9)-1)*100)</f>
        <v>41.016557952834923</v>
      </c>
    </row>
    <row r="10" spans="1:23">
      <c r="A10" s="418" t="str">
        <f t="shared" si="0"/>
        <v xml:space="preserve"> </v>
      </c>
      <c r="B10" s="112" t="s">
        <v>14</v>
      </c>
      <c r="C10" s="126">
        <v>1523</v>
      </c>
      <c r="D10" s="128">
        <v>1521</v>
      </c>
      <c r="E10" s="186">
        <f>SUM(C10:D10)</f>
        <v>3044</v>
      </c>
      <c r="F10" s="126">
        <v>1863</v>
      </c>
      <c r="G10" s="128">
        <v>1863</v>
      </c>
      <c r="H10" s="186">
        <f>SUM(F10:G10)</f>
        <v>3726</v>
      </c>
      <c r="I10" s="129">
        <f t="shared" si="1"/>
        <v>22.404730617608415</v>
      </c>
      <c r="J10" s="4"/>
      <c r="L10" s="14" t="s">
        <v>14</v>
      </c>
      <c r="M10" s="40">
        <v>177206</v>
      </c>
      <c r="N10" s="38">
        <v>186321</v>
      </c>
      <c r="O10" s="202">
        <f t="shared" ref="O10" si="3">SUM(M10:N10)</f>
        <v>363527</v>
      </c>
      <c r="P10" s="151">
        <v>246</v>
      </c>
      <c r="Q10" s="202">
        <f>O10+P10</f>
        <v>363773</v>
      </c>
      <c r="R10" s="40">
        <v>267947</v>
      </c>
      <c r="S10" s="38">
        <v>270199</v>
      </c>
      <c r="T10" s="202">
        <f t="shared" ref="T10" si="4">SUM(R10:S10)</f>
        <v>538146</v>
      </c>
      <c r="U10" s="151">
        <v>0</v>
      </c>
      <c r="V10" s="202">
        <f>T10+U10</f>
        <v>538146</v>
      </c>
      <c r="W10" s="41">
        <f t="shared" si="2"/>
        <v>47.934563587731915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v>1589</v>
      </c>
      <c r="D11" s="128">
        <v>1589</v>
      </c>
      <c r="E11" s="186">
        <f>SUM(C11:D11)</f>
        <v>3178</v>
      </c>
      <c r="F11" s="126">
        <v>2112</v>
      </c>
      <c r="G11" s="128">
        <v>2114</v>
      </c>
      <c r="H11" s="186">
        <f>SUM(F11:G11)</f>
        <v>4226</v>
      </c>
      <c r="I11" s="129">
        <f>IF(E11=0,0,((H11/E11)-1)*100)</f>
        <v>32.976714915040908</v>
      </c>
      <c r="J11" s="8"/>
      <c r="L11" s="14" t="s">
        <v>15</v>
      </c>
      <c r="M11" s="40">
        <v>208230</v>
      </c>
      <c r="N11" s="38">
        <v>205720</v>
      </c>
      <c r="O11" s="202">
        <f>SUM(M11:N11)</f>
        <v>413950</v>
      </c>
      <c r="P11" s="151">
        <v>254</v>
      </c>
      <c r="Q11" s="202">
        <f>O11+P11</f>
        <v>414204</v>
      </c>
      <c r="R11" s="40">
        <v>314861</v>
      </c>
      <c r="S11" s="38">
        <v>326976</v>
      </c>
      <c r="T11" s="202">
        <f>SUM(R11:S11)</f>
        <v>641837</v>
      </c>
      <c r="U11" s="151">
        <v>0</v>
      </c>
      <c r="V11" s="202">
        <f>T11+U11</f>
        <v>641837</v>
      </c>
      <c r="W11" s="41">
        <f>IF(Q11=0,0,((V11/Q11)-1)*100)</f>
        <v>54.956736294193199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134">
        <f>+C9+C10+C11</f>
        <v>4834</v>
      </c>
      <c r="D12" s="136">
        <f t="shared" ref="D12:H12" si="5">+D9+D10+D11</f>
        <v>4833</v>
      </c>
      <c r="E12" s="187">
        <f t="shared" si="5"/>
        <v>9667</v>
      </c>
      <c r="F12" s="134">
        <f t="shared" si="5"/>
        <v>5997</v>
      </c>
      <c r="G12" s="136">
        <f t="shared" si="5"/>
        <v>6000</v>
      </c>
      <c r="H12" s="187">
        <f t="shared" si="5"/>
        <v>11997</v>
      </c>
      <c r="I12" s="138">
        <f t="shared" si="1"/>
        <v>24.102617151132712</v>
      </c>
      <c r="J12" s="8"/>
      <c r="L12" s="42" t="s">
        <v>61</v>
      </c>
      <c r="M12" s="46">
        <f t="shared" ref="M12:V12" si="6">+M9+M10+M11</f>
        <v>588357</v>
      </c>
      <c r="N12" s="44">
        <f t="shared" si="6"/>
        <v>587250</v>
      </c>
      <c r="O12" s="203">
        <f t="shared" si="6"/>
        <v>1175607</v>
      </c>
      <c r="P12" s="44">
        <f t="shared" si="6"/>
        <v>970</v>
      </c>
      <c r="Q12" s="203">
        <f t="shared" si="6"/>
        <v>1176577</v>
      </c>
      <c r="R12" s="46">
        <f t="shared" si="6"/>
        <v>867196</v>
      </c>
      <c r="S12" s="44">
        <f t="shared" si="6"/>
        <v>874633</v>
      </c>
      <c r="T12" s="203">
        <f t="shared" si="6"/>
        <v>1741829</v>
      </c>
      <c r="U12" s="44">
        <f t="shared" si="6"/>
        <v>246</v>
      </c>
      <c r="V12" s="203">
        <f t="shared" si="6"/>
        <v>1742075</v>
      </c>
      <c r="W12" s="47">
        <f t="shared" si="2"/>
        <v>48.062982703214495</v>
      </c>
    </row>
    <row r="13" spans="1:23" ht="13.5" thickTop="1">
      <c r="A13" s="418" t="str">
        <f t="shared" si="0"/>
        <v xml:space="preserve"> </v>
      </c>
      <c r="B13" s="112" t="s">
        <v>16</v>
      </c>
      <c r="C13" s="139">
        <v>1684</v>
      </c>
      <c r="D13" s="141">
        <v>1682</v>
      </c>
      <c r="E13" s="186">
        <f t="shared" ref="E13" si="7">SUM(C13:D13)</f>
        <v>3366</v>
      </c>
      <c r="F13" s="139">
        <v>2098</v>
      </c>
      <c r="G13" s="141">
        <v>2100</v>
      </c>
      <c r="H13" s="186">
        <f t="shared" ref="H13:H19" si="8">SUM(F13:G13)</f>
        <v>4198</v>
      </c>
      <c r="I13" s="129">
        <f t="shared" si="1"/>
        <v>24.717765894236486</v>
      </c>
      <c r="J13" s="8"/>
      <c r="L13" s="14" t="s">
        <v>16</v>
      </c>
      <c r="M13" s="40">
        <v>222963</v>
      </c>
      <c r="N13" s="38">
        <v>217235</v>
      </c>
      <c r="O13" s="202">
        <f t="shared" ref="O13" si="9">SUM(M13:N13)</f>
        <v>440198</v>
      </c>
      <c r="P13" s="151">
        <v>0</v>
      </c>
      <c r="Q13" s="202">
        <f>O13+P13</f>
        <v>440198</v>
      </c>
      <c r="R13" s="40">
        <v>318925</v>
      </c>
      <c r="S13" s="38">
        <v>308875</v>
      </c>
      <c r="T13" s="202">
        <f t="shared" ref="T13:T15" si="10">SUM(R13:S13)</f>
        <v>627800</v>
      </c>
      <c r="U13" s="151">
        <v>0</v>
      </c>
      <c r="V13" s="202">
        <f>T13+U13</f>
        <v>627800</v>
      </c>
      <c r="W13" s="41">
        <f t="shared" si="2"/>
        <v>42.617640243708507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v>1658</v>
      </c>
      <c r="D14" s="141">
        <v>1658</v>
      </c>
      <c r="E14" s="186">
        <f>SUM(C14:D14)</f>
        <v>3316</v>
      </c>
      <c r="F14" s="139">
        <v>2050</v>
      </c>
      <c r="G14" s="141">
        <v>2050</v>
      </c>
      <c r="H14" s="186">
        <f>SUM(F14:G14)</f>
        <v>4100</v>
      </c>
      <c r="I14" s="129">
        <f>IF(E14=0,0,((H14/E14)-1)*100)</f>
        <v>23.642943305186968</v>
      </c>
      <c r="L14" s="14" t="s">
        <v>17</v>
      </c>
      <c r="M14" s="40">
        <v>206595</v>
      </c>
      <c r="N14" s="38">
        <v>207176</v>
      </c>
      <c r="O14" s="202">
        <f>SUM(M14:N14)</f>
        <v>413771</v>
      </c>
      <c r="P14" s="151">
        <v>0</v>
      </c>
      <c r="Q14" s="202">
        <f>O14+P14</f>
        <v>413771</v>
      </c>
      <c r="R14" s="40">
        <v>308010</v>
      </c>
      <c r="S14" s="38">
        <v>308155</v>
      </c>
      <c r="T14" s="202">
        <f>SUM(R14:S14)</f>
        <v>616165</v>
      </c>
      <c r="U14" s="151">
        <v>152</v>
      </c>
      <c r="V14" s="202">
        <f>T14+U14</f>
        <v>616317</v>
      </c>
      <c r="W14" s="41">
        <f>IF(Q14=0,0,((V14/Q14)-1)*100)</f>
        <v>48.951231478281464</v>
      </c>
    </row>
    <row r="15" spans="1:23" ht="13.5" thickBot="1">
      <c r="A15" s="421" t="str">
        <f t="shared" si="0"/>
        <v xml:space="preserve"> </v>
      </c>
      <c r="B15" s="112" t="s">
        <v>18</v>
      </c>
      <c r="C15" s="139">
        <v>1442</v>
      </c>
      <c r="D15" s="141">
        <v>1441</v>
      </c>
      <c r="E15" s="186">
        <f t="shared" ref="E15" si="11">SUM(C15:D15)</f>
        <v>2883</v>
      </c>
      <c r="F15" s="139">
        <v>1998</v>
      </c>
      <c r="G15" s="141">
        <v>1996</v>
      </c>
      <c r="H15" s="186">
        <f t="shared" si="8"/>
        <v>3994</v>
      </c>
      <c r="I15" s="129">
        <f t="shared" si="1"/>
        <v>38.536246964967049</v>
      </c>
      <c r="J15" s="9"/>
      <c r="L15" s="14" t="s">
        <v>18</v>
      </c>
      <c r="M15" s="40">
        <v>181208</v>
      </c>
      <c r="N15" s="38">
        <v>177692</v>
      </c>
      <c r="O15" s="202">
        <f t="shared" ref="O15" si="12">SUM(M15:N15)</f>
        <v>358900</v>
      </c>
      <c r="P15" s="151">
        <v>114</v>
      </c>
      <c r="Q15" s="202">
        <f>O15+P15</f>
        <v>359014</v>
      </c>
      <c r="R15" s="40">
        <v>308747</v>
      </c>
      <c r="S15" s="38">
        <v>299910</v>
      </c>
      <c r="T15" s="202">
        <f t="shared" si="10"/>
        <v>608657</v>
      </c>
      <c r="U15" s="151">
        <v>140</v>
      </c>
      <c r="V15" s="202">
        <f>T15+U15</f>
        <v>608797</v>
      </c>
      <c r="W15" s="41">
        <f t="shared" si="2"/>
        <v>69.574724105466629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4784</v>
      </c>
      <c r="D16" s="145">
        <f t="shared" ref="D16:H16" si="13">+D13+D14+D15</f>
        <v>4781</v>
      </c>
      <c r="E16" s="188">
        <f t="shared" si="13"/>
        <v>9565</v>
      </c>
      <c r="F16" s="134">
        <f t="shared" si="13"/>
        <v>6146</v>
      </c>
      <c r="G16" s="145">
        <f t="shared" si="13"/>
        <v>6146</v>
      </c>
      <c r="H16" s="188">
        <f t="shared" si="13"/>
        <v>12292</v>
      </c>
      <c r="I16" s="137">
        <f t="shared" si="1"/>
        <v>28.510193413486661</v>
      </c>
      <c r="J16" s="10"/>
      <c r="K16" s="11"/>
      <c r="L16" s="48" t="s">
        <v>19</v>
      </c>
      <c r="M16" s="49">
        <f>+M13+M14+M15</f>
        <v>610766</v>
      </c>
      <c r="N16" s="50">
        <f t="shared" ref="N16:V16" si="14">+N13+N14+N15</f>
        <v>602103</v>
      </c>
      <c r="O16" s="204">
        <f t="shared" si="14"/>
        <v>1212869</v>
      </c>
      <c r="P16" s="50">
        <f t="shared" si="14"/>
        <v>114</v>
      </c>
      <c r="Q16" s="204">
        <f t="shared" si="14"/>
        <v>1212983</v>
      </c>
      <c r="R16" s="49">
        <f t="shared" si="14"/>
        <v>935682</v>
      </c>
      <c r="S16" s="50">
        <f t="shared" si="14"/>
        <v>916940</v>
      </c>
      <c r="T16" s="204">
        <f t="shared" si="14"/>
        <v>1852622</v>
      </c>
      <c r="U16" s="50">
        <f t="shared" si="14"/>
        <v>292</v>
      </c>
      <c r="V16" s="204">
        <f t="shared" si="14"/>
        <v>1852914</v>
      </c>
      <c r="W16" s="51">
        <f t="shared" si="2"/>
        <v>52.756798735019373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v>1505</v>
      </c>
      <c r="D17" s="128">
        <v>1503</v>
      </c>
      <c r="E17" s="189">
        <f t="shared" ref="E17:E19" si="15">SUM(C17:D17)</f>
        <v>3008</v>
      </c>
      <c r="F17" s="126">
        <v>2267</v>
      </c>
      <c r="G17" s="128">
        <v>2267</v>
      </c>
      <c r="H17" s="189">
        <f t="shared" si="8"/>
        <v>4534</v>
      </c>
      <c r="I17" s="129">
        <f t="shared" si="1"/>
        <v>50.731382978723396</v>
      </c>
      <c r="J17" s="4"/>
      <c r="L17" s="14" t="s">
        <v>21</v>
      </c>
      <c r="M17" s="40">
        <v>217811</v>
      </c>
      <c r="N17" s="38">
        <v>207071</v>
      </c>
      <c r="O17" s="202">
        <f t="shared" ref="O17:O19" si="16">SUM(M17:N17)</f>
        <v>424882</v>
      </c>
      <c r="P17" s="151">
        <v>0</v>
      </c>
      <c r="Q17" s="202">
        <f>O17+P17</f>
        <v>424882</v>
      </c>
      <c r="R17" s="40">
        <v>342377</v>
      </c>
      <c r="S17" s="38">
        <v>340053</v>
      </c>
      <c r="T17" s="202">
        <f t="shared" ref="T17:T19" si="17">SUM(R17:S17)</f>
        <v>682430</v>
      </c>
      <c r="U17" s="151">
        <v>847</v>
      </c>
      <c r="V17" s="202">
        <f>T17+U17</f>
        <v>683277</v>
      </c>
      <c r="W17" s="41">
        <f t="shared" si="2"/>
        <v>60.815708832099261</v>
      </c>
    </row>
    <row r="18" spans="1:27">
      <c r="A18" s="418" t="str">
        <f t="shared" si="0"/>
        <v xml:space="preserve"> </v>
      </c>
      <c r="B18" s="112" t="s">
        <v>22</v>
      </c>
      <c r="C18" s="126">
        <v>1553</v>
      </c>
      <c r="D18" s="128">
        <v>1552</v>
      </c>
      <c r="E18" s="180">
        <f t="shared" si="15"/>
        <v>3105</v>
      </c>
      <c r="F18" s="126">
        <v>2274</v>
      </c>
      <c r="G18" s="128">
        <v>2273</v>
      </c>
      <c r="H18" s="180">
        <f t="shared" si="8"/>
        <v>4547</v>
      </c>
      <c r="I18" s="129">
        <f t="shared" si="1"/>
        <v>46.441223832528181</v>
      </c>
      <c r="J18" s="4"/>
      <c r="L18" s="14" t="s">
        <v>22</v>
      </c>
      <c r="M18" s="40">
        <v>225500</v>
      </c>
      <c r="N18" s="38">
        <v>227312</v>
      </c>
      <c r="O18" s="202">
        <f t="shared" si="16"/>
        <v>452812</v>
      </c>
      <c r="P18" s="151">
        <v>0</v>
      </c>
      <c r="Q18" s="202">
        <f>O18+P18</f>
        <v>452812</v>
      </c>
      <c r="R18" s="40">
        <v>343879</v>
      </c>
      <c r="S18" s="38">
        <v>341314</v>
      </c>
      <c r="T18" s="202">
        <f t="shared" si="17"/>
        <v>685193</v>
      </c>
      <c r="U18" s="151">
        <v>1004</v>
      </c>
      <c r="V18" s="202">
        <f>T18+U18</f>
        <v>686197</v>
      </c>
      <c r="W18" s="41">
        <f t="shared" si="2"/>
        <v>51.541257740519256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v>1540</v>
      </c>
      <c r="D19" s="147">
        <v>1537</v>
      </c>
      <c r="E19" s="184">
        <f t="shared" si="15"/>
        <v>3077</v>
      </c>
      <c r="F19" s="126">
        <v>2157</v>
      </c>
      <c r="G19" s="147">
        <v>2154</v>
      </c>
      <c r="H19" s="184">
        <f t="shared" si="8"/>
        <v>4311</v>
      </c>
      <c r="I19" s="148">
        <f t="shared" si="1"/>
        <v>40.103997400065005</v>
      </c>
      <c r="J19" s="4"/>
      <c r="L19" s="14" t="s">
        <v>23</v>
      </c>
      <c r="M19" s="40">
        <v>230826</v>
      </c>
      <c r="N19" s="38">
        <v>229368</v>
      </c>
      <c r="O19" s="202">
        <f t="shared" si="16"/>
        <v>460194</v>
      </c>
      <c r="P19" s="151">
        <v>177</v>
      </c>
      <c r="Q19" s="202">
        <f>O19+P19</f>
        <v>460371</v>
      </c>
      <c r="R19" s="40">
        <v>290638</v>
      </c>
      <c r="S19" s="38">
        <v>289105</v>
      </c>
      <c r="T19" s="202">
        <f t="shared" si="17"/>
        <v>579743</v>
      </c>
      <c r="U19" s="151">
        <v>1594</v>
      </c>
      <c r="V19" s="202">
        <f>T19+U19</f>
        <v>581337</v>
      </c>
      <c r="W19" s="41">
        <f t="shared" si="2"/>
        <v>26.275764546420177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18">+C17+C18+C19</f>
        <v>4598</v>
      </c>
      <c r="D20" s="136">
        <f t="shared" si="18"/>
        <v>4592</v>
      </c>
      <c r="E20" s="190">
        <f t="shared" si="18"/>
        <v>9190</v>
      </c>
      <c r="F20" s="134">
        <f t="shared" si="18"/>
        <v>6698</v>
      </c>
      <c r="G20" s="136">
        <f t="shared" si="18"/>
        <v>6694</v>
      </c>
      <c r="H20" s="190">
        <f t="shared" si="18"/>
        <v>13392</v>
      </c>
      <c r="I20" s="137">
        <f t="shared" ref="I20" si="19">IF(E20=0,0,((H20/E20)-1)*100)</f>
        <v>45.723612622415665</v>
      </c>
      <c r="J20" s="4"/>
      <c r="L20" s="42" t="s">
        <v>24</v>
      </c>
      <c r="M20" s="46">
        <f t="shared" ref="M20:V20" si="20">+M17+M18+M19</f>
        <v>674137</v>
      </c>
      <c r="N20" s="44">
        <f t="shared" si="20"/>
        <v>663751</v>
      </c>
      <c r="O20" s="203">
        <f t="shared" si="20"/>
        <v>1337888</v>
      </c>
      <c r="P20" s="44">
        <f t="shared" si="20"/>
        <v>177</v>
      </c>
      <c r="Q20" s="203">
        <f t="shared" si="20"/>
        <v>1338065</v>
      </c>
      <c r="R20" s="46">
        <f t="shared" si="20"/>
        <v>976894</v>
      </c>
      <c r="S20" s="44">
        <f t="shared" si="20"/>
        <v>970472</v>
      </c>
      <c r="T20" s="203">
        <f t="shared" si="20"/>
        <v>1947366</v>
      </c>
      <c r="U20" s="44">
        <f t="shared" si="20"/>
        <v>3445</v>
      </c>
      <c r="V20" s="203">
        <f t="shared" si="20"/>
        <v>1950811</v>
      </c>
      <c r="W20" s="47">
        <f t="shared" ref="W20" si="21">IF(Q20=0,0,((V20/Q20)-1)*100)</f>
        <v>45.793440527926506</v>
      </c>
    </row>
    <row r="21" spans="1:27" ht="13.5" thickTop="1">
      <c r="A21" s="418" t="str">
        <f t="shared" ref="A21:A25" si="22">IF(ISERROR(F21/G21)," ",IF(F21/G21&gt;0.5,IF(F21/G21&lt;1.5," ","NOT OK"),"NOT OK"))</f>
        <v xml:space="preserve"> </v>
      </c>
      <c r="B21" s="112" t="s">
        <v>10</v>
      </c>
      <c r="C21" s="126">
        <v>1850</v>
      </c>
      <c r="D21" s="128">
        <v>1851</v>
      </c>
      <c r="E21" s="180">
        <f>SUM(C21:D21)</f>
        <v>3701</v>
      </c>
      <c r="F21" s="126">
        <v>2483</v>
      </c>
      <c r="G21" s="128">
        <v>2488</v>
      </c>
      <c r="H21" s="186">
        <f>SUM(F21:G21)</f>
        <v>4971</v>
      </c>
      <c r="I21" s="129">
        <f t="shared" ref="I21:I25" si="23">IF(E21=0,0,((H21/E21)-1)*100)</f>
        <v>34.315049986490131</v>
      </c>
      <c r="J21" s="4"/>
      <c r="L21" s="14" t="s">
        <v>10</v>
      </c>
      <c r="M21" s="40">
        <v>276375</v>
      </c>
      <c r="N21" s="38">
        <v>282690</v>
      </c>
      <c r="O21" s="202">
        <f>SUM(M21:N21)</f>
        <v>559065</v>
      </c>
      <c r="P21" s="151">
        <v>179</v>
      </c>
      <c r="Q21" s="202">
        <f t="shared" ref="Q21" si="24">O21+P21</f>
        <v>559244</v>
      </c>
      <c r="R21" s="40">
        <v>355205</v>
      </c>
      <c r="S21" s="38">
        <v>362905</v>
      </c>
      <c r="T21" s="202">
        <f>SUM(R21:S21)</f>
        <v>718110</v>
      </c>
      <c r="U21" s="151">
        <v>1091</v>
      </c>
      <c r="V21" s="202">
        <f>T21+U21</f>
        <v>719201</v>
      </c>
      <c r="W21" s="41">
        <f t="shared" ref="W21:W25" si="25">IF(Q21=0,0,((V21/Q21)-1)*100)</f>
        <v>28.60236319030691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1855</v>
      </c>
      <c r="D22" s="128">
        <v>1853</v>
      </c>
      <c r="E22" s="180">
        <f>SUM(C22:D22)</f>
        <v>3708</v>
      </c>
      <c r="F22" s="126">
        <v>2412</v>
      </c>
      <c r="G22" s="128">
        <v>2415</v>
      </c>
      <c r="H22" s="186">
        <f>SUM(F22:G22)</f>
        <v>4827</v>
      </c>
      <c r="I22" s="129">
        <f>IF(E22=0,0,((H22/E22)-1)*100)</f>
        <v>30.177993527508097</v>
      </c>
      <c r="J22" s="4"/>
      <c r="K22" s="7"/>
      <c r="L22" s="14" t="s">
        <v>11</v>
      </c>
      <c r="M22" s="40">
        <v>289775</v>
      </c>
      <c r="N22" s="38">
        <v>281143</v>
      </c>
      <c r="O22" s="202">
        <f>SUM(M22:N22)</f>
        <v>570918</v>
      </c>
      <c r="P22" s="151">
        <v>300</v>
      </c>
      <c r="Q22" s="202">
        <f>O22+P22</f>
        <v>571218</v>
      </c>
      <c r="R22" s="40">
        <v>383209</v>
      </c>
      <c r="S22" s="38">
        <v>374678</v>
      </c>
      <c r="T22" s="202">
        <f>SUM(R22:S22)</f>
        <v>757887</v>
      </c>
      <c r="U22" s="151">
        <v>1171</v>
      </c>
      <c r="V22" s="202">
        <f>T22+U22</f>
        <v>759058</v>
      </c>
      <c r="W22" s="41">
        <f>IF(Q22=0,0,((V22/Q22)-1)*100)</f>
        <v>32.884117797408344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1996</v>
      </c>
      <c r="D23" s="132">
        <v>1993</v>
      </c>
      <c r="E23" s="180">
        <f>SUM(C23:D23)</f>
        <v>3989</v>
      </c>
      <c r="F23" s="130">
        <v>4570</v>
      </c>
      <c r="G23" s="132">
        <v>4567</v>
      </c>
      <c r="H23" s="186">
        <f>SUM(F23:G23)</f>
        <v>9137</v>
      </c>
      <c r="I23" s="129">
        <f>IF(E23=0,0,((H23/E23)-1)*100)</f>
        <v>129.05490097768865</v>
      </c>
      <c r="J23" s="4"/>
      <c r="K23" s="7"/>
      <c r="L23" s="23" t="s">
        <v>12</v>
      </c>
      <c r="M23" s="40">
        <v>302528</v>
      </c>
      <c r="N23" s="38">
        <v>301686</v>
      </c>
      <c r="O23" s="202">
        <f t="shared" ref="O23" si="26">SUM(M23:N23)</f>
        <v>604214</v>
      </c>
      <c r="P23" s="39">
        <v>349</v>
      </c>
      <c r="Q23" s="324">
        <f>O23+P23</f>
        <v>604563</v>
      </c>
      <c r="R23" s="40">
        <v>415522</v>
      </c>
      <c r="S23" s="38">
        <v>413394</v>
      </c>
      <c r="T23" s="202">
        <f t="shared" ref="T23" si="27">SUM(R23:S23)</f>
        <v>828916</v>
      </c>
      <c r="U23" s="39">
        <v>1536</v>
      </c>
      <c r="V23" s="324">
        <f t="shared" ref="V23" si="28">T23+U23</f>
        <v>830452</v>
      </c>
      <c r="W23" s="41">
        <f>IF(Q23=0,0,((V23/Q23)-1)*100)</f>
        <v>37.364013345176602</v>
      </c>
    </row>
    <row r="24" spans="1:27" ht="14.25" thickTop="1" thickBot="1">
      <c r="A24" s="1"/>
      <c r="B24" s="133" t="s">
        <v>38</v>
      </c>
      <c r="C24" s="440">
        <f>+C21+C22+C23</f>
        <v>5701</v>
      </c>
      <c r="D24" s="441">
        <f t="shared" ref="D24:H24" si="29">+D21+D22+D23</f>
        <v>5697</v>
      </c>
      <c r="E24" s="454">
        <f t="shared" si="29"/>
        <v>11398</v>
      </c>
      <c r="F24" s="440">
        <f t="shared" si="29"/>
        <v>9465</v>
      </c>
      <c r="G24" s="441">
        <f t="shared" si="29"/>
        <v>9470</v>
      </c>
      <c r="H24" s="454">
        <f t="shared" si="29"/>
        <v>18935</v>
      </c>
      <c r="I24" s="137">
        <f t="shared" ref="I24" si="30">IF(E24=0,0,((H24/E24)-1)*100)</f>
        <v>66.125636076504662</v>
      </c>
      <c r="J24" s="4"/>
      <c r="L24" s="42" t="s">
        <v>38</v>
      </c>
      <c r="M24" s="43">
        <f t="shared" ref="M24:V24" si="31">+M21+M22+M23</f>
        <v>868678</v>
      </c>
      <c r="N24" s="46">
        <f t="shared" si="31"/>
        <v>865519</v>
      </c>
      <c r="O24" s="455">
        <f t="shared" si="31"/>
        <v>1734197</v>
      </c>
      <c r="P24" s="43">
        <f t="shared" si="31"/>
        <v>828</v>
      </c>
      <c r="Q24" s="455">
        <f t="shared" si="31"/>
        <v>1735025</v>
      </c>
      <c r="R24" s="43">
        <f t="shared" si="31"/>
        <v>1153936</v>
      </c>
      <c r="S24" s="46">
        <f t="shared" si="31"/>
        <v>1150977</v>
      </c>
      <c r="T24" s="455">
        <f t="shared" si="31"/>
        <v>2304913</v>
      </c>
      <c r="U24" s="43">
        <f t="shared" si="31"/>
        <v>3798</v>
      </c>
      <c r="V24" s="455">
        <f t="shared" si="31"/>
        <v>2308711</v>
      </c>
      <c r="W24" s="444">
        <f t="shared" ref="W24" si="32">IF(Q24=0,0,((V24/Q24)-1)*100)</f>
        <v>33.064999063414071</v>
      </c>
      <c r="X24" s="1"/>
      <c r="AA24" s="1"/>
    </row>
    <row r="25" spans="1:27" ht="14.25" thickTop="1" thickBot="1">
      <c r="A25" s="419" t="str">
        <f t="shared" si="22"/>
        <v xml:space="preserve"> </v>
      </c>
      <c r="B25" s="133" t="s">
        <v>64</v>
      </c>
      <c r="C25" s="134">
        <f>+C12+C16+C20+C24</f>
        <v>19917</v>
      </c>
      <c r="D25" s="136">
        <f t="shared" ref="D25:H25" si="33">+D12+D16+D20+D24</f>
        <v>19903</v>
      </c>
      <c r="E25" s="165">
        <f t="shared" si="33"/>
        <v>39820</v>
      </c>
      <c r="F25" s="134">
        <f t="shared" si="33"/>
        <v>28306</v>
      </c>
      <c r="G25" s="136">
        <f t="shared" si="33"/>
        <v>28310</v>
      </c>
      <c r="H25" s="165">
        <f t="shared" si="33"/>
        <v>56616</v>
      </c>
      <c r="I25" s="138">
        <f t="shared" si="23"/>
        <v>42.179809141135102</v>
      </c>
      <c r="J25" s="8"/>
      <c r="L25" s="42" t="s">
        <v>64</v>
      </c>
      <c r="M25" s="46">
        <f t="shared" ref="M25:V25" si="34">+M12+M16+M20+M24</f>
        <v>2741938</v>
      </c>
      <c r="N25" s="44">
        <f t="shared" si="34"/>
        <v>2718623</v>
      </c>
      <c r="O25" s="156">
        <f t="shared" si="34"/>
        <v>5460561</v>
      </c>
      <c r="P25" s="45">
        <f t="shared" si="34"/>
        <v>2089</v>
      </c>
      <c r="Q25" s="159">
        <f t="shared" si="34"/>
        <v>5462650</v>
      </c>
      <c r="R25" s="46">
        <f t="shared" si="34"/>
        <v>3933708</v>
      </c>
      <c r="S25" s="44">
        <f t="shared" si="34"/>
        <v>3913022</v>
      </c>
      <c r="T25" s="156">
        <f t="shared" si="34"/>
        <v>7846730</v>
      </c>
      <c r="U25" s="45">
        <f t="shared" si="34"/>
        <v>7781</v>
      </c>
      <c r="V25" s="159">
        <f t="shared" si="34"/>
        <v>7854511</v>
      </c>
      <c r="W25" s="47">
        <f t="shared" si="25"/>
        <v>43.785726707733417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120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>
      <c r="A34" s="4" t="str">
        <f t="shared" si="0"/>
        <v xml:space="preserve"> </v>
      </c>
      <c r="B34" s="112" t="s">
        <v>13</v>
      </c>
      <c r="C34" s="126">
        <v>4336</v>
      </c>
      <c r="D34" s="128">
        <v>4337</v>
      </c>
      <c r="E34" s="186">
        <f t="shared" ref="E34:E35" si="35">SUM(C34:D34)</f>
        <v>8673</v>
      </c>
      <c r="F34" s="126">
        <v>5859</v>
      </c>
      <c r="G34" s="128">
        <v>5860</v>
      </c>
      <c r="H34" s="186">
        <f t="shared" ref="H34:H35" si="36">SUM(F34:G34)</f>
        <v>11719</v>
      </c>
      <c r="I34" s="129">
        <f t="shared" ref="I34:I45" si="37">IF(E34=0,0,((H34/E34)-1)*100)</f>
        <v>35.120488873515512</v>
      </c>
      <c r="L34" s="14" t="s">
        <v>13</v>
      </c>
      <c r="M34" s="40">
        <v>564776</v>
      </c>
      <c r="N34" s="38">
        <v>532467</v>
      </c>
      <c r="O34" s="202">
        <f t="shared" ref="O34:O35" si="38">SUM(M34:N34)</f>
        <v>1097243</v>
      </c>
      <c r="P34" s="39">
        <v>702</v>
      </c>
      <c r="Q34" s="205">
        <f>O34+P34</f>
        <v>1097945</v>
      </c>
      <c r="R34" s="40">
        <v>840416</v>
      </c>
      <c r="S34" s="38">
        <v>775834</v>
      </c>
      <c r="T34" s="202">
        <f t="shared" ref="T34:T35" si="39">SUM(R34:S34)</f>
        <v>1616250</v>
      </c>
      <c r="U34" s="39">
        <v>278</v>
      </c>
      <c r="V34" s="205">
        <f>T34+U34</f>
        <v>1616528</v>
      </c>
      <c r="W34" s="41">
        <f t="shared" ref="W34:W45" si="40">IF(Q34=0,0,((V34/Q34)-1)*100)</f>
        <v>47.232147329784269</v>
      </c>
    </row>
    <row r="35" spans="1:23">
      <c r="A35" s="4" t="str">
        <f t="shared" si="0"/>
        <v xml:space="preserve"> </v>
      </c>
      <c r="B35" s="112" t="s">
        <v>14</v>
      </c>
      <c r="C35" s="126">
        <v>3900</v>
      </c>
      <c r="D35" s="128">
        <v>3899</v>
      </c>
      <c r="E35" s="186">
        <f t="shared" si="35"/>
        <v>7799</v>
      </c>
      <c r="F35" s="126">
        <v>5462</v>
      </c>
      <c r="G35" s="128">
        <v>5462</v>
      </c>
      <c r="H35" s="186">
        <f t="shared" si="36"/>
        <v>10924</v>
      </c>
      <c r="I35" s="129">
        <f t="shared" si="37"/>
        <v>40.069239646108471</v>
      </c>
      <c r="J35" s="4"/>
      <c r="L35" s="14" t="s">
        <v>14</v>
      </c>
      <c r="M35" s="40">
        <v>533755</v>
      </c>
      <c r="N35" s="38">
        <v>507924</v>
      </c>
      <c r="O35" s="202">
        <f t="shared" si="38"/>
        <v>1041679</v>
      </c>
      <c r="P35" s="39">
        <v>118</v>
      </c>
      <c r="Q35" s="205">
        <f>O35+P35</f>
        <v>1041797</v>
      </c>
      <c r="R35" s="40">
        <v>779469</v>
      </c>
      <c r="S35" s="38">
        <v>776207</v>
      </c>
      <c r="T35" s="202">
        <f t="shared" si="39"/>
        <v>1555676</v>
      </c>
      <c r="U35" s="39">
        <v>438</v>
      </c>
      <c r="V35" s="205">
        <f>T35+U35</f>
        <v>1556114</v>
      </c>
      <c r="W35" s="41">
        <f t="shared" si="40"/>
        <v>49.368255043928897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4360</v>
      </c>
      <c r="D36" s="128">
        <v>4363</v>
      </c>
      <c r="E36" s="186">
        <f>SUM(C36:D36)</f>
        <v>8723</v>
      </c>
      <c r="F36" s="126">
        <v>6098</v>
      </c>
      <c r="G36" s="128">
        <v>6096</v>
      </c>
      <c r="H36" s="186">
        <f>SUM(F36:G36)</f>
        <v>12194</v>
      </c>
      <c r="I36" s="129">
        <f>IF(E36=0,0,((H36/E36)-1)*100)</f>
        <v>39.791356184798808</v>
      </c>
      <c r="J36" s="4"/>
      <c r="L36" s="14" t="s">
        <v>15</v>
      </c>
      <c r="M36" s="40">
        <v>638553</v>
      </c>
      <c r="N36" s="38">
        <v>631233</v>
      </c>
      <c r="O36" s="202">
        <f>SUM(M36:N36)</f>
        <v>1269786</v>
      </c>
      <c r="P36" s="39">
        <v>466</v>
      </c>
      <c r="Q36" s="205">
        <f>O36+P36</f>
        <v>1270252</v>
      </c>
      <c r="R36" s="40">
        <v>897004</v>
      </c>
      <c r="S36" s="38">
        <v>869075</v>
      </c>
      <c r="T36" s="202">
        <f>SUM(R36:S36)</f>
        <v>1766079</v>
      </c>
      <c r="U36" s="39">
        <v>237</v>
      </c>
      <c r="V36" s="205">
        <f>T36+U36</f>
        <v>1766316</v>
      </c>
      <c r="W36" s="41">
        <f>IF(Q36=0,0,((V36/Q36)-1)*100)</f>
        <v>39.052408498471181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1">+C34+C35+C36</f>
        <v>12596</v>
      </c>
      <c r="D37" s="136">
        <f t="shared" si="41"/>
        <v>12599</v>
      </c>
      <c r="E37" s="187">
        <f t="shared" si="41"/>
        <v>25195</v>
      </c>
      <c r="F37" s="134">
        <f t="shared" si="41"/>
        <v>17419</v>
      </c>
      <c r="G37" s="136">
        <f t="shared" si="41"/>
        <v>17418</v>
      </c>
      <c r="H37" s="187">
        <f t="shared" si="41"/>
        <v>34837</v>
      </c>
      <c r="I37" s="138">
        <f t="shared" si="37"/>
        <v>38.269497916253229</v>
      </c>
      <c r="J37" s="8"/>
      <c r="L37" s="42" t="s">
        <v>61</v>
      </c>
      <c r="M37" s="46">
        <f t="shared" ref="M37:V37" si="42">+M34+M35+M36</f>
        <v>1737084</v>
      </c>
      <c r="N37" s="44">
        <f t="shared" si="42"/>
        <v>1671624</v>
      </c>
      <c r="O37" s="203">
        <f t="shared" si="42"/>
        <v>3408708</v>
      </c>
      <c r="P37" s="45">
        <f t="shared" si="42"/>
        <v>1286</v>
      </c>
      <c r="Q37" s="206">
        <f t="shared" si="42"/>
        <v>3409994</v>
      </c>
      <c r="R37" s="46">
        <f t="shared" si="42"/>
        <v>2516889</v>
      </c>
      <c r="S37" s="44">
        <f t="shared" si="42"/>
        <v>2421116</v>
      </c>
      <c r="T37" s="203">
        <f t="shared" si="42"/>
        <v>4938005</v>
      </c>
      <c r="U37" s="45">
        <f t="shared" si="42"/>
        <v>953</v>
      </c>
      <c r="V37" s="206">
        <f t="shared" si="42"/>
        <v>4938958</v>
      </c>
      <c r="W37" s="47">
        <f t="shared" si="40"/>
        <v>44.837732852315867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v>4517</v>
      </c>
      <c r="D38" s="141">
        <v>4518</v>
      </c>
      <c r="E38" s="186">
        <f t="shared" ref="E38" si="43">SUM(C38:D38)</f>
        <v>9035</v>
      </c>
      <c r="F38" s="139">
        <v>5965</v>
      </c>
      <c r="G38" s="141">
        <v>5965</v>
      </c>
      <c r="H38" s="186">
        <f t="shared" ref="H38:H40" si="44">SUM(F38:G38)</f>
        <v>11930</v>
      </c>
      <c r="I38" s="129">
        <f t="shared" si="37"/>
        <v>32.042058660763708</v>
      </c>
      <c r="J38" s="8"/>
      <c r="L38" s="14" t="s">
        <v>16</v>
      </c>
      <c r="M38" s="40">
        <v>640962</v>
      </c>
      <c r="N38" s="38">
        <v>644579</v>
      </c>
      <c r="O38" s="202">
        <f t="shared" ref="O38" si="45">SUM(M38:N38)</f>
        <v>1285541</v>
      </c>
      <c r="P38" s="151">
        <v>257</v>
      </c>
      <c r="Q38" s="327">
        <f>O38+P38</f>
        <v>1285798</v>
      </c>
      <c r="R38" s="40">
        <v>844892</v>
      </c>
      <c r="S38" s="38">
        <v>844779</v>
      </c>
      <c r="T38" s="202">
        <f t="shared" ref="T38:T40" si="46">SUM(R38:S38)</f>
        <v>1689671</v>
      </c>
      <c r="U38" s="151">
        <v>410</v>
      </c>
      <c r="V38" s="327">
        <f>T38+U38</f>
        <v>1690081</v>
      </c>
      <c r="W38" s="41">
        <f t="shared" si="40"/>
        <v>31.442186097660763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4421</v>
      </c>
      <c r="D39" s="141">
        <v>4417</v>
      </c>
      <c r="E39" s="186">
        <f>SUM(C39:D39)</f>
        <v>8838</v>
      </c>
      <c r="F39" s="139">
        <v>6060</v>
      </c>
      <c r="G39" s="141">
        <v>6059</v>
      </c>
      <c r="H39" s="186">
        <f>SUM(F39:G39)</f>
        <v>12119</v>
      </c>
      <c r="I39" s="129">
        <f>IF(E39=0,0,((H39/E39)-1)*100)</f>
        <v>37.123783661461871</v>
      </c>
      <c r="J39" s="4"/>
      <c r="L39" s="14" t="s">
        <v>17</v>
      </c>
      <c r="M39" s="40">
        <v>588480</v>
      </c>
      <c r="N39" s="38">
        <v>588204</v>
      </c>
      <c r="O39" s="202">
        <f>SUM(M39:N39)</f>
        <v>1176684</v>
      </c>
      <c r="P39" s="151">
        <v>298</v>
      </c>
      <c r="Q39" s="202">
        <f>O39+P39</f>
        <v>1176982</v>
      </c>
      <c r="R39" s="40">
        <v>822144</v>
      </c>
      <c r="S39" s="38">
        <v>821956</v>
      </c>
      <c r="T39" s="202">
        <f>SUM(R39:S39)</f>
        <v>1644100</v>
      </c>
      <c r="U39" s="151">
        <v>528</v>
      </c>
      <c r="V39" s="202">
        <f>T39+U39</f>
        <v>1644628</v>
      </c>
      <c r="W39" s="41">
        <f>IF(Q39=0,0,((V39/Q39)-1)*100)</f>
        <v>39.732638222164816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v>3923</v>
      </c>
      <c r="D40" s="141">
        <v>3926</v>
      </c>
      <c r="E40" s="186">
        <f t="shared" ref="E40" si="47">SUM(C40:D40)</f>
        <v>7849</v>
      </c>
      <c r="F40" s="139">
        <v>5533</v>
      </c>
      <c r="G40" s="141">
        <v>5534</v>
      </c>
      <c r="H40" s="186">
        <f t="shared" si="44"/>
        <v>11067</v>
      </c>
      <c r="I40" s="129">
        <f t="shared" si="37"/>
        <v>40.99885335711555</v>
      </c>
      <c r="J40" s="4"/>
      <c r="L40" s="14" t="s">
        <v>18</v>
      </c>
      <c r="M40" s="40">
        <v>526610</v>
      </c>
      <c r="N40" s="38">
        <v>528480</v>
      </c>
      <c r="O40" s="202">
        <f t="shared" ref="O40" si="48">SUM(M40:N40)</f>
        <v>1055090</v>
      </c>
      <c r="P40" s="151">
        <v>144</v>
      </c>
      <c r="Q40" s="202">
        <f>O40+P40</f>
        <v>1055234</v>
      </c>
      <c r="R40" s="40">
        <v>757218</v>
      </c>
      <c r="S40" s="38">
        <v>752299</v>
      </c>
      <c r="T40" s="202">
        <f t="shared" si="46"/>
        <v>1509517</v>
      </c>
      <c r="U40" s="151">
        <v>27</v>
      </c>
      <c r="V40" s="202">
        <f>T40+U40</f>
        <v>1509544</v>
      </c>
      <c r="W40" s="41">
        <f t="shared" si="40"/>
        <v>43.053010043270021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12861</v>
      </c>
      <c r="D41" s="145">
        <f t="shared" ref="D41" si="49">+D38+D39+D40</f>
        <v>12861</v>
      </c>
      <c r="E41" s="188">
        <f t="shared" ref="E41" si="50">+E38+E39+E40</f>
        <v>25722</v>
      </c>
      <c r="F41" s="134">
        <f t="shared" ref="F41" si="51">+F38+F39+F40</f>
        <v>17558</v>
      </c>
      <c r="G41" s="145">
        <f t="shared" ref="G41" si="52">+G38+G39+G40</f>
        <v>17558</v>
      </c>
      <c r="H41" s="188">
        <f t="shared" ref="H41" si="53">+H38+H39+H40</f>
        <v>35116</v>
      </c>
      <c r="I41" s="137">
        <f t="shared" si="37"/>
        <v>36.521265842469489</v>
      </c>
      <c r="J41" s="10"/>
      <c r="K41" s="11"/>
      <c r="L41" s="48" t="s">
        <v>19</v>
      </c>
      <c r="M41" s="49">
        <f>+M38+M39+M40</f>
        <v>1756052</v>
      </c>
      <c r="N41" s="50">
        <f t="shared" ref="N41" si="54">+N38+N39+N40</f>
        <v>1761263</v>
      </c>
      <c r="O41" s="204">
        <f t="shared" ref="O41" si="55">+O38+O39+O40</f>
        <v>3517315</v>
      </c>
      <c r="P41" s="50">
        <f t="shared" ref="P41" si="56">+P38+P39+P40</f>
        <v>699</v>
      </c>
      <c r="Q41" s="204">
        <f t="shared" ref="Q41" si="57">+Q38+Q39+Q40</f>
        <v>3518014</v>
      </c>
      <c r="R41" s="49">
        <f t="shared" ref="R41" si="58">+R38+R39+R40</f>
        <v>2424254</v>
      </c>
      <c r="S41" s="50">
        <f t="shared" ref="S41" si="59">+S38+S39+S40</f>
        <v>2419034</v>
      </c>
      <c r="T41" s="204">
        <f t="shared" ref="T41" si="60">+T38+T39+T40</f>
        <v>4843288</v>
      </c>
      <c r="U41" s="50">
        <f t="shared" ref="U41" si="61">+U38+U39+U40</f>
        <v>965</v>
      </c>
      <c r="V41" s="204">
        <f t="shared" ref="V41" si="62">+V38+V39+V40</f>
        <v>4844253</v>
      </c>
      <c r="W41" s="51">
        <f t="shared" si="40"/>
        <v>37.698513991132486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v>4195</v>
      </c>
      <c r="D42" s="128">
        <v>4191</v>
      </c>
      <c r="E42" s="189">
        <f t="shared" ref="E42:E44" si="63">SUM(C42:D42)</f>
        <v>8386</v>
      </c>
      <c r="F42" s="126">
        <v>5815</v>
      </c>
      <c r="G42" s="128">
        <v>5818</v>
      </c>
      <c r="H42" s="189">
        <f t="shared" ref="H42:H44" si="64">SUM(F42:G42)</f>
        <v>11633</v>
      </c>
      <c r="I42" s="129">
        <f t="shared" si="37"/>
        <v>38.719294061531116</v>
      </c>
      <c r="J42" s="4"/>
      <c r="L42" s="14" t="s">
        <v>21</v>
      </c>
      <c r="M42" s="40">
        <v>605057</v>
      </c>
      <c r="N42" s="38">
        <v>614751</v>
      </c>
      <c r="O42" s="202">
        <f t="shared" ref="O42:O44" si="65">SUM(M42:N42)</f>
        <v>1219808</v>
      </c>
      <c r="P42" s="151">
        <v>126</v>
      </c>
      <c r="Q42" s="202">
        <f>O42+P42</f>
        <v>1219934</v>
      </c>
      <c r="R42" s="40">
        <v>836759</v>
      </c>
      <c r="S42" s="38">
        <v>862031</v>
      </c>
      <c r="T42" s="202">
        <f t="shared" ref="T42:T44" si="66">SUM(R42:S42)</f>
        <v>1698790</v>
      </c>
      <c r="U42" s="151">
        <v>536</v>
      </c>
      <c r="V42" s="202">
        <f>T42+U42</f>
        <v>1699326</v>
      </c>
      <c r="W42" s="41">
        <f t="shared" si="40"/>
        <v>39.296552108556696</v>
      </c>
    </row>
    <row r="43" spans="1:23">
      <c r="A43" s="4" t="str">
        <f t="shared" si="0"/>
        <v xml:space="preserve"> </v>
      </c>
      <c r="B43" s="112" t="s">
        <v>22</v>
      </c>
      <c r="C43" s="126">
        <v>4382</v>
      </c>
      <c r="D43" s="128">
        <v>4384</v>
      </c>
      <c r="E43" s="180">
        <f t="shared" si="63"/>
        <v>8766</v>
      </c>
      <c r="F43" s="126">
        <v>5964</v>
      </c>
      <c r="G43" s="128">
        <v>5962</v>
      </c>
      <c r="H43" s="180">
        <f t="shared" si="64"/>
        <v>11926</v>
      </c>
      <c r="I43" s="129">
        <f t="shared" si="37"/>
        <v>36.048368697239333</v>
      </c>
      <c r="J43" s="4"/>
      <c r="L43" s="14" t="s">
        <v>22</v>
      </c>
      <c r="M43" s="40">
        <v>658533</v>
      </c>
      <c r="N43" s="38">
        <v>639311</v>
      </c>
      <c r="O43" s="202">
        <f t="shared" si="65"/>
        <v>1297844</v>
      </c>
      <c r="P43" s="151">
        <v>162</v>
      </c>
      <c r="Q43" s="202">
        <f>O43+P43</f>
        <v>1298006</v>
      </c>
      <c r="R43" s="40">
        <v>883046</v>
      </c>
      <c r="S43" s="38">
        <v>842646</v>
      </c>
      <c r="T43" s="202">
        <f t="shared" si="66"/>
        <v>1725692</v>
      </c>
      <c r="U43" s="151">
        <v>243</v>
      </c>
      <c r="V43" s="202">
        <f>T43+U43</f>
        <v>1725935</v>
      </c>
      <c r="W43" s="41">
        <f t="shared" si="40"/>
        <v>32.968183506085481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v>4163</v>
      </c>
      <c r="D44" s="147">
        <v>4166</v>
      </c>
      <c r="E44" s="184">
        <f t="shared" si="63"/>
        <v>8329</v>
      </c>
      <c r="F44" s="126">
        <v>5723</v>
      </c>
      <c r="G44" s="147">
        <v>5724</v>
      </c>
      <c r="H44" s="184">
        <f t="shared" si="64"/>
        <v>11447</v>
      </c>
      <c r="I44" s="148">
        <f t="shared" si="37"/>
        <v>37.435466442550137</v>
      </c>
      <c r="J44" s="4"/>
      <c r="L44" s="14" t="s">
        <v>23</v>
      </c>
      <c r="M44" s="40">
        <v>584201</v>
      </c>
      <c r="N44" s="38">
        <v>592353</v>
      </c>
      <c r="O44" s="202">
        <f t="shared" si="65"/>
        <v>1176554</v>
      </c>
      <c r="P44" s="151">
        <v>218</v>
      </c>
      <c r="Q44" s="202">
        <f>O44+P44</f>
        <v>1176772</v>
      </c>
      <c r="R44" s="40">
        <v>775231</v>
      </c>
      <c r="S44" s="38">
        <v>775526</v>
      </c>
      <c r="T44" s="202">
        <f t="shared" si="66"/>
        <v>1550757</v>
      </c>
      <c r="U44" s="151">
        <v>541</v>
      </c>
      <c r="V44" s="202">
        <f>T44+U44</f>
        <v>1551298</v>
      </c>
      <c r="W44" s="41">
        <f t="shared" si="40"/>
        <v>31.826556036343479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7">+C42+C43+C44</f>
        <v>12740</v>
      </c>
      <c r="D45" s="136">
        <f t="shared" si="67"/>
        <v>12741</v>
      </c>
      <c r="E45" s="190">
        <f t="shared" si="67"/>
        <v>25481</v>
      </c>
      <c r="F45" s="134">
        <f t="shared" si="67"/>
        <v>17502</v>
      </c>
      <c r="G45" s="136">
        <f t="shared" si="67"/>
        <v>17504</v>
      </c>
      <c r="H45" s="190">
        <f t="shared" si="67"/>
        <v>35006</v>
      </c>
      <c r="I45" s="137">
        <f t="shared" si="37"/>
        <v>37.380793532435931</v>
      </c>
      <c r="J45" s="4"/>
      <c r="L45" s="42" t="s">
        <v>24</v>
      </c>
      <c r="M45" s="46">
        <f t="shared" ref="M45:V45" si="68">+M42+M43+M44</f>
        <v>1847791</v>
      </c>
      <c r="N45" s="44">
        <f t="shared" si="68"/>
        <v>1846415</v>
      </c>
      <c r="O45" s="203">
        <f t="shared" si="68"/>
        <v>3694206</v>
      </c>
      <c r="P45" s="44">
        <f t="shared" si="68"/>
        <v>506</v>
      </c>
      <c r="Q45" s="203">
        <f t="shared" si="68"/>
        <v>3694712</v>
      </c>
      <c r="R45" s="46">
        <f t="shared" si="68"/>
        <v>2495036</v>
      </c>
      <c r="S45" s="44">
        <f t="shared" si="68"/>
        <v>2480203</v>
      </c>
      <c r="T45" s="203">
        <f t="shared" si="68"/>
        <v>4975239</v>
      </c>
      <c r="U45" s="44">
        <f t="shared" si="68"/>
        <v>1320</v>
      </c>
      <c r="V45" s="203">
        <f t="shared" si="68"/>
        <v>4976559</v>
      </c>
      <c r="W45" s="47">
        <f t="shared" si="40"/>
        <v>34.694097943222644</v>
      </c>
    </row>
    <row r="46" spans="1:23" ht="13.5" thickTop="1">
      <c r="A46" s="4" t="str">
        <f t="shared" ref="A46" si="69">IF(ISERROR(F46/G46)," ",IF(F46/G46&gt;0.5,IF(F46/G46&lt;1.5," ","NOT OK"),"NOT OK"))</f>
        <v xml:space="preserve"> </v>
      </c>
      <c r="B46" s="112" t="s">
        <v>10</v>
      </c>
      <c r="C46" s="126">
        <v>5253</v>
      </c>
      <c r="D46" s="128">
        <v>5250</v>
      </c>
      <c r="E46" s="186">
        <f t="shared" ref="E46" si="70">SUM(C46:D46)</f>
        <v>10503</v>
      </c>
      <c r="F46" s="126">
        <v>6334</v>
      </c>
      <c r="G46" s="128">
        <v>6337</v>
      </c>
      <c r="H46" s="186">
        <f t="shared" ref="H46" si="71">SUM(F46:G46)</f>
        <v>12671</v>
      </c>
      <c r="I46" s="129">
        <f t="shared" ref="I46" si="72">IF(E46=0,0,((H46/E46)-1)*100)</f>
        <v>20.641721412929638</v>
      </c>
      <c r="J46" s="4"/>
      <c r="K46" s="7"/>
      <c r="L46" s="14" t="s">
        <v>10</v>
      </c>
      <c r="M46" s="40">
        <v>755395</v>
      </c>
      <c r="N46" s="38">
        <v>762682</v>
      </c>
      <c r="O46" s="202">
        <f>SUM(M46:N46)</f>
        <v>1518077</v>
      </c>
      <c r="P46" s="151">
        <v>0</v>
      </c>
      <c r="Q46" s="202">
        <f t="shared" ref="Q46" si="73">O46+P46</f>
        <v>1518077</v>
      </c>
      <c r="R46" s="40">
        <v>941582</v>
      </c>
      <c r="S46" s="38">
        <v>940629</v>
      </c>
      <c r="T46" s="202">
        <f>SUM(R46:S46)</f>
        <v>1882211</v>
      </c>
      <c r="U46" s="151">
        <v>392</v>
      </c>
      <c r="V46" s="202">
        <f>T46+U46</f>
        <v>1882603</v>
      </c>
      <c r="W46" s="41">
        <f t="shared" ref="W46" si="74">IF(Q46=0,0,((V46/Q46)-1)*100)</f>
        <v>24.012352469604647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5360</v>
      </c>
      <c r="D47" s="128">
        <v>5360</v>
      </c>
      <c r="E47" s="186">
        <f>SUM(C47:D47)</f>
        <v>10720</v>
      </c>
      <c r="F47" s="126">
        <v>6253</v>
      </c>
      <c r="G47" s="128">
        <v>6258</v>
      </c>
      <c r="H47" s="186">
        <f>SUM(F47:G47)</f>
        <v>12511</v>
      </c>
      <c r="I47" s="129">
        <f>IF(E47=0,0,((H47/E47)-1)*100)</f>
        <v>16.707089552238806</v>
      </c>
      <c r="J47" s="4"/>
      <c r="K47" s="7"/>
      <c r="L47" s="14" t="s">
        <v>11</v>
      </c>
      <c r="M47" s="40">
        <v>712457</v>
      </c>
      <c r="N47" s="38">
        <v>712080</v>
      </c>
      <c r="O47" s="202">
        <f>SUM(M47:N47)</f>
        <v>1424537</v>
      </c>
      <c r="P47" s="151">
        <v>398</v>
      </c>
      <c r="Q47" s="202">
        <f>O47+P47</f>
        <v>1424935</v>
      </c>
      <c r="R47" s="40">
        <v>904417</v>
      </c>
      <c r="S47" s="38">
        <v>909391</v>
      </c>
      <c r="T47" s="202">
        <f>SUM(R47:S47)</f>
        <v>1813808</v>
      </c>
      <c r="U47" s="151">
        <v>68</v>
      </c>
      <c r="V47" s="202">
        <f>T47+U47</f>
        <v>1813876</v>
      </c>
      <c r="W47" s="41">
        <f>IF(Q47=0,0,((V47/Q47)-1)*100)</f>
        <v>27.295350314224855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5856</v>
      </c>
      <c r="D48" s="132">
        <v>5852</v>
      </c>
      <c r="E48" s="186">
        <f>SUM(C48:D48)</f>
        <v>11708</v>
      </c>
      <c r="F48" s="130">
        <v>6416</v>
      </c>
      <c r="G48" s="132">
        <v>6412</v>
      </c>
      <c r="H48" s="186">
        <f>SUM(F48:G48)</f>
        <v>12828</v>
      </c>
      <c r="I48" s="129">
        <f>IF(E48=0,0,((H48/E48)-1)*100)</f>
        <v>9.5661086436624529</v>
      </c>
      <c r="J48" s="4"/>
      <c r="K48" s="7"/>
      <c r="L48" s="23" t="s">
        <v>12</v>
      </c>
      <c r="M48" s="40">
        <v>745268</v>
      </c>
      <c r="N48" s="38">
        <v>837586</v>
      </c>
      <c r="O48" s="202">
        <f t="shared" ref="O48" si="75">SUM(M48:N48)</f>
        <v>1582854</v>
      </c>
      <c r="P48" s="39">
        <v>475</v>
      </c>
      <c r="Q48" s="205">
        <f>O48+P48</f>
        <v>1583329</v>
      </c>
      <c r="R48" s="40">
        <v>886775</v>
      </c>
      <c r="S48" s="38">
        <v>960390</v>
      </c>
      <c r="T48" s="202">
        <f t="shared" ref="T48" si="76">SUM(R48:S48)</f>
        <v>1847165</v>
      </c>
      <c r="U48" s="39">
        <v>217</v>
      </c>
      <c r="V48" s="205">
        <f t="shared" ref="V48" si="77">T48+U48</f>
        <v>1847382</v>
      </c>
      <c r="W48" s="41">
        <f>IF(Q48=0,0,((V48/Q48)-1)*100)</f>
        <v>16.677077221474491</v>
      </c>
    </row>
    <row r="49" spans="1:27" ht="14.25" thickTop="1" thickBot="1">
      <c r="A49" s="1"/>
      <c r="B49" s="133" t="s">
        <v>38</v>
      </c>
      <c r="C49" s="440">
        <f>+C46+C47+C48</f>
        <v>16469</v>
      </c>
      <c r="D49" s="441">
        <f t="shared" ref="D49" si="78">+D46+D47+D48</f>
        <v>16462</v>
      </c>
      <c r="E49" s="454">
        <f t="shared" ref="E49" si="79">+E46+E47+E48</f>
        <v>32931</v>
      </c>
      <c r="F49" s="440">
        <f t="shared" ref="F49" si="80">+F46+F47+F48</f>
        <v>19003</v>
      </c>
      <c r="G49" s="441">
        <f t="shared" ref="G49" si="81">+G46+G47+G48</f>
        <v>19007</v>
      </c>
      <c r="H49" s="454">
        <f t="shared" ref="H49" si="82">+H46+H47+H48</f>
        <v>38010</v>
      </c>
      <c r="I49" s="137">
        <f t="shared" ref="I49:I50" si="83">IF(E49=0,0,((H49/E49)-1)*100)</f>
        <v>15.423157511159701</v>
      </c>
      <c r="J49" s="4"/>
      <c r="L49" s="42" t="s">
        <v>38</v>
      </c>
      <c r="M49" s="43">
        <f t="shared" ref="M49" si="84">+M46+M47+M48</f>
        <v>2213120</v>
      </c>
      <c r="N49" s="46">
        <f t="shared" ref="N49" si="85">+N46+N47+N48</f>
        <v>2312348</v>
      </c>
      <c r="O49" s="455">
        <f t="shared" ref="O49" si="86">+O46+O47+O48</f>
        <v>4525468</v>
      </c>
      <c r="P49" s="43">
        <f t="shared" ref="P49" si="87">+P46+P47+P48</f>
        <v>873</v>
      </c>
      <c r="Q49" s="455">
        <f t="shared" ref="Q49" si="88">+Q46+Q47+Q48</f>
        <v>4526341</v>
      </c>
      <c r="R49" s="43">
        <f t="shared" ref="R49" si="89">+R46+R47+R48</f>
        <v>2732774</v>
      </c>
      <c r="S49" s="46">
        <f t="shared" ref="S49" si="90">+S46+S47+S48</f>
        <v>2810410</v>
      </c>
      <c r="T49" s="455">
        <f t="shared" ref="T49" si="91">+T46+T47+T48</f>
        <v>5543184</v>
      </c>
      <c r="U49" s="43">
        <f t="shared" ref="U49" si="92">+U46+U47+U48</f>
        <v>677</v>
      </c>
      <c r="V49" s="455">
        <f t="shared" ref="V49" si="93">+V46+V47+V48</f>
        <v>5543861</v>
      </c>
      <c r="W49" s="444">
        <f t="shared" ref="W49:W50" si="94">IF(Q49=0,0,((V49/Q49)-1)*100)</f>
        <v>22.479967815062984</v>
      </c>
      <c r="X49" s="1"/>
      <c r="AA49" s="1"/>
    </row>
    <row r="50" spans="1:27" ht="14.25" thickTop="1" thickBot="1">
      <c r="A50" s="419" t="str">
        <f t="shared" ref="A50" si="95">IF(ISERROR(F50/G50)," ",IF(F50/G50&gt;0.5,IF(F50/G50&lt;1.5," ","NOT OK"),"NOT OK"))</f>
        <v xml:space="preserve"> </v>
      </c>
      <c r="B50" s="133" t="s">
        <v>64</v>
      </c>
      <c r="C50" s="134">
        <f>+C37+C41+C45+C49</f>
        <v>54666</v>
      </c>
      <c r="D50" s="136">
        <f t="shared" ref="D50" si="96">+D37+D41+D45+D49</f>
        <v>54663</v>
      </c>
      <c r="E50" s="165">
        <f t="shared" ref="E50" si="97">+E37+E41+E45+E49</f>
        <v>109329</v>
      </c>
      <c r="F50" s="134">
        <f t="shared" ref="F50" si="98">+F37+F41+F45+F49</f>
        <v>71482</v>
      </c>
      <c r="G50" s="136">
        <f t="shared" ref="G50" si="99">+G37+G41+G45+G49</f>
        <v>71487</v>
      </c>
      <c r="H50" s="165">
        <f t="shared" ref="H50" si="100">+H37+H41+H45+H49</f>
        <v>142969</v>
      </c>
      <c r="I50" s="138">
        <f t="shared" si="83"/>
        <v>30.76951220627646</v>
      </c>
      <c r="J50" s="8"/>
      <c r="L50" s="42" t="s">
        <v>64</v>
      </c>
      <c r="M50" s="46">
        <f t="shared" ref="M50" si="101">+M37+M41+M45+M49</f>
        <v>7554047</v>
      </c>
      <c r="N50" s="44">
        <f t="shared" ref="N50" si="102">+N37+N41+N45+N49</f>
        <v>7591650</v>
      </c>
      <c r="O50" s="156">
        <f t="shared" ref="O50" si="103">+O37+O41+O45+O49</f>
        <v>15145697</v>
      </c>
      <c r="P50" s="45">
        <f t="shared" ref="P50" si="104">+P37+P41+P45+P49</f>
        <v>3364</v>
      </c>
      <c r="Q50" s="159">
        <f t="shared" ref="Q50" si="105">+Q37+Q41+Q45+Q49</f>
        <v>15149061</v>
      </c>
      <c r="R50" s="46">
        <f t="shared" ref="R50" si="106">+R37+R41+R45+R49</f>
        <v>10168953</v>
      </c>
      <c r="S50" s="44">
        <f t="shared" ref="S50" si="107">+S37+S41+S45+S49</f>
        <v>10130763</v>
      </c>
      <c r="T50" s="156">
        <f t="shared" ref="T50" si="108">+T37+T41+T45+T49</f>
        <v>20299716</v>
      </c>
      <c r="U50" s="45">
        <f t="shared" ref="U50" si="109">+U37+U41+U45+U49</f>
        <v>3915</v>
      </c>
      <c r="V50" s="159">
        <f t="shared" ref="V50" si="110">+V37+V41+V45+V49</f>
        <v>20303631</v>
      </c>
      <c r="W50" s="47">
        <f t="shared" si="94"/>
        <v>34.025673274402955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120" t="s">
        <v>7</v>
      </c>
      <c r="F57" s="118" t="s">
        <v>5</v>
      </c>
      <c r="G57" s="119" t="s">
        <v>6</v>
      </c>
      <c r="H57" s="120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11">+C9+C34</f>
        <v>6058</v>
      </c>
      <c r="D59" s="128">
        <f t="shared" si="111"/>
        <v>6060</v>
      </c>
      <c r="E59" s="186">
        <f t="shared" si="111"/>
        <v>12118</v>
      </c>
      <c r="F59" s="126">
        <f t="shared" si="111"/>
        <v>7881</v>
      </c>
      <c r="G59" s="128">
        <f t="shared" si="111"/>
        <v>7883</v>
      </c>
      <c r="H59" s="186">
        <f t="shared" si="111"/>
        <v>15764</v>
      </c>
      <c r="I59" s="129">
        <f t="shared" ref="I59:I70" si="112">IF(E59=0,0,((H59/E59)-1)*100)</f>
        <v>30.087473180392799</v>
      </c>
      <c r="J59" s="4"/>
      <c r="L59" s="14" t="s">
        <v>13</v>
      </c>
      <c r="M59" s="37">
        <f t="shared" ref="M59:N61" si="113">+M9+M34</f>
        <v>767697</v>
      </c>
      <c r="N59" s="38">
        <f t="shared" si="113"/>
        <v>727676</v>
      </c>
      <c r="O59" s="202">
        <f t="shared" ref="O59:O60" si="114">SUM(M59:N59)</f>
        <v>1495373</v>
      </c>
      <c r="P59" s="39">
        <f t="shared" ref="P59:S61" si="115">+P9+P34</f>
        <v>1172</v>
      </c>
      <c r="Q59" s="202">
        <f t="shared" si="115"/>
        <v>1496545</v>
      </c>
      <c r="R59" s="40">
        <f t="shared" si="115"/>
        <v>1124804</v>
      </c>
      <c r="S59" s="38">
        <f t="shared" si="115"/>
        <v>1053292</v>
      </c>
      <c r="T59" s="202">
        <f t="shared" ref="T59:T60" si="116">SUM(R59:S59)</f>
        <v>2178096</v>
      </c>
      <c r="U59" s="39">
        <f>U9+U34</f>
        <v>524</v>
      </c>
      <c r="V59" s="205">
        <f>+T59+U59</f>
        <v>2178620</v>
      </c>
      <c r="W59" s="41">
        <f t="shared" ref="W59:W70" si="117">IF(Q59=0,0,((V59/Q59)-1)*100)</f>
        <v>45.576644872021888</v>
      </c>
    </row>
    <row r="60" spans="1:27">
      <c r="A60" s="4" t="str">
        <f t="shared" si="0"/>
        <v xml:space="preserve"> </v>
      </c>
      <c r="B60" s="112" t="s">
        <v>14</v>
      </c>
      <c r="C60" s="126">
        <f t="shared" si="111"/>
        <v>5423</v>
      </c>
      <c r="D60" s="128">
        <f t="shared" si="111"/>
        <v>5420</v>
      </c>
      <c r="E60" s="186">
        <f t="shared" si="111"/>
        <v>10843</v>
      </c>
      <c r="F60" s="126">
        <f t="shared" si="111"/>
        <v>7325</v>
      </c>
      <c r="G60" s="128">
        <f t="shared" si="111"/>
        <v>7325</v>
      </c>
      <c r="H60" s="186">
        <f t="shared" si="111"/>
        <v>14650</v>
      </c>
      <c r="I60" s="129">
        <f t="shared" si="112"/>
        <v>35.110209351655456</v>
      </c>
      <c r="J60" s="4"/>
      <c r="L60" s="14" t="s">
        <v>14</v>
      </c>
      <c r="M60" s="37">
        <f t="shared" si="113"/>
        <v>710961</v>
      </c>
      <c r="N60" s="38">
        <f t="shared" si="113"/>
        <v>694245</v>
      </c>
      <c r="O60" s="202">
        <f t="shared" si="114"/>
        <v>1405206</v>
      </c>
      <c r="P60" s="39">
        <f t="shared" si="115"/>
        <v>364</v>
      </c>
      <c r="Q60" s="202">
        <f t="shared" si="115"/>
        <v>1405570</v>
      </c>
      <c r="R60" s="40">
        <f t="shared" si="115"/>
        <v>1047416</v>
      </c>
      <c r="S60" s="38">
        <f t="shared" si="115"/>
        <v>1046406</v>
      </c>
      <c r="T60" s="202">
        <f t="shared" si="116"/>
        <v>2093822</v>
      </c>
      <c r="U60" s="39">
        <f>U10+U35</f>
        <v>438</v>
      </c>
      <c r="V60" s="205">
        <f>+T60+U60</f>
        <v>2094260</v>
      </c>
      <c r="W60" s="41">
        <f t="shared" si="117"/>
        <v>48.99720398130296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11"/>
        <v>5949</v>
      </c>
      <c r="D61" s="128">
        <f t="shared" si="111"/>
        <v>5952</v>
      </c>
      <c r="E61" s="186">
        <f t="shared" si="111"/>
        <v>11901</v>
      </c>
      <c r="F61" s="126">
        <f t="shared" si="111"/>
        <v>8210</v>
      </c>
      <c r="G61" s="128">
        <f t="shared" si="111"/>
        <v>8210</v>
      </c>
      <c r="H61" s="186">
        <f t="shared" si="111"/>
        <v>16420</v>
      </c>
      <c r="I61" s="129">
        <f>IF(E61=0,0,((H61/E61)-1)*100)</f>
        <v>37.971599025291994</v>
      </c>
      <c r="J61" s="4"/>
      <c r="L61" s="14" t="s">
        <v>15</v>
      </c>
      <c r="M61" s="37">
        <f t="shared" si="113"/>
        <v>846783</v>
      </c>
      <c r="N61" s="38">
        <f t="shared" si="113"/>
        <v>836953</v>
      </c>
      <c r="O61" s="202">
        <f>SUM(M61:N61)</f>
        <v>1683736</v>
      </c>
      <c r="P61" s="39">
        <f t="shared" si="115"/>
        <v>720</v>
      </c>
      <c r="Q61" s="202">
        <f t="shared" si="115"/>
        <v>1684456</v>
      </c>
      <c r="R61" s="40">
        <f t="shared" si="115"/>
        <v>1211865</v>
      </c>
      <c r="S61" s="38">
        <f t="shared" si="115"/>
        <v>1196051</v>
      </c>
      <c r="T61" s="202">
        <f>SUM(R61:S61)</f>
        <v>2407916</v>
      </c>
      <c r="U61" s="39">
        <f>U11+U36</f>
        <v>237</v>
      </c>
      <c r="V61" s="205">
        <f>+T61+U61</f>
        <v>2408153</v>
      </c>
      <c r="W61" s="41">
        <f>IF(Q61=0,0,((V61/Q61)-1)*100)</f>
        <v>42.963247481679545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8">+C59+C60+C61</f>
        <v>17430</v>
      </c>
      <c r="D62" s="136">
        <f t="shared" si="118"/>
        <v>17432</v>
      </c>
      <c r="E62" s="181">
        <f t="shared" si="118"/>
        <v>34862</v>
      </c>
      <c r="F62" s="134">
        <f t="shared" si="118"/>
        <v>23416</v>
      </c>
      <c r="G62" s="136">
        <f t="shared" si="118"/>
        <v>23418</v>
      </c>
      <c r="H62" s="187">
        <f t="shared" si="118"/>
        <v>46834</v>
      </c>
      <c r="I62" s="138">
        <f>IF(E62=0,0,((H62/E62)-1)*100)</f>
        <v>34.341116401812855</v>
      </c>
      <c r="J62" s="8"/>
      <c r="L62" s="42" t="s">
        <v>61</v>
      </c>
      <c r="M62" s="46">
        <f t="shared" ref="M62:V62" si="119">+M59+M60+M61</f>
        <v>2325441</v>
      </c>
      <c r="N62" s="44">
        <f t="shared" si="119"/>
        <v>2258874</v>
      </c>
      <c r="O62" s="203">
        <f t="shared" si="119"/>
        <v>4584315</v>
      </c>
      <c r="P62" s="45">
        <f t="shared" si="119"/>
        <v>2256</v>
      </c>
      <c r="Q62" s="206">
        <f t="shared" si="119"/>
        <v>4586571</v>
      </c>
      <c r="R62" s="46">
        <f t="shared" si="119"/>
        <v>3384085</v>
      </c>
      <c r="S62" s="44">
        <f t="shared" si="119"/>
        <v>3295749</v>
      </c>
      <c r="T62" s="203">
        <f t="shared" si="119"/>
        <v>6679834</v>
      </c>
      <c r="U62" s="45">
        <f t="shared" si="119"/>
        <v>1199</v>
      </c>
      <c r="V62" s="206">
        <f t="shared" si="119"/>
        <v>6681033</v>
      </c>
      <c r="W62" s="47">
        <f>IF(Q62=0,0,((V62/Q62)-1)*100)</f>
        <v>45.665094904232383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20">+C13+C38</f>
        <v>6201</v>
      </c>
      <c r="D63" s="141">
        <f t="shared" si="120"/>
        <v>6200</v>
      </c>
      <c r="E63" s="186">
        <f t="shared" si="120"/>
        <v>12401</v>
      </c>
      <c r="F63" s="139">
        <f t="shared" si="120"/>
        <v>8063</v>
      </c>
      <c r="G63" s="141">
        <f t="shared" si="120"/>
        <v>8065</v>
      </c>
      <c r="H63" s="186">
        <f t="shared" si="120"/>
        <v>16128</v>
      </c>
      <c r="I63" s="129">
        <f t="shared" si="112"/>
        <v>30.054027900975733</v>
      </c>
      <c r="J63" s="8"/>
      <c r="L63" s="14" t="s">
        <v>16</v>
      </c>
      <c r="M63" s="37">
        <f t="shared" ref="M63:N65" si="121">+M13+M38</f>
        <v>863925</v>
      </c>
      <c r="N63" s="38">
        <f t="shared" si="121"/>
        <v>861814</v>
      </c>
      <c r="O63" s="202">
        <f t="shared" ref="O63:O65" si="122">SUM(M63:N63)</f>
        <v>1725739</v>
      </c>
      <c r="P63" s="39">
        <f t="shared" ref="P63:S65" si="123">+P13+P38</f>
        <v>257</v>
      </c>
      <c r="Q63" s="202">
        <f t="shared" si="123"/>
        <v>1725996</v>
      </c>
      <c r="R63" s="40">
        <f t="shared" si="123"/>
        <v>1163817</v>
      </c>
      <c r="S63" s="38">
        <f t="shared" si="123"/>
        <v>1153654</v>
      </c>
      <c r="T63" s="202">
        <f t="shared" ref="T63:T65" si="124">SUM(R63:S63)</f>
        <v>2317471</v>
      </c>
      <c r="U63" s="39">
        <f>U13+U38</f>
        <v>410</v>
      </c>
      <c r="V63" s="205">
        <f>+T63+U63</f>
        <v>2317881</v>
      </c>
      <c r="W63" s="41">
        <f t="shared" si="117"/>
        <v>34.292373794609034</v>
      </c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20"/>
        <v>6079</v>
      </c>
      <c r="D64" s="141">
        <f t="shared" si="120"/>
        <v>6075</v>
      </c>
      <c r="E64" s="186">
        <f t="shared" si="120"/>
        <v>12154</v>
      </c>
      <c r="F64" s="139">
        <f t="shared" si="120"/>
        <v>8110</v>
      </c>
      <c r="G64" s="141">
        <f t="shared" si="120"/>
        <v>8109</v>
      </c>
      <c r="H64" s="186">
        <f t="shared" si="120"/>
        <v>16219</v>
      </c>
      <c r="I64" s="129">
        <f>IF(E64=0,0,((H64/E64)-1)*100)</f>
        <v>33.44577916735232</v>
      </c>
      <c r="J64" s="4"/>
      <c r="L64" s="14" t="s">
        <v>17</v>
      </c>
      <c r="M64" s="37">
        <f t="shared" si="121"/>
        <v>795075</v>
      </c>
      <c r="N64" s="38">
        <f t="shared" si="121"/>
        <v>795380</v>
      </c>
      <c r="O64" s="202">
        <f>SUM(M64:N64)</f>
        <v>1590455</v>
      </c>
      <c r="P64" s="39">
        <f t="shared" si="123"/>
        <v>298</v>
      </c>
      <c r="Q64" s="202">
        <f t="shared" si="123"/>
        <v>1590753</v>
      </c>
      <c r="R64" s="40">
        <f t="shared" si="123"/>
        <v>1130154</v>
      </c>
      <c r="S64" s="38">
        <f t="shared" si="123"/>
        <v>1130111</v>
      </c>
      <c r="T64" s="202">
        <f>SUM(R64:S64)</f>
        <v>2260265</v>
      </c>
      <c r="U64" s="151">
        <f>U14+U39</f>
        <v>680</v>
      </c>
      <c r="V64" s="202">
        <f>+T64+U64</f>
        <v>2260945</v>
      </c>
      <c r="W64" s="41">
        <f>IF(Q64=0,0,((V64/Q64)-1)*100)</f>
        <v>42.13048788844025</v>
      </c>
    </row>
    <row r="65" spans="1:27" ht="13.5" thickBot="1">
      <c r="A65" s="4" t="str">
        <f t="shared" ref="A65:A70" si="125">IF(ISERROR(F65/G65)," ",IF(F65/G65&gt;0.5,IF(F65/G65&lt;1.5," ","NOT OK"),"NOT OK"))</f>
        <v xml:space="preserve"> </v>
      </c>
      <c r="B65" s="112" t="s">
        <v>18</v>
      </c>
      <c r="C65" s="139">
        <f t="shared" si="120"/>
        <v>5365</v>
      </c>
      <c r="D65" s="141">
        <f t="shared" si="120"/>
        <v>5367</v>
      </c>
      <c r="E65" s="186">
        <f t="shared" si="120"/>
        <v>10732</v>
      </c>
      <c r="F65" s="139">
        <f t="shared" si="120"/>
        <v>7531</v>
      </c>
      <c r="G65" s="141">
        <f t="shared" si="120"/>
        <v>7530</v>
      </c>
      <c r="H65" s="186">
        <f t="shared" si="120"/>
        <v>15061</v>
      </c>
      <c r="I65" s="129">
        <f t="shared" si="112"/>
        <v>40.337308982482291</v>
      </c>
      <c r="J65" s="4"/>
      <c r="L65" s="14" t="s">
        <v>18</v>
      </c>
      <c r="M65" s="37">
        <f t="shared" si="121"/>
        <v>707818</v>
      </c>
      <c r="N65" s="38">
        <f t="shared" si="121"/>
        <v>706172</v>
      </c>
      <c r="O65" s="202">
        <f t="shared" si="122"/>
        <v>1413990</v>
      </c>
      <c r="P65" s="39">
        <f t="shared" si="123"/>
        <v>258</v>
      </c>
      <c r="Q65" s="202">
        <f t="shared" si="123"/>
        <v>1414248</v>
      </c>
      <c r="R65" s="40">
        <f t="shared" si="123"/>
        <v>1065965</v>
      </c>
      <c r="S65" s="38">
        <f t="shared" si="123"/>
        <v>1052209</v>
      </c>
      <c r="T65" s="202">
        <f t="shared" si="124"/>
        <v>2118174</v>
      </c>
      <c r="U65" s="151">
        <f>U15+U40</f>
        <v>167</v>
      </c>
      <c r="V65" s="202">
        <f>+T65+U65</f>
        <v>2118341</v>
      </c>
      <c r="W65" s="41">
        <f t="shared" si="117"/>
        <v>49.785681153517622</v>
      </c>
    </row>
    <row r="66" spans="1:27" ht="16.5" thickTop="1" thickBot="1">
      <c r="A66" s="10" t="str">
        <f t="shared" si="125"/>
        <v xml:space="preserve"> </v>
      </c>
      <c r="B66" s="142" t="s">
        <v>19</v>
      </c>
      <c r="C66" s="143">
        <f>+C63+C64+C65</f>
        <v>17645</v>
      </c>
      <c r="D66" s="150">
        <f t="shared" ref="D66" si="126">+D63+D64+D65</f>
        <v>17642</v>
      </c>
      <c r="E66" s="195">
        <f t="shared" ref="E66" si="127">+E63+E64+E65</f>
        <v>35287</v>
      </c>
      <c r="F66" s="134">
        <f t="shared" ref="F66" si="128">+F63+F64+F65</f>
        <v>23704</v>
      </c>
      <c r="G66" s="145">
        <f t="shared" ref="G66" si="129">+G63+G64+G65</f>
        <v>23704</v>
      </c>
      <c r="H66" s="188">
        <f t="shared" ref="H66" si="130">+H63+H64+H65</f>
        <v>47408</v>
      </c>
      <c r="I66" s="137">
        <f t="shared" si="112"/>
        <v>34.349760535041241</v>
      </c>
      <c r="J66" s="10"/>
      <c r="K66" s="11"/>
      <c r="L66" s="48" t="s">
        <v>19</v>
      </c>
      <c r="M66" s="49">
        <f>+M63+M64+M65</f>
        <v>2366818</v>
      </c>
      <c r="N66" s="50">
        <f t="shared" ref="N66" si="131">+N63+N64+N65</f>
        <v>2363366</v>
      </c>
      <c r="O66" s="204">
        <f t="shared" ref="O66" si="132">+O63+O64+O65</f>
        <v>4730184</v>
      </c>
      <c r="P66" s="50">
        <f t="shared" ref="P66" si="133">+P63+P64+P65</f>
        <v>813</v>
      </c>
      <c r="Q66" s="204">
        <f t="shared" ref="Q66" si="134">+Q63+Q64+Q65</f>
        <v>4730997</v>
      </c>
      <c r="R66" s="49">
        <f t="shared" ref="R66" si="135">+R63+R64+R65</f>
        <v>3359936</v>
      </c>
      <c r="S66" s="50">
        <f t="shared" ref="S66" si="136">+S63+S64+S65</f>
        <v>3335974</v>
      </c>
      <c r="T66" s="204">
        <f t="shared" ref="T66" si="137">+T63+T64+T65</f>
        <v>6695910</v>
      </c>
      <c r="U66" s="328">
        <f t="shared" ref="U66" si="138">+U63+U64+U65</f>
        <v>1257</v>
      </c>
      <c r="V66" s="204">
        <f t="shared" ref="V66" si="139">+V63+V64+V65</f>
        <v>6697167</v>
      </c>
      <c r="W66" s="51">
        <f t="shared" si="117"/>
        <v>41.559316144144674</v>
      </c>
    </row>
    <row r="67" spans="1:27" ht="13.5" thickTop="1">
      <c r="A67" s="4" t="str">
        <f t="shared" si="125"/>
        <v xml:space="preserve"> </v>
      </c>
      <c r="B67" s="112" t="s">
        <v>21</v>
      </c>
      <c r="C67" s="126">
        <f t="shared" ref="C67:H69" si="140">+C17+C42</f>
        <v>5700</v>
      </c>
      <c r="D67" s="128">
        <f t="shared" si="140"/>
        <v>5694</v>
      </c>
      <c r="E67" s="196">
        <f t="shared" si="140"/>
        <v>11394</v>
      </c>
      <c r="F67" s="126">
        <f t="shared" si="140"/>
        <v>8082</v>
      </c>
      <c r="G67" s="128">
        <f t="shared" si="140"/>
        <v>8085</v>
      </c>
      <c r="H67" s="189">
        <f t="shared" si="140"/>
        <v>16167</v>
      </c>
      <c r="I67" s="129">
        <f t="shared" si="112"/>
        <v>41.890468667719858</v>
      </c>
      <c r="J67" s="4"/>
      <c r="L67" s="14" t="s">
        <v>21</v>
      </c>
      <c r="M67" s="37">
        <f t="shared" ref="M67:N69" si="141">+M17+M42</f>
        <v>822868</v>
      </c>
      <c r="N67" s="38">
        <f t="shared" si="141"/>
        <v>821822</v>
      </c>
      <c r="O67" s="202">
        <f t="shared" ref="O67:O69" si="142">SUM(M67:N67)</f>
        <v>1644690</v>
      </c>
      <c r="P67" s="39">
        <f t="shared" ref="P67:S69" si="143">+P17+P42</f>
        <v>126</v>
      </c>
      <c r="Q67" s="202">
        <f t="shared" si="143"/>
        <v>1644816</v>
      </c>
      <c r="R67" s="40">
        <f t="shared" si="143"/>
        <v>1179136</v>
      </c>
      <c r="S67" s="38">
        <f t="shared" si="143"/>
        <v>1202084</v>
      </c>
      <c r="T67" s="202">
        <f t="shared" ref="T67:T69" si="144">SUM(R67:S67)</f>
        <v>2381220</v>
      </c>
      <c r="U67" s="151">
        <f>U17+U42</f>
        <v>1383</v>
      </c>
      <c r="V67" s="202">
        <f>+T67+U67</f>
        <v>2382603</v>
      </c>
      <c r="W67" s="41">
        <f t="shared" si="117"/>
        <v>44.855290804564163</v>
      </c>
    </row>
    <row r="68" spans="1:27">
      <c r="A68" s="4" t="str">
        <f t="shared" si="125"/>
        <v xml:space="preserve"> </v>
      </c>
      <c r="B68" s="112" t="s">
        <v>22</v>
      </c>
      <c r="C68" s="126">
        <f t="shared" si="140"/>
        <v>5935</v>
      </c>
      <c r="D68" s="128">
        <f t="shared" si="140"/>
        <v>5936</v>
      </c>
      <c r="E68" s="180">
        <f t="shared" si="140"/>
        <v>11871</v>
      </c>
      <c r="F68" s="126">
        <f t="shared" si="140"/>
        <v>8238</v>
      </c>
      <c r="G68" s="128">
        <f t="shared" si="140"/>
        <v>8235</v>
      </c>
      <c r="H68" s="180">
        <f t="shared" si="140"/>
        <v>16473</v>
      </c>
      <c r="I68" s="129">
        <f t="shared" si="112"/>
        <v>38.766742481678037</v>
      </c>
      <c r="J68" s="4"/>
      <c r="L68" s="14" t="s">
        <v>22</v>
      </c>
      <c r="M68" s="37">
        <f t="shared" si="141"/>
        <v>884033</v>
      </c>
      <c r="N68" s="38">
        <f t="shared" si="141"/>
        <v>866623</v>
      </c>
      <c r="O68" s="202">
        <f t="shared" si="142"/>
        <v>1750656</v>
      </c>
      <c r="P68" s="39">
        <f t="shared" si="143"/>
        <v>162</v>
      </c>
      <c r="Q68" s="202">
        <f t="shared" si="143"/>
        <v>1750818</v>
      </c>
      <c r="R68" s="40">
        <f t="shared" si="143"/>
        <v>1226925</v>
      </c>
      <c r="S68" s="38">
        <f t="shared" si="143"/>
        <v>1183960</v>
      </c>
      <c r="T68" s="202">
        <f t="shared" si="144"/>
        <v>2410885</v>
      </c>
      <c r="U68" s="151">
        <f>U18+U43</f>
        <v>1247</v>
      </c>
      <c r="V68" s="202">
        <f>+T68+U68</f>
        <v>2412132</v>
      </c>
      <c r="W68" s="41">
        <f t="shared" si="117"/>
        <v>37.771715849391541</v>
      </c>
    </row>
    <row r="69" spans="1:27" ht="13.5" thickBot="1">
      <c r="A69" s="4" t="str">
        <f t="shared" si="125"/>
        <v xml:space="preserve"> </v>
      </c>
      <c r="B69" s="112" t="s">
        <v>23</v>
      </c>
      <c r="C69" s="126">
        <f t="shared" si="140"/>
        <v>5703</v>
      </c>
      <c r="D69" s="147">
        <f t="shared" si="140"/>
        <v>5703</v>
      </c>
      <c r="E69" s="184">
        <f t="shared" si="140"/>
        <v>11406</v>
      </c>
      <c r="F69" s="126">
        <f t="shared" si="140"/>
        <v>7880</v>
      </c>
      <c r="G69" s="147">
        <f t="shared" si="140"/>
        <v>7878</v>
      </c>
      <c r="H69" s="184">
        <f t="shared" si="140"/>
        <v>15758</v>
      </c>
      <c r="I69" s="148">
        <f t="shared" si="112"/>
        <v>38.155356829738743</v>
      </c>
      <c r="J69" s="4"/>
      <c r="L69" s="14" t="s">
        <v>23</v>
      </c>
      <c r="M69" s="37">
        <f t="shared" si="141"/>
        <v>815027</v>
      </c>
      <c r="N69" s="38">
        <f t="shared" si="141"/>
        <v>821721</v>
      </c>
      <c r="O69" s="202">
        <f t="shared" si="142"/>
        <v>1636748</v>
      </c>
      <c r="P69" s="39">
        <f t="shared" si="143"/>
        <v>395</v>
      </c>
      <c r="Q69" s="202">
        <f t="shared" si="143"/>
        <v>1637143</v>
      </c>
      <c r="R69" s="40">
        <f t="shared" si="143"/>
        <v>1065869</v>
      </c>
      <c r="S69" s="38">
        <f t="shared" si="143"/>
        <v>1064631</v>
      </c>
      <c r="T69" s="202">
        <f t="shared" si="144"/>
        <v>2130500</v>
      </c>
      <c r="U69" s="39">
        <f>U19+U44</f>
        <v>2135</v>
      </c>
      <c r="V69" s="205">
        <f>+T69+U69</f>
        <v>2132635</v>
      </c>
      <c r="W69" s="41">
        <f t="shared" si="117"/>
        <v>30.265651809279937</v>
      </c>
    </row>
    <row r="70" spans="1:27" ht="14.25" thickTop="1" thickBot="1">
      <c r="A70" s="4" t="str">
        <f t="shared" si="125"/>
        <v xml:space="preserve"> </v>
      </c>
      <c r="B70" s="133" t="s">
        <v>24</v>
      </c>
      <c r="C70" s="134">
        <f t="shared" ref="C70:H70" si="145">+C67+C68+C69</f>
        <v>17338</v>
      </c>
      <c r="D70" s="136">
        <f t="shared" si="145"/>
        <v>17333</v>
      </c>
      <c r="E70" s="190">
        <f t="shared" si="145"/>
        <v>34671</v>
      </c>
      <c r="F70" s="134">
        <f t="shared" si="145"/>
        <v>24200</v>
      </c>
      <c r="G70" s="136">
        <f t="shared" si="145"/>
        <v>24198</v>
      </c>
      <c r="H70" s="190">
        <f t="shared" si="145"/>
        <v>48398</v>
      </c>
      <c r="I70" s="137">
        <f t="shared" si="112"/>
        <v>39.592166363819899</v>
      </c>
      <c r="J70" s="4"/>
      <c r="L70" s="42" t="s">
        <v>24</v>
      </c>
      <c r="M70" s="43">
        <f t="shared" ref="M70:V70" si="146">+M67+M68+M69</f>
        <v>2521928</v>
      </c>
      <c r="N70" s="44">
        <f t="shared" si="146"/>
        <v>2510166</v>
      </c>
      <c r="O70" s="203">
        <f t="shared" si="146"/>
        <v>5032094</v>
      </c>
      <c r="P70" s="45">
        <f t="shared" si="146"/>
        <v>683</v>
      </c>
      <c r="Q70" s="203">
        <f t="shared" si="146"/>
        <v>5032777</v>
      </c>
      <c r="R70" s="46">
        <f t="shared" si="146"/>
        <v>3471930</v>
      </c>
      <c r="S70" s="44">
        <f t="shared" si="146"/>
        <v>3450675</v>
      </c>
      <c r="T70" s="203">
        <f t="shared" si="146"/>
        <v>6922605</v>
      </c>
      <c r="U70" s="45">
        <f t="shared" si="146"/>
        <v>4765</v>
      </c>
      <c r="V70" s="206">
        <f t="shared" si="146"/>
        <v>6927370</v>
      </c>
      <c r="W70" s="47">
        <f t="shared" si="117"/>
        <v>37.645081433172976</v>
      </c>
    </row>
    <row r="71" spans="1:27" ht="13.5" thickTop="1">
      <c r="A71" s="4" t="str">
        <f t="shared" ref="A71" si="147">IF(ISERROR(F71/G71)," ",IF(F71/G71&gt;0.5,IF(F71/G71&lt;1.5," ","NOT OK"),"NOT OK"))</f>
        <v xml:space="preserve"> </v>
      </c>
      <c r="B71" s="112" t="s">
        <v>10</v>
      </c>
      <c r="C71" s="126">
        <f t="shared" ref="C71:H73" si="148">+C21+C46</f>
        <v>7103</v>
      </c>
      <c r="D71" s="128">
        <f t="shared" si="148"/>
        <v>7101</v>
      </c>
      <c r="E71" s="186">
        <f t="shared" si="148"/>
        <v>14204</v>
      </c>
      <c r="F71" s="126">
        <f t="shared" si="148"/>
        <v>8817</v>
      </c>
      <c r="G71" s="128">
        <f t="shared" si="148"/>
        <v>8825</v>
      </c>
      <c r="H71" s="186">
        <f t="shared" si="148"/>
        <v>17642</v>
      </c>
      <c r="I71" s="129">
        <f t="shared" ref="I71" si="149">IF(E71=0,0,((H71/E71)-1)*100)</f>
        <v>24.20444945085891</v>
      </c>
      <c r="J71" s="4"/>
      <c r="K71" s="7"/>
      <c r="L71" s="14" t="s">
        <v>10</v>
      </c>
      <c r="M71" s="37">
        <f t="shared" ref="M71:N73" si="150">+M21+M46</f>
        <v>1031770</v>
      </c>
      <c r="N71" s="38">
        <f t="shared" si="150"/>
        <v>1045372</v>
      </c>
      <c r="O71" s="202">
        <f>SUM(M71:N71)</f>
        <v>2077142</v>
      </c>
      <c r="P71" s="39">
        <f t="shared" ref="P71:S73" si="151">+P21+P46</f>
        <v>179</v>
      </c>
      <c r="Q71" s="202">
        <f t="shared" si="151"/>
        <v>2077321</v>
      </c>
      <c r="R71" s="40">
        <f t="shared" si="151"/>
        <v>1296787</v>
      </c>
      <c r="S71" s="38">
        <f t="shared" si="151"/>
        <v>1303534</v>
      </c>
      <c r="T71" s="202">
        <f>SUM(R71:S71)</f>
        <v>2600321</v>
      </c>
      <c r="U71" s="39">
        <f>U21+U46</f>
        <v>1483</v>
      </c>
      <c r="V71" s="205">
        <f>+T71+U71</f>
        <v>2601804</v>
      </c>
      <c r="W71" s="41">
        <f t="shared" ref="W71" si="152">IF(Q71=0,0,((V71/Q71)-1)*100)</f>
        <v>25.248047846240418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8"/>
        <v>7215</v>
      </c>
      <c r="D72" s="128">
        <f t="shared" si="148"/>
        <v>7213</v>
      </c>
      <c r="E72" s="186">
        <f t="shared" si="148"/>
        <v>14428</v>
      </c>
      <c r="F72" s="126">
        <f t="shared" si="148"/>
        <v>8665</v>
      </c>
      <c r="G72" s="128">
        <f t="shared" si="148"/>
        <v>8673</v>
      </c>
      <c r="H72" s="186">
        <f t="shared" si="148"/>
        <v>17338</v>
      </c>
      <c r="I72" s="129">
        <f>IF(E72=0,0,((H72/E72)-1)*100)</f>
        <v>20.169115608538956</v>
      </c>
      <c r="J72" s="4"/>
      <c r="K72" s="7"/>
      <c r="L72" s="14" t="s">
        <v>11</v>
      </c>
      <c r="M72" s="37">
        <f t="shared" si="150"/>
        <v>1002232</v>
      </c>
      <c r="N72" s="38">
        <f t="shared" si="150"/>
        <v>993223</v>
      </c>
      <c r="O72" s="202">
        <f>SUM(M72:N72)</f>
        <v>1995455</v>
      </c>
      <c r="P72" s="39">
        <f t="shared" si="151"/>
        <v>698</v>
      </c>
      <c r="Q72" s="202">
        <f t="shared" si="151"/>
        <v>1996153</v>
      </c>
      <c r="R72" s="40">
        <f t="shared" si="151"/>
        <v>1287626</v>
      </c>
      <c r="S72" s="38">
        <f t="shared" si="151"/>
        <v>1284069</v>
      </c>
      <c r="T72" s="202">
        <f>SUM(R72:S72)</f>
        <v>2571695</v>
      </c>
      <c r="U72" s="39">
        <f>U22+U47</f>
        <v>1239</v>
      </c>
      <c r="V72" s="205">
        <f>+T72+U72</f>
        <v>2572934</v>
      </c>
      <c r="W72" s="41">
        <f>IF(Q72=0,0,((V72/Q72)-1)*100)</f>
        <v>28.894628818532443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8"/>
        <v>7852</v>
      </c>
      <c r="D73" s="132">
        <f t="shared" si="148"/>
        <v>7845</v>
      </c>
      <c r="E73" s="186">
        <f t="shared" si="148"/>
        <v>15697</v>
      </c>
      <c r="F73" s="130">
        <f t="shared" si="148"/>
        <v>10986</v>
      </c>
      <c r="G73" s="132">
        <f t="shared" si="148"/>
        <v>10979</v>
      </c>
      <c r="H73" s="186">
        <f t="shared" si="148"/>
        <v>21965</v>
      </c>
      <c r="I73" s="129">
        <f>IF(E73=0,0,((H73/E73)-1)*100)</f>
        <v>39.931197044021147</v>
      </c>
      <c r="J73" s="4"/>
      <c r="K73" s="7"/>
      <c r="L73" s="23" t="s">
        <v>12</v>
      </c>
      <c r="M73" s="37">
        <f t="shared" si="150"/>
        <v>1047796</v>
      </c>
      <c r="N73" s="38">
        <f t="shared" si="150"/>
        <v>1139272</v>
      </c>
      <c r="O73" s="202">
        <f t="shared" ref="O73" si="153">SUM(M73:N73)</f>
        <v>2187068</v>
      </c>
      <c r="P73" s="39">
        <f t="shared" si="151"/>
        <v>824</v>
      </c>
      <c r="Q73" s="202">
        <f t="shared" si="151"/>
        <v>2187892</v>
      </c>
      <c r="R73" s="40">
        <f t="shared" si="151"/>
        <v>1302297</v>
      </c>
      <c r="S73" s="38">
        <f t="shared" si="151"/>
        <v>1373784</v>
      </c>
      <c r="T73" s="202">
        <f t="shared" ref="T73" si="154">SUM(R73:S73)</f>
        <v>2676081</v>
      </c>
      <c r="U73" s="39">
        <f>U23+U48</f>
        <v>1753</v>
      </c>
      <c r="V73" s="205">
        <f>+T73+U73</f>
        <v>2677834</v>
      </c>
      <c r="W73" s="41">
        <f>IF(Q73=0,0,((V73/Q73)-1)*100)</f>
        <v>22.393335685673698</v>
      </c>
    </row>
    <row r="74" spans="1:27" ht="14.25" thickTop="1" thickBot="1">
      <c r="A74" s="1"/>
      <c r="B74" s="133" t="s">
        <v>38</v>
      </c>
      <c r="C74" s="440">
        <f>+C71+C72+C73</f>
        <v>22170</v>
      </c>
      <c r="D74" s="441">
        <f t="shared" ref="D74" si="155">+D71+D72+D73</f>
        <v>22159</v>
      </c>
      <c r="E74" s="454">
        <f t="shared" ref="E74" si="156">+E71+E72+E73</f>
        <v>44329</v>
      </c>
      <c r="F74" s="440">
        <f t="shared" ref="F74" si="157">+F71+F72+F73</f>
        <v>28468</v>
      </c>
      <c r="G74" s="441">
        <f t="shared" ref="G74" si="158">+G71+G72+G73</f>
        <v>28477</v>
      </c>
      <c r="H74" s="454">
        <f t="shared" ref="H74" si="159">+H71+H72+H73</f>
        <v>56945</v>
      </c>
      <c r="I74" s="137">
        <f t="shared" ref="I74:I75" si="160">IF(E74=0,0,((H74/E74)-1)*100)</f>
        <v>28.459924654289527</v>
      </c>
      <c r="J74" s="4"/>
      <c r="L74" s="42" t="s">
        <v>38</v>
      </c>
      <c r="M74" s="43">
        <f t="shared" ref="M74" si="161">+M71+M72+M73</f>
        <v>3081798</v>
      </c>
      <c r="N74" s="46">
        <f t="shared" ref="N74" si="162">+N71+N72+N73</f>
        <v>3177867</v>
      </c>
      <c r="O74" s="455">
        <f t="shared" ref="O74" si="163">+O71+O72+O73</f>
        <v>6259665</v>
      </c>
      <c r="P74" s="43">
        <f t="shared" ref="P74" si="164">+P71+P72+P73</f>
        <v>1701</v>
      </c>
      <c r="Q74" s="455">
        <f t="shared" ref="Q74" si="165">+Q71+Q72+Q73</f>
        <v>6261366</v>
      </c>
      <c r="R74" s="43">
        <f t="shared" ref="R74" si="166">+R71+R72+R73</f>
        <v>3886710</v>
      </c>
      <c r="S74" s="46">
        <f t="shared" ref="S74" si="167">+S71+S72+S73</f>
        <v>3961387</v>
      </c>
      <c r="T74" s="455">
        <f t="shared" ref="T74" si="168">+T71+T72+T73</f>
        <v>7848097</v>
      </c>
      <c r="U74" s="43">
        <f t="shared" ref="U74" si="169">+U71+U72+U73</f>
        <v>4475</v>
      </c>
      <c r="V74" s="455">
        <f t="shared" ref="V74" si="170">+V71+V72+V73</f>
        <v>7852572</v>
      </c>
      <c r="W74" s="444">
        <f t="shared" ref="W74:W75" si="171">IF(Q74=0,0,((V74/Q74)-1)*100)</f>
        <v>25.413080787802535</v>
      </c>
      <c r="X74" s="1"/>
      <c r="AA74" s="1"/>
    </row>
    <row r="75" spans="1:27" ht="14.25" thickTop="1" thickBot="1">
      <c r="A75" s="419" t="str">
        <f t="shared" ref="A75" si="172">IF(ISERROR(F75/G75)," ",IF(F75/G75&gt;0.5,IF(F75/G75&lt;1.5," ","NOT OK"),"NOT OK"))</f>
        <v xml:space="preserve"> </v>
      </c>
      <c r="B75" s="133" t="s">
        <v>64</v>
      </c>
      <c r="C75" s="134">
        <f>+C62+C66+C70+C74</f>
        <v>74583</v>
      </c>
      <c r="D75" s="136">
        <f t="shared" ref="D75" si="173">+D62+D66+D70+D74</f>
        <v>74566</v>
      </c>
      <c r="E75" s="165">
        <f t="shared" ref="E75" si="174">+E62+E66+E70+E74</f>
        <v>149149</v>
      </c>
      <c r="F75" s="134">
        <f t="shared" ref="F75" si="175">+F62+F66+F70+F74</f>
        <v>99788</v>
      </c>
      <c r="G75" s="136">
        <f t="shared" ref="G75" si="176">+G62+G66+G70+G74</f>
        <v>99797</v>
      </c>
      <c r="H75" s="165">
        <f t="shared" ref="H75" si="177">+H62+H66+H70+H74</f>
        <v>199585</v>
      </c>
      <c r="I75" s="138">
        <f t="shared" si="160"/>
        <v>33.815848580949257</v>
      </c>
      <c r="J75" s="8"/>
      <c r="L75" s="42" t="s">
        <v>64</v>
      </c>
      <c r="M75" s="46">
        <f t="shared" ref="M75" si="178">+M62+M66+M70+M74</f>
        <v>10295985</v>
      </c>
      <c r="N75" s="44">
        <f t="shared" ref="N75" si="179">+N62+N66+N70+N74</f>
        <v>10310273</v>
      </c>
      <c r="O75" s="156">
        <f t="shared" ref="O75" si="180">+O62+O66+O70+O74</f>
        <v>20606258</v>
      </c>
      <c r="P75" s="45">
        <f t="shared" ref="P75" si="181">+P62+P66+P70+P74</f>
        <v>5453</v>
      </c>
      <c r="Q75" s="159">
        <f t="shared" ref="Q75" si="182">+Q62+Q66+Q70+Q74</f>
        <v>20611711</v>
      </c>
      <c r="R75" s="46">
        <f t="shared" ref="R75" si="183">+R62+R66+R70+R74</f>
        <v>14102661</v>
      </c>
      <c r="S75" s="44">
        <f t="shared" ref="S75" si="184">+S62+S66+S70+S74</f>
        <v>14043785</v>
      </c>
      <c r="T75" s="156">
        <f t="shared" ref="T75" si="185">+T62+T66+T70+T74</f>
        <v>28146446</v>
      </c>
      <c r="U75" s="45">
        <f t="shared" ref="U75" si="186">+U62+U66+U70+U74</f>
        <v>11696</v>
      </c>
      <c r="V75" s="159">
        <f t="shared" ref="V75" si="187">+V62+V66+V70+V74</f>
        <v>28158142</v>
      </c>
      <c r="W75" s="47">
        <f t="shared" si="171"/>
        <v>36.612346253059734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thickTop="1" thickBot="1">
      <c r="L80" s="59"/>
      <c r="M80" s="230" t="s">
        <v>59</v>
      </c>
      <c r="N80" s="231"/>
      <c r="O80" s="232"/>
      <c r="P80" s="230"/>
      <c r="Q80" s="230"/>
      <c r="R80" s="230" t="s">
        <v>63</v>
      </c>
      <c r="S80" s="231"/>
      <c r="T80" s="232"/>
      <c r="U80" s="230"/>
      <c r="V80" s="230"/>
      <c r="W80" s="384" t="s">
        <v>2</v>
      </c>
    </row>
    <row r="81" spans="1:28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8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8" ht="5.25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8">
      <c r="A84" s="422"/>
      <c r="L84" s="61" t="s">
        <v>13</v>
      </c>
      <c r="M84" s="78">
        <v>107</v>
      </c>
      <c r="N84" s="79">
        <v>356</v>
      </c>
      <c r="O84" s="216">
        <f>M84+N84</f>
        <v>463</v>
      </c>
      <c r="P84" s="80">
        <v>0</v>
      </c>
      <c r="Q84" s="216">
        <f>O84+P84</f>
        <v>463</v>
      </c>
      <c r="R84" s="78">
        <v>142</v>
      </c>
      <c r="S84" s="79">
        <v>1263</v>
      </c>
      <c r="T84" s="216">
        <f>R84+S84</f>
        <v>1405</v>
      </c>
      <c r="U84" s="80">
        <v>1</v>
      </c>
      <c r="V84" s="216">
        <f>T84+U84</f>
        <v>1406</v>
      </c>
      <c r="W84" s="81">
        <f t="shared" ref="W84:W95" si="188">IF(Q84=0,0,((V84/Q84)-1)*100)</f>
        <v>203.67170626349892</v>
      </c>
      <c r="Y84" s="344"/>
      <c r="Z84" s="344"/>
    </row>
    <row r="85" spans="1:28">
      <c r="A85" s="422"/>
      <c r="L85" s="61" t="s">
        <v>14</v>
      </c>
      <c r="M85" s="78">
        <v>74</v>
      </c>
      <c r="N85" s="79">
        <v>328</v>
      </c>
      <c r="O85" s="216">
        <f>M85+N85</f>
        <v>402</v>
      </c>
      <c r="P85" s="80">
        <v>0</v>
      </c>
      <c r="Q85" s="216">
        <f>O85+P85</f>
        <v>402</v>
      </c>
      <c r="R85" s="78">
        <v>100</v>
      </c>
      <c r="S85" s="79">
        <v>1209</v>
      </c>
      <c r="T85" s="216">
        <f>R85+S85</f>
        <v>1309</v>
      </c>
      <c r="U85" s="80">
        <v>0</v>
      </c>
      <c r="V85" s="216">
        <f>T85+U85</f>
        <v>1309</v>
      </c>
      <c r="W85" s="81">
        <f t="shared" si="188"/>
        <v>225.62189054726369</v>
      </c>
      <c r="Y85" s="344"/>
      <c r="Z85" s="344"/>
    </row>
    <row r="86" spans="1:28" ht="13.5" thickBot="1">
      <c r="A86" s="422"/>
      <c r="L86" s="61" t="s">
        <v>15</v>
      </c>
      <c r="M86" s="78">
        <v>116</v>
      </c>
      <c r="N86" s="79">
        <v>742</v>
      </c>
      <c r="O86" s="216">
        <f>M86+N86</f>
        <v>858</v>
      </c>
      <c r="P86" s="80">
        <v>0</v>
      </c>
      <c r="Q86" s="216">
        <f>O86+P86</f>
        <v>858</v>
      </c>
      <c r="R86" s="78">
        <v>155</v>
      </c>
      <c r="S86" s="79">
        <v>1446</v>
      </c>
      <c r="T86" s="216">
        <f>R86+S86</f>
        <v>1601</v>
      </c>
      <c r="U86" s="80">
        <v>0</v>
      </c>
      <c r="V86" s="216">
        <f>T86+U86</f>
        <v>1601</v>
      </c>
      <c r="W86" s="81">
        <f>IF(Q86=0,0,((V86/Q86)-1)*100)</f>
        <v>86.596736596736591</v>
      </c>
      <c r="Y86" s="344"/>
    </row>
    <row r="87" spans="1:28" ht="14.25" thickTop="1" thickBot="1">
      <c r="A87" s="422"/>
      <c r="L87" s="82" t="s">
        <v>61</v>
      </c>
      <c r="M87" s="83">
        <f t="shared" ref="M87" si="189">+M84+M85+M86</f>
        <v>297</v>
      </c>
      <c r="N87" s="84">
        <f t="shared" ref="N87" si="190">+N84+N85+N86</f>
        <v>1426</v>
      </c>
      <c r="O87" s="217">
        <f t="shared" ref="O87" si="191">+O84+O85+O86</f>
        <v>1723</v>
      </c>
      <c r="P87" s="83">
        <f t="shared" ref="P87" si="192">+P84+P85+P86</f>
        <v>0</v>
      </c>
      <c r="Q87" s="217">
        <f t="shared" ref="Q87" si="193">+Q84+Q85+Q86</f>
        <v>1723</v>
      </c>
      <c r="R87" s="83">
        <f t="shared" ref="R87" si="194">+R84+R85+R86</f>
        <v>397</v>
      </c>
      <c r="S87" s="84">
        <f t="shared" ref="S87" si="195">+S84+S85+S86</f>
        <v>3918</v>
      </c>
      <c r="T87" s="217">
        <f t="shared" ref="T87" si="196">+T84+T85+T86</f>
        <v>4315</v>
      </c>
      <c r="U87" s="83">
        <f t="shared" ref="U87" si="197">+U84+U85+U86</f>
        <v>1</v>
      </c>
      <c r="V87" s="217">
        <f t="shared" ref="V87" si="198">+V84+V85+V86</f>
        <v>4316</v>
      </c>
      <c r="W87" s="85">
        <f>IF(Q87=0,0,((V87/Q87)-1)*100)</f>
        <v>150.49332559489264</v>
      </c>
      <c r="Y87" s="344"/>
      <c r="Z87" s="344"/>
      <c r="AB87" s="344"/>
    </row>
    <row r="88" spans="1:28" ht="13.5" thickTop="1">
      <c r="A88" s="422"/>
      <c r="L88" s="61" t="s">
        <v>16</v>
      </c>
      <c r="M88" s="78">
        <v>214</v>
      </c>
      <c r="N88" s="79">
        <v>658</v>
      </c>
      <c r="O88" s="216">
        <f>SUM(M88:N88)</f>
        <v>872</v>
      </c>
      <c r="P88" s="80">
        <v>0</v>
      </c>
      <c r="Q88" s="216">
        <f>O88+P88</f>
        <v>872</v>
      </c>
      <c r="R88" s="78">
        <v>188</v>
      </c>
      <c r="S88" s="79">
        <v>1473</v>
      </c>
      <c r="T88" s="216">
        <f>SUM(R88:S88)</f>
        <v>1661</v>
      </c>
      <c r="U88" s="80">
        <v>0</v>
      </c>
      <c r="V88" s="216">
        <f>T88+U88</f>
        <v>1661</v>
      </c>
      <c r="W88" s="81">
        <f t="shared" si="188"/>
        <v>90.481651376146786</v>
      </c>
      <c r="Y88" s="344"/>
      <c r="Z88" s="344"/>
    </row>
    <row r="89" spans="1:28">
      <c r="A89" s="422"/>
      <c r="L89" s="61" t="s">
        <v>17</v>
      </c>
      <c r="M89" s="78">
        <v>118</v>
      </c>
      <c r="N89" s="79">
        <v>699</v>
      </c>
      <c r="O89" s="216">
        <f>SUM(M89:N89)</f>
        <v>817</v>
      </c>
      <c r="P89" s="80">
        <v>0</v>
      </c>
      <c r="Q89" s="216">
        <f>O89+P89</f>
        <v>817</v>
      </c>
      <c r="R89" s="78">
        <v>131</v>
      </c>
      <c r="S89" s="79">
        <v>1744</v>
      </c>
      <c r="T89" s="216">
        <f>SUM(R89:S89)</f>
        <v>1875</v>
      </c>
      <c r="U89" s="80">
        <v>0</v>
      </c>
      <c r="V89" s="216">
        <f>T89+U89</f>
        <v>1875</v>
      </c>
      <c r="W89" s="81">
        <f>IF(Q89=0,0,((V89/Q89)-1)*100)</f>
        <v>129.49816401468789</v>
      </c>
      <c r="Y89" s="344"/>
      <c r="Z89" s="344"/>
    </row>
    <row r="90" spans="1:28" ht="13.5" thickBot="1">
      <c r="A90" s="422"/>
      <c r="L90" s="61" t="s">
        <v>18</v>
      </c>
      <c r="M90" s="78">
        <v>94</v>
      </c>
      <c r="N90" s="79">
        <v>801</v>
      </c>
      <c r="O90" s="218">
        <f>SUM(M90:N90)</f>
        <v>895</v>
      </c>
      <c r="P90" s="86">
        <v>0</v>
      </c>
      <c r="Q90" s="218">
        <f>O90+P90</f>
        <v>895</v>
      </c>
      <c r="R90" s="78">
        <v>121</v>
      </c>
      <c r="S90" s="79">
        <v>1457</v>
      </c>
      <c r="T90" s="218">
        <f>SUM(R90:S90)</f>
        <v>1578</v>
      </c>
      <c r="U90" s="86">
        <v>0</v>
      </c>
      <c r="V90" s="218">
        <f>T90+U90</f>
        <v>1578</v>
      </c>
      <c r="W90" s="81">
        <f t="shared" si="188"/>
        <v>76.312849162011176</v>
      </c>
      <c r="Y90" s="344"/>
      <c r="Z90" s="344"/>
    </row>
    <row r="91" spans="1:28" ht="14.25" thickTop="1" thickBot="1">
      <c r="A91" s="422"/>
      <c r="L91" s="87" t="s">
        <v>39</v>
      </c>
      <c r="M91" s="88">
        <f>+M88+M89+M90</f>
        <v>426</v>
      </c>
      <c r="N91" s="88">
        <f t="shared" ref="N91" si="199">+N88+N89+N90</f>
        <v>2158</v>
      </c>
      <c r="O91" s="219">
        <f t="shared" ref="O91" si="200">+O88+O89+O90</f>
        <v>2584</v>
      </c>
      <c r="P91" s="89">
        <f t="shared" ref="P91" si="201">+P88+P89+P90</f>
        <v>0</v>
      </c>
      <c r="Q91" s="219">
        <f t="shared" ref="Q91" si="202">+Q88+Q89+Q90</f>
        <v>2584</v>
      </c>
      <c r="R91" s="88">
        <f t="shared" ref="R91" si="203">+R88+R89+R90</f>
        <v>440</v>
      </c>
      <c r="S91" s="88">
        <f t="shared" ref="S91" si="204">+S88+S89+S90</f>
        <v>4674</v>
      </c>
      <c r="T91" s="219">
        <f t="shared" ref="T91" si="205">+T88+T89+T90</f>
        <v>5114</v>
      </c>
      <c r="U91" s="89">
        <f t="shared" ref="U91" si="206">+U88+U89+U90</f>
        <v>0</v>
      </c>
      <c r="V91" s="219">
        <f t="shared" ref="V91" si="207">+V88+V89+V90</f>
        <v>5114</v>
      </c>
      <c r="W91" s="90">
        <f t="shared" si="188"/>
        <v>97.910216718266255</v>
      </c>
    </row>
    <row r="92" spans="1:28" ht="13.5" thickTop="1">
      <c r="A92" s="422"/>
      <c r="L92" s="61" t="s">
        <v>21</v>
      </c>
      <c r="M92" s="78">
        <v>171</v>
      </c>
      <c r="N92" s="79">
        <v>784</v>
      </c>
      <c r="O92" s="218">
        <f>SUM(M92:N92)</f>
        <v>955</v>
      </c>
      <c r="P92" s="91">
        <v>0</v>
      </c>
      <c r="Q92" s="218">
        <f>O92+P92</f>
        <v>955</v>
      </c>
      <c r="R92" s="78">
        <v>199</v>
      </c>
      <c r="S92" s="79">
        <v>1481</v>
      </c>
      <c r="T92" s="218">
        <f>SUM(R92:S92)</f>
        <v>1680</v>
      </c>
      <c r="U92" s="91">
        <v>0</v>
      </c>
      <c r="V92" s="218">
        <f>T92+U92</f>
        <v>1680</v>
      </c>
      <c r="W92" s="81">
        <f t="shared" si="188"/>
        <v>75.916230366492158</v>
      </c>
    </row>
    <row r="93" spans="1:28">
      <c r="A93" s="422"/>
      <c r="L93" s="61" t="s">
        <v>22</v>
      </c>
      <c r="M93" s="78">
        <v>73</v>
      </c>
      <c r="N93" s="79">
        <v>851</v>
      </c>
      <c r="O93" s="218">
        <f>SUM(M93:N93)</f>
        <v>924</v>
      </c>
      <c r="P93" s="80">
        <v>0</v>
      </c>
      <c r="Q93" s="218">
        <f>O93+P93</f>
        <v>924</v>
      </c>
      <c r="R93" s="78">
        <v>257</v>
      </c>
      <c r="S93" s="79">
        <v>1366</v>
      </c>
      <c r="T93" s="218">
        <f>SUM(R93:S93)</f>
        <v>1623</v>
      </c>
      <c r="U93" s="80">
        <v>2</v>
      </c>
      <c r="V93" s="218">
        <f>T93+U93</f>
        <v>1625</v>
      </c>
      <c r="W93" s="81">
        <f t="shared" si="188"/>
        <v>75.865800865800864</v>
      </c>
    </row>
    <row r="94" spans="1:28" ht="13.5" thickBot="1">
      <c r="A94" s="423"/>
      <c r="L94" s="61" t="s">
        <v>23</v>
      </c>
      <c r="M94" s="78">
        <v>110</v>
      </c>
      <c r="N94" s="79">
        <v>934</v>
      </c>
      <c r="O94" s="218">
        <f>SUM(M94:N94)</f>
        <v>1044</v>
      </c>
      <c r="P94" s="80">
        <v>0</v>
      </c>
      <c r="Q94" s="218">
        <f>O94+P94</f>
        <v>1044</v>
      </c>
      <c r="R94" s="78">
        <v>286</v>
      </c>
      <c r="S94" s="79">
        <v>2896</v>
      </c>
      <c r="T94" s="218">
        <f>SUM(R94:S94)</f>
        <v>3182</v>
      </c>
      <c r="U94" s="80">
        <v>12</v>
      </c>
      <c r="V94" s="218">
        <f>T94+U94</f>
        <v>3194</v>
      </c>
      <c r="W94" s="81">
        <f t="shared" si="188"/>
        <v>205.93869731800766</v>
      </c>
    </row>
    <row r="95" spans="1:28" ht="14.25" thickTop="1" thickBot="1">
      <c r="A95" s="422"/>
      <c r="L95" s="82" t="s">
        <v>40</v>
      </c>
      <c r="M95" s="83">
        <f t="shared" ref="M95:V95" si="208">+M92+M93+M94</f>
        <v>354</v>
      </c>
      <c r="N95" s="84">
        <f t="shared" si="208"/>
        <v>2569</v>
      </c>
      <c r="O95" s="217">
        <f t="shared" si="208"/>
        <v>2923</v>
      </c>
      <c r="P95" s="83">
        <f t="shared" si="208"/>
        <v>0</v>
      </c>
      <c r="Q95" s="217">
        <f t="shared" si="208"/>
        <v>2923</v>
      </c>
      <c r="R95" s="83">
        <f t="shared" si="208"/>
        <v>742</v>
      </c>
      <c r="S95" s="84">
        <f t="shared" si="208"/>
        <v>5743</v>
      </c>
      <c r="T95" s="217">
        <f t="shared" si="208"/>
        <v>6485</v>
      </c>
      <c r="U95" s="83">
        <f t="shared" si="208"/>
        <v>14</v>
      </c>
      <c r="V95" s="217">
        <f t="shared" si="208"/>
        <v>6499</v>
      </c>
      <c r="W95" s="85">
        <f t="shared" si="188"/>
        <v>122.34006158056792</v>
      </c>
    </row>
    <row r="96" spans="1:28" ht="13.5" thickTop="1">
      <c r="A96" s="422"/>
      <c r="L96" s="61" t="s">
        <v>10</v>
      </c>
      <c r="M96" s="78">
        <v>159</v>
      </c>
      <c r="N96" s="79">
        <v>1249</v>
      </c>
      <c r="O96" s="216">
        <f>M96+N96</f>
        <v>1408</v>
      </c>
      <c r="P96" s="80">
        <v>0</v>
      </c>
      <c r="Q96" s="216">
        <f>O96+P96</f>
        <v>1408</v>
      </c>
      <c r="R96" s="78">
        <v>349</v>
      </c>
      <c r="S96" s="79">
        <v>1926</v>
      </c>
      <c r="T96" s="216">
        <f>R96+S96</f>
        <v>2275</v>
      </c>
      <c r="U96" s="80">
        <v>18</v>
      </c>
      <c r="V96" s="216">
        <f>T96+U96</f>
        <v>2293</v>
      </c>
      <c r="W96" s="81">
        <f>IF(Q96=0,0,((V96/Q96)-1)*100)</f>
        <v>62.855113636363647</v>
      </c>
      <c r="Y96" s="344"/>
      <c r="Z96" s="344"/>
    </row>
    <row r="97" spans="1:28">
      <c r="A97" s="422"/>
      <c r="L97" s="61" t="s">
        <v>11</v>
      </c>
      <c r="M97" s="78">
        <v>230</v>
      </c>
      <c r="N97" s="79">
        <v>1489</v>
      </c>
      <c r="O97" s="216">
        <f>M97+N97</f>
        <v>1719</v>
      </c>
      <c r="P97" s="80">
        <v>0</v>
      </c>
      <c r="Q97" s="216">
        <f>O97+P97</f>
        <v>1719</v>
      </c>
      <c r="R97" s="78">
        <v>464</v>
      </c>
      <c r="S97" s="79">
        <v>2007</v>
      </c>
      <c r="T97" s="216">
        <f>R97+S97</f>
        <v>2471</v>
      </c>
      <c r="U97" s="80">
        <v>33</v>
      </c>
      <c r="V97" s="216">
        <f>T97+U97</f>
        <v>2504</v>
      </c>
      <c r="W97" s="81">
        <f>IF(Q97=0,0,((V97/Q97)-1)*100)</f>
        <v>45.666084933100649</v>
      </c>
      <c r="Y97" s="344"/>
      <c r="Z97" s="344"/>
    </row>
    <row r="98" spans="1:28" ht="13.5" thickBot="1">
      <c r="A98" s="422"/>
      <c r="L98" s="67" t="s">
        <v>12</v>
      </c>
      <c r="M98" s="78">
        <v>146</v>
      </c>
      <c r="N98" s="79">
        <v>1442</v>
      </c>
      <c r="O98" s="216">
        <f>M98+N98</f>
        <v>1588</v>
      </c>
      <c r="P98" s="80">
        <v>0</v>
      </c>
      <c r="Q98" s="216">
        <f>O98+P98</f>
        <v>1588</v>
      </c>
      <c r="R98" s="78">
        <v>519</v>
      </c>
      <c r="S98" s="79">
        <v>2162</v>
      </c>
      <c r="T98" s="216">
        <f>R98+S98</f>
        <v>2681</v>
      </c>
      <c r="U98" s="80">
        <v>9</v>
      </c>
      <c r="V98" s="216">
        <f t="shared" ref="V98" si="209">T98+U98</f>
        <v>2690</v>
      </c>
      <c r="W98" s="81">
        <f>IF(Q98=0,0,((V98/Q98)-1)*100)</f>
        <v>69.395465994962223</v>
      </c>
      <c r="Y98" s="344"/>
      <c r="Z98" s="344"/>
    </row>
    <row r="99" spans="1:28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10">+M96+M97+M98</f>
        <v>535</v>
      </c>
      <c r="N99" s="84">
        <f t="shared" ref="N99" si="211">+N96+N97+N98</f>
        <v>4180</v>
      </c>
      <c r="O99" s="209">
        <f t="shared" ref="O99" si="212">+O96+O97+O98</f>
        <v>4715</v>
      </c>
      <c r="P99" s="83">
        <f t="shared" ref="P99" si="213">+P96+P97+P98</f>
        <v>0</v>
      </c>
      <c r="Q99" s="209">
        <f t="shared" ref="Q99" si="214">+Q96+Q97+Q98</f>
        <v>4715</v>
      </c>
      <c r="R99" s="83">
        <f t="shared" ref="R99" si="215">+R96+R97+R98</f>
        <v>1332</v>
      </c>
      <c r="S99" s="84">
        <f t="shared" ref="S99" si="216">+S96+S97+S98</f>
        <v>6095</v>
      </c>
      <c r="T99" s="209">
        <f t="shared" ref="T99" si="217">+T96+T97+T98</f>
        <v>7427</v>
      </c>
      <c r="U99" s="83">
        <f t="shared" ref="U99" si="218">+U96+U97+U98</f>
        <v>60</v>
      </c>
      <c r="V99" s="209">
        <f t="shared" ref="V99" si="219">+V96+V97+V98</f>
        <v>7487</v>
      </c>
      <c r="W99" s="85">
        <f t="shared" ref="W99" si="220">IF(Q99=0,0,((V99/Q99)-1)*100)</f>
        <v>58.791092258748677</v>
      </c>
      <c r="Y99" s="344"/>
      <c r="Z99" s="344"/>
    </row>
    <row r="100" spans="1:28" ht="14.25" thickTop="1" thickBot="1">
      <c r="A100" s="422"/>
      <c r="L100" s="82" t="s">
        <v>64</v>
      </c>
      <c r="M100" s="83">
        <f t="shared" ref="M100" si="221">+M87+M91+M95+M99</f>
        <v>1612</v>
      </c>
      <c r="N100" s="84">
        <f t="shared" ref="N100" si="222">+N87+N91+N95+N99</f>
        <v>10333</v>
      </c>
      <c r="O100" s="217">
        <f t="shared" ref="O100" si="223">+O87+O91+O95+O99</f>
        <v>11945</v>
      </c>
      <c r="P100" s="83">
        <f t="shared" ref="P100" si="224">+P87+P91+P95+P99</f>
        <v>0</v>
      </c>
      <c r="Q100" s="217">
        <f t="shared" ref="Q100" si="225">+Q87+Q91+Q95+Q99</f>
        <v>11945</v>
      </c>
      <c r="R100" s="83">
        <f t="shared" ref="R100" si="226">+R87+R91+R95+R99</f>
        <v>2911</v>
      </c>
      <c r="S100" s="84">
        <f t="shared" ref="S100" si="227">+S87+S91+S95+S99</f>
        <v>20430</v>
      </c>
      <c r="T100" s="217">
        <f t="shared" ref="T100" si="228">+T87+T91+T95+T99</f>
        <v>23341</v>
      </c>
      <c r="U100" s="83">
        <f t="shared" ref="U100" si="229">+U87+U91+U95+U99</f>
        <v>75</v>
      </c>
      <c r="V100" s="217">
        <f t="shared" ref="V100" si="230">+V87+V91+V95+V99</f>
        <v>23416</v>
      </c>
      <c r="W100" s="85">
        <f>IF(Q100=0,0,((V100/Q100)-1)*100)</f>
        <v>96.031812473838428</v>
      </c>
      <c r="Y100" s="344"/>
      <c r="Z100" s="344"/>
      <c r="AB100" s="344"/>
    </row>
    <row r="101" spans="1:28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8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8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>
      <c r="L105" s="59"/>
      <c r="M105" s="230" t="s">
        <v>59</v>
      </c>
      <c r="N105" s="231"/>
      <c r="O105" s="232"/>
      <c r="P105" s="230"/>
      <c r="Q105" s="230"/>
      <c r="R105" s="230" t="s">
        <v>63</v>
      </c>
      <c r="S105" s="231"/>
      <c r="T105" s="232"/>
      <c r="U105" s="230"/>
      <c r="V105" s="230"/>
      <c r="W105" s="384" t="s">
        <v>2</v>
      </c>
    </row>
    <row r="106" spans="1:28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85" t="s">
        <v>4</v>
      </c>
    </row>
    <row r="107" spans="1:28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8" ht="6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>
      <c r="L109" s="61" t="s">
        <v>13</v>
      </c>
      <c r="M109" s="78">
        <v>260</v>
      </c>
      <c r="N109" s="79">
        <v>596</v>
      </c>
      <c r="O109" s="216">
        <f>M109+N109</f>
        <v>856</v>
      </c>
      <c r="P109" s="80">
        <v>2</v>
      </c>
      <c r="Q109" s="216">
        <f>O109+P109</f>
        <v>858</v>
      </c>
      <c r="R109" s="78">
        <v>267</v>
      </c>
      <c r="S109" s="79">
        <v>907</v>
      </c>
      <c r="T109" s="216">
        <f>R109+S109</f>
        <v>1174</v>
      </c>
      <c r="U109" s="80">
        <v>2</v>
      </c>
      <c r="V109" s="216">
        <f>T109+U109</f>
        <v>1176</v>
      </c>
      <c r="W109" s="81">
        <f t="shared" ref="W109:W120" si="231">IF(Q109=0,0,((V109/Q109)-1)*100)</f>
        <v>37.06293706293706</v>
      </c>
      <c r="Y109" s="344"/>
      <c r="Z109" s="344"/>
    </row>
    <row r="110" spans="1:28">
      <c r="L110" s="61" t="s">
        <v>14</v>
      </c>
      <c r="M110" s="78">
        <v>238</v>
      </c>
      <c r="N110" s="79">
        <v>575</v>
      </c>
      <c r="O110" s="216">
        <f>M110+N110</f>
        <v>813</v>
      </c>
      <c r="P110" s="80">
        <v>2</v>
      </c>
      <c r="Q110" s="216">
        <f>O110+P110</f>
        <v>815</v>
      </c>
      <c r="R110" s="78">
        <v>269</v>
      </c>
      <c r="S110" s="79">
        <v>941</v>
      </c>
      <c r="T110" s="216">
        <f>R110+S110</f>
        <v>1210</v>
      </c>
      <c r="U110" s="80">
        <v>0</v>
      </c>
      <c r="V110" s="216">
        <f>T110+U110</f>
        <v>1210</v>
      </c>
      <c r="W110" s="81">
        <f t="shared" si="231"/>
        <v>48.466257668711663</v>
      </c>
      <c r="Y110" s="344"/>
      <c r="Z110" s="344"/>
    </row>
    <row r="111" spans="1:28" ht="13.5" thickBot="1">
      <c r="L111" s="61" t="s">
        <v>15</v>
      </c>
      <c r="M111" s="78">
        <v>218</v>
      </c>
      <c r="N111" s="79">
        <v>681</v>
      </c>
      <c r="O111" s="216">
        <f>M111+N111</f>
        <v>899</v>
      </c>
      <c r="P111" s="80">
        <v>2</v>
      </c>
      <c r="Q111" s="216">
        <f>O111+P111</f>
        <v>901</v>
      </c>
      <c r="R111" s="78">
        <v>248</v>
      </c>
      <c r="S111" s="79">
        <v>961</v>
      </c>
      <c r="T111" s="216">
        <f>R111+S111</f>
        <v>1209</v>
      </c>
      <c r="U111" s="80">
        <v>0</v>
      </c>
      <c r="V111" s="216">
        <f>T111+U111</f>
        <v>1209</v>
      </c>
      <c r="W111" s="81">
        <f>IF(Q111=0,0,((V111/Q111)-1)*100)</f>
        <v>34.184239733629298</v>
      </c>
      <c r="Y111" s="344"/>
      <c r="Z111" s="344"/>
    </row>
    <row r="112" spans="1:28" ht="14.25" thickTop="1" thickBot="1">
      <c r="L112" s="82" t="s">
        <v>61</v>
      </c>
      <c r="M112" s="83">
        <f t="shared" ref="M112" si="232">+M109+M110+M111</f>
        <v>716</v>
      </c>
      <c r="N112" s="84">
        <f t="shared" ref="N112" si="233">+N109+N110+N111</f>
        <v>1852</v>
      </c>
      <c r="O112" s="217">
        <f t="shared" ref="O112" si="234">+O109+O110+O111</f>
        <v>2568</v>
      </c>
      <c r="P112" s="83">
        <f t="shared" ref="P112" si="235">+P109+P110+P111</f>
        <v>6</v>
      </c>
      <c r="Q112" s="217">
        <f t="shared" ref="Q112" si="236">+Q109+Q110+Q111</f>
        <v>2574</v>
      </c>
      <c r="R112" s="83">
        <f t="shared" ref="R112" si="237">+R109+R110+R111</f>
        <v>784</v>
      </c>
      <c r="S112" s="84">
        <f t="shared" ref="S112" si="238">+S109+S110+S111</f>
        <v>2809</v>
      </c>
      <c r="T112" s="217">
        <f t="shared" ref="T112" si="239">+T109+T110+T111</f>
        <v>3593</v>
      </c>
      <c r="U112" s="83">
        <f t="shared" ref="U112" si="240">+U109+U110+U111</f>
        <v>2</v>
      </c>
      <c r="V112" s="217">
        <f t="shared" ref="V112" si="241">+V109+V110+V111</f>
        <v>3595</v>
      </c>
      <c r="W112" s="85">
        <f>IF(Q112=0,0,((V112/Q112)-1)*100)</f>
        <v>39.665889665889665</v>
      </c>
      <c r="Y112" s="344"/>
      <c r="Z112" s="344"/>
      <c r="AB112" s="344"/>
    </row>
    <row r="113" spans="1:28" ht="13.5" thickTop="1">
      <c r="L113" s="61" t="s">
        <v>16</v>
      </c>
      <c r="M113" s="78">
        <v>245</v>
      </c>
      <c r="N113" s="79">
        <v>725</v>
      </c>
      <c r="O113" s="216">
        <f>SUM(M113:N113)</f>
        <v>970</v>
      </c>
      <c r="P113" s="80">
        <v>0</v>
      </c>
      <c r="Q113" s="216">
        <f>O113+P113</f>
        <v>970</v>
      </c>
      <c r="R113" s="78">
        <v>202</v>
      </c>
      <c r="S113" s="79">
        <v>851</v>
      </c>
      <c r="T113" s="216">
        <f>SUM(R113:S113)</f>
        <v>1053</v>
      </c>
      <c r="U113" s="80">
        <v>0</v>
      </c>
      <c r="V113" s="216">
        <f>T113+U113</f>
        <v>1053</v>
      </c>
      <c r="W113" s="81">
        <f t="shared" si="231"/>
        <v>8.556701030927826</v>
      </c>
      <c r="Y113" s="344"/>
      <c r="Z113" s="344"/>
    </row>
    <row r="114" spans="1:28">
      <c r="L114" s="61" t="s">
        <v>17</v>
      </c>
      <c r="M114" s="78">
        <v>264</v>
      </c>
      <c r="N114" s="79">
        <v>712</v>
      </c>
      <c r="O114" s="216">
        <f>SUM(M114:N114)</f>
        <v>976</v>
      </c>
      <c r="P114" s="80">
        <v>0</v>
      </c>
      <c r="Q114" s="216">
        <f>O114+P114</f>
        <v>976</v>
      </c>
      <c r="R114" s="78">
        <v>219</v>
      </c>
      <c r="S114" s="79">
        <v>805</v>
      </c>
      <c r="T114" s="216">
        <f>SUM(R114:S114)</f>
        <v>1024</v>
      </c>
      <c r="U114" s="80">
        <v>0</v>
      </c>
      <c r="V114" s="216">
        <f>T114+U114</f>
        <v>1024</v>
      </c>
      <c r="W114" s="81">
        <f>IF(Q114=0,0,((V114/Q114)-1)*100)</f>
        <v>4.9180327868852514</v>
      </c>
      <c r="Y114" s="344"/>
      <c r="Z114" s="344"/>
    </row>
    <row r="115" spans="1:28" ht="13.5" thickBot="1">
      <c r="L115" s="61" t="s">
        <v>18</v>
      </c>
      <c r="M115" s="78">
        <v>237</v>
      </c>
      <c r="N115" s="79">
        <v>653</v>
      </c>
      <c r="O115" s="218">
        <f>SUM(M115:N115)</f>
        <v>890</v>
      </c>
      <c r="P115" s="86">
        <v>0</v>
      </c>
      <c r="Q115" s="218">
        <f>O115+P115</f>
        <v>890</v>
      </c>
      <c r="R115" s="78">
        <v>212</v>
      </c>
      <c r="S115" s="79">
        <v>818</v>
      </c>
      <c r="T115" s="218">
        <f>SUM(R115:S115)</f>
        <v>1030</v>
      </c>
      <c r="U115" s="86"/>
      <c r="V115" s="218">
        <f>T115+U115</f>
        <v>1030</v>
      </c>
      <c r="W115" s="81">
        <f t="shared" si="231"/>
        <v>15.730337078651679</v>
      </c>
      <c r="Y115" s="344"/>
      <c r="Z115" s="344"/>
    </row>
    <row r="116" spans="1:28" ht="14.25" thickTop="1" thickBot="1">
      <c r="L116" s="87" t="s">
        <v>39</v>
      </c>
      <c r="M116" s="88">
        <f>+M113+M114+M115</f>
        <v>746</v>
      </c>
      <c r="N116" s="88">
        <f t="shared" ref="N116" si="242">+N113+N114+N115</f>
        <v>2090</v>
      </c>
      <c r="O116" s="219">
        <f t="shared" ref="O116" si="243">+O113+O114+O115</f>
        <v>2836</v>
      </c>
      <c r="P116" s="89">
        <f t="shared" ref="P116" si="244">+P113+P114+P115</f>
        <v>0</v>
      </c>
      <c r="Q116" s="219">
        <f t="shared" ref="Q116" si="245">+Q113+Q114+Q115</f>
        <v>2836</v>
      </c>
      <c r="R116" s="88">
        <f t="shared" ref="R116" si="246">+R113+R114+R115</f>
        <v>633</v>
      </c>
      <c r="S116" s="88">
        <f t="shared" ref="S116" si="247">+S113+S114+S115</f>
        <v>2474</v>
      </c>
      <c r="T116" s="219">
        <f t="shared" ref="T116" si="248">+T113+T114+T115</f>
        <v>3107</v>
      </c>
      <c r="U116" s="89">
        <f t="shared" ref="U116" si="249">+U113+U114+U115</f>
        <v>0</v>
      </c>
      <c r="V116" s="219">
        <f t="shared" ref="V116" si="250">+V113+V114+V115</f>
        <v>3107</v>
      </c>
      <c r="W116" s="90">
        <f t="shared" si="231"/>
        <v>9.5557122708039408</v>
      </c>
      <c r="Y116" s="344"/>
    </row>
    <row r="117" spans="1:28" ht="13.5" thickTop="1">
      <c r="A117" s="424"/>
      <c r="K117" s="424"/>
      <c r="L117" s="61" t="s">
        <v>21</v>
      </c>
      <c r="M117" s="78">
        <v>225</v>
      </c>
      <c r="N117" s="79">
        <v>697</v>
      </c>
      <c r="O117" s="218">
        <f>SUM(M117:N117)</f>
        <v>922</v>
      </c>
      <c r="P117" s="91">
        <v>0</v>
      </c>
      <c r="Q117" s="218">
        <f>O117+P117</f>
        <v>922</v>
      </c>
      <c r="R117" s="78">
        <v>212</v>
      </c>
      <c r="S117" s="79">
        <v>905</v>
      </c>
      <c r="T117" s="218">
        <f>SUM(R117:S117)</f>
        <v>1117</v>
      </c>
      <c r="U117" s="91">
        <v>0</v>
      </c>
      <c r="V117" s="218">
        <f>T117+U117</f>
        <v>1117</v>
      </c>
      <c r="W117" s="81">
        <f t="shared" si="231"/>
        <v>21.149674620390456</v>
      </c>
      <c r="X117" s="348"/>
      <c r="Y117" s="344"/>
      <c r="Z117" s="349"/>
      <c r="AA117" s="429"/>
    </row>
    <row r="118" spans="1:28">
      <c r="A118" s="424"/>
      <c r="K118" s="424"/>
      <c r="L118" s="61" t="s">
        <v>22</v>
      </c>
      <c r="M118" s="78">
        <v>239</v>
      </c>
      <c r="N118" s="79">
        <v>738</v>
      </c>
      <c r="O118" s="218">
        <f>SUM(M118:N118)</f>
        <v>977</v>
      </c>
      <c r="P118" s="80">
        <v>0</v>
      </c>
      <c r="Q118" s="218">
        <f>O118+P118</f>
        <v>977</v>
      </c>
      <c r="R118" s="78">
        <v>244</v>
      </c>
      <c r="S118" s="79">
        <v>861</v>
      </c>
      <c r="T118" s="218">
        <f>SUM(R118:S118)</f>
        <v>1105</v>
      </c>
      <c r="U118" s="80">
        <v>10</v>
      </c>
      <c r="V118" s="218">
        <f>T118+U118</f>
        <v>1115</v>
      </c>
      <c r="W118" s="81">
        <f t="shared" si="231"/>
        <v>14.124872057318317</v>
      </c>
      <c r="X118" s="348"/>
      <c r="Y118" s="344"/>
      <c r="Z118" s="349"/>
      <c r="AA118" s="429"/>
    </row>
    <row r="119" spans="1:28" ht="13.5" thickBot="1">
      <c r="A119" s="424"/>
      <c r="K119" s="424"/>
      <c r="L119" s="61" t="s">
        <v>23</v>
      </c>
      <c r="M119" s="78">
        <v>221</v>
      </c>
      <c r="N119" s="79">
        <v>767</v>
      </c>
      <c r="O119" s="218">
        <f>SUM(M119:N119)</f>
        <v>988</v>
      </c>
      <c r="P119" s="80">
        <v>0</v>
      </c>
      <c r="Q119" s="218">
        <f>O119+P119</f>
        <v>988</v>
      </c>
      <c r="R119" s="78">
        <v>257</v>
      </c>
      <c r="S119" s="79">
        <v>900</v>
      </c>
      <c r="T119" s="218">
        <f>SUM(R119:S119)</f>
        <v>1157</v>
      </c>
      <c r="U119" s="80">
        <v>2</v>
      </c>
      <c r="V119" s="218">
        <f>T119+U119</f>
        <v>1159</v>
      </c>
      <c r="W119" s="81">
        <f t="shared" si="231"/>
        <v>17.307692307692314</v>
      </c>
      <c r="X119" s="348"/>
      <c r="Y119" s="344"/>
      <c r="Z119" s="349"/>
      <c r="AA119" s="429"/>
    </row>
    <row r="120" spans="1:28" ht="14.25" thickTop="1" thickBot="1">
      <c r="L120" s="82" t="s">
        <v>40</v>
      </c>
      <c r="M120" s="83">
        <f t="shared" ref="M120:V120" si="251">+M117+M118+M119</f>
        <v>685</v>
      </c>
      <c r="N120" s="84">
        <f t="shared" si="251"/>
        <v>2202</v>
      </c>
      <c r="O120" s="217">
        <f t="shared" si="251"/>
        <v>2887</v>
      </c>
      <c r="P120" s="83">
        <f t="shared" si="251"/>
        <v>0</v>
      </c>
      <c r="Q120" s="217">
        <f t="shared" si="251"/>
        <v>2887</v>
      </c>
      <c r="R120" s="83">
        <f t="shared" si="251"/>
        <v>713</v>
      </c>
      <c r="S120" s="84">
        <f t="shared" si="251"/>
        <v>2666</v>
      </c>
      <c r="T120" s="217">
        <f t="shared" si="251"/>
        <v>3379</v>
      </c>
      <c r="U120" s="83">
        <f t="shared" si="251"/>
        <v>12</v>
      </c>
      <c r="V120" s="217">
        <f t="shared" si="251"/>
        <v>3391</v>
      </c>
      <c r="W120" s="85">
        <f t="shared" si="231"/>
        <v>17.457568410114298</v>
      </c>
    </row>
    <row r="121" spans="1:28" ht="13.5" thickTop="1">
      <c r="L121" s="61" t="s">
        <v>10</v>
      </c>
      <c r="M121" s="78">
        <v>221</v>
      </c>
      <c r="N121" s="79">
        <v>914</v>
      </c>
      <c r="O121" s="216">
        <f>M121+N121</f>
        <v>1135</v>
      </c>
      <c r="P121" s="80">
        <v>0</v>
      </c>
      <c r="Q121" s="216">
        <f>O121+P121</f>
        <v>1135</v>
      </c>
      <c r="R121" s="78">
        <v>324</v>
      </c>
      <c r="S121" s="79">
        <v>1019</v>
      </c>
      <c r="T121" s="216">
        <f>R121+S121</f>
        <v>1343</v>
      </c>
      <c r="U121" s="80">
        <v>3</v>
      </c>
      <c r="V121" s="216">
        <f>T121+U121</f>
        <v>1346</v>
      </c>
      <c r="W121" s="81">
        <f>IF(Q121=0,0,((V121/Q121)-1)*100)</f>
        <v>18.590308370044049</v>
      </c>
    </row>
    <row r="122" spans="1:28">
      <c r="L122" s="61" t="s">
        <v>11</v>
      </c>
      <c r="M122" s="78">
        <v>237</v>
      </c>
      <c r="N122" s="79">
        <v>888</v>
      </c>
      <c r="O122" s="216">
        <f>M122+N122</f>
        <v>1125</v>
      </c>
      <c r="P122" s="80">
        <v>0</v>
      </c>
      <c r="Q122" s="216">
        <f>O122+P122</f>
        <v>1125</v>
      </c>
      <c r="R122" s="78">
        <v>318</v>
      </c>
      <c r="S122" s="79">
        <v>1009</v>
      </c>
      <c r="T122" s="216">
        <f>R122+S122</f>
        <v>1327</v>
      </c>
      <c r="U122" s="80">
        <v>0</v>
      </c>
      <c r="V122" s="216">
        <f>T122+U122</f>
        <v>1327</v>
      </c>
      <c r="W122" s="81">
        <f>IF(Q122=0,0,((V122/Q122)-1)*100)</f>
        <v>17.955555555555549</v>
      </c>
    </row>
    <row r="123" spans="1:28" ht="13.5" thickBot="1">
      <c r="L123" s="67" t="s">
        <v>12</v>
      </c>
      <c r="M123" s="78">
        <v>260</v>
      </c>
      <c r="N123" s="79">
        <v>957</v>
      </c>
      <c r="O123" s="216">
        <f>M123+N123</f>
        <v>1217</v>
      </c>
      <c r="P123" s="80">
        <v>0</v>
      </c>
      <c r="Q123" s="216">
        <f>O123+P123</f>
        <v>1217</v>
      </c>
      <c r="R123" s="78">
        <v>376</v>
      </c>
      <c r="S123" s="79">
        <v>1065</v>
      </c>
      <c r="T123" s="216">
        <f>R123+S123</f>
        <v>1441</v>
      </c>
      <c r="U123" s="80">
        <v>0</v>
      </c>
      <c r="V123" s="216">
        <f t="shared" ref="V123" si="252">T123+U123</f>
        <v>1441</v>
      </c>
      <c r="W123" s="81">
        <f>IF(Q123=0,0,((V123/Q123)-1)*100)</f>
        <v>18.405916187345927</v>
      </c>
      <c r="Y123" s="344"/>
    </row>
    <row r="124" spans="1:28" ht="14.25" thickTop="1" thickBot="1">
      <c r="L124" s="82" t="s">
        <v>38</v>
      </c>
      <c r="M124" s="83">
        <f t="shared" ref="M124" si="253">+M121+M122+M123</f>
        <v>718</v>
      </c>
      <c r="N124" s="84">
        <f t="shared" ref="N124" si="254">+N121+N122+N123</f>
        <v>2759</v>
      </c>
      <c r="O124" s="209">
        <f t="shared" ref="O124" si="255">+O121+O122+O123</f>
        <v>3477</v>
      </c>
      <c r="P124" s="83">
        <f t="shared" ref="P124" si="256">+P121+P122+P123</f>
        <v>0</v>
      </c>
      <c r="Q124" s="209">
        <f t="shared" ref="Q124" si="257">+Q121+Q122+Q123</f>
        <v>3477</v>
      </c>
      <c r="R124" s="83">
        <f t="shared" ref="R124" si="258">+R121+R122+R123</f>
        <v>1018</v>
      </c>
      <c r="S124" s="84">
        <f t="shared" ref="S124" si="259">+S121+S122+S123</f>
        <v>3093</v>
      </c>
      <c r="T124" s="209">
        <f t="shared" ref="T124" si="260">+T121+T122+T123</f>
        <v>4111</v>
      </c>
      <c r="U124" s="83">
        <f t="shared" ref="U124" si="261">+U121+U122+U123</f>
        <v>3</v>
      </c>
      <c r="V124" s="209">
        <f t="shared" ref="V124" si="262">+V121+V122+V123</f>
        <v>4114</v>
      </c>
      <c r="W124" s="85">
        <f t="shared" ref="W124" si="263">IF(Q124=0,0,((V124/Q124)-1)*100)</f>
        <v>18.320391141788896</v>
      </c>
    </row>
    <row r="125" spans="1:28" ht="14.25" thickTop="1" thickBot="1">
      <c r="L125" s="82" t="s">
        <v>64</v>
      </c>
      <c r="M125" s="83">
        <f t="shared" ref="M125" si="264">+M112+M116+M120+M124</f>
        <v>2865</v>
      </c>
      <c r="N125" s="84">
        <f t="shared" ref="N125" si="265">+N112+N116+N120+N124</f>
        <v>8903</v>
      </c>
      <c r="O125" s="217">
        <f t="shared" ref="O125" si="266">+O112+O116+O120+O124</f>
        <v>11768</v>
      </c>
      <c r="P125" s="83">
        <f t="shared" ref="P125" si="267">+P112+P116+P120+P124</f>
        <v>6</v>
      </c>
      <c r="Q125" s="217">
        <f t="shared" ref="Q125" si="268">+Q112+Q116+Q120+Q124</f>
        <v>11774</v>
      </c>
      <c r="R125" s="83">
        <f t="shared" ref="R125" si="269">+R112+R116+R120+R124</f>
        <v>3148</v>
      </c>
      <c r="S125" s="84">
        <f t="shared" ref="S125" si="270">+S112+S116+S120+S124</f>
        <v>11042</v>
      </c>
      <c r="T125" s="217">
        <f t="shared" ref="T125" si="271">+T112+T116+T120+T124</f>
        <v>14190</v>
      </c>
      <c r="U125" s="83">
        <f t="shared" ref="U125" si="272">+U112+U116+U120+U124</f>
        <v>17</v>
      </c>
      <c r="V125" s="217">
        <f t="shared" ref="V125" si="273">+V112+V116+V120+V124</f>
        <v>14207</v>
      </c>
      <c r="W125" s="85">
        <f>IF(Q125=0,0,((V125/Q125)-1)*100)</f>
        <v>20.664175301511811</v>
      </c>
      <c r="Y125" s="344"/>
      <c r="Z125" s="344"/>
      <c r="AB125" s="344"/>
    </row>
    <row r="126" spans="1:28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8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8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>
      <c r="L130" s="59"/>
      <c r="M130" s="230" t="s">
        <v>59</v>
      </c>
      <c r="N130" s="231"/>
      <c r="O130" s="232"/>
      <c r="P130" s="230"/>
      <c r="Q130" s="230"/>
      <c r="R130" s="230" t="s">
        <v>63</v>
      </c>
      <c r="S130" s="231"/>
      <c r="T130" s="232"/>
      <c r="U130" s="230"/>
      <c r="V130" s="230"/>
      <c r="W130" s="384" t="s">
        <v>2</v>
      </c>
    </row>
    <row r="131" spans="1:28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8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105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5" t="s">
        <v>7</v>
      </c>
      <c r="W132" s="386"/>
    </row>
    <row r="133" spans="1:28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8">
      <c r="L134" s="61" t="s">
        <v>13</v>
      </c>
      <c r="M134" s="78">
        <f t="shared" ref="M134:N136" si="274">+M84+M109</f>
        <v>367</v>
      </c>
      <c r="N134" s="79">
        <f t="shared" si="274"/>
        <v>952</v>
      </c>
      <c r="O134" s="216">
        <f t="shared" ref="O134:O144" si="275">M134+N134</f>
        <v>1319</v>
      </c>
      <c r="P134" s="80">
        <f>+P84+P109</f>
        <v>2</v>
      </c>
      <c r="Q134" s="225">
        <f t="shared" ref="Q134:Q135" si="276">O134+P134</f>
        <v>1321</v>
      </c>
      <c r="R134" s="78">
        <f t="shared" ref="R134:S136" si="277">+R84+R109</f>
        <v>409</v>
      </c>
      <c r="S134" s="79">
        <f t="shared" si="277"/>
        <v>2170</v>
      </c>
      <c r="T134" s="216">
        <f t="shared" ref="T134:T144" si="278">R134+S134</f>
        <v>2579</v>
      </c>
      <c r="U134" s="80">
        <f>+U84+U109</f>
        <v>3</v>
      </c>
      <c r="V134" s="226">
        <f>T134+U134</f>
        <v>2582</v>
      </c>
      <c r="W134" s="81">
        <f>IF(Q134=0,0,((V134/Q134)-1)*100)</f>
        <v>95.45798637395913</v>
      </c>
      <c r="Y134" s="344"/>
      <c r="Z134" s="344"/>
    </row>
    <row r="135" spans="1:28">
      <c r="L135" s="61" t="s">
        <v>14</v>
      </c>
      <c r="M135" s="78">
        <f t="shared" si="274"/>
        <v>312</v>
      </c>
      <c r="N135" s="79">
        <f t="shared" si="274"/>
        <v>903</v>
      </c>
      <c r="O135" s="216">
        <f t="shared" si="275"/>
        <v>1215</v>
      </c>
      <c r="P135" s="80">
        <f>+P85+P110</f>
        <v>2</v>
      </c>
      <c r="Q135" s="225">
        <f t="shared" si="276"/>
        <v>1217</v>
      </c>
      <c r="R135" s="78">
        <f t="shared" si="277"/>
        <v>369</v>
      </c>
      <c r="S135" s="79">
        <f t="shared" si="277"/>
        <v>2150</v>
      </c>
      <c r="T135" s="216">
        <f t="shared" si="278"/>
        <v>2519</v>
      </c>
      <c r="U135" s="80">
        <f>+U85+U110</f>
        <v>0</v>
      </c>
      <c r="V135" s="226">
        <f>T135+U135</f>
        <v>2519</v>
      </c>
      <c r="W135" s="81">
        <f t="shared" ref="W135:W145" si="279">IF(Q135=0,0,((V135/Q135)-1)*100)</f>
        <v>106.98438783894821</v>
      </c>
      <c r="Y135" s="344"/>
      <c r="Z135" s="344"/>
      <c r="AB135" s="344"/>
    </row>
    <row r="136" spans="1:28" ht="13.5" thickBot="1">
      <c r="L136" s="61" t="s">
        <v>15</v>
      </c>
      <c r="M136" s="78">
        <f t="shared" si="274"/>
        <v>334</v>
      </c>
      <c r="N136" s="79">
        <f t="shared" si="274"/>
        <v>1423</v>
      </c>
      <c r="O136" s="216">
        <f>M136+N136</f>
        <v>1757</v>
      </c>
      <c r="P136" s="80">
        <f>+P86+P111</f>
        <v>2</v>
      </c>
      <c r="Q136" s="225">
        <f>O136+P136</f>
        <v>1759</v>
      </c>
      <c r="R136" s="78">
        <f t="shared" si="277"/>
        <v>403</v>
      </c>
      <c r="S136" s="79">
        <f t="shared" si="277"/>
        <v>2407</v>
      </c>
      <c r="T136" s="216">
        <f>R136+S136</f>
        <v>2810</v>
      </c>
      <c r="U136" s="80">
        <f>+U86+U111</f>
        <v>0</v>
      </c>
      <c r="V136" s="226">
        <f>T136+U136</f>
        <v>2810</v>
      </c>
      <c r="W136" s="81">
        <f>IF(Q136=0,0,((V136/Q136)-1)*100)</f>
        <v>59.749857873791925</v>
      </c>
      <c r="Y136" s="344"/>
      <c r="Z136" s="344"/>
    </row>
    <row r="137" spans="1:28" ht="14.25" thickTop="1" thickBot="1">
      <c r="L137" s="82" t="s">
        <v>61</v>
      </c>
      <c r="M137" s="83">
        <f t="shared" ref="M137" si="280">+M134+M135+M136</f>
        <v>1013</v>
      </c>
      <c r="N137" s="84">
        <f t="shared" ref="N137" si="281">+N134+N135+N136</f>
        <v>3278</v>
      </c>
      <c r="O137" s="217">
        <f t="shared" ref="O137" si="282">+O134+O135+O136</f>
        <v>4291</v>
      </c>
      <c r="P137" s="83">
        <f t="shared" ref="P137" si="283">+P134+P135+P136</f>
        <v>6</v>
      </c>
      <c r="Q137" s="217">
        <f t="shared" ref="Q137" si="284">+Q134+Q135+Q136</f>
        <v>4297</v>
      </c>
      <c r="R137" s="83">
        <f t="shared" ref="R137" si="285">+R134+R135+R136</f>
        <v>1181</v>
      </c>
      <c r="S137" s="84">
        <f t="shared" ref="S137" si="286">+S134+S135+S136</f>
        <v>6727</v>
      </c>
      <c r="T137" s="217">
        <f t="shared" ref="T137" si="287">+T134+T135+T136</f>
        <v>7908</v>
      </c>
      <c r="U137" s="83">
        <f t="shared" ref="U137" si="288">+U134+U135+U136</f>
        <v>3</v>
      </c>
      <c r="V137" s="217">
        <f t="shared" ref="V137" si="289">+V134+V135+V136</f>
        <v>7911</v>
      </c>
      <c r="W137" s="85">
        <f>IF(Q137=0,0,((V137/Q137)-1)*100)</f>
        <v>84.105189667209686</v>
      </c>
      <c r="Y137" s="344"/>
      <c r="Z137" s="344"/>
      <c r="AB137" s="344"/>
    </row>
    <row r="138" spans="1:28" ht="13.5" thickTop="1">
      <c r="L138" s="61" t="s">
        <v>16</v>
      </c>
      <c r="M138" s="78">
        <f t="shared" ref="M138:N140" si="290">+M88+M113</f>
        <v>459</v>
      </c>
      <c r="N138" s="79">
        <f t="shared" si="290"/>
        <v>1383</v>
      </c>
      <c r="O138" s="216">
        <f t="shared" si="275"/>
        <v>1842</v>
      </c>
      <c r="P138" s="80">
        <f>+P88+P113</f>
        <v>0</v>
      </c>
      <c r="Q138" s="225">
        <f t="shared" ref="Q138:Q144" si="291">O138+P138</f>
        <v>1842</v>
      </c>
      <c r="R138" s="78">
        <f t="shared" ref="R138:S140" si="292">+R88+R113</f>
        <v>390</v>
      </c>
      <c r="S138" s="79">
        <f t="shared" si="292"/>
        <v>2324</v>
      </c>
      <c r="T138" s="216">
        <f t="shared" si="278"/>
        <v>2714</v>
      </c>
      <c r="U138" s="80">
        <f>+U88+U113</f>
        <v>0</v>
      </c>
      <c r="V138" s="226">
        <f>T138+U138</f>
        <v>2714</v>
      </c>
      <c r="W138" s="81">
        <f t="shared" si="279"/>
        <v>47.339847991313789</v>
      </c>
      <c r="Y138" s="344"/>
      <c r="Z138" s="344"/>
    </row>
    <row r="139" spans="1:28">
      <c r="L139" s="61" t="s">
        <v>17</v>
      </c>
      <c r="M139" s="78">
        <f t="shared" si="290"/>
        <v>382</v>
      </c>
      <c r="N139" s="79">
        <f t="shared" si="290"/>
        <v>1411</v>
      </c>
      <c r="O139" s="216">
        <f>M139+N139</f>
        <v>1793</v>
      </c>
      <c r="P139" s="80">
        <f>+P89+P114</f>
        <v>0</v>
      </c>
      <c r="Q139" s="225">
        <f>O139+P139</f>
        <v>1793</v>
      </c>
      <c r="R139" s="78">
        <f t="shared" si="292"/>
        <v>350</v>
      </c>
      <c r="S139" s="79">
        <f t="shared" si="292"/>
        <v>2549</v>
      </c>
      <c r="T139" s="216">
        <f>R139+S139</f>
        <v>2899</v>
      </c>
      <c r="U139" s="80">
        <f>+U89+U114</f>
        <v>0</v>
      </c>
      <c r="V139" s="226">
        <f>T139+U139</f>
        <v>2899</v>
      </c>
      <c r="W139" s="81">
        <f>IF(Q139=0,0,((V139/Q139)-1)*100)</f>
        <v>61.684327941996656</v>
      </c>
      <c r="Y139" s="344"/>
      <c r="Z139" s="344"/>
    </row>
    <row r="140" spans="1:28" ht="13.5" thickBot="1">
      <c r="L140" s="61" t="s">
        <v>18</v>
      </c>
      <c r="M140" s="78">
        <f t="shared" si="290"/>
        <v>331</v>
      </c>
      <c r="N140" s="79">
        <f t="shared" si="290"/>
        <v>1454</v>
      </c>
      <c r="O140" s="218">
        <f t="shared" si="275"/>
        <v>1785</v>
      </c>
      <c r="P140" s="86">
        <f>+P90+P115</f>
        <v>0</v>
      </c>
      <c r="Q140" s="225">
        <f t="shared" si="291"/>
        <v>1785</v>
      </c>
      <c r="R140" s="78">
        <f t="shared" si="292"/>
        <v>333</v>
      </c>
      <c r="S140" s="79">
        <f t="shared" si="292"/>
        <v>2275</v>
      </c>
      <c r="T140" s="218">
        <f t="shared" si="278"/>
        <v>2608</v>
      </c>
      <c r="U140" s="86">
        <f>+U90+U115</f>
        <v>0</v>
      </c>
      <c r="V140" s="226">
        <f>T140+U140</f>
        <v>2608</v>
      </c>
      <c r="W140" s="81">
        <f t="shared" si="279"/>
        <v>46.106442577030805</v>
      </c>
      <c r="Y140" s="344"/>
      <c r="Z140" s="344"/>
    </row>
    <row r="141" spans="1:28" ht="14.25" thickTop="1" thickBot="1">
      <c r="A141" s="422"/>
      <c r="L141" s="87" t="s">
        <v>39</v>
      </c>
      <c r="M141" s="83">
        <f>+M138+M139+M140</f>
        <v>1172</v>
      </c>
      <c r="N141" s="84">
        <f t="shared" ref="N141" si="293">+N138+N139+N140</f>
        <v>4248</v>
      </c>
      <c r="O141" s="217">
        <f t="shared" ref="O141" si="294">+O138+O139+O140</f>
        <v>5420</v>
      </c>
      <c r="P141" s="83">
        <f t="shared" ref="P141" si="295">+P138+P139+P140</f>
        <v>0</v>
      </c>
      <c r="Q141" s="217">
        <f t="shared" ref="Q141" si="296">+Q138+Q139+Q140</f>
        <v>5420</v>
      </c>
      <c r="R141" s="83">
        <f t="shared" ref="R141" si="297">+R138+R139+R140</f>
        <v>1073</v>
      </c>
      <c r="S141" s="84">
        <f t="shared" ref="S141" si="298">+S138+S139+S140</f>
        <v>7148</v>
      </c>
      <c r="T141" s="217">
        <f t="shared" ref="T141" si="299">+T138+T139+T140</f>
        <v>8221</v>
      </c>
      <c r="U141" s="83">
        <f t="shared" ref="U141" si="300">+U138+U139+U140</f>
        <v>0</v>
      </c>
      <c r="V141" s="217">
        <f t="shared" ref="V141" si="301">+V138+V139+V140</f>
        <v>8221</v>
      </c>
      <c r="W141" s="90">
        <f t="shared" si="279"/>
        <v>51.678966789667903</v>
      </c>
      <c r="Y141" s="344"/>
      <c r="Z141" s="344"/>
    </row>
    <row r="142" spans="1:28" ht="13.5" thickTop="1">
      <c r="A142" s="422"/>
      <c r="L142" s="61" t="s">
        <v>21</v>
      </c>
      <c r="M142" s="78">
        <f t="shared" ref="M142:N144" si="302">+M92+M117</f>
        <v>396</v>
      </c>
      <c r="N142" s="79">
        <f t="shared" si="302"/>
        <v>1481</v>
      </c>
      <c r="O142" s="218">
        <f t="shared" si="275"/>
        <v>1877</v>
      </c>
      <c r="P142" s="91">
        <f>+P92+P117</f>
        <v>0</v>
      </c>
      <c r="Q142" s="225">
        <f t="shared" si="291"/>
        <v>1877</v>
      </c>
      <c r="R142" s="78">
        <f t="shared" ref="R142:S144" si="303">+R92+R117</f>
        <v>411</v>
      </c>
      <c r="S142" s="79">
        <f t="shared" si="303"/>
        <v>2386</v>
      </c>
      <c r="T142" s="218">
        <f t="shared" si="278"/>
        <v>2797</v>
      </c>
      <c r="U142" s="91">
        <f>+U92+U117</f>
        <v>0</v>
      </c>
      <c r="V142" s="226">
        <f>T142+U142</f>
        <v>2797</v>
      </c>
      <c r="W142" s="81">
        <f t="shared" si="279"/>
        <v>49.014384656366538</v>
      </c>
      <c r="Y142" s="344"/>
    </row>
    <row r="143" spans="1:28">
      <c r="A143" s="422"/>
      <c r="L143" s="61" t="s">
        <v>22</v>
      </c>
      <c r="M143" s="78">
        <f t="shared" si="302"/>
        <v>312</v>
      </c>
      <c r="N143" s="79">
        <f t="shared" si="302"/>
        <v>1589</v>
      </c>
      <c r="O143" s="218">
        <f t="shared" si="275"/>
        <v>1901</v>
      </c>
      <c r="P143" s="80">
        <f>+P93+P118</f>
        <v>0</v>
      </c>
      <c r="Q143" s="225">
        <f t="shared" si="291"/>
        <v>1901</v>
      </c>
      <c r="R143" s="78">
        <f t="shared" si="303"/>
        <v>501</v>
      </c>
      <c r="S143" s="79">
        <f t="shared" si="303"/>
        <v>2227</v>
      </c>
      <c r="T143" s="218">
        <f t="shared" si="278"/>
        <v>2728</v>
      </c>
      <c r="U143" s="80">
        <f>+U93+U118</f>
        <v>12</v>
      </c>
      <c r="V143" s="226">
        <f>T143+U143</f>
        <v>2740</v>
      </c>
      <c r="W143" s="81">
        <f t="shared" si="279"/>
        <v>44.134665965281442</v>
      </c>
    </row>
    <row r="144" spans="1:28" ht="13.5" thickBot="1">
      <c r="A144" s="424"/>
      <c r="K144" s="424"/>
      <c r="L144" s="61" t="s">
        <v>23</v>
      </c>
      <c r="M144" s="78">
        <f t="shared" si="302"/>
        <v>331</v>
      </c>
      <c r="N144" s="79">
        <f t="shared" si="302"/>
        <v>1701</v>
      </c>
      <c r="O144" s="218">
        <f t="shared" si="275"/>
        <v>2032</v>
      </c>
      <c r="P144" s="80">
        <f>+P94+P119</f>
        <v>0</v>
      </c>
      <c r="Q144" s="225">
        <f t="shared" si="291"/>
        <v>2032</v>
      </c>
      <c r="R144" s="78">
        <f t="shared" si="303"/>
        <v>543</v>
      </c>
      <c r="S144" s="79">
        <f t="shared" si="303"/>
        <v>3796</v>
      </c>
      <c r="T144" s="218">
        <f t="shared" si="278"/>
        <v>4339</v>
      </c>
      <c r="U144" s="80">
        <f>+U94+U119</f>
        <v>14</v>
      </c>
      <c r="V144" s="226">
        <f>T144+U144</f>
        <v>4353</v>
      </c>
      <c r="W144" s="81">
        <f t="shared" si="279"/>
        <v>114.2224409448819</v>
      </c>
      <c r="X144" s="348"/>
      <c r="Y144" s="344"/>
      <c r="Z144" s="349"/>
      <c r="AA144" s="429"/>
    </row>
    <row r="145" spans="1:28" ht="14.25" thickTop="1" thickBot="1">
      <c r="A145" s="424"/>
      <c r="K145" s="424"/>
      <c r="L145" s="82" t="s">
        <v>40</v>
      </c>
      <c r="M145" s="83">
        <f t="shared" ref="M145:V145" si="304">+M142+M143+M144</f>
        <v>1039</v>
      </c>
      <c r="N145" s="84">
        <f t="shared" si="304"/>
        <v>4771</v>
      </c>
      <c r="O145" s="217">
        <f t="shared" si="304"/>
        <v>5810</v>
      </c>
      <c r="P145" s="83">
        <f t="shared" si="304"/>
        <v>0</v>
      </c>
      <c r="Q145" s="217">
        <f t="shared" si="304"/>
        <v>5810</v>
      </c>
      <c r="R145" s="83">
        <f t="shared" si="304"/>
        <v>1455</v>
      </c>
      <c r="S145" s="84">
        <f t="shared" si="304"/>
        <v>8409</v>
      </c>
      <c r="T145" s="217">
        <f t="shared" si="304"/>
        <v>9864</v>
      </c>
      <c r="U145" s="83">
        <f t="shared" si="304"/>
        <v>26</v>
      </c>
      <c r="V145" s="217">
        <f t="shared" si="304"/>
        <v>9890</v>
      </c>
      <c r="W145" s="85">
        <f t="shared" si="279"/>
        <v>70.223752151462989</v>
      </c>
      <c r="X145" s="348"/>
      <c r="Y145" s="349"/>
      <c r="Z145" s="349"/>
      <c r="AA145" s="429"/>
    </row>
    <row r="146" spans="1:28" ht="13.5" thickTop="1">
      <c r="L146" s="61" t="s">
        <v>10</v>
      </c>
      <c r="M146" s="78">
        <f t="shared" ref="M146:N148" si="305">+M96+M121</f>
        <v>380</v>
      </c>
      <c r="N146" s="79">
        <f t="shared" si="305"/>
        <v>2163</v>
      </c>
      <c r="O146" s="216">
        <f>M146+N146</f>
        <v>2543</v>
      </c>
      <c r="P146" s="80">
        <f>+P96+P121</f>
        <v>0</v>
      </c>
      <c r="Q146" s="225">
        <f t="shared" ref="Q146" si="306">O146+P146</f>
        <v>2543</v>
      </c>
      <c r="R146" s="78">
        <f t="shared" ref="R146:S148" si="307">+R96+R121</f>
        <v>673</v>
      </c>
      <c r="S146" s="79">
        <f t="shared" si="307"/>
        <v>2945</v>
      </c>
      <c r="T146" s="216">
        <f>R146+S146</f>
        <v>3618</v>
      </c>
      <c r="U146" s="80">
        <f>+U96+U121</f>
        <v>21</v>
      </c>
      <c r="V146" s="226">
        <f>T146+U146</f>
        <v>3639</v>
      </c>
      <c r="W146" s="81">
        <f>IF(Q146=0,0,((V146/Q146)-1)*100)</f>
        <v>43.098702320094382</v>
      </c>
      <c r="Y146" s="344"/>
      <c r="Z146" s="344"/>
    </row>
    <row r="147" spans="1:28">
      <c r="L147" s="61" t="s">
        <v>11</v>
      </c>
      <c r="M147" s="78">
        <f t="shared" si="305"/>
        <v>467</v>
      </c>
      <c r="N147" s="79">
        <f t="shared" si="305"/>
        <v>2377</v>
      </c>
      <c r="O147" s="216">
        <f>M147+N147</f>
        <v>2844</v>
      </c>
      <c r="P147" s="80">
        <f>+P97+P122</f>
        <v>0</v>
      </c>
      <c r="Q147" s="225">
        <f>O147+P147</f>
        <v>2844</v>
      </c>
      <c r="R147" s="78">
        <f t="shared" si="307"/>
        <v>782</v>
      </c>
      <c r="S147" s="79">
        <f t="shared" si="307"/>
        <v>3016</v>
      </c>
      <c r="T147" s="216">
        <f>R147+S147</f>
        <v>3798</v>
      </c>
      <c r="U147" s="80">
        <f>+U97+U122</f>
        <v>33</v>
      </c>
      <c r="V147" s="226">
        <f>T147+U147</f>
        <v>3831</v>
      </c>
      <c r="W147" s="81">
        <f>IF(Q147=0,0,((V147/Q147)-1)*100)</f>
        <v>34.704641350210963</v>
      </c>
      <c r="Y147" s="344"/>
      <c r="Z147" s="344"/>
    </row>
    <row r="148" spans="1:28" ht="13.5" thickBot="1">
      <c r="L148" s="67" t="s">
        <v>12</v>
      </c>
      <c r="M148" s="78">
        <f t="shared" si="305"/>
        <v>406</v>
      </c>
      <c r="N148" s="79">
        <f t="shared" si="305"/>
        <v>2399</v>
      </c>
      <c r="O148" s="216">
        <f>M148+N148</f>
        <v>2805</v>
      </c>
      <c r="P148" s="80">
        <f>+P98+P123</f>
        <v>0</v>
      </c>
      <c r="Q148" s="225">
        <f>O148+P148</f>
        <v>2805</v>
      </c>
      <c r="R148" s="78">
        <f t="shared" si="307"/>
        <v>895</v>
      </c>
      <c r="S148" s="79">
        <f t="shared" si="307"/>
        <v>3227</v>
      </c>
      <c r="T148" s="216">
        <f>R148+S148</f>
        <v>4122</v>
      </c>
      <c r="U148" s="80">
        <f>+U98+U123</f>
        <v>9</v>
      </c>
      <c r="V148" s="226">
        <f>T148+U148</f>
        <v>4131</v>
      </c>
      <c r="W148" s="81">
        <f>IF(Q148=0,0,((V148/Q148)-1)*100)</f>
        <v>47.272727272727266</v>
      </c>
      <c r="Y148" s="344"/>
      <c r="Z148" s="344"/>
    </row>
    <row r="149" spans="1:28" ht="14.25" thickTop="1" thickBot="1">
      <c r="L149" s="82" t="s">
        <v>38</v>
      </c>
      <c r="M149" s="83">
        <f t="shared" ref="M149" si="308">+M146+M147+M148</f>
        <v>1253</v>
      </c>
      <c r="N149" s="84">
        <f t="shared" ref="N149" si="309">+N146+N147+N148</f>
        <v>6939</v>
      </c>
      <c r="O149" s="209">
        <f t="shared" ref="O149" si="310">+O146+O147+O148</f>
        <v>8192</v>
      </c>
      <c r="P149" s="83">
        <f t="shared" ref="P149" si="311">+P146+P147+P148</f>
        <v>0</v>
      </c>
      <c r="Q149" s="209">
        <f t="shared" ref="Q149" si="312">+Q146+Q147+Q148</f>
        <v>8192</v>
      </c>
      <c r="R149" s="83">
        <f t="shared" ref="R149" si="313">+R146+R147+R148</f>
        <v>2350</v>
      </c>
      <c r="S149" s="84">
        <f t="shared" ref="S149" si="314">+S146+S147+S148</f>
        <v>9188</v>
      </c>
      <c r="T149" s="209">
        <f t="shared" ref="T149" si="315">+T146+T147+T148</f>
        <v>11538</v>
      </c>
      <c r="U149" s="83">
        <f t="shared" ref="U149" si="316">+U146+U147+U148</f>
        <v>63</v>
      </c>
      <c r="V149" s="209">
        <f t="shared" ref="V149" si="317">+V146+V147+V148</f>
        <v>11601</v>
      </c>
      <c r="W149" s="85">
        <f t="shared" ref="W149" si="318">IF(Q149=0,0,((V149/Q149)-1)*100)</f>
        <v>41.61376953125</v>
      </c>
      <c r="Y149" s="344"/>
      <c r="Z149" s="344"/>
    </row>
    <row r="150" spans="1:28" ht="14.25" thickTop="1" thickBot="1">
      <c r="L150" s="82" t="s">
        <v>64</v>
      </c>
      <c r="M150" s="83">
        <f t="shared" ref="M150" si="319">+M137+M141+M145+M149</f>
        <v>4477</v>
      </c>
      <c r="N150" s="84">
        <f t="shared" ref="N150" si="320">+N137+N141+N145+N149</f>
        <v>19236</v>
      </c>
      <c r="O150" s="217">
        <f t="shared" ref="O150" si="321">+O137+O141+O145+O149</f>
        <v>23713</v>
      </c>
      <c r="P150" s="83">
        <f t="shared" ref="P150" si="322">+P137+P141+P145+P149</f>
        <v>6</v>
      </c>
      <c r="Q150" s="217">
        <f t="shared" ref="Q150" si="323">+Q137+Q141+Q145+Q149</f>
        <v>23719</v>
      </c>
      <c r="R150" s="83">
        <f t="shared" ref="R150" si="324">+R137+R141+R145+R149</f>
        <v>6059</v>
      </c>
      <c r="S150" s="84">
        <f t="shared" ref="S150" si="325">+S137+S141+S145+S149</f>
        <v>31472</v>
      </c>
      <c r="T150" s="217">
        <f t="shared" ref="T150" si="326">+T137+T141+T145+T149</f>
        <v>37531</v>
      </c>
      <c r="U150" s="83">
        <f t="shared" ref="U150" si="327">+U137+U141+U145+U149</f>
        <v>92</v>
      </c>
      <c r="V150" s="217">
        <f t="shared" ref="V150" si="328">+V137+V141+V145+V149</f>
        <v>37623</v>
      </c>
      <c r="W150" s="85">
        <f>IF(Q150=0,0,((V150/Q150)-1)*100)</f>
        <v>58.619671992917063</v>
      </c>
      <c r="Y150" s="344"/>
      <c r="Z150" s="344"/>
      <c r="AB150" s="344"/>
    </row>
    <row r="151" spans="1:28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8" ht="24.7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8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8" ht="14.25" thickTop="1" thickBot="1">
      <c r="L155" s="257"/>
      <c r="M155" s="258" t="s">
        <v>59</v>
      </c>
      <c r="N155" s="259"/>
      <c r="O155" s="297"/>
      <c r="P155" s="258"/>
      <c r="Q155" s="258"/>
      <c r="R155" s="258" t="s">
        <v>63</v>
      </c>
      <c r="S155" s="259"/>
      <c r="T155" s="297"/>
      <c r="U155" s="258"/>
      <c r="V155" s="258"/>
      <c r="W155" s="381" t="s">
        <v>2</v>
      </c>
    </row>
    <row r="156" spans="1:28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8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8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8">
      <c r="L159" s="261" t="s">
        <v>13</v>
      </c>
      <c r="M159" s="278">
        <v>0</v>
      </c>
      <c r="N159" s="279">
        <v>1</v>
      </c>
      <c r="O159" s="280">
        <f>M159+N159</f>
        <v>1</v>
      </c>
      <c r="P159" s="281">
        <v>0</v>
      </c>
      <c r="Q159" s="280">
        <f>O159+P159</f>
        <v>1</v>
      </c>
      <c r="R159" s="278">
        <v>0</v>
      </c>
      <c r="S159" s="279">
        <v>3</v>
      </c>
      <c r="T159" s="280">
        <f>R159+S159</f>
        <v>3</v>
      </c>
      <c r="U159" s="281">
        <v>0</v>
      </c>
      <c r="V159" s="280">
        <f>T159+U159</f>
        <v>3</v>
      </c>
      <c r="W159" s="282">
        <f t="shared" ref="W159:W170" si="329">IF(Q159=0,0,((V159/Q159)-1)*100)</f>
        <v>200</v>
      </c>
    </row>
    <row r="160" spans="1:28">
      <c r="L160" s="261" t="s">
        <v>14</v>
      </c>
      <c r="M160" s="278">
        <v>0</v>
      </c>
      <c r="N160" s="279">
        <v>1</v>
      </c>
      <c r="O160" s="280">
        <f>M160+N160</f>
        <v>1</v>
      </c>
      <c r="P160" s="281">
        <v>0</v>
      </c>
      <c r="Q160" s="280">
        <f>O160+P160</f>
        <v>1</v>
      </c>
      <c r="R160" s="278">
        <v>0</v>
      </c>
      <c r="S160" s="279">
        <v>2</v>
      </c>
      <c r="T160" s="280">
        <f>R160+S160</f>
        <v>2</v>
      </c>
      <c r="U160" s="281">
        <v>0</v>
      </c>
      <c r="V160" s="280">
        <f>T160+U160</f>
        <v>2</v>
      </c>
      <c r="W160" s="282">
        <f t="shared" si="329"/>
        <v>100</v>
      </c>
    </row>
    <row r="161" spans="1:27" ht="13.5" thickBot="1">
      <c r="L161" s="261" t="s">
        <v>15</v>
      </c>
      <c r="M161" s="278">
        <v>0</v>
      </c>
      <c r="N161" s="279">
        <v>2</v>
      </c>
      <c r="O161" s="280">
        <f>M161+N161</f>
        <v>2</v>
      </c>
      <c r="P161" s="281">
        <v>0</v>
      </c>
      <c r="Q161" s="280">
        <f>O161+P161</f>
        <v>2</v>
      </c>
      <c r="R161" s="278">
        <v>0</v>
      </c>
      <c r="S161" s="279">
        <v>2</v>
      </c>
      <c r="T161" s="280">
        <f>R161+S161</f>
        <v>2</v>
      </c>
      <c r="U161" s="281">
        <v>0</v>
      </c>
      <c r="V161" s="280">
        <f>T161+U161</f>
        <v>2</v>
      </c>
      <c r="W161" s="282">
        <f>IF(Q161=0,0,((V161/Q161)-1)*100)</f>
        <v>0</v>
      </c>
    </row>
    <row r="162" spans="1:27" ht="14.25" thickTop="1" thickBot="1">
      <c r="L162" s="283" t="s">
        <v>61</v>
      </c>
      <c r="M162" s="284">
        <f t="shared" ref="M162" si="330">+M159+M160+M161</f>
        <v>0</v>
      </c>
      <c r="N162" s="285">
        <f t="shared" ref="N162" si="331">+N159+N160+N161</f>
        <v>4</v>
      </c>
      <c r="O162" s="286">
        <f t="shared" ref="O162" si="332">+O159+O160+O161</f>
        <v>4</v>
      </c>
      <c r="P162" s="284">
        <f t="shared" ref="P162" si="333">+P159+P160+P161</f>
        <v>0</v>
      </c>
      <c r="Q162" s="286">
        <f t="shared" ref="Q162" si="334">+Q159+Q160+Q161</f>
        <v>4</v>
      </c>
      <c r="R162" s="284">
        <f t="shared" ref="R162" si="335">+R159+R160+R161</f>
        <v>0</v>
      </c>
      <c r="S162" s="285">
        <f t="shared" ref="S162" si="336">+S159+S160+S161</f>
        <v>7</v>
      </c>
      <c r="T162" s="286">
        <f t="shared" ref="T162" si="337">+T159+T160+T161</f>
        <v>7</v>
      </c>
      <c r="U162" s="284">
        <f t="shared" ref="U162" si="338">+U159+U160+U161</f>
        <v>0</v>
      </c>
      <c r="V162" s="286">
        <f t="shared" ref="V162" si="339">+V159+V160+V161</f>
        <v>7</v>
      </c>
      <c r="W162" s="287">
        <f t="shared" si="329"/>
        <v>75</v>
      </c>
    </row>
    <row r="163" spans="1:27" ht="13.5" thickTop="1">
      <c r="L163" s="261" t="s">
        <v>16</v>
      </c>
      <c r="M163" s="278">
        <v>0</v>
      </c>
      <c r="N163" s="279">
        <v>1</v>
      </c>
      <c r="O163" s="280">
        <f>SUM(M163:N163)</f>
        <v>1</v>
      </c>
      <c r="P163" s="281">
        <v>0</v>
      </c>
      <c r="Q163" s="280">
        <f t="shared" ref="Q163" si="340">O163+P163</f>
        <v>1</v>
      </c>
      <c r="R163" s="278">
        <v>0</v>
      </c>
      <c r="S163" s="279">
        <v>1</v>
      </c>
      <c r="T163" s="280">
        <f>SUM(R163:S163)</f>
        <v>1</v>
      </c>
      <c r="U163" s="281">
        <v>0</v>
      </c>
      <c r="V163" s="280">
        <f t="shared" ref="V163" si="341">T163+U163</f>
        <v>1</v>
      </c>
      <c r="W163" s="282">
        <f t="shared" si="329"/>
        <v>0</v>
      </c>
    </row>
    <row r="164" spans="1:27">
      <c r="L164" s="261" t="s">
        <v>17</v>
      </c>
      <c r="M164" s="278">
        <v>0</v>
      </c>
      <c r="N164" s="279">
        <v>1</v>
      </c>
      <c r="O164" s="280">
        <f>SUM(M164:N164)</f>
        <v>1</v>
      </c>
      <c r="P164" s="281">
        <v>0</v>
      </c>
      <c r="Q164" s="280">
        <f>O164+P164</f>
        <v>1</v>
      </c>
      <c r="R164" s="278">
        <v>0</v>
      </c>
      <c r="S164" s="279">
        <v>1</v>
      </c>
      <c r="T164" s="280">
        <f>SUM(R164:S164)</f>
        <v>1</v>
      </c>
      <c r="U164" s="281">
        <v>0</v>
      </c>
      <c r="V164" s="280">
        <f>T164+U164</f>
        <v>1</v>
      </c>
      <c r="W164" s="282">
        <f>IF(Q164=0,0,((V164/Q164)-1)*100)</f>
        <v>0</v>
      </c>
    </row>
    <row r="165" spans="1:27" ht="13.5" thickBot="1">
      <c r="L165" s="261" t="s">
        <v>18</v>
      </c>
      <c r="M165" s="278">
        <v>0</v>
      </c>
      <c r="N165" s="279">
        <v>1</v>
      </c>
      <c r="O165" s="288">
        <f>SUM(M165:N165)</f>
        <v>1</v>
      </c>
      <c r="P165" s="289">
        <v>0</v>
      </c>
      <c r="Q165" s="288">
        <f>O165+P165</f>
        <v>1</v>
      </c>
      <c r="R165" s="278">
        <v>0</v>
      </c>
      <c r="S165" s="279">
        <v>1</v>
      </c>
      <c r="T165" s="288">
        <f>SUM(R165:S165)</f>
        <v>1</v>
      </c>
      <c r="U165" s="289">
        <v>0</v>
      </c>
      <c r="V165" s="288">
        <f>T165+U165</f>
        <v>1</v>
      </c>
      <c r="W165" s="282">
        <f t="shared" si="329"/>
        <v>0</v>
      </c>
    </row>
    <row r="166" spans="1:27" ht="14.25" thickTop="1" thickBot="1">
      <c r="L166" s="290" t="s">
        <v>39</v>
      </c>
      <c r="M166" s="291">
        <f>+M163+M164+M165</f>
        <v>0</v>
      </c>
      <c r="N166" s="291">
        <f t="shared" ref="N166" si="342">+N163+N164+N165</f>
        <v>3</v>
      </c>
      <c r="O166" s="292">
        <f t="shared" ref="O166" si="343">+O163+O164+O165</f>
        <v>3</v>
      </c>
      <c r="P166" s="293">
        <f t="shared" ref="P166" si="344">+P163+P164+P165</f>
        <v>0</v>
      </c>
      <c r="Q166" s="292">
        <f t="shared" ref="Q166" si="345">+Q163+Q164+Q165</f>
        <v>3</v>
      </c>
      <c r="R166" s="291">
        <f t="shared" ref="R166" si="346">+R163+R164+R165</f>
        <v>0</v>
      </c>
      <c r="S166" s="291">
        <f t="shared" ref="S166" si="347">+S163+S164+S165</f>
        <v>3</v>
      </c>
      <c r="T166" s="292">
        <f t="shared" ref="T166" si="348">+T163+T164+T165</f>
        <v>3</v>
      </c>
      <c r="U166" s="293">
        <f t="shared" ref="U166" si="349">+U163+U164+U165</f>
        <v>0</v>
      </c>
      <c r="V166" s="292">
        <f t="shared" ref="V166" si="350">+V163+V164+V165</f>
        <v>3</v>
      </c>
      <c r="W166" s="294">
        <f t="shared" si="329"/>
        <v>0</v>
      </c>
    </row>
    <row r="167" spans="1:27" ht="13.5" thickTop="1">
      <c r="A167" s="424"/>
      <c r="K167" s="424"/>
      <c r="L167" s="261" t="s">
        <v>21</v>
      </c>
      <c r="M167" s="278">
        <v>0</v>
      </c>
      <c r="N167" s="279">
        <v>4</v>
      </c>
      <c r="O167" s="288">
        <f>SUM(M167:N167)</f>
        <v>4</v>
      </c>
      <c r="P167" s="295">
        <v>0</v>
      </c>
      <c r="Q167" s="288">
        <f>O167+P167</f>
        <v>4</v>
      </c>
      <c r="R167" s="278">
        <v>0</v>
      </c>
      <c r="S167" s="279">
        <v>0</v>
      </c>
      <c r="T167" s="288">
        <f>SUM(R167:S167)</f>
        <v>0</v>
      </c>
      <c r="U167" s="295">
        <v>0</v>
      </c>
      <c r="V167" s="288">
        <f>T167+U167</f>
        <v>0</v>
      </c>
      <c r="W167" s="282">
        <f t="shared" si="329"/>
        <v>-100</v>
      </c>
      <c r="X167" s="348"/>
      <c r="Y167" s="349"/>
      <c r="Z167" s="349"/>
      <c r="AA167" s="429"/>
    </row>
    <row r="168" spans="1:27">
      <c r="A168" s="424"/>
      <c r="K168" s="424"/>
      <c r="L168" s="261" t="s">
        <v>22</v>
      </c>
      <c r="M168" s="278">
        <v>0</v>
      </c>
      <c r="N168" s="279">
        <v>1</v>
      </c>
      <c r="O168" s="288">
        <f>SUM(M168:N168)</f>
        <v>1</v>
      </c>
      <c r="P168" s="281">
        <v>0</v>
      </c>
      <c r="Q168" s="288">
        <f>O168+P168</f>
        <v>1</v>
      </c>
      <c r="R168" s="278">
        <v>0</v>
      </c>
      <c r="S168" s="279">
        <v>2</v>
      </c>
      <c r="T168" s="288">
        <f>SUM(R168:S168)</f>
        <v>2</v>
      </c>
      <c r="U168" s="281">
        <v>0</v>
      </c>
      <c r="V168" s="288">
        <f>T168+U168</f>
        <v>2</v>
      </c>
      <c r="W168" s="282">
        <f t="shared" si="329"/>
        <v>100</v>
      </c>
      <c r="X168" s="348"/>
      <c r="Y168" s="349"/>
      <c r="Z168" s="349"/>
      <c r="AA168" s="429"/>
    </row>
    <row r="169" spans="1:27" ht="13.5" thickBot="1">
      <c r="A169" s="424"/>
      <c r="K169" s="424"/>
      <c r="L169" s="261" t="s">
        <v>23</v>
      </c>
      <c r="M169" s="278">
        <v>0</v>
      </c>
      <c r="N169" s="279">
        <v>2</v>
      </c>
      <c r="O169" s="288">
        <f>SUM(M169:N169)</f>
        <v>2</v>
      </c>
      <c r="P169" s="281">
        <v>0</v>
      </c>
      <c r="Q169" s="288">
        <f>O169+P169</f>
        <v>2</v>
      </c>
      <c r="R169" s="278">
        <v>0</v>
      </c>
      <c r="S169" s="279">
        <v>4</v>
      </c>
      <c r="T169" s="288">
        <f>SUM(R169:S169)</f>
        <v>4</v>
      </c>
      <c r="U169" s="281">
        <v>0</v>
      </c>
      <c r="V169" s="288">
        <f>T169+U169</f>
        <v>4</v>
      </c>
      <c r="W169" s="282">
        <f t="shared" si="329"/>
        <v>100</v>
      </c>
      <c r="X169" s="348"/>
      <c r="Y169" s="349"/>
      <c r="Z169" s="349"/>
      <c r="AA169" s="429"/>
    </row>
    <row r="170" spans="1:27" ht="14.25" thickTop="1" thickBot="1">
      <c r="L170" s="283" t="s">
        <v>40</v>
      </c>
      <c r="M170" s="284">
        <f t="shared" ref="M170:V170" si="351">+M167+M168+M169</f>
        <v>0</v>
      </c>
      <c r="N170" s="285">
        <f t="shared" si="351"/>
        <v>7</v>
      </c>
      <c r="O170" s="286">
        <f t="shared" si="351"/>
        <v>7</v>
      </c>
      <c r="P170" s="284">
        <f t="shared" si="351"/>
        <v>0</v>
      </c>
      <c r="Q170" s="286">
        <f t="shared" si="351"/>
        <v>7</v>
      </c>
      <c r="R170" s="284">
        <f t="shared" si="351"/>
        <v>0</v>
      </c>
      <c r="S170" s="285">
        <f t="shared" si="351"/>
        <v>6</v>
      </c>
      <c r="T170" s="286">
        <f t="shared" si="351"/>
        <v>6</v>
      </c>
      <c r="U170" s="284">
        <f t="shared" si="351"/>
        <v>0</v>
      </c>
      <c r="V170" s="286">
        <f t="shared" si="351"/>
        <v>6</v>
      </c>
      <c r="W170" s="287">
        <f t="shared" si="329"/>
        <v>-14.28571428571429</v>
      </c>
    </row>
    <row r="171" spans="1:27" ht="13.5" thickTop="1">
      <c r="L171" s="261" t="s">
        <v>10</v>
      </c>
      <c r="M171" s="278">
        <v>0</v>
      </c>
      <c r="N171" s="279">
        <v>10</v>
      </c>
      <c r="O171" s="280">
        <f>M171+N171</f>
        <v>10</v>
      </c>
      <c r="P171" s="281">
        <v>0</v>
      </c>
      <c r="Q171" s="280">
        <f>O171+P171</f>
        <v>10</v>
      </c>
      <c r="R171" s="278">
        <v>0</v>
      </c>
      <c r="S171" s="279">
        <v>1</v>
      </c>
      <c r="T171" s="280">
        <f>R171+S171</f>
        <v>1</v>
      </c>
      <c r="U171" s="281">
        <v>0</v>
      </c>
      <c r="V171" s="280">
        <f>T171+U171</f>
        <v>1</v>
      </c>
      <c r="W171" s="282">
        <f>IF(Q171=0,0,((V171/Q171)-1)*100)</f>
        <v>-90</v>
      </c>
    </row>
    <row r="172" spans="1:27">
      <c r="L172" s="261" t="s">
        <v>11</v>
      </c>
      <c r="M172" s="278">
        <v>0</v>
      </c>
      <c r="N172" s="279">
        <v>7</v>
      </c>
      <c r="O172" s="280">
        <f>M172+N172</f>
        <v>7</v>
      </c>
      <c r="P172" s="281">
        <v>0</v>
      </c>
      <c r="Q172" s="280">
        <f>O172+P172</f>
        <v>7</v>
      </c>
      <c r="R172" s="278">
        <v>0</v>
      </c>
      <c r="S172" s="279">
        <v>1</v>
      </c>
      <c r="T172" s="280">
        <f>R172+S172</f>
        <v>1</v>
      </c>
      <c r="U172" s="281">
        <v>0</v>
      </c>
      <c r="V172" s="280">
        <f>T172+U172</f>
        <v>1</v>
      </c>
      <c r="W172" s="282">
        <f>IF(Q172=0,0,((V172/Q172)-1)*100)</f>
        <v>-85.714285714285722</v>
      </c>
    </row>
    <row r="173" spans="1:27" ht="13.5" thickBot="1">
      <c r="L173" s="267" t="s">
        <v>12</v>
      </c>
      <c r="M173" s="278">
        <v>0</v>
      </c>
      <c r="N173" s="279">
        <v>4</v>
      </c>
      <c r="O173" s="280">
        <f>M173+N173</f>
        <v>4</v>
      </c>
      <c r="P173" s="281">
        <v>0</v>
      </c>
      <c r="Q173" s="280">
        <f>O173+P173</f>
        <v>4</v>
      </c>
      <c r="R173" s="278">
        <v>0</v>
      </c>
      <c r="S173" s="279">
        <v>1</v>
      </c>
      <c r="T173" s="280">
        <f>R173+S173</f>
        <v>1</v>
      </c>
      <c r="U173" s="281">
        <v>0</v>
      </c>
      <c r="V173" s="280">
        <f t="shared" ref="V173" si="352">T173+U173</f>
        <v>1</v>
      </c>
      <c r="W173" s="282">
        <f>IF(Q173=0,0,((V173/Q173)-1)*100)</f>
        <v>-75</v>
      </c>
    </row>
    <row r="174" spans="1:27" ht="14.25" thickTop="1" thickBot="1">
      <c r="L174" s="448" t="s">
        <v>38</v>
      </c>
      <c r="M174" s="449">
        <f t="shared" ref="M174" si="353">+M171+M172+M173</f>
        <v>0</v>
      </c>
      <c r="N174" s="450">
        <f t="shared" ref="N174" si="354">+N171+N172+N173</f>
        <v>21</v>
      </c>
      <c r="O174" s="451">
        <f t="shared" ref="O174" si="355">+O171+O172+O173</f>
        <v>21</v>
      </c>
      <c r="P174" s="449">
        <f t="shared" ref="P174" si="356">+P171+P172+P173</f>
        <v>0</v>
      </c>
      <c r="Q174" s="452">
        <f t="shared" ref="Q174" si="357">+Q171+Q172+Q173</f>
        <v>21</v>
      </c>
      <c r="R174" s="449">
        <f t="shared" ref="R174" si="358">+R171+R172+R173</f>
        <v>0</v>
      </c>
      <c r="S174" s="450">
        <f t="shared" ref="S174" si="359">+S171+S172+S173</f>
        <v>3</v>
      </c>
      <c r="T174" s="451">
        <f t="shared" ref="T174" si="360">+T171+T172+T173</f>
        <v>3</v>
      </c>
      <c r="U174" s="449">
        <f t="shared" ref="U174" si="361">+U171+U172+U173</f>
        <v>0</v>
      </c>
      <c r="V174" s="452">
        <f t="shared" ref="V174" si="362">+V171+V172+V173</f>
        <v>3</v>
      </c>
      <c r="W174" s="453">
        <f t="shared" ref="W174" si="363">IF(Q174=0,0,((V174/Q174)-1)*100)</f>
        <v>-85.714285714285722</v>
      </c>
    </row>
    <row r="175" spans="1:27" ht="14.25" thickTop="1" thickBot="1">
      <c r="L175" s="283" t="s">
        <v>64</v>
      </c>
      <c r="M175" s="284">
        <f t="shared" ref="M175" si="364">+M162+M166+M170+M174</f>
        <v>0</v>
      </c>
      <c r="N175" s="285">
        <f t="shared" ref="N175" si="365">+N162+N166+N170+N174</f>
        <v>35</v>
      </c>
      <c r="O175" s="286">
        <f t="shared" ref="O175" si="366">+O162+O166+O170+O174</f>
        <v>35</v>
      </c>
      <c r="P175" s="284">
        <f t="shared" ref="P175" si="367">+P162+P166+P170+P174</f>
        <v>0</v>
      </c>
      <c r="Q175" s="286">
        <f t="shared" ref="Q175" si="368">+Q162+Q166+Q170+Q174</f>
        <v>35</v>
      </c>
      <c r="R175" s="284">
        <f t="shared" ref="R175" si="369">+R162+R166+R170+R174</f>
        <v>0</v>
      </c>
      <c r="S175" s="285">
        <f t="shared" ref="S175" si="370">+S162+S166+S170+S174</f>
        <v>19</v>
      </c>
      <c r="T175" s="286">
        <f t="shared" ref="T175" si="371">+T162+T166+T170+T174</f>
        <v>19</v>
      </c>
      <c r="U175" s="284">
        <f t="shared" ref="U175" si="372">+U162+U166+U170+U174</f>
        <v>0</v>
      </c>
      <c r="V175" s="286">
        <f t="shared" ref="V175" si="373">+V162+V166+V170+V174</f>
        <v>19</v>
      </c>
      <c r="W175" s="287">
        <f>IF(Q175=0,0,((V175/Q175)-1)*100)</f>
        <v>-45.714285714285715</v>
      </c>
    </row>
    <row r="176" spans="1:27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7" ht="13.5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7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7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7" ht="14.25" thickTop="1" thickBot="1">
      <c r="L180" s="257"/>
      <c r="M180" s="258" t="s">
        <v>59</v>
      </c>
      <c r="N180" s="259"/>
      <c r="O180" s="297"/>
      <c r="P180" s="258"/>
      <c r="Q180" s="258"/>
      <c r="R180" s="258" t="s">
        <v>63</v>
      </c>
      <c r="S180" s="259"/>
      <c r="T180" s="297"/>
      <c r="U180" s="258"/>
      <c r="V180" s="258"/>
      <c r="W180" s="381" t="s">
        <v>2</v>
      </c>
    </row>
    <row r="181" spans="1:27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7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</row>
    <row r="183" spans="1:27" ht="6" customHeight="1" thickTop="1">
      <c r="L183" s="261"/>
      <c r="M183" s="273"/>
      <c r="N183" s="274"/>
      <c r="O183" s="275"/>
      <c r="P183" s="276"/>
      <c r="Q183" s="275"/>
      <c r="R183" s="273"/>
      <c r="S183" s="274"/>
      <c r="T183" s="275"/>
      <c r="U183" s="276"/>
      <c r="V183" s="275"/>
      <c r="W183" s="277"/>
    </row>
    <row r="184" spans="1:27">
      <c r="L184" s="261" t="s">
        <v>13</v>
      </c>
      <c r="M184" s="278">
        <v>60</v>
      </c>
      <c r="N184" s="279">
        <v>139</v>
      </c>
      <c r="O184" s="280">
        <f>M184+N184</f>
        <v>199</v>
      </c>
      <c r="P184" s="281">
        <v>0</v>
      </c>
      <c r="Q184" s="280">
        <f>O184+P184</f>
        <v>199</v>
      </c>
      <c r="R184" s="278">
        <v>48</v>
      </c>
      <c r="S184" s="279">
        <v>432</v>
      </c>
      <c r="T184" s="280">
        <f>R184+S184</f>
        <v>480</v>
      </c>
      <c r="U184" s="281">
        <v>0</v>
      </c>
      <c r="V184" s="280">
        <f>T184+U184</f>
        <v>480</v>
      </c>
      <c r="W184" s="282">
        <f t="shared" ref="W184:W195" si="374">IF(Q184=0,0,((V184/Q184)-1)*100)</f>
        <v>141.20603015075375</v>
      </c>
    </row>
    <row r="185" spans="1:27">
      <c r="L185" s="261" t="s">
        <v>14</v>
      </c>
      <c r="M185" s="278">
        <v>44</v>
      </c>
      <c r="N185" s="279">
        <v>181</v>
      </c>
      <c r="O185" s="280">
        <f>M185+N185</f>
        <v>225</v>
      </c>
      <c r="P185" s="281">
        <v>0</v>
      </c>
      <c r="Q185" s="280">
        <f>O185+P185</f>
        <v>225</v>
      </c>
      <c r="R185" s="278">
        <v>51</v>
      </c>
      <c r="S185" s="279">
        <v>419</v>
      </c>
      <c r="T185" s="280">
        <f>R185+S185</f>
        <v>470</v>
      </c>
      <c r="U185" s="281">
        <v>0</v>
      </c>
      <c r="V185" s="280">
        <f>T185+U185</f>
        <v>470</v>
      </c>
      <c r="W185" s="282">
        <f t="shared" si="374"/>
        <v>108.8888888888889</v>
      </c>
    </row>
    <row r="186" spans="1:27" ht="13.5" thickBot="1">
      <c r="L186" s="261" t="s">
        <v>15</v>
      </c>
      <c r="M186" s="278">
        <v>13</v>
      </c>
      <c r="N186" s="279">
        <v>368</v>
      </c>
      <c r="O186" s="280">
        <f>M186+N186</f>
        <v>381</v>
      </c>
      <c r="P186" s="281">
        <v>0</v>
      </c>
      <c r="Q186" s="280">
        <f>O186+P186</f>
        <v>381</v>
      </c>
      <c r="R186" s="278">
        <v>48</v>
      </c>
      <c r="S186" s="279">
        <v>376</v>
      </c>
      <c r="T186" s="280">
        <f>R186+S186</f>
        <v>424</v>
      </c>
      <c r="U186" s="281">
        <v>0</v>
      </c>
      <c r="V186" s="280">
        <f>T186+U186</f>
        <v>424</v>
      </c>
      <c r="W186" s="282">
        <f>IF(Q186=0,0,((V186/Q186)-1)*100)</f>
        <v>11.286089238845154</v>
      </c>
    </row>
    <row r="187" spans="1:27" ht="14.25" thickTop="1" thickBot="1">
      <c r="L187" s="283" t="s">
        <v>61</v>
      </c>
      <c r="M187" s="284">
        <f t="shared" ref="M187" si="375">+M184+M185+M186</f>
        <v>117</v>
      </c>
      <c r="N187" s="285">
        <f t="shared" ref="N187" si="376">+N184+N185+N186</f>
        <v>688</v>
      </c>
      <c r="O187" s="286">
        <f t="shared" ref="O187" si="377">+O184+O185+O186</f>
        <v>805</v>
      </c>
      <c r="P187" s="284">
        <f t="shared" ref="P187" si="378">+P184+P185+P186</f>
        <v>0</v>
      </c>
      <c r="Q187" s="286">
        <f t="shared" ref="Q187" si="379">+Q184+Q185+Q186</f>
        <v>805</v>
      </c>
      <c r="R187" s="284">
        <f t="shared" ref="R187" si="380">+R184+R185+R186</f>
        <v>147</v>
      </c>
      <c r="S187" s="285">
        <f t="shared" ref="S187" si="381">+S184+S185+S186</f>
        <v>1227</v>
      </c>
      <c r="T187" s="286">
        <f t="shared" ref="T187" si="382">+T184+T185+T186</f>
        <v>1374</v>
      </c>
      <c r="U187" s="284">
        <f t="shared" ref="U187" si="383">+U184+U185+U186</f>
        <v>0</v>
      </c>
      <c r="V187" s="286">
        <f t="shared" ref="V187" si="384">+V184+V185+V186</f>
        <v>1374</v>
      </c>
      <c r="W187" s="287">
        <f t="shared" si="374"/>
        <v>70.683229813664596</v>
      </c>
    </row>
    <row r="188" spans="1:27" ht="13.5" thickTop="1">
      <c r="L188" s="261" t="s">
        <v>16</v>
      </c>
      <c r="M188" s="278">
        <v>17</v>
      </c>
      <c r="N188" s="279">
        <v>321</v>
      </c>
      <c r="O188" s="280">
        <f>SUM(M188:N188)</f>
        <v>338</v>
      </c>
      <c r="P188" s="281">
        <v>0</v>
      </c>
      <c r="Q188" s="280">
        <f>O188+P188</f>
        <v>338</v>
      </c>
      <c r="R188" s="278">
        <v>43</v>
      </c>
      <c r="S188" s="279">
        <v>369</v>
      </c>
      <c r="T188" s="280">
        <f>SUM(R188:S188)</f>
        <v>412</v>
      </c>
      <c r="U188" s="281">
        <v>0</v>
      </c>
      <c r="V188" s="280">
        <f>T188+U188</f>
        <v>412</v>
      </c>
      <c r="W188" s="282">
        <f t="shared" si="374"/>
        <v>21.893491124260358</v>
      </c>
    </row>
    <row r="189" spans="1:27">
      <c r="L189" s="261" t="s">
        <v>17</v>
      </c>
      <c r="M189" s="278">
        <v>28</v>
      </c>
      <c r="N189" s="279">
        <v>397</v>
      </c>
      <c r="O189" s="280">
        <f>SUM(M189:N189)</f>
        <v>425</v>
      </c>
      <c r="P189" s="281">
        <v>0</v>
      </c>
      <c r="Q189" s="280">
        <f>O189+P189</f>
        <v>425</v>
      </c>
      <c r="R189" s="278">
        <v>41</v>
      </c>
      <c r="S189" s="279">
        <v>407</v>
      </c>
      <c r="T189" s="280">
        <f>SUM(R189:S189)</f>
        <v>448</v>
      </c>
      <c r="U189" s="281">
        <v>0</v>
      </c>
      <c r="V189" s="280">
        <f>T189+U189</f>
        <v>448</v>
      </c>
      <c r="W189" s="282">
        <f>IF(Q189=0,0,((V189/Q189)-1)*100)</f>
        <v>5.4117647058823604</v>
      </c>
    </row>
    <row r="190" spans="1:27" ht="13.5" thickBot="1">
      <c r="L190" s="261" t="s">
        <v>18</v>
      </c>
      <c r="M190" s="278">
        <v>38</v>
      </c>
      <c r="N190" s="279">
        <v>432</v>
      </c>
      <c r="O190" s="288">
        <f>SUM(M190:N190)</f>
        <v>470</v>
      </c>
      <c r="P190" s="289">
        <v>0</v>
      </c>
      <c r="Q190" s="288">
        <f>O190+P190</f>
        <v>470</v>
      </c>
      <c r="R190" s="278">
        <v>51</v>
      </c>
      <c r="S190" s="279">
        <v>572</v>
      </c>
      <c r="T190" s="288">
        <f>SUM(R190:S190)</f>
        <v>623</v>
      </c>
      <c r="U190" s="289">
        <v>0</v>
      </c>
      <c r="V190" s="288">
        <f>T190+U190</f>
        <v>623</v>
      </c>
      <c r="W190" s="282">
        <f t="shared" si="374"/>
        <v>32.553191489361708</v>
      </c>
    </row>
    <row r="191" spans="1:27" ht="14.25" thickTop="1" thickBot="1">
      <c r="L191" s="290" t="s">
        <v>39</v>
      </c>
      <c r="M191" s="291">
        <f>+M188+M189+M190</f>
        <v>83</v>
      </c>
      <c r="N191" s="291">
        <f t="shared" ref="N191" si="385">+N188+N189+N190</f>
        <v>1150</v>
      </c>
      <c r="O191" s="292">
        <f t="shared" ref="O191" si="386">+O188+O189+O190</f>
        <v>1233</v>
      </c>
      <c r="P191" s="293">
        <f t="shared" ref="P191" si="387">+P188+P189+P190</f>
        <v>0</v>
      </c>
      <c r="Q191" s="292">
        <f t="shared" ref="Q191" si="388">+Q188+Q189+Q190</f>
        <v>1233</v>
      </c>
      <c r="R191" s="291">
        <f t="shared" ref="R191" si="389">+R188+R189+R190</f>
        <v>135</v>
      </c>
      <c r="S191" s="291">
        <f t="shared" ref="S191" si="390">+S188+S189+S190</f>
        <v>1348</v>
      </c>
      <c r="T191" s="292">
        <f t="shared" ref="T191" si="391">+T188+T189+T190</f>
        <v>1483</v>
      </c>
      <c r="U191" s="293">
        <f t="shared" ref="U191" si="392">+U188+U189+U190</f>
        <v>0</v>
      </c>
      <c r="V191" s="292">
        <f t="shared" ref="V191" si="393">+V188+V189+V190</f>
        <v>1483</v>
      </c>
      <c r="W191" s="294">
        <f t="shared" si="374"/>
        <v>20.275750202757493</v>
      </c>
    </row>
    <row r="192" spans="1:27" ht="13.5" thickTop="1">
      <c r="A192" s="424"/>
      <c r="K192" s="424"/>
      <c r="L192" s="261" t="s">
        <v>21</v>
      </c>
      <c r="M192" s="278">
        <v>44</v>
      </c>
      <c r="N192" s="279">
        <v>494</v>
      </c>
      <c r="O192" s="288">
        <f>SUM(M192:N192)</f>
        <v>538</v>
      </c>
      <c r="P192" s="295">
        <v>0</v>
      </c>
      <c r="Q192" s="288">
        <f>O192+P192</f>
        <v>538</v>
      </c>
      <c r="R192" s="278">
        <v>45</v>
      </c>
      <c r="S192" s="279">
        <v>610</v>
      </c>
      <c r="T192" s="288">
        <f>SUM(R192:S192)</f>
        <v>655</v>
      </c>
      <c r="U192" s="295">
        <v>0</v>
      </c>
      <c r="V192" s="288">
        <f>T192+U192</f>
        <v>655</v>
      </c>
      <c r="W192" s="282">
        <f t="shared" si="374"/>
        <v>21.74721189591078</v>
      </c>
      <c r="X192" s="348"/>
      <c r="Y192" s="349"/>
      <c r="Z192" s="349"/>
      <c r="AA192" s="429"/>
    </row>
    <row r="193" spans="1:27">
      <c r="A193" s="424"/>
      <c r="K193" s="424"/>
      <c r="L193" s="261" t="s">
        <v>22</v>
      </c>
      <c r="M193" s="278">
        <v>48</v>
      </c>
      <c r="N193" s="279">
        <v>462</v>
      </c>
      <c r="O193" s="288">
        <f>SUM(M193:N193)</f>
        <v>510</v>
      </c>
      <c r="P193" s="281">
        <v>0</v>
      </c>
      <c r="Q193" s="288">
        <f>O193+P193</f>
        <v>510</v>
      </c>
      <c r="R193" s="278">
        <v>54</v>
      </c>
      <c r="S193" s="279">
        <v>755</v>
      </c>
      <c r="T193" s="288">
        <f>SUM(R193:S193)</f>
        <v>809</v>
      </c>
      <c r="U193" s="281">
        <v>0</v>
      </c>
      <c r="V193" s="288">
        <f>T193+U193</f>
        <v>809</v>
      </c>
      <c r="W193" s="282">
        <f t="shared" si="374"/>
        <v>58.627450980392148</v>
      </c>
      <c r="X193" s="348"/>
      <c r="Y193" s="349"/>
      <c r="Z193" s="349"/>
      <c r="AA193" s="429"/>
    </row>
    <row r="194" spans="1:27" ht="13.5" thickBot="1">
      <c r="A194" s="424"/>
      <c r="K194" s="424"/>
      <c r="L194" s="261" t="s">
        <v>23</v>
      </c>
      <c r="M194" s="278">
        <v>40</v>
      </c>
      <c r="N194" s="279">
        <v>437</v>
      </c>
      <c r="O194" s="288">
        <f>SUM(M194:N194)</f>
        <v>477</v>
      </c>
      <c r="P194" s="281">
        <v>0</v>
      </c>
      <c r="Q194" s="288">
        <f>O194+P194</f>
        <v>477</v>
      </c>
      <c r="R194" s="278">
        <v>61</v>
      </c>
      <c r="S194" s="279">
        <v>908</v>
      </c>
      <c r="T194" s="288">
        <f>SUM(R194:S194)</f>
        <v>969</v>
      </c>
      <c r="U194" s="281">
        <v>0</v>
      </c>
      <c r="V194" s="288">
        <f>T194+U194</f>
        <v>969</v>
      </c>
      <c r="W194" s="282">
        <f t="shared" si="374"/>
        <v>103.14465408805033</v>
      </c>
      <c r="X194" s="348"/>
      <c r="Y194" s="349"/>
      <c r="Z194" s="349"/>
      <c r="AA194" s="429"/>
    </row>
    <row r="195" spans="1:27" ht="14.25" thickTop="1" thickBot="1">
      <c r="A195" s="424"/>
      <c r="K195" s="424"/>
      <c r="L195" s="283" t="s">
        <v>40</v>
      </c>
      <c r="M195" s="284">
        <f t="shared" ref="M195:V195" si="394">+M192+M193+M194</f>
        <v>132</v>
      </c>
      <c r="N195" s="285">
        <f t="shared" si="394"/>
        <v>1393</v>
      </c>
      <c r="O195" s="286">
        <f t="shared" si="394"/>
        <v>1525</v>
      </c>
      <c r="P195" s="284">
        <f t="shared" si="394"/>
        <v>0</v>
      </c>
      <c r="Q195" s="286">
        <f t="shared" si="394"/>
        <v>1525</v>
      </c>
      <c r="R195" s="284">
        <f t="shared" si="394"/>
        <v>160</v>
      </c>
      <c r="S195" s="285">
        <f t="shared" si="394"/>
        <v>2273</v>
      </c>
      <c r="T195" s="286">
        <f t="shared" si="394"/>
        <v>2433</v>
      </c>
      <c r="U195" s="284">
        <f t="shared" si="394"/>
        <v>0</v>
      </c>
      <c r="V195" s="286">
        <f t="shared" si="394"/>
        <v>2433</v>
      </c>
      <c r="W195" s="287">
        <f t="shared" si="374"/>
        <v>59.540983606557376</v>
      </c>
      <c r="X195" s="348"/>
      <c r="Y195" s="349"/>
      <c r="Z195" s="349"/>
      <c r="AA195" s="429"/>
    </row>
    <row r="196" spans="1:27" ht="13.5" thickTop="1">
      <c r="L196" s="261" t="s">
        <v>10</v>
      </c>
      <c r="M196" s="278">
        <v>51</v>
      </c>
      <c r="N196" s="279">
        <v>487</v>
      </c>
      <c r="O196" s="280">
        <f>M196+N196</f>
        <v>538</v>
      </c>
      <c r="P196" s="281">
        <v>0</v>
      </c>
      <c r="Q196" s="280">
        <f>O196+P196</f>
        <v>538</v>
      </c>
      <c r="R196" s="278">
        <v>55</v>
      </c>
      <c r="S196" s="279">
        <v>913</v>
      </c>
      <c r="T196" s="280">
        <f>R196+S196</f>
        <v>968</v>
      </c>
      <c r="U196" s="281">
        <v>0</v>
      </c>
      <c r="V196" s="280">
        <f>T196+U196</f>
        <v>968</v>
      </c>
      <c r="W196" s="282">
        <f>IF(Q196=0,0,((V196/Q196)-1)*100)</f>
        <v>79.925650557620827</v>
      </c>
    </row>
    <row r="197" spans="1:27">
      <c r="L197" s="261" t="s">
        <v>11</v>
      </c>
      <c r="M197" s="278">
        <v>40</v>
      </c>
      <c r="N197" s="279">
        <v>477</v>
      </c>
      <c r="O197" s="280">
        <f>M197+N197</f>
        <v>517</v>
      </c>
      <c r="P197" s="281">
        <v>0</v>
      </c>
      <c r="Q197" s="280">
        <f>O197+P197</f>
        <v>517</v>
      </c>
      <c r="R197" s="278">
        <v>50</v>
      </c>
      <c r="S197" s="279">
        <v>870</v>
      </c>
      <c r="T197" s="280">
        <f>R197+S197</f>
        <v>920</v>
      </c>
      <c r="U197" s="281">
        <v>0</v>
      </c>
      <c r="V197" s="280">
        <f>T197+U197</f>
        <v>920</v>
      </c>
      <c r="W197" s="282">
        <f>IF(Q197=0,0,((V197/Q197)-1)*100)</f>
        <v>77.949709864603477</v>
      </c>
    </row>
    <row r="198" spans="1:27" ht="13.5" thickBot="1">
      <c r="L198" s="267" t="s">
        <v>12</v>
      </c>
      <c r="M198" s="278">
        <v>54</v>
      </c>
      <c r="N198" s="279">
        <v>485</v>
      </c>
      <c r="O198" s="280">
        <f>M198+N198</f>
        <v>539</v>
      </c>
      <c r="P198" s="281">
        <v>0</v>
      </c>
      <c r="Q198" s="280">
        <f>O198+P198</f>
        <v>539</v>
      </c>
      <c r="R198" s="278">
        <v>61</v>
      </c>
      <c r="S198" s="279">
        <v>946</v>
      </c>
      <c r="T198" s="280">
        <f>R198+S198</f>
        <v>1007</v>
      </c>
      <c r="U198" s="281">
        <v>0</v>
      </c>
      <c r="V198" s="280">
        <f t="shared" ref="V198" si="395">T198+U198</f>
        <v>1007</v>
      </c>
      <c r="W198" s="282">
        <f>IF(Q198=0,0,((V198/Q198)-1)*100)</f>
        <v>86.827458256029686</v>
      </c>
    </row>
    <row r="199" spans="1:27" ht="14.25" thickTop="1" thickBot="1">
      <c r="L199" s="448" t="s">
        <v>38</v>
      </c>
      <c r="M199" s="449">
        <f t="shared" ref="M199" si="396">+M196+M197+M198</f>
        <v>145</v>
      </c>
      <c r="N199" s="450">
        <f t="shared" ref="N199" si="397">+N196+N197+N198</f>
        <v>1449</v>
      </c>
      <c r="O199" s="451">
        <f t="shared" ref="O199" si="398">+O196+O197+O198</f>
        <v>1594</v>
      </c>
      <c r="P199" s="449">
        <f t="shared" ref="P199" si="399">+P196+P197+P198</f>
        <v>0</v>
      </c>
      <c r="Q199" s="452">
        <f t="shared" ref="Q199" si="400">+Q196+Q197+Q198</f>
        <v>1594</v>
      </c>
      <c r="R199" s="449">
        <f t="shared" ref="R199" si="401">+R196+R197+R198</f>
        <v>166</v>
      </c>
      <c r="S199" s="450">
        <f t="shared" ref="S199" si="402">+S196+S197+S198</f>
        <v>2729</v>
      </c>
      <c r="T199" s="451">
        <f t="shared" ref="T199" si="403">+T196+T197+T198</f>
        <v>2895</v>
      </c>
      <c r="U199" s="449">
        <f t="shared" ref="U199" si="404">+U196+U197+U198</f>
        <v>0</v>
      </c>
      <c r="V199" s="452">
        <f t="shared" ref="V199" si="405">+V196+V197+V198</f>
        <v>2895</v>
      </c>
      <c r="W199" s="453">
        <f t="shared" ref="W199" si="406">IF(Q199=0,0,((V199/Q199)-1)*100)</f>
        <v>81.618569636135518</v>
      </c>
    </row>
    <row r="200" spans="1:27" ht="14.25" thickTop="1" thickBot="1">
      <c r="L200" s="283" t="s">
        <v>64</v>
      </c>
      <c r="M200" s="284">
        <f t="shared" ref="M200" si="407">+M187+M191+M195+M199</f>
        <v>477</v>
      </c>
      <c r="N200" s="285">
        <f t="shared" ref="N200" si="408">+N187+N191+N195+N199</f>
        <v>4680</v>
      </c>
      <c r="O200" s="286">
        <f t="shared" ref="O200" si="409">+O187+O191+O195+O199</f>
        <v>5157</v>
      </c>
      <c r="P200" s="284">
        <f t="shared" ref="P200" si="410">+P187+P191+P195+P199</f>
        <v>0</v>
      </c>
      <c r="Q200" s="286">
        <f t="shared" ref="Q200" si="411">+Q187+Q191+Q195+Q199</f>
        <v>5157</v>
      </c>
      <c r="R200" s="284">
        <f t="shared" ref="R200" si="412">+R187+R191+R195+R199</f>
        <v>608</v>
      </c>
      <c r="S200" s="285">
        <f t="shared" ref="S200" si="413">+S187+S191+S195+S199</f>
        <v>7577</v>
      </c>
      <c r="T200" s="286">
        <f t="shared" ref="T200" si="414">+T187+T191+T195+T199</f>
        <v>8185</v>
      </c>
      <c r="U200" s="284">
        <f t="shared" ref="U200" si="415">+U187+U191+U195+U199</f>
        <v>0</v>
      </c>
      <c r="V200" s="286">
        <f t="shared" ref="V200" si="416">+V187+V191+V195+V199</f>
        <v>8185</v>
      </c>
      <c r="W200" s="287">
        <f>IF(Q200=0,0,((V200/Q200)-1)*100)</f>
        <v>58.716307930967623</v>
      </c>
    </row>
    <row r="201" spans="1:27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7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7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7" ht="5.25" customHeight="1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7" ht="12.75" customHeight="1" thickTop="1" thickBot="1">
      <c r="L205" s="257"/>
      <c r="M205" s="484" t="s">
        <v>59</v>
      </c>
      <c r="N205" s="485"/>
      <c r="O205" s="485"/>
      <c r="P205" s="485"/>
      <c r="Q205" s="485"/>
      <c r="R205" s="258" t="s">
        <v>63</v>
      </c>
      <c r="S205" s="259"/>
      <c r="T205" s="297"/>
      <c r="U205" s="258"/>
      <c r="V205" s="258"/>
      <c r="W205" s="381" t="s">
        <v>2</v>
      </c>
    </row>
    <row r="206" spans="1:27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7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12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376" t="s">
        <v>7</v>
      </c>
      <c r="W207" s="383"/>
    </row>
    <row r="208" spans="1:27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7">
      <c r="L209" s="261" t="s">
        <v>13</v>
      </c>
      <c r="M209" s="278">
        <f t="shared" ref="M209:N211" si="417">+M159+M184</f>
        <v>60</v>
      </c>
      <c r="N209" s="279">
        <f t="shared" si="417"/>
        <v>140</v>
      </c>
      <c r="O209" s="280">
        <f t="shared" ref="O209:O210" si="418">M209+N209</f>
        <v>200</v>
      </c>
      <c r="P209" s="281">
        <f>+P159+P184</f>
        <v>0</v>
      </c>
      <c r="Q209" s="314">
        <f t="shared" ref="Q209:Q210" si="419">O209+P209</f>
        <v>200</v>
      </c>
      <c r="R209" s="278">
        <f t="shared" ref="R209:S211" si="420">+R159+R184</f>
        <v>48</v>
      </c>
      <c r="S209" s="279">
        <f t="shared" si="420"/>
        <v>435</v>
      </c>
      <c r="T209" s="280">
        <f t="shared" ref="T209:T210" si="421">R209+S209</f>
        <v>483</v>
      </c>
      <c r="U209" s="281">
        <f>+U159+U184</f>
        <v>0</v>
      </c>
      <c r="V209" s="316">
        <f>T209+U209</f>
        <v>483</v>
      </c>
      <c r="W209" s="282">
        <f>IF(Q209=0,0,((V209/Q209)-1)*100)</f>
        <v>141.5</v>
      </c>
    </row>
    <row r="210" spans="1:27">
      <c r="L210" s="261" t="s">
        <v>14</v>
      </c>
      <c r="M210" s="278">
        <f t="shared" si="417"/>
        <v>44</v>
      </c>
      <c r="N210" s="279">
        <f t="shared" si="417"/>
        <v>182</v>
      </c>
      <c r="O210" s="280">
        <f t="shared" si="418"/>
        <v>226</v>
      </c>
      <c r="P210" s="281">
        <f>+P160+P185</f>
        <v>0</v>
      </c>
      <c r="Q210" s="314">
        <f t="shared" si="419"/>
        <v>226</v>
      </c>
      <c r="R210" s="278">
        <f t="shared" si="420"/>
        <v>51</v>
      </c>
      <c r="S210" s="279">
        <f t="shared" si="420"/>
        <v>421</v>
      </c>
      <c r="T210" s="280">
        <f t="shared" si="421"/>
        <v>472</v>
      </c>
      <c r="U210" s="281">
        <f>+U160+U185</f>
        <v>0</v>
      </c>
      <c r="V210" s="316">
        <f>T210+U210</f>
        <v>472</v>
      </c>
      <c r="W210" s="282">
        <f t="shared" ref="W210:W220" si="422">IF(Q210=0,0,((V210/Q210)-1)*100)</f>
        <v>108.8495575221239</v>
      </c>
    </row>
    <row r="211" spans="1:27" ht="13.5" thickBot="1">
      <c r="L211" s="261" t="s">
        <v>15</v>
      </c>
      <c r="M211" s="278">
        <f t="shared" si="417"/>
        <v>13</v>
      </c>
      <c r="N211" s="279">
        <f t="shared" si="417"/>
        <v>370</v>
      </c>
      <c r="O211" s="280">
        <f>M211+N211</f>
        <v>383</v>
      </c>
      <c r="P211" s="281">
        <f>+P161+P186</f>
        <v>0</v>
      </c>
      <c r="Q211" s="314">
        <f>O211+P211</f>
        <v>383</v>
      </c>
      <c r="R211" s="278">
        <f t="shared" si="420"/>
        <v>48</v>
      </c>
      <c r="S211" s="279">
        <f t="shared" si="420"/>
        <v>378</v>
      </c>
      <c r="T211" s="280">
        <f>R211+S211</f>
        <v>426</v>
      </c>
      <c r="U211" s="281">
        <f>+U161+U186</f>
        <v>0</v>
      </c>
      <c r="V211" s="316">
        <f>T211+U211</f>
        <v>426</v>
      </c>
      <c r="W211" s="282">
        <f>IF(Q211=0,0,((V211/Q211)-1)*100)</f>
        <v>11.22715404699739</v>
      </c>
    </row>
    <row r="212" spans="1:27" ht="14.25" thickTop="1" thickBot="1">
      <c r="L212" s="283" t="s">
        <v>61</v>
      </c>
      <c r="M212" s="284">
        <f t="shared" ref="M212" si="423">+M209+M210+M211</f>
        <v>117</v>
      </c>
      <c r="N212" s="285">
        <f t="shared" ref="N212" si="424">+N209+N210+N211</f>
        <v>692</v>
      </c>
      <c r="O212" s="286">
        <f t="shared" ref="O212" si="425">+O209+O210+O211</f>
        <v>809</v>
      </c>
      <c r="P212" s="284">
        <f t="shared" ref="P212" si="426">+P209+P210+P211</f>
        <v>0</v>
      </c>
      <c r="Q212" s="286">
        <f t="shared" ref="Q212" si="427">+Q209+Q210+Q211</f>
        <v>809</v>
      </c>
      <c r="R212" s="284">
        <f t="shared" ref="R212" si="428">+R209+R210+R211</f>
        <v>147</v>
      </c>
      <c r="S212" s="285">
        <f t="shared" ref="S212" si="429">+S209+S210+S211</f>
        <v>1234</v>
      </c>
      <c r="T212" s="286">
        <f t="shared" ref="T212" si="430">+T209+T210+T211</f>
        <v>1381</v>
      </c>
      <c r="U212" s="284">
        <f t="shared" ref="U212" si="431">+U209+U210+U211</f>
        <v>0</v>
      </c>
      <c r="V212" s="286">
        <f t="shared" ref="V212" si="432">+V209+V210+V211</f>
        <v>1381</v>
      </c>
      <c r="W212" s="287">
        <f t="shared" si="422"/>
        <v>70.704573547589604</v>
      </c>
    </row>
    <row r="213" spans="1:27" ht="13.5" thickTop="1">
      <c r="L213" s="261" t="s">
        <v>16</v>
      </c>
      <c r="M213" s="278">
        <f t="shared" ref="M213:N215" si="433">+M163+M188</f>
        <v>17</v>
      </c>
      <c r="N213" s="279">
        <f t="shared" si="433"/>
        <v>322</v>
      </c>
      <c r="O213" s="280">
        <f t="shared" ref="O213:O215" si="434">M213+N213</f>
        <v>339</v>
      </c>
      <c r="P213" s="281">
        <f>+P163+P188</f>
        <v>0</v>
      </c>
      <c r="Q213" s="314">
        <f t="shared" ref="Q213:Q215" si="435">O213+P213</f>
        <v>339</v>
      </c>
      <c r="R213" s="278">
        <f t="shared" ref="R213:S215" si="436">+R163+R188</f>
        <v>43</v>
      </c>
      <c r="S213" s="279">
        <f t="shared" si="436"/>
        <v>370</v>
      </c>
      <c r="T213" s="280">
        <f t="shared" ref="T213:T215" si="437">R213+S213</f>
        <v>413</v>
      </c>
      <c r="U213" s="281">
        <f>+U163+U188</f>
        <v>0</v>
      </c>
      <c r="V213" s="316">
        <f>T213+U213</f>
        <v>413</v>
      </c>
      <c r="W213" s="282">
        <f t="shared" si="422"/>
        <v>21.828908554572269</v>
      </c>
    </row>
    <row r="214" spans="1:27">
      <c r="L214" s="261" t="s">
        <v>17</v>
      </c>
      <c r="M214" s="278">
        <f t="shared" si="433"/>
        <v>28</v>
      </c>
      <c r="N214" s="279">
        <f t="shared" si="433"/>
        <v>398</v>
      </c>
      <c r="O214" s="280">
        <f>M214+N214</f>
        <v>426</v>
      </c>
      <c r="P214" s="281">
        <f>+P164+P189</f>
        <v>0</v>
      </c>
      <c r="Q214" s="314">
        <f>O214+P214</f>
        <v>426</v>
      </c>
      <c r="R214" s="278">
        <f t="shared" si="436"/>
        <v>41</v>
      </c>
      <c r="S214" s="279">
        <f t="shared" si="436"/>
        <v>408</v>
      </c>
      <c r="T214" s="280">
        <f>R214+S214</f>
        <v>449</v>
      </c>
      <c r="U214" s="281">
        <f>+U164+U189</f>
        <v>0</v>
      </c>
      <c r="V214" s="316">
        <f>T214+U214</f>
        <v>449</v>
      </c>
      <c r="W214" s="282">
        <f>IF(Q214=0,0,((V214/Q214)-1)*100)</f>
        <v>5.39906103286385</v>
      </c>
    </row>
    <row r="215" spans="1:27" ht="13.5" thickBot="1">
      <c r="L215" s="261" t="s">
        <v>18</v>
      </c>
      <c r="M215" s="278">
        <f t="shared" si="433"/>
        <v>38</v>
      </c>
      <c r="N215" s="279">
        <f t="shared" si="433"/>
        <v>433</v>
      </c>
      <c r="O215" s="288">
        <f t="shared" si="434"/>
        <v>471</v>
      </c>
      <c r="P215" s="289">
        <f>+P165+P190</f>
        <v>0</v>
      </c>
      <c r="Q215" s="314">
        <f t="shared" si="435"/>
        <v>471</v>
      </c>
      <c r="R215" s="278">
        <f t="shared" si="436"/>
        <v>51</v>
      </c>
      <c r="S215" s="279">
        <f t="shared" si="436"/>
        <v>573</v>
      </c>
      <c r="T215" s="288">
        <f t="shared" si="437"/>
        <v>624</v>
      </c>
      <c r="U215" s="289">
        <f>+U165+U190</f>
        <v>0</v>
      </c>
      <c r="V215" s="316">
        <f>T215+U215</f>
        <v>624</v>
      </c>
      <c r="W215" s="282">
        <f t="shared" si="422"/>
        <v>32.484076433121011</v>
      </c>
    </row>
    <row r="216" spans="1:27" ht="14.25" thickTop="1" thickBot="1">
      <c r="A216" s="425"/>
      <c r="L216" s="290" t="s">
        <v>39</v>
      </c>
      <c r="M216" s="291">
        <f>+M213+M214+M215</f>
        <v>83</v>
      </c>
      <c r="N216" s="291">
        <f t="shared" ref="N216" si="438">+N213+N214+N215</f>
        <v>1153</v>
      </c>
      <c r="O216" s="292">
        <f t="shared" ref="O216" si="439">+O213+O214+O215</f>
        <v>1236</v>
      </c>
      <c r="P216" s="293">
        <f t="shared" ref="P216" si="440">+P213+P214+P215</f>
        <v>0</v>
      </c>
      <c r="Q216" s="292">
        <f t="shared" ref="Q216" si="441">+Q213+Q214+Q215</f>
        <v>1236</v>
      </c>
      <c r="R216" s="291">
        <f t="shared" ref="R216" si="442">+R213+R214+R215</f>
        <v>135</v>
      </c>
      <c r="S216" s="291">
        <f t="shared" ref="S216" si="443">+S213+S214+S215</f>
        <v>1351</v>
      </c>
      <c r="T216" s="292">
        <f t="shared" ref="T216" si="444">+T213+T214+T215</f>
        <v>1486</v>
      </c>
      <c r="U216" s="293">
        <f t="shared" ref="U216" si="445">+U213+U214+U215</f>
        <v>0</v>
      </c>
      <c r="V216" s="292">
        <f t="shared" ref="V216" si="446">+V213+V214+V215</f>
        <v>1486</v>
      </c>
      <c r="W216" s="411">
        <f t="shared" si="422"/>
        <v>20.226537216828476</v>
      </c>
    </row>
    <row r="217" spans="1:27" ht="13.5" thickTop="1">
      <c r="A217" s="424"/>
      <c r="K217" s="424"/>
      <c r="L217" s="261" t="s">
        <v>21</v>
      </c>
      <c r="M217" s="278">
        <f t="shared" ref="M217:N219" si="447">+M167+M192</f>
        <v>44</v>
      </c>
      <c r="N217" s="279">
        <f t="shared" si="447"/>
        <v>498</v>
      </c>
      <c r="O217" s="288">
        <f t="shared" ref="O217:O219" si="448">M217+N217</f>
        <v>542</v>
      </c>
      <c r="P217" s="295">
        <f>+P167+P192</f>
        <v>0</v>
      </c>
      <c r="Q217" s="314">
        <f t="shared" ref="Q217:Q219" si="449">O217+P217</f>
        <v>542</v>
      </c>
      <c r="R217" s="278">
        <f t="shared" ref="R217:S219" si="450">+R167+R192</f>
        <v>45</v>
      </c>
      <c r="S217" s="279">
        <f t="shared" si="450"/>
        <v>610</v>
      </c>
      <c r="T217" s="288">
        <f t="shared" ref="T217:T219" si="451">R217+S217</f>
        <v>655</v>
      </c>
      <c r="U217" s="295">
        <f>+U167+U192</f>
        <v>0</v>
      </c>
      <c r="V217" s="316">
        <f>T217+U217</f>
        <v>655</v>
      </c>
      <c r="W217" s="282">
        <f t="shared" si="422"/>
        <v>20.848708487084867</v>
      </c>
      <c r="X217" s="348"/>
      <c r="Y217" s="349"/>
      <c r="Z217" s="349"/>
      <c r="AA217" s="429"/>
    </row>
    <row r="218" spans="1:27">
      <c r="A218" s="424"/>
      <c r="K218" s="424"/>
      <c r="L218" s="261" t="s">
        <v>22</v>
      </c>
      <c r="M218" s="278">
        <f t="shared" si="447"/>
        <v>48</v>
      </c>
      <c r="N218" s="279">
        <f t="shared" si="447"/>
        <v>463</v>
      </c>
      <c r="O218" s="288">
        <f t="shared" si="448"/>
        <v>511</v>
      </c>
      <c r="P218" s="281">
        <f>+P168+P193</f>
        <v>0</v>
      </c>
      <c r="Q218" s="314">
        <f t="shared" si="449"/>
        <v>511</v>
      </c>
      <c r="R218" s="278">
        <f t="shared" si="450"/>
        <v>54</v>
      </c>
      <c r="S218" s="279">
        <f t="shared" si="450"/>
        <v>757</v>
      </c>
      <c r="T218" s="288">
        <f t="shared" si="451"/>
        <v>811</v>
      </c>
      <c r="U218" s="281">
        <f>+U168+U193</f>
        <v>0</v>
      </c>
      <c r="V218" s="316">
        <f>T218+U218</f>
        <v>811</v>
      </c>
      <c r="W218" s="282">
        <f t="shared" si="422"/>
        <v>58.708414872798429</v>
      </c>
      <c r="X218" s="348"/>
      <c r="Y218" s="349"/>
      <c r="Z218" s="349"/>
      <c r="AA218" s="429"/>
    </row>
    <row r="219" spans="1:27" ht="13.5" thickBot="1">
      <c r="A219" s="424"/>
      <c r="K219" s="424"/>
      <c r="L219" s="261" t="s">
        <v>23</v>
      </c>
      <c r="M219" s="278">
        <f t="shared" si="447"/>
        <v>40</v>
      </c>
      <c r="N219" s="279">
        <f t="shared" si="447"/>
        <v>439</v>
      </c>
      <c r="O219" s="288">
        <f t="shared" si="448"/>
        <v>479</v>
      </c>
      <c r="P219" s="281">
        <f>+P169+P194</f>
        <v>0</v>
      </c>
      <c r="Q219" s="314">
        <f t="shared" si="449"/>
        <v>479</v>
      </c>
      <c r="R219" s="278">
        <f t="shared" si="450"/>
        <v>61</v>
      </c>
      <c r="S219" s="279">
        <f t="shared" si="450"/>
        <v>912</v>
      </c>
      <c r="T219" s="288">
        <f t="shared" si="451"/>
        <v>973</v>
      </c>
      <c r="U219" s="281">
        <f>+U169+U194</f>
        <v>0</v>
      </c>
      <c r="V219" s="316">
        <f>T219+U219</f>
        <v>973</v>
      </c>
      <c r="W219" s="282">
        <f t="shared" si="422"/>
        <v>103.13152400835075</v>
      </c>
      <c r="X219" s="348"/>
      <c r="Y219" s="349"/>
      <c r="Z219" s="349"/>
      <c r="AA219" s="429"/>
    </row>
    <row r="220" spans="1:27" ht="14.25" thickTop="1" thickBot="1">
      <c r="L220" s="283" t="s">
        <v>40</v>
      </c>
      <c r="M220" s="284">
        <f t="shared" ref="M220:V220" si="452">+M217+M218+M219</f>
        <v>132</v>
      </c>
      <c r="N220" s="285">
        <f t="shared" si="452"/>
        <v>1400</v>
      </c>
      <c r="O220" s="286">
        <f t="shared" si="452"/>
        <v>1532</v>
      </c>
      <c r="P220" s="284">
        <f t="shared" si="452"/>
        <v>0</v>
      </c>
      <c r="Q220" s="286">
        <f t="shared" si="452"/>
        <v>1532</v>
      </c>
      <c r="R220" s="284">
        <f t="shared" si="452"/>
        <v>160</v>
      </c>
      <c r="S220" s="285">
        <f t="shared" si="452"/>
        <v>2279</v>
      </c>
      <c r="T220" s="286">
        <f t="shared" si="452"/>
        <v>2439</v>
      </c>
      <c r="U220" s="284">
        <f t="shared" si="452"/>
        <v>0</v>
      </c>
      <c r="V220" s="286">
        <f t="shared" si="452"/>
        <v>2439</v>
      </c>
      <c r="W220" s="287">
        <f t="shared" si="422"/>
        <v>59.203655352480425</v>
      </c>
    </row>
    <row r="221" spans="1:27" ht="13.5" thickTop="1">
      <c r="L221" s="261" t="s">
        <v>10</v>
      </c>
      <c r="M221" s="278">
        <f t="shared" ref="M221:N223" si="453">+M171+M196</f>
        <v>51</v>
      </c>
      <c r="N221" s="279">
        <f t="shared" si="453"/>
        <v>497</v>
      </c>
      <c r="O221" s="280">
        <f>M221+N221</f>
        <v>548</v>
      </c>
      <c r="P221" s="281">
        <f>+P171+P196</f>
        <v>0</v>
      </c>
      <c r="Q221" s="314">
        <f t="shared" ref="Q221" si="454">O221+P221</f>
        <v>548</v>
      </c>
      <c r="R221" s="278">
        <f t="shared" ref="R221:S223" si="455">+R171+R196</f>
        <v>55</v>
      </c>
      <c r="S221" s="279">
        <f t="shared" si="455"/>
        <v>914</v>
      </c>
      <c r="T221" s="280">
        <f>R221+S221</f>
        <v>969</v>
      </c>
      <c r="U221" s="281">
        <f>+U171+U196</f>
        <v>0</v>
      </c>
      <c r="V221" s="316">
        <f>T221+U221</f>
        <v>969</v>
      </c>
      <c r="W221" s="282">
        <f>IF(Q221=0,0,((V221/Q221)-1)*100)</f>
        <v>76.824817518248167</v>
      </c>
    </row>
    <row r="222" spans="1:27">
      <c r="L222" s="261" t="s">
        <v>11</v>
      </c>
      <c r="M222" s="278">
        <f t="shared" si="453"/>
        <v>40</v>
      </c>
      <c r="N222" s="279">
        <f t="shared" si="453"/>
        <v>484</v>
      </c>
      <c r="O222" s="280">
        <f>M222+N222</f>
        <v>524</v>
      </c>
      <c r="P222" s="281">
        <f>+P172+P197</f>
        <v>0</v>
      </c>
      <c r="Q222" s="314">
        <f>O222+P222</f>
        <v>524</v>
      </c>
      <c r="R222" s="278">
        <f t="shared" si="455"/>
        <v>50</v>
      </c>
      <c r="S222" s="279">
        <f t="shared" si="455"/>
        <v>871</v>
      </c>
      <c r="T222" s="280">
        <f>R222+S222</f>
        <v>921</v>
      </c>
      <c r="U222" s="281">
        <f>+U172+U197</f>
        <v>0</v>
      </c>
      <c r="V222" s="316">
        <f>T222+U222</f>
        <v>921</v>
      </c>
      <c r="W222" s="282">
        <f>IF(Q222=0,0,((V222/Q222)-1)*100)</f>
        <v>75.763358778625943</v>
      </c>
    </row>
    <row r="223" spans="1:27" ht="13.5" thickBot="1">
      <c r="L223" s="267" t="s">
        <v>12</v>
      </c>
      <c r="M223" s="278">
        <f t="shared" si="453"/>
        <v>54</v>
      </c>
      <c r="N223" s="279">
        <f t="shared" si="453"/>
        <v>489</v>
      </c>
      <c r="O223" s="280">
        <f t="shared" ref="O223" si="456">M223+N223</f>
        <v>543</v>
      </c>
      <c r="P223" s="281">
        <f>+P173+P198</f>
        <v>0</v>
      </c>
      <c r="Q223" s="314">
        <f>O223+P223</f>
        <v>543</v>
      </c>
      <c r="R223" s="278">
        <f t="shared" si="455"/>
        <v>61</v>
      </c>
      <c r="S223" s="279">
        <f t="shared" si="455"/>
        <v>947</v>
      </c>
      <c r="T223" s="280">
        <f t="shared" ref="T223" si="457">R223+S223</f>
        <v>1008</v>
      </c>
      <c r="U223" s="281">
        <f>+U173+U198</f>
        <v>0</v>
      </c>
      <c r="V223" s="316">
        <f>T223+U223</f>
        <v>1008</v>
      </c>
      <c r="W223" s="282">
        <f>IF(Q223=0,0,((V223/Q223)-1)*100)</f>
        <v>85.635359116022087</v>
      </c>
    </row>
    <row r="224" spans="1:27" ht="14.25" thickTop="1" thickBot="1">
      <c r="L224" s="448" t="s">
        <v>38</v>
      </c>
      <c r="M224" s="449">
        <f t="shared" ref="M224" si="458">+M221+M222+M223</f>
        <v>145</v>
      </c>
      <c r="N224" s="450">
        <f t="shared" ref="N224" si="459">+N221+N222+N223</f>
        <v>1470</v>
      </c>
      <c r="O224" s="451">
        <f t="shared" ref="O224" si="460">+O221+O222+O223</f>
        <v>1615</v>
      </c>
      <c r="P224" s="449">
        <f t="shared" ref="P224" si="461">+P221+P222+P223</f>
        <v>0</v>
      </c>
      <c r="Q224" s="452">
        <f t="shared" ref="Q224" si="462">+Q221+Q222+Q223</f>
        <v>1615</v>
      </c>
      <c r="R224" s="449">
        <f t="shared" ref="R224" si="463">+R221+R222+R223</f>
        <v>166</v>
      </c>
      <c r="S224" s="450">
        <f t="shared" ref="S224" si="464">+S221+S222+S223</f>
        <v>2732</v>
      </c>
      <c r="T224" s="451">
        <f t="shared" ref="T224" si="465">+T221+T222+T223</f>
        <v>2898</v>
      </c>
      <c r="U224" s="449">
        <f t="shared" ref="U224" si="466">+U221+U222+U223</f>
        <v>0</v>
      </c>
      <c r="V224" s="452">
        <f t="shared" ref="V224" si="467">+V221+V222+V223</f>
        <v>2898</v>
      </c>
      <c r="W224" s="453">
        <f t="shared" ref="W224" si="468">IF(Q224=0,0,((V224/Q224)-1)*100)</f>
        <v>79.442724458204324</v>
      </c>
    </row>
    <row r="225" spans="12:23" ht="14.25" thickTop="1" thickBot="1">
      <c r="L225" s="283" t="s">
        <v>64</v>
      </c>
      <c r="M225" s="284">
        <f t="shared" ref="M225" si="469">+M212+M216+M220+M224</f>
        <v>477</v>
      </c>
      <c r="N225" s="285">
        <f t="shared" ref="N225" si="470">+N212+N216+N220+N224</f>
        <v>4715</v>
      </c>
      <c r="O225" s="286">
        <f t="shared" ref="O225" si="471">+O212+O216+O220+O224</f>
        <v>5192</v>
      </c>
      <c r="P225" s="284">
        <f t="shared" ref="P225" si="472">+P212+P216+P220+P224</f>
        <v>0</v>
      </c>
      <c r="Q225" s="286">
        <f t="shared" ref="Q225" si="473">+Q212+Q216+Q220+Q224</f>
        <v>5192</v>
      </c>
      <c r="R225" s="284">
        <f t="shared" ref="R225" si="474">+R212+R216+R220+R224</f>
        <v>608</v>
      </c>
      <c r="S225" s="285">
        <f t="shared" ref="S225" si="475">+S212+S216+S220+S224</f>
        <v>7596</v>
      </c>
      <c r="T225" s="286">
        <f t="shared" ref="T225" si="476">+T212+T216+T220+T224</f>
        <v>8204</v>
      </c>
      <c r="U225" s="284">
        <f t="shared" ref="U225" si="477">+U212+U216+U220+U224</f>
        <v>0</v>
      </c>
      <c r="V225" s="286">
        <f t="shared" ref="V225" si="478">+V212+V216+V220+V224</f>
        <v>8204</v>
      </c>
      <c r="W225" s="287">
        <f>IF(Q225=0,0,((V225/Q225)-1)*100)</f>
        <v>58.012326656394464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128:W128"/>
    <mergeCell ref="L202:W202"/>
    <mergeCell ref="L203:W203"/>
    <mergeCell ref="L152:W152"/>
    <mergeCell ref="L153:W153"/>
    <mergeCell ref="L177:W177"/>
    <mergeCell ref="L178:W178"/>
    <mergeCell ref="L77:W77"/>
    <mergeCell ref="L78:W78"/>
    <mergeCell ref="L102:W102"/>
    <mergeCell ref="L103:W103"/>
    <mergeCell ref="L127:W127"/>
    <mergeCell ref="R30:V30"/>
    <mergeCell ref="B52:I52"/>
    <mergeCell ref="B53:I53"/>
    <mergeCell ref="C55:E55"/>
    <mergeCell ref="F55:H55"/>
    <mergeCell ref="L52:W52"/>
    <mergeCell ref="L53:W53"/>
    <mergeCell ref="M55:Q55"/>
    <mergeCell ref="R55:V55"/>
    <mergeCell ref="M205:Q205"/>
    <mergeCell ref="B2:I2"/>
    <mergeCell ref="B3:I3"/>
    <mergeCell ref="C5:E5"/>
    <mergeCell ref="F5:H5"/>
    <mergeCell ref="L2:W2"/>
    <mergeCell ref="L3:W3"/>
    <mergeCell ref="M5:Q5"/>
    <mergeCell ref="R5:V5"/>
    <mergeCell ref="B27:I27"/>
    <mergeCell ref="B28:I28"/>
    <mergeCell ref="C30:E30"/>
    <mergeCell ref="F30:H30"/>
    <mergeCell ref="L27:W27"/>
    <mergeCell ref="L28:W28"/>
    <mergeCell ref="M30:Q30"/>
  </mergeCells>
  <conditionalFormatting sqref="A1:A1048576 K1:K1048576">
    <cfRule type="containsText" dxfId="5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Don Mueang International Airport</oddHeader>
  </headerFooter>
  <rowBreaks count="2" manualBreakCount="2">
    <brk id="76" min="11" max="22" man="1"/>
    <brk id="151" min="1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A226"/>
  <sheetViews>
    <sheetView topLeftCell="H34" workbookViewId="0">
      <selection activeCell="X46" sqref="X4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1.140625" style="1" customWidth="1"/>
    <col min="6" max="6" width="10.85546875" style="1" customWidth="1"/>
    <col min="7" max="7" width="11.140625" style="1" customWidth="1"/>
    <col min="8" max="8" width="12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42578125" style="1" customWidth="1"/>
    <col min="15" max="15" width="14.140625" style="1" bestFit="1" customWidth="1"/>
    <col min="16" max="16" width="11" style="1" customWidth="1"/>
    <col min="17" max="17" width="12.5703125" style="1" customWidth="1"/>
    <col min="18" max="19" width="12.28515625" style="1" customWidth="1"/>
    <col min="20" max="20" width="15.42578125" style="1" customWidth="1"/>
    <col min="21" max="21" width="11" style="1" customWidth="1"/>
    <col min="22" max="22" width="12.140625" style="1" customWidth="1"/>
    <col min="23" max="23" width="12.140625" style="2" bestFit="1" customWidth="1"/>
    <col min="24" max="24" width="9" style="2" bestFit="1" customWidth="1"/>
    <col min="25" max="25" width="9.85546875" style="1" bestFit="1" customWidth="1"/>
    <col min="26" max="26" width="7" style="1"/>
    <col min="27" max="27" width="8.140625" style="3" bestFit="1" customWidth="1"/>
    <col min="28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118" t="s">
        <v>5</v>
      </c>
      <c r="D7" s="119" t="s">
        <v>6</v>
      </c>
      <c r="E7" s="417" t="s">
        <v>7</v>
      </c>
      <c r="F7" s="118" t="s">
        <v>5</v>
      </c>
      <c r="G7" s="119" t="s">
        <v>6</v>
      </c>
      <c r="H7" s="414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435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v>198</v>
      </c>
      <c r="D9" s="128">
        <v>198</v>
      </c>
      <c r="E9" s="186">
        <f>SUM(C9:D9)</f>
        <v>396</v>
      </c>
      <c r="F9" s="126">
        <v>305</v>
      </c>
      <c r="G9" s="128">
        <v>303</v>
      </c>
      <c r="H9" s="186">
        <f>SUM(F9:G9)</f>
        <v>608</v>
      </c>
      <c r="I9" s="129">
        <f t="shared" ref="I9:I20" si="1">IF(E9=0,0,((H9/E9)-1)*100)</f>
        <v>53.535353535353522</v>
      </c>
      <c r="J9" s="4"/>
      <c r="L9" s="14" t="s">
        <v>13</v>
      </c>
      <c r="M9" s="40">
        <v>26211</v>
      </c>
      <c r="N9" s="38">
        <v>23852</v>
      </c>
      <c r="O9" s="202">
        <f>SUM(M9:N9)</f>
        <v>50063</v>
      </c>
      <c r="P9" s="151">
        <v>0</v>
      </c>
      <c r="Q9" s="202">
        <f>O9+P9</f>
        <v>50063</v>
      </c>
      <c r="R9" s="40">
        <v>43767</v>
      </c>
      <c r="S9" s="38">
        <v>40851</v>
      </c>
      <c r="T9" s="202">
        <f>SUM(R9:S9)</f>
        <v>84618</v>
      </c>
      <c r="U9" s="433">
        <v>0</v>
      </c>
      <c r="V9" s="202">
        <f>T9+U9</f>
        <v>84618</v>
      </c>
      <c r="W9" s="41">
        <f t="shared" ref="W9:W20" si="2">IF(Q9=0,0,((V9/Q9)-1)*100)</f>
        <v>69.023030980963981</v>
      </c>
    </row>
    <row r="10" spans="1:23">
      <c r="A10" s="418" t="str">
        <f t="shared" si="0"/>
        <v xml:space="preserve"> </v>
      </c>
      <c r="B10" s="112" t="s">
        <v>14</v>
      </c>
      <c r="C10" s="126">
        <v>186</v>
      </c>
      <c r="D10" s="128">
        <v>187</v>
      </c>
      <c r="E10" s="186">
        <f>SUM(C10:D10)</f>
        <v>373</v>
      </c>
      <c r="F10" s="126">
        <v>300</v>
      </c>
      <c r="G10" s="128">
        <v>300</v>
      </c>
      <c r="H10" s="186">
        <f>SUM(F10:G10)</f>
        <v>600</v>
      </c>
      <c r="I10" s="129">
        <f t="shared" si="1"/>
        <v>60.85790884718498</v>
      </c>
      <c r="J10" s="4"/>
      <c r="L10" s="14" t="s">
        <v>14</v>
      </c>
      <c r="M10" s="40">
        <v>24525</v>
      </c>
      <c r="N10" s="38">
        <v>26270</v>
      </c>
      <c r="O10" s="202">
        <f t="shared" ref="O10" si="3">SUM(M10:N10)</f>
        <v>50795</v>
      </c>
      <c r="P10" s="151">
        <v>0</v>
      </c>
      <c r="Q10" s="202">
        <f>O10+P10</f>
        <v>50795</v>
      </c>
      <c r="R10" s="40">
        <v>41869</v>
      </c>
      <c r="S10" s="38">
        <v>42102</v>
      </c>
      <c r="T10" s="202">
        <f t="shared" ref="T10" si="4">SUM(R10:S10)</f>
        <v>83971</v>
      </c>
      <c r="U10" s="433">
        <v>0</v>
      </c>
      <c r="V10" s="202">
        <f>T10+U10</f>
        <v>83971</v>
      </c>
      <c r="W10" s="41">
        <f t="shared" si="2"/>
        <v>65.313515109754888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v>207</v>
      </c>
      <c r="D11" s="128">
        <v>207</v>
      </c>
      <c r="E11" s="186">
        <f>SUM(C11:D11)</f>
        <v>414</v>
      </c>
      <c r="F11" s="126">
        <v>288</v>
      </c>
      <c r="G11" s="128">
        <v>290</v>
      </c>
      <c r="H11" s="186">
        <f>SUM(F11:G11)</f>
        <v>578</v>
      </c>
      <c r="I11" s="129">
        <f>IF(E11=0,0,((H11/E11)-1)*100)</f>
        <v>39.613526570048307</v>
      </c>
      <c r="J11" s="8"/>
      <c r="L11" s="14" t="s">
        <v>15</v>
      </c>
      <c r="M11" s="40">
        <v>26353</v>
      </c>
      <c r="N11" s="38">
        <v>26694</v>
      </c>
      <c r="O11" s="202">
        <f>SUM(M11:N11)</f>
        <v>53047</v>
      </c>
      <c r="P11" s="151">
        <v>0</v>
      </c>
      <c r="Q11" s="202">
        <f>O11+P11</f>
        <v>53047</v>
      </c>
      <c r="R11" s="40">
        <v>37397</v>
      </c>
      <c r="S11" s="38">
        <v>38840</v>
      </c>
      <c r="T11" s="202">
        <f>SUM(R11:S11)</f>
        <v>76237</v>
      </c>
      <c r="U11" s="433">
        <v>0</v>
      </c>
      <c r="V11" s="202">
        <f>T11+U11</f>
        <v>76237</v>
      </c>
      <c r="W11" s="41">
        <f>IF(Q11=0,0,((V11/Q11)-1)*100)</f>
        <v>43.715950006597915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134">
        <f>+C9+C10+C11</f>
        <v>591</v>
      </c>
      <c r="D12" s="136">
        <f t="shared" ref="D12:H12" si="5">+D9+D10+D11</f>
        <v>592</v>
      </c>
      <c r="E12" s="187">
        <f t="shared" si="5"/>
        <v>1183</v>
      </c>
      <c r="F12" s="134">
        <f t="shared" si="5"/>
        <v>893</v>
      </c>
      <c r="G12" s="136">
        <f t="shared" si="5"/>
        <v>893</v>
      </c>
      <c r="H12" s="187">
        <f t="shared" si="5"/>
        <v>1786</v>
      </c>
      <c r="I12" s="138">
        <f t="shared" si="1"/>
        <v>50.972104818258671</v>
      </c>
      <c r="J12" s="8"/>
      <c r="L12" s="42" t="s">
        <v>61</v>
      </c>
      <c r="M12" s="46">
        <f t="shared" ref="M12:V12" si="6">+M9+M10+M11</f>
        <v>77089</v>
      </c>
      <c r="N12" s="44">
        <f t="shared" si="6"/>
        <v>76816</v>
      </c>
      <c r="O12" s="203">
        <f t="shared" si="6"/>
        <v>153905</v>
      </c>
      <c r="P12" s="44">
        <f t="shared" si="6"/>
        <v>0</v>
      </c>
      <c r="Q12" s="203">
        <f t="shared" si="6"/>
        <v>153905</v>
      </c>
      <c r="R12" s="46">
        <f t="shared" si="6"/>
        <v>123033</v>
      </c>
      <c r="S12" s="44">
        <f t="shared" si="6"/>
        <v>121793</v>
      </c>
      <c r="T12" s="203">
        <f t="shared" si="6"/>
        <v>244826</v>
      </c>
      <c r="U12" s="44">
        <f t="shared" si="6"/>
        <v>0</v>
      </c>
      <c r="V12" s="203">
        <f t="shared" si="6"/>
        <v>244826</v>
      </c>
      <c r="W12" s="47">
        <f t="shared" si="2"/>
        <v>59.076053409570846</v>
      </c>
    </row>
    <row r="13" spans="1:23" ht="13.5" thickTop="1">
      <c r="A13" s="418" t="str">
        <f t="shared" si="0"/>
        <v xml:space="preserve"> </v>
      </c>
      <c r="B13" s="112" t="s">
        <v>16</v>
      </c>
      <c r="C13" s="139">
        <v>214</v>
      </c>
      <c r="D13" s="141">
        <v>214</v>
      </c>
      <c r="E13" s="186">
        <f t="shared" ref="E13" si="7">SUM(C13:D13)</f>
        <v>428</v>
      </c>
      <c r="F13" s="139">
        <v>292</v>
      </c>
      <c r="G13" s="141">
        <v>291</v>
      </c>
      <c r="H13" s="186">
        <f t="shared" ref="H13:H19" si="8">SUM(F13:G13)</f>
        <v>583</v>
      </c>
      <c r="I13" s="129">
        <f t="shared" si="1"/>
        <v>36.214953271028037</v>
      </c>
      <c r="J13" s="8"/>
      <c r="L13" s="14" t="s">
        <v>16</v>
      </c>
      <c r="M13" s="40">
        <v>29262</v>
      </c>
      <c r="N13" s="38">
        <v>27327</v>
      </c>
      <c r="O13" s="202">
        <f t="shared" ref="O13" si="9">SUM(M13:N13)</f>
        <v>56589</v>
      </c>
      <c r="P13" s="151">
        <v>0</v>
      </c>
      <c r="Q13" s="202">
        <f>O13+P13</f>
        <v>56589</v>
      </c>
      <c r="R13" s="40">
        <v>40430</v>
      </c>
      <c r="S13" s="38">
        <v>37974</v>
      </c>
      <c r="T13" s="202">
        <f t="shared" ref="T13:T15" si="10">SUM(R13:S13)</f>
        <v>78404</v>
      </c>
      <c r="U13" s="433">
        <v>0</v>
      </c>
      <c r="V13" s="202">
        <f>T13+U13</f>
        <v>78404</v>
      </c>
      <c r="W13" s="41">
        <f t="shared" si="2"/>
        <v>38.549894855890734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v>216</v>
      </c>
      <c r="D14" s="141">
        <v>216</v>
      </c>
      <c r="E14" s="186">
        <f>SUM(C14:D14)</f>
        <v>432</v>
      </c>
      <c r="F14" s="139">
        <v>287</v>
      </c>
      <c r="G14" s="141">
        <v>288</v>
      </c>
      <c r="H14" s="186">
        <f>SUM(F14:G14)</f>
        <v>575</v>
      </c>
      <c r="I14" s="129">
        <f>IF(E14=0,0,((H14/E14)-1)*100)</f>
        <v>33.101851851851862</v>
      </c>
      <c r="L14" s="14" t="s">
        <v>17</v>
      </c>
      <c r="M14" s="40">
        <v>26751</v>
      </c>
      <c r="N14" s="38">
        <v>25528</v>
      </c>
      <c r="O14" s="202">
        <f>SUM(M14:N14)</f>
        <v>52279</v>
      </c>
      <c r="P14" s="151">
        <v>0</v>
      </c>
      <c r="Q14" s="202">
        <f>O14+P14</f>
        <v>52279</v>
      </c>
      <c r="R14" s="40">
        <v>35965</v>
      </c>
      <c r="S14" s="38">
        <v>34562</v>
      </c>
      <c r="T14" s="202">
        <f>SUM(R14:S14)</f>
        <v>70527</v>
      </c>
      <c r="U14" s="433">
        <v>0</v>
      </c>
      <c r="V14" s="202">
        <f>T14+U14</f>
        <v>70527</v>
      </c>
      <c r="W14" s="41">
        <f>IF(Q14=0,0,((V14/Q14)-1)*100)</f>
        <v>34.905028787849801</v>
      </c>
    </row>
    <row r="15" spans="1:23" ht="13.5" thickBot="1">
      <c r="A15" s="421" t="str">
        <f t="shared" si="0"/>
        <v xml:space="preserve"> </v>
      </c>
      <c r="B15" s="112" t="s">
        <v>18</v>
      </c>
      <c r="C15" s="139">
        <v>196</v>
      </c>
      <c r="D15" s="141">
        <v>196</v>
      </c>
      <c r="E15" s="186">
        <f t="shared" ref="E15" si="11">SUM(C15:D15)</f>
        <v>392</v>
      </c>
      <c r="F15" s="139">
        <v>271</v>
      </c>
      <c r="G15" s="141">
        <v>271</v>
      </c>
      <c r="H15" s="186">
        <f t="shared" si="8"/>
        <v>542</v>
      </c>
      <c r="I15" s="129">
        <f t="shared" si="1"/>
        <v>38.265306122448983</v>
      </c>
      <c r="J15" s="9"/>
      <c r="L15" s="14" t="s">
        <v>18</v>
      </c>
      <c r="M15" s="40">
        <v>23960</v>
      </c>
      <c r="N15" s="38">
        <v>23005</v>
      </c>
      <c r="O15" s="202">
        <f t="shared" ref="O15" si="12">SUM(M15:N15)</f>
        <v>46965</v>
      </c>
      <c r="P15" s="151">
        <v>0</v>
      </c>
      <c r="Q15" s="202">
        <f>O15+P15</f>
        <v>46965</v>
      </c>
      <c r="R15" s="40">
        <v>38412</v>
      </c>
      <c r="S15" s="38">
        <v>36139</v>
      </c>
      <c r="T15" s="202">
        <f t="shared" si="10"/>
        <v>74551</v>
      </c>
      <c r="U15" s="433">
        <v>132</v>
      </c>
      <c r="V15" s="202">
        <f>T15+U15</f>
        <v>74683</v>
      </c>
      <c r="W15" s="41">
        <f t="shared" si="2"/>
        <v>59.01841797082934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626</v>
      </c>
      <c r="D16" s="145">
        <f t="shared" ref="D16:H16" si="13">+D13+D14+D15</f>
        <v>626</v>
      </c>
      <c r="E16" s="188">
        <f t="shared" si="13"/>
        <v>1252</v>
      </c>
      <c r="F16" s="134">
        <f t="shared" si="13"/>
        <v>850</v>
      </c>
      <c r="G16" s="145">
        <f t="shared" si="13"/>
        <v>850</v>
      </c>
      <c r="H16" s="188">
        <f t="shared" si="13"/>
        <v>1700</v>
      </c>
      <c r="I16" s="137">
        <f t="shared" si="1"/>
        <v>35.782747603833862</v>
      </c>
      <c r="J16" s="10"/>
      <c r="K16" s="11"/>
      <c r="L16" s="48" t="s">
        <v>19</v>
      </c>
      <c r="M16" s="49">
        <f>+M13+M14+M15</f>
        <v>79973</v>
      </c>
      <c r="N16" s="50">
        <f t="shared" ref="N16:V16" si="14">+N13+N14+N15</f>
        <v>75860</v>
      </c>
      <c r="O16" s="204">
        <f t="shared" si="14"/>
        <v>155833</v>
      </c>
      <c r="P16" s="50">
        <f t="shared" si="14"/>
        <v>0</v>
      </c>
      <c r="Q16" s="204">
        <f t="shared" si="14"/>
        <v>155833</v>
      </c>
      <c r="R16" s="49">
        <f t="shared" si="14"/>
        <v>114807</v>
      </c>
      <c r="S16" s="50">
        <f t="shared" si="14"/>
        <v>108675</v>
      </c>
      <c r="T16" s="204">
        <f t="shared" si="14"/>
        <v>223482</v>
      </c>
      <c r="U16" s="50">
        <f t="shared" si="14"/>
        <v>132</v>
      </c>
      <c r="V16" s="204">
        <f t="shared" si="14"/>
        <v>223614</v>
      </c>
      <c r="W16" s="51">
        <f t="shared" si="2"/>
        <v>43.495921916410516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v>206</v>
      </c>
      <c r="D17" s="128">
        <v>206</v>
      </c>
      <c r="E17" s="189">
        <f t="shared" ref="E17:E19" si="15">SUM(C17:D17)</f>
        <v>412</v>
      </c>
      <c r="F17" s="126">
        <v>285</v>
      </c>
      <c r="G17" s="128">
        <v>285</v>
      </c>
      <c r="H17" s="189">
        <f t="shared" si="8"/>
        <v>570</v>
      </c>
      <c r="I17" s="129">
        <f t="shared" si="1"/>
        <v>38.349514563106801</v>
      </c>
      <c r="J17" s="4"/>
      <c r="L17" s="14" t="s">
        <v>21</v>
      </c>
      <c r="M17" s="40">
        <v>29390</v>
      </c>
      <c r="N17" s="38">
        <v>26611</v>
      </c>
      <c r="O17" s="202">
        <f t="shared" ref="O17:O19" si="16">SUM(M17:N17)</f>
        <v>56001</v>
      </c>
      <c r="P17" s="151">
        <v>0</v>
      </c>
      <c r="Q17" s="202">
        <f>O17+P17</f>
        <v>56001</v>
      </c>
      <c r="R17" s="40">
        <v>42123</v>
      </c>
      <c r="S17" s="38">
        <v>38600</v>
      </c>
      <c r="T17" s="202">
        <f t="shared" ref="T17:T19" si="17">SUM(R17:S17)</f>
        <v>80723</v>
      </c>
      <c r="U17" s="433">
        <v>0</v>
      </c>
      <c r="V17" s="202">
        <f>T17+U17</f>
        <v>80723</v>
      </c>
      <c r="W17" s="41">
        <f t="shared" si="2"/>
        <v>44.145640256424002</v>
      </c>
    </row>
    <row r="18" spans="1:27">
      <c r="A18" s="418" t="str">
        <f t="shared" si="0"/>
        <v xml:space="preserve"> </v>
      </c>
      <c r="B18" s="112" t="s">
        <v>22</v>
      </c>
      <c r="C18" s="126">
        <v>208</v>
      </c>
      <c r="D18" s="128">
        <v>208</v>
      </c>
      <c r="E18" s="180">
        <f t="shared" si="15"/>
        <v>416</v>
      </c>
      <c r="F18" s="126">
        <v>275</v>
      </c>
      <c r="G18" s="128">
        <v>274</v>
      </c>
      <c r="H18" s="180">
        <f t="shared" si="8"/>
        <v>549</v>
      </c>
      <c r="I18" s="129">
        <f t="shared" si="1"/>
        <v>31.971153846153854</v>
      </c>
      <c r="J18" s="4"/>
      <c r="L18" s="14" t="s">
        <v>22</v>
      </c>
      <c r="M18" s="40">
        <v>29246</v>
      </c>
      <c r="N18" s="38">
        <v>29173</v>
      </c>
      <c r="O18" s="202">
        <f t="shared" si="16"/>
        <v>58419</v>
      </c>
      <c r="P18" s="151">
        <v>265</v>
      </c>
      <c r="Q18" s="202">
        <f>O18+P18</f>
        <v>58684</v>
      </c>
      <c r="R18" s="40">
        <v>40838</v>
      </c>
      <c r="S18" s="38">
        <v>40922</v>
      </c>
      <c r="T18" s="202">
        <f t="shared" si="17"/>
        <v>81760</v>
      </c>
      <c r="U18" s="433">
        <v>0</v>
      </c>
      <c r="V18" s="202">
        <f>T18+U18</f>
        <v>81760</v>
      </c>
      <c r="W18" s="41">
        <f t="shared" si="2"/>
        <v>39.322472905732383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v>193</v>
      </c>
      <c r="D19" s="147">
        <v>194</v>
      </c>
      <c r="E19" s="184">
        <f t="shared" si="15"/>
        <v>387</v>
      </c>
      <c r="F19" s="126">
        <v>241</v>
      </c>
      <c r="G19" s="147">
        <v>242</v>
      </c>
      <c r="H19" s="184">
        <f t="shared" si="8"/>
        <v>483</v>
      </c>
      <c r="I19" s="148">
        <f t="shared" si="1"/>
        <v>24.806201550387598</v>
      </c>
      <c r="J19" s="4"/>
      <c r="L19" s="14" t="s">
        <v>23</v>
      </c>
      <c r="M19" s="40">
        <v>26423</v>
      </c>
      <c r="N19" s="38">
        <v>24486</v>
      </c>
      <c r="O19" s="202">
        <f t="shared" si="16"/>
        <v>50909</v>
      </c>
      <c r="P19" s="151">
        <v>0</v>
      </c>
      <c r="Q19" s="202">
        <f>O19+P19</f>
        <v>50909</v>
      </c>
      <c r="R19" s="40">
        <v>31404</v>
      </c>
      <c r="S19" s="38">
        <v>30111</v>
      </c>
      <c r="T19" s="202">
        <f t="shared" si="17"/>
        <v>61515</v>
      </c>
      <c r="U19" s="433">
        <v>0</v>
      </c>
      <c r="V19" s="202">
        <f>T19+U19</f>
        <v>61515</v>
      </c>
      <c r="W19" s="41">
        <f t="shared" si="2"/>
        <v>20.833251487949077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18">+C17+C18+C19</f>
        <v>607</v>
      </c>
      <c r="D20" s="136">
        <f t="shared" si="18"/>
        <v>608</v>
      </c>
      <c r="E20" s="190">
        <f t="shared" si="18"/>
        <v>1215</v>
      </c>
      <c r="F20" s="134">
        <f t="shared" si="18"/>
        <v>801</v>
      </c>
      <c r="G20" s="136">
        <f t="shared" si="18"/>
        <v>801</v>
      </c>
      <c r="H20" s="190">
        <f t="shared" si="18"/>
        <v>1602</v>
      </c>
      <c r="I20" s="137">
        <f t="shared" si="1"/>
        <v>31.851851851851841</v>
      </c>
      <c r="J20" s="4"/>
      <c r="L20" s="42" t="s">
        <v>24</v>
      </c>
      <c r="M20" s="46">
        <f t="shared" ref="M20:V20" si="19">+M17+M18+M19</f>
        <v>85059</v>
      </c>
      <c r="N20" s="44">
        <f t="shared" si="19"/>
        <v>80270</v>
      </c>
      <c r="O20" s="203">
        <f t="shared" si="19"/>
        <v>165329</v>
      </c>
      <c r="P20" s="44">
        <f t="shared" si="19"/>
        <v>265</v>
      </c>
      <c r="Q20" s="203">
        <f t="shared" si="19"/>
        <v>165594</v>
      </c>
      <c r="R20" s="46">
        <f t="shared" si="19"/>
        <v>114365</v>
      </c>
      <c r="S20" s="44">
        <f t="shared" si="19"/>
        <v>109633</v>
      </c>
      <c r="T20" s="203">
        <f t="shared" si="19"/>
        <v>223998</v>
      </c>
      <c r="U20" s="44">
        <f t="shared" si="19"/>
        <v>0</v>
      </c>
      <c r="V20" s="203">
        <f t="shared" si="19"/>
        <v>223998</v>
      </c>
      <c r="W20" s="47">
        <f t="shared" si="2"/>
        <v>35.269393818616621</v>
      </c>
    </row>
    <row r="21" spans="1:27" ht="13.5" thickTop="1">
      <c r="A21" s="418" t="str">
        <f t="shared" ref="A21:A25" si="20">IF(ISERROR(F21/G21)," ",IF(F21/G21&gt;0.5,IF(F21/G21&lt;1.5," ","NOT OK"),"NOT OK"))</f>
        <v xml:space="preserve"> </v>
      </c>
      <c r="B21" s="112" t="s">
        <v>10</v>
      </c>
      <c r="C21" s="126">
        <v>222</v>
      </c>
      <c r="D21" s="128">
        <v>220</v>
      </c>
      <c r="E21" s="186">
        <f>SUM(C21:D21)</f>
        <v>442</v>
      </c>
      <c r="F21" s="126">
        <v>268</v>
      </c>
      <c r="G21" s="128">
        <v>267</v>
      </c>
      <c r="H21" s="186">
        <f>SUM(F21:G21)</f>
        <v>535</v>
      </c>
      <c r="I21" s="129">
        <f t="shared" ref="I21:I25" si="21">IF(E21=0,0,((H21/E21)-1)*100)</f>
        <v>21.040723981900445</v>
      </c>
      <c r="J21" s="4"/>
      <c r="L21" s="14" t="s">
        <v>10</v>
      </c>
      <c r="M21" s="40">
        <v>30341</v>
      </c>
      <c r="N21" s="38">
        <v>28929</v>
      </c>
      <c r="O21" s="202">
        <f>SUM(M21:N21)</f>
        <v>59270</v>
      </c>
      <c r="P21" s="151">
        <v>0</v>
      </c>
      <c r="Q21" s="202">
        <f t="shared" ref="Q21" si="22">O21+P21</f>
        <v>59270</v>
      </c>
      <c r="R21" s="40">
        <v>35509</v>
      </c>
      <c r="S21" s="38">
        <v>34283</v>
      </c>
      <c r="T21" s="202">
        <f>SUM(R21:S21)</f>
        <v>69792</v>
      </c>
      <c r="U21" s="433">
        <v>0</v>
      </c>
      <c r="V21" s="202">
        <f>T21+U21</f>
        <v>69792</v>
      </c>
      <c r="W21" s="41">
        <f t="shared" ref="W21:W25" si="23">IF(Q21=0,0,((V21/Q21)-1)*100)</f>
        <v>17.752657330858778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233</v>
      </c>
      <c r="D22" s="128">
        <v>236</v>
      </c>
      <c r="E22" s="186">
        <f>SUM(C22:D22)</f>
        <v>469</v>
      </c>
      <c r="F22" s="126">
        <v>272</v>
      </c>
      <c r="G22" s="128">
        <v>272</v>
      </c>
      <c r="H22" s="186">
        <f>SUM(F22:G22)</f>
        <v>544</v>
      </c>
      <c r="I22" s="129">
        <f>IF(E22=0,0,((H22/E22)-1)*100)</f>
        <v>15.991471215351805</v>
      </c>
      <c r="J22" s="4"/>
      <c r="K22" s="7"/>
      <c r="L22" s="14" t="s">
        <v>11</v>
      </c>
      <c r="M22" s="40">
        <v>33468</v>
      </c>
      <c r="N22" s="38">
        <v>31486</v>
      </c>
      <c r="O22" s="202">
        <f>SUM(M22:N22)</f>
        <v>64954</v>
      </c>
      <c r="P22" s="151">
        <v>0</v>
      </c>
      <c r="Q22" s="202">
        <f>O22+P22</f>
        <v>64954</v>
      </c>
      <c r="R22" s="40">
        <v>40709</v>
      </c>
      <c r="S22" s="38">
        <v>38043</v>
      </c>
      <c r="T22" s="202">
        <f>SUM(R22:S22)</f>
        <v>78752</v>
      </c>
      <c r="U22" s="433">
        <v>0</v>
      </c>
      <c r="V22" s="202">
        <f>T22+U22</f>
        <v>78752</v>
      </c>
      <c r="W22" s="41">
        <f>IF(Q22=0,0,((V22/Q22)-1)*100)</f>
        <v>21.242725621208859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260</v>
      </c>
      <c r="D23" s="132">
        <v>260</v>
      </c>
      <c r="E23" s="186">
        <f>SUM(C23:D23)</f>
        <v>520</v>
      </c>
      <c r="F23" s="130">
        <v>304</v>
      </c>
      <c r="G23" s="132">
        <v>302</v>
      </c>
      <c r="H23" s="186">
        <f>SUM(F23:G23)</f>
        <v>606</v>
      </c>
      <c r="I23" s="129">
        <f>IF(E23=0,0,((H23/E23)-1)*100)</f>
        <v>16.538461538461547</v>
      </c>
      <c r="J23" s="4"/>
      <c r="K23" s="7"/>
      <c r="L23" s="23" t="s">
        <v>12</v>
      </c>
      <c r="M23" s="40">
        <v>37377</v>
      </c>
      <c r="N23" s="38">
        <v>34850</v>
      </c>
      <c r="O23" s="202">
        <f t="shared" ref="O23" si="24">SUM(M23:N23)</f>
        <v>72227</v>
      </c>
      <c r="P23" s="39">
        <v>0</v>
      </c>
      <c r="Q23" s="324">
        <f>O23+P23</f>
        <v>72227</v>
      </c>
      <c r="R23" s="40">
        <v>46502</v>
      </c>
      <c r="S23" s="38">
        <v>43365</v>
      </c>
      <c r="T23" s="202">
        <f t="shared" ref="T23" si="25">SUM(R23:S23)</f>
        <v>89867</v>
      </c>
      <c r="U23" s="434">
        <v>0</v>
      </c>
      <c r="V23" s="324">
        <f t="shared" ref="V23" si="26">T23+U23</f>
        <v>89867</v>
      </c>
      <c r="W23" s="41">
        <f>IF(Q23=0,0,((V23/Q23)-1)*100)</f>
        <v>24.422999709249993</v>
      </c>
    </row>
    <row r="24" spans="1:27" ht="14.25" thickTop="1" thickBot="1">
      <c r="A24" s="1"/>
      <c r="B24" s="133" t="s">
        <v>38</v>
      </c>
      <c r="C24" s="440">
        <f>+C21+C22+C23</f>
        <v>715</v>
      </c>
      <c r="D24" s="441">
        <f t="shared" ref="D24:H24" si="27">+D21+D22+D23</f>
        <v>716</v>
      </c>
      <c r="E24" s="454">
        <f t="shared" si="27"/>
        <v>1431</v>
      </c>
      <c r="F24" s="440">
        <f t="shared" si="27"/>
        <v>844</v>
      </c>
      <c r="G24" s="441">
        <f t="shared" si="27"/>
        <v>841</v>
      </c>
      <c r="H24" s="454">
        <f t="shared" si="27"/>
        <v>1685</v>
      </c>
      <c r="I24" s="137">
        <f t="shared" ref="I24" si="28">IF(E24=0,0,((H24/E24)-1)*100)</f>
        <v>17.749825296995112</v>
      </c>
      <c r="J24" s="4"/>
      <c r="L24" s="42" t="s">
        <v>38</v>
      </c>
      <c r="M24" s="43">
        <f t="shared" ref="M24:V24" si="29">+M21+M22+M23</f>
        <v>101186</v>
      </c>
      <c r="N24" s="46">
        <f t="shared" si="29"/>
        <v>95265</v>
      </c>
      <c r="O24" s="455">
        <f t="shared" si="29"/>
        <v>196451</v>
      </c>
      <c r="P24" s="43">
        <f t="shared" si="29"/>
        <v>0</v>
      </c>
      <c r="Q24" s="455">
        <f t="shared" si="29"/>
        <v>196451</v>
      </c>
      <c r="R24" s="43">
        <f t="shared" si="29"/>
        <v>122720</v>
      </c>
      <c r="S24" s="46">
        <f t="shared" si="29"/>
        <v>115691</v>
      </c>
      <c r="T24" s="455">
        <f t="shared" si="29"/>
        <v>238411</v>
      </c>
      <c r="U24" s="43">
        <f t="shared" si="29"/>
        <v>0</v>
      </c>
      <c r="V24" s="455">
        <f t="shared" si="29"/>
        <v>238411</v>
      </c>
      <c r="W24" s="444">
        <f t="shared" ref="W24" si="30">IF(Q24=0,0,((V24/Q24)-1)*100)</f>
        <v>21.359015734203446</v>
      </c>
      <c r="X24" s="1"/>
      <c r="AA24" s="1"/>
    </row>
    <row r="25" spans="1:27" ht="14.25" thickTop="1" thickBot="1">
      <c r="A25" s="419" t="str">
        <f t="shared" si="20"/>
        <v xml:space="preserve"> </v>
      </c>
      <c r="B25" s="133" t="s">
        <v>64</v>
      </c>
      <c r="C25" s="134">
        <f>+C12+C16+C20+C24</f>
        <v>2539</v>
      </c>
      <c r="D25" s="136">
        <f t="shared" ref="D25:H25" si="31">+D12+D16+D20+D24</f>
        <v>2542</v>
      </c>
      <c r="E25" s="165">
        <f t="shared" si="31"/>
        <v>5081</v>
      </c>
      <c r="F25" s="134">
        <f t="shared" si="31"/>
        <v>3388</v>
      </c>
      <c r="G25" s="136">
        <f t="shared" si="31"/>
        <v>3385</v>
      </c>
      <c r="H25" s="165">
        <f t="shared" si="31"/>
        <v>6773</v>
      </c>
      <c r="I25" s="138">
        <f t="shared" si="21"/>
        <v>33.300531391458364</v>
      </c>
      <c r="J25" s="8"/>
      <c r="L25" s="42" t="s">
        <v>64</v>
      </c>
      <c r="M25" s="46">
        <f t="shared" ref="M25:V25" si="32">+M12+M16+M20+M24</f>
        <v>343307</v>
      </c>
      <c r="N25" s="44">
        <f t="shared" si="32"/>
        <v>328211</v>
      </c>
      <c r="O25" s="156">
        <f t="shared" si="32"/>
        <v>671518</v>
      </c>
      <c r="P25" s="45">
        <f t="shared" si="32"/>
        <v>265</v>
      </c>
      <c r="Q25" s="159">
        <f t="shared" si="32"/>
        <v>671783</v>
      </c>
      <c r="R25" s="46">
        <f t="shared" si="32"/>
        <v>474925</v>
      </c>
      <c r="S25" s="44">
        <f t="shared" si="32"/>
        <v>455792</v>
      </c>
      <c r="T25" s="156">
        <f t="shared" si="32"/>
        <v>930717</v>
      </c>
      <c r="U25" s="45">
        <f t="shared" si="32"/>
        <v>132</v>
      </c>
      <c r="V25" s="159">
        <f t="shared" si="32"/>
        <v>930849</v>
      </c>
      <c r="W25" s="47">
        <f t="shared" si="23"/>
        <v>38.563941034530494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414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5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435"/>
      <c r="V33" s="35"/>
      <c r="W33" s="36"/>
    </row>
    <row r="34" spans="1:25">
      <c r="A34" s="4" t="str">
        <f t="shared" si="0"/>
        <v xml:space="preserve"> </v>
      </c>
      <c r="B34" s="112" t="s">
        <v>13</v>
      </c>
      <c r="C34" s="126">
        <v>928</v>
      </c>
      <c r="D34" s="128">
        <v>928</v>
      </c>
      <c r="E34" s="186">
        <f t="shared" ref="E34:E35" si="33">SUM(C34:D34)</f>
        <v>1856</v>
      </c>
      <c r="F34" s="126">
        <v>1235</v>
      </c>
      <c r="G34" s="128">
        <v>1235</v>
      </c>
      <c r="H34" s="186">
        <f t="shared" ref="H34:H35" si="34">SUM(F34:G34)</f>
        <v>2470</v>
      </c>
      <c r="I34" s="129">
        <f t="shared" ref="I34:I45" si="35">IF(E34=0,0,((H34/E34)-1)*100)</f>
        <v>33.081896551724135</v>
      </c>
      <c r="L34" s="14" t="s">
        <v>13</v>
      </c>
      <c r="M34" s="40">
        <v>135070</v>
      </c>
      <c r="N34" s="38">
        <v>137498</v>
      </c>
      <c r="O34" s="202">
        <f t="shared" ref="O34:O35" si="36">SUM(M34:N34)</f>
        <v>272568</v>
      </c>
      <c r="P34" s="39">
        <v>0</v>
      </c>
      <c r="Q34" s="205">
        <f>O34+P34</f>
        <v>272568</v>
      </c>
      <c r="R34" s="40">
        <v>184819</v>
      </c>
      <c r="S34" s="38">
        <v>198524</v>
      </c>
      <c r="T34" s="202">
        <f t="shared" ref="T34:T35" si="37">SUM(R34:S34)</f>
        <v>383343</v>
      </c>
      <c r="U34" s="434">
        <v>0</v>
      </c>
      <c r="V34" s="205">
        <f>T34+U34</f>
        <v>383343</v>
      </c>
      <c r="W34" s="41">
        <f t="shared" ref="W34:W45" si="38">IF(Q34=0,0,((V34/Q34)-1)*100)</f>
        <v>40.641234480936859</v>
      </c>
    </row>
    <row r="35" spans="1:25">
      <c r="A35" s="4" t="str">
        <f t="shared" si="0"/>
        <v xml:space="preserve"> </v>
      </c>
      <c r="B35" s="112" t="s">
        <v>14</v>
      </c>
      <c r="C35" s="126">
        <v>812</v>
      </c>
      <c r="D35" s="128">
        <v>812</v>
      </c>
      <c r="E35" s="186">
        <f t="shared" si="33"/>
        <v>1624</v>
      </c>
      <c r="F35" s="126">
        <v>1122</v>
      </c>
      <c r="G35" s="128">
        <v>1122</v>
      </c>
      <c r="H35" s="186">
        <f t="shared" si="34"/>
        <v>2244</v>
      </c>
      <c r="I35" s="129">
        <f t="shared" si="35"/>
        <v>38.177339901477822</v>
      </c>
      <c r="J35" s="4"/>
      <c r="L35" s="14" t="s">
        <v>14</v>
      </c>
      <c r="M35" s="40">
        <v>116432</v>
      </c>
      <c r="N35" s="38">
        <v>123722</v>
      </c>
      <c r="O35" s="202">
        <f t="shared" si="36"/>
        <v>240154</v>
      </c>
      <c r="P35" s="39">
        <v>0</v>
      </c>
      <c r="Q35" s="205">
        <f>O35+P35</f>
        <v>240154</v>
      </c>
      <c r="R35" s="40">
        <v>167645</v>
      </c>
      <c r="S35" s="38">
        <v>177213</v>
      </c>
      <c r="T35" s="202">
        <f t="shared" si="37"/>
        <v>344858</v>
      </c>
      <c r="U35" s="434">
        <v>0</v>
      </c>
      <c r="V35" s="205">
        <f>T35+U35</f>
        <v>344858</v>
      </c>
      <c r="W35" s="41">
        <f t="shared" si="38"/>
        <v>43.598690840044306</v>
      </c>
    </row>
    <row r="36" spans="1:25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1013</v>
      </c>
      <c r="D36" s="128">
        <v>1013</v>
      </c>
      <c r="E36" s="186">
        <f>SUM(C36:D36)</f>
        <v>2026</v>
      </c>
      <c r="F36" s="126">
        <v>1206</v>
      </c>
      <c r="G36" s="128">
        <v>1206</v>
      </c>
      <c r="H36" s="186">
        <f>SUM(F36:G36)</f>
        <v>2412</v>
      </c>
      <c r="I36" s="148">
        <f>IF(E36=0,0,((H36/E36)-1)*100)</f>
        <v>19.052319842053311</v>
      </c>
      <c r="J36" s="4"/>
      <c r="L36" s="14" t="s">
        <v>15</v>
      </c>
      <c r="M36" s="40">
        <v>130000</v>
      </c>
      <c r="N36" s="38">
        <v>135450</v>
      </c>
      <c r="O36" s="202">
        <f>SUM(M36:N36)</f>
        <v>265450</v>
      </c>
      <c r="P36" s="39">
        <v>0</v>
      </c>
      <c r="Q36" s="205">
        <f>O36+P36</f>
        <v>265450</v>
      </c>
      <c r="R36" s="40">
        <v>168559</v>
      </c>
      <c r="S36" s="38">
        <v>176829</v>
      </c>
      <c r="T36" s="202">
        <f>SUM(R36:S36)</f>
        <v>345388</v>
      </c>
      <c r="U36" s="434">
        <v>0</v>
      </c>
      <c r="V36" s="205">
        <f>T36+U36</f>
        <v>345388</v>
      </c>
      <c r="W36" s="41">
        <f>IF(Q36=0,0,((V36/Q36)-1)*100)</f>
        <v>30.114145790167647</v>
      </c>
    </row>
    <row r="37" spans="1:25" ht="14.25" thickTop="1" thickBot="1">
      <c r="A37" s="4" t="str">
        <f t="shared" si="0"/>
        <v xml:space="preserve"> </v>
      </c>
      <c r="B37" s="133" t="s">
        <v>61</v>
      </c>
      <c r="C37" s="134">
        <f t="shared" ref="C37:H37" si="39">+C34+C35+C36</f>
        <v>2753</v>
      </c>
      <c r="D37" s="136">
        <f t="shared" si="39"/>
        <v>2753</v>
      </c>
      <c r="E37" s="187">
        <f t="shared" si="39"/>
        <v>5506</v>
      </c>
      <c r="F37" s="134">
        <f t="shared" si="39"/>
        <v>3563</v>
      </c>
      <c r="G37" s="136">
        <f t="shared" si="39"/>
        <v>3563</v>
      </c>
      <c r="H37" s="187">
        <f t="shared" si="39"/>
        <v>7126</v>
      </c>
      <c r="I37" s="138">
        <f t="shared" si="35"/>
        <v>29.422448238285504</v>
      </c>
      <c r="J37" s="8"/>
      <c r="L37" s="42" t="s">
        <v>61</v>
      </c>
      <c r="M37" s="46">
        <f t="shared" ref="M37:V37" si="40">+M34+M35+M36</f>
        <v>381502</v>
      </c>
      <c r="N37" s="44">
        <f t="shared" si="40"/>
        <v>396670</v>
      </c>
      <c r="O37" s="203">
        <f t="shared" si="40"/>
        <v>778172</v>
      </c>
      <c r="P37" s="45">
        <f t="shared" si="40"/>
        <v>0</v>
      </c>
      <c r="Q37" s="206">
        <f t="shared" si="40"/>
        <v>778172</v>
      </c>
      <c r="R37" s="46">
        <f t="shared" si="40"/>
        <v>521023</v>
      </c>
      <c r="S37" s="44">
        <f t="shared" si="40"/>
        <v>552566</v>
      </c>
      <c r="T37" s="203">
        <f t="shared" si="40"/>
        <v>1073589</v>
      </c>
      <c r="U37" s="45">
        <f t="shared" si="40"/>
        <v>0</v>
      </c>
      <c r="V37" s="206">
        <f t="shared" si="40"/>
        <v>1073589</v>
      </c>
      <c r="W37" s="47">
        <f t="shared" si="38"/>
        <v>37.962943924993439</v>
      </c>
    </row>
    <row r="38" spans="1:25" ht="13.5" thickTop="1">
      <c r="A38" s="4" t="str">
        <f t="shared" si="0"/>
        <v xml:space="preserve"> </v>
      </c>
      <c r="B38" s="112" t="s">
        <v>16</v>
      </c>
      <c r="C38" s="139">
        <v>939</v>
      </c>
      <c r="D38" s="141">
        <v>939</v>
      </c>
      <c r="E38" s="186">
        <f t="shared" ref="E38" si="41">SUM(C38:D38)</f>
        <v>1878</v>
      </c>
      <c r="F38" s="139">
        <v>1102</v>
      </c>
      <c r="G38" s="141">
        <v>1102</v>
      </c>
      <c r="H38" s="186">
        <f t="shared" ref="H38:H40" si="42">SUM(F38:G38)</f>
        <v>2204</v>
      </c>
      <c r="I38" s="129">
        <f t="shared" si="35"/>
        <v>17.358892438764649</v>
      </c>
      <c r="J38" s="8"/>
      <c r="L38" s="14" t="s">
        <v>16</v>
      </c>
      <c r="M38" s="40">
        <v>131160</v>
      </c>
      <c r="N38" s="38">
        <v>131202</v>
      </c>
      <c r="O38" s="202">
        <f t="shared" ref="O38" si="43">SUM(M38:N38)</f>
        <v>262362</v>
      </c>
      <c r="P38" s="151">
        <v>0</v>
      </c>
      <c r="Q38" s="327">
        <f>O38+P38</f>
        <v>262362</v>
      </c>
      <c r="R38" s="40">
        <v>157838</v>
      </c>
      <c r="S38" s="38">
        <v>157935</v>
      </c>
      <c r="T38" s="202">
        <f t="shared" ref="T38:T40" si="44">SUM(R38:S38)</f>
        <v>315773</v>
      </c>
      <c r="U38" s="433">
        <v>0</v>
      </c>
      <c r="V38" s="327">
        <f>T38+U38</f>
        <v>315773</v>
      </c>
      <c r="W38" s="41">
        <f t="shared" si="38"/>
        <v>20.357749979036587</v>
      </c>
    </row>
    <row r="39" spans="1:25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885</v>
      </c>
      <c r="D39" s="141">
        <v>885</v>
      </c>
      <c r="E39" s="186">
        <f>SUM(C39:D39)</f>
        <v>1770</v>
      </c>
      <c r="F39" s="139">
        <v>1075</v>
      </c>
      <c r="G39" s="141">
        <v>1074</v>
      </c>
      <c r="H39" s="186">
        <f>SUM(F39:G39)</f>
        <v>2149</v>
      </c>
      <c r="I39" s="129">
        <f>IF(E39=0,0,((H39/E39)-1)*100)</f>
        <v>21.412429378531073</v>
      </c>
      <c r="J39" s="4"/>
      <c r="L39" s="14" t="s">
        <v>17</v>
      </c>
      <c r="M39" s="40">
        <v>121010</v>
      </c>
      <c r="N39" s="38">
        <v>120633</v>
      </c>
      <c r="O39" s="202">
        <f>SUM(M39:N39)</f>
        <v>241643</v>
      </c>
      <c r="P39" s="151">
        <v>0</v>
      </c>
      <c r="Q39" s="202">
        <f>O39+P39</f>
        <v>241643</v>
      </c>
      <c r="R39" s="40">
        <v>155208</v>
      </c>
      <c r="S39" s="38">
        <v>154942</v>
      </c>
      <c r="T39" s="202">
        <f>SUM(R39:S39)</f>
        <v>310150</v>
      </c>
      <c r="U39" s="433">
        <v>161</v>
      </c>
      <c r="V39" s="202">
        <f>T39+U39</f>
        <v>310311</v>
      </c>
      <c r="W39" s="41">
        <f>IF(Q39=0,0,((V39/Q39)-1)*100)</f>
        <v>28.417127746303429</v>
      </c>
      <c r="Y39" s="344"/>
    </row>
    <row r="40" spans="1:25" ht="13.5" thickBot="1">
      <c r="A40" s="4" t="str">
        <f t="shared" si="0"/>
        <v xml:space="preserve"> </v>
      </c>
      <c r="B40" s="112" t="s">
        <v>18</v>
      </c>
      <c r="C40" s="139">
        <v>751</v>
      </c>
      <c r="D40" s="141">
        <v>752</v>
      </c>
      <c r="E40" s="186">
        <f t="shared" ref="E40" si="45">SUM(C40:D40)</f>
        <v>1503</v>
      </c>
      <c r="F40" s="139">
        <v>1001</v>
      </c>
      <c r="G40" s="141">
        <v>1001</v>
      </c>
      <c r="H40" s="186">
        <f t="shared" si="42"/>
        <v>2002</v>
      </c>
      <c r="I40" s="129">
        <f t="shared" si="35"/>
        <v>33.200266134397857</v>
      </c>
      <c r="J40" s="4"/>
      <c r="L40" s="14" t="s">
        <v>18</v>
      </c>
      <c r="M40" s="40">
        <v>113099</v>
      </c>
      <c r="N40" s="38">
        <v>113326</v>
      </c>
      <c r="O40" s="202">
        <f t="shared" ref="O40" si="46">SUM(M40:N40)</f>
        <v>226425</v>
      </c>
      <c r="P40" s="151">
        <v>0</v>
      </c>
      <c r="Q40" s="202">
        <f>O40+P40</f>
        <v>226425</v>
      </c>
      <c r="R40" s="40">
        <v>148508</v>
      </c>
      <c r="S40" s="38">
        <v>151028</v>
      </c>
      <c r="T40" s="202">
        <f t="shared" si="44"/>
        <v>299536</v>
      </c>
      <c r="U40" s="433">
        <v>0</v>
      </c>
      <c r="V40" s="202">
        <f>T40+U40</f>
        <v>299536</v>
      </c>
      <c r="W40" s="41">
        <f t="shared" si="38"/>
        <v>32.289279010709947</v>
      </c>
    </row>
    <row r="41" spans="1:25" ht="16.5" thickTop="1" thickBot="1">
      <c r="A41" s="10" t="str">
        <f t="shared" si="0"/>
        <v xml:space="preserve"> </v>
      </c>
      <c r="B41" s="142" t="s">
        <v>19</v>
      </c>
      <c r="C41" s="134">
        <f>+C38+C39+C40</f>
        <v>2575</v>
      </c>
      <c r="D41" s="145">
        <f t="shared" ref="D41" si="47">+D38+D39+D40</f>
        <v>2576</v>
      </c>
      <c r="E41" s="188">
        <f t="shared" ref="E41" si="48">+E38+E39+E40</f>
        <v>5151</v>
      </c>
      <c r="F41" s="134">
        <f t="shared" ref="F41" si="49">+F38+F39+F40</f>
        <v>3178</v>
      </c>
      <c r="G41" s="145">
        <f t="shared" ref="G41" si="50">+G38+G39+G40</f>
        <v>3177</v>
      </c>
      <c r="H41" s="188">
        <f t="shared" ref="H41" si="51">+H38+H39+H40</f>
        <v>6355</v>
      </c>
      <c r="I41" s="137">
        <f t="shared" si="35"/>
        <v>23.374102116093965</v>
      </c>
      <c r="J41" s="10"/>
      <c r="K41" s="11"/>
      <c r="L41" s="48" t="s">
        <v>19</v>
      </c>
      <c r="M41" s="49">
        <f>+M38+M39+M40</f>
        <v>365269</v>
      </c>
      <c r="N41" s="50">
        <f t="shared" ref="N41" si="52">+N38+N39+N40</f>
        <v>365161</v>
      </c>
      <c r="O41" s="204">
        <f t="shared" ref="O41" si="53">+O38+O39+O40</f>
        <v>730430</v>
      </c>
      <c r="P41" s="50">
        <f t="shared" ref="P41" si="54">+P38+P39+P40</f>
        <v>0</v>
      </c>
      <c r="Q41" s="204">
        <f t="shared" ref="Q41" si="55">+Q38+Q39+Q40</f>
        <v>730430</v>
      </c>
      <c r="R41" s="49">
        <f t="shared" ref="R41" si="56">+R38+R39+R40</f>
        <v>461554</v>
      </c>
      <c r="S41" s="50">
        <f t="shared" ref="S41" si="57">+S38+S39+S40</f>
        <v>463905</v>
      </c>
      <c r="T41" s="204">
        <f t="shared" ref="T41" si="58">+T38+T39+T40</f>
        <v>925459</v>
      </c>
      <c r="U41" s="50">
        <f t="shared" ref="U41" si="59">+U38+U39+U40</f>
        <v>161</v>
      </c>
      <c r="V41" s="204">
        <f t="shared" ref="V41" si="60">+V38+V39+V40</f>
        <v>925620</v>
      </c>
      <c r="W41" s="51">
        <f t="shared" si="38"/>
        <v>26.722615445696363</v>
      </c>
    </row>
    <row r="42" spans="1:25" ht="13.5" thickTop="1">
      <c r="A42" s="4" t="str">
        <f t="shared" si="0"/>
        <v xml:space="preserve"> </v>
      </c>
      <c r="B42" s="112" t="s">
        <v>20</v>
      </c>
      <c r="C42" s="126">
        <v>792</v>
      </c>
      <c r="D42" s="128">
        <v>791</v>
      </c>
      <c r="E42" s="189">
        <f t="shared" ref="E42:E44" si="61">SUM(C42:D42)</f>
        <v>1583</v>
      </c>
      <c r="F42" s="126">
        <v>1040</v>
      </c>
      <c r="G42" s="128">
        <v>1040</v>
      </c>
      <c r="H42" s="189">
        <f t="shared" ref="H42:H44" si="62">SUM(F42:G42)</f>
        <v>2080</v>
      </c>
      <c r="I42" s="129">
        <f t="shared" si="35"/>
        <v>31.396083385975992</v>
      </c>
      <c r="J42" s="4"/>
      <c r="L42" s="14" t="s">
        <v>21</v>
      </c>
      <c r="M42" s="40">
        <v>126436</v>
      </c>
      <c r="N42" s="38">
        <v>127137</v>
      </c>
      <c r="O42" s="202">
        <f t="shared" ref="O42:O44" si="63">SUM(M42:N42)</f>
        <v>253573</v>
      </c>
      <c r="P42" s="151">
        <v>0</v>
      </c>
      <c r="Q42" s="202">
        <f>O42+P42</f>
        <v>253573</v>
      </c>
      <c r="R42" s="40">
        <v>166993</v>
      </c>
      <c r="S42" s="38">
        <v>166965</v>
      </c>
      <c r="T42" s="202">
        <f t="shared" ref="T42:T44" si="64">SUM(R42:S42)</f>
        <v>333958</v>
      </c>
      <c r="U42" s="433">
        <v>0</v>
      </c>
      <c r="V42" s="202">
        <f>T42+U42</f>
        <v>333958</v>
      </c>
      <c r="W42" s="41">
        <f t="shared" si="38"/>
        <v>31.700930304093887</v>
      </c>
    </row>
    <row r="43" spans="1:25">
      <c r="A43" s="4" t="str">
        <f t="shared" si="0"/>
        <v xml:space="preserve"> </v>
      </c>
      <c r="B43" s="112" t="s">
        <v>22</v>
      </c>
      <c r="C43" s="126">
        <v>868</v>
      </c>
      <c r="D43" s="128">
        <v>868</v>
      </c>
      <c r="E43" s="180">
        <f t="shared" si="61"/>
        <v>1736</v>
      </c>
      <c r="F43" s="126">
        <v>1044</v>
      </c>
      <c r="G43" s="128">
        <v>1044</v>
      </c>
      <c r="H43" s="180">
        <f t="shared" si="62"/>
        <v>2088</v>
      </c>
      <c r="I43" s="129">
        <f t="shared" si="35"/>
        <v>20.276497695852534</v>
      </c>
      <c r="J43" s="4"/>
      <c r="L43" s="14" t="s">
        <v>22</v>
      </c>
      <c r="M43" s="40">
        <v>132281</v>
      </c>
      <c r="N43" s="38">
        <v>137289</v>
      </c>
      <c r="O43" s="202">
        <f t="shared" si="63"/>
        <v>269570</v>
      </c>
      <c r="P43" s="151">
        <v>0</v>
      </c>
      <c r="Q43" s="202">
        <f>O43+P43</f>
        <v>269570</v>
      </c>
      <c r="R43" s="40">
        <v>161828</v>
      </c>
      <c r="S43" s="38">
        <v>171068</v>
      </c>
      <c r="T43" s="202">
        <f t="shared" si="64"/>
        <v>332896</v>
      </c>
      <c r="U43" s="433">
        <v>0</v>
      </c>
      <c r="V43" s="202">
        <f>T43+U43</f>
        <v>332896</v>
      </c>
      <c r="W43" s="41">
        <f t="shared" si="38"/>
        <v>23.491486441369581</v>
      </c>
    </row>
    <row r="44" spans="1:25" ht="13.5" thickBot="1">
      <c r="A44" s="4" t="str">
        <f t="shared" si="0"/>
        <v xml:space="preserve"> </v>
      </c>
      <c r="B44" s="112" t="s">
        <v>23</v>
      </c>
      <c r="C44" s="126">
        <v>798</v>
      </c>
      <c r="D44" s="147">
        <v>799</v>
      </c>
      <c r="E44" s="184">
        <f t="shared" si="61"/>
        <v>1597</v>
      </c>
      <c r="F44" s="126">
        <v>998</v>
      </c>
      <c r="G44" s="147">
        <v>998</v>
      </c>
      <c r="H44" s="184">
        <f t="shared" si="62"/>
        <v>1996</v>
      </c>
      <c r="I44" s="148">
        <f t="shared" si="35"/>
        <v>24.984345648090176</v>
      </c>
      <c r="J44" s="4"/>
      <c r="L44" s="14" t="s">
        <v>23</v>
      </c>
      <c r="M44" s="40">
        <v>121573</v>
      </c>
      <c r="N44" s="38">
        <v>122821</v>
      </c>
      <c r="O44" s="202">
        <f t="shared" si="63"/>
        <v>244394</v>
      </c>
      <c r="P44" s="151">
        <v>0</v>
      </c>
      <c r="Q44" s="202">
        <f>O44+P44</f>
        <v>244394</v>
      </c>
      <c r="R44" s="40">
        <v>149799</v>
      </c>
      <c r="S44" s="38">
        <v>154540</v>
      </c>
      <c r="T44" s="202">
        <f t="shared" si="64"/>
        <v>304339</v>
      </c>
      <c r="U44" s="433">
        <v>52</v>
      </c>
      <c r="V44" s="202">
        <f>T44+U44</f>
        <v>304391</v>
      </c>
      <c r="W44" s="41">
        <f t="shared" si="38"/>
        <v>24.549293354173997</v>
      </c>
    </row>
    <row r="45" spans="1:25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5">+C42+C43+C44</f>
        <v>2458</v>
      </c>
      <c r="D45" s="136">
        <f t="shared" si="65"/>
        <v>2458</v>
      </c>
      <c r="E45" s="190">
        <f t="shared" si="65"/>
        <v>4916</v>
      </c>
      <c r="F45" s="134">
        <f t="shared" si="65"/>
        <v>3082</v>
      </c>
      <c r="G45" s="136">
        <f t="shared" si="65"/>
        <v>3082</v>
      </c>
      <c r="H45" s="190">
        <f t="shared" si="65"/>
        <v>6164</v>
      </c>
      <c r="I45" s="137">
        <f t="shared" si="35"/>
        <v>25.386493083807981</v>
      </c>
      <c r="J45" s="4"/>
      <c r="L45" s="42" t="s">
        <v>24</v>
      </c>
      <c r="M45" s="46">
        <f t="shared" ref="M45:V45" si="66">+M42+M43+M44</f>
        <v>380290</v>
      </c>
      <c r="N45" s="44">
        <f t="shared" si="66"/>
        <v>387247</v>
      </c>
      <c r="O45" s="203">
        <f t="shared" si="66"/>
        <v>767537</v>
      </c>
      <c r="P45" s="44">
        <f t="shared" si="66"/>
        <v>0</v>
      </c>
      <c r="Q45" s="203">
        <f t="shared" si="66"/>
        <v>767537</v>
      </c>
      <c r="R45" s="46">
        <f t="shared" si="66"/>
        <v>478620</v>
      </c>
      <c r="S45" s="44">
        <f t="shared" si="66"/>
        <v>492573</v>
      </c>
      <c r="T45" s="203">
        <f t="shared" si="66"/>
        <v>971193</v>
      </c>
      <c r="U45" s="44">
        <f t="shared" si="66"/>
        <v>52</v>
      </c>
      <c r="V45" s="203">
        <f t="shared" si="66"/>
        <v>971245</v>
      </c>
      <c r="W45" s="47">
        <f t="shared" si="38"/>
        <v>26.540479481770916</v>
      </c>
    </row>
    <row r="46" spans="1:25" ht="13.5" thickTop="1">
      <c r="A46" s="4" t="str">
        <f t="shared" ref="A46" si="67">IF(ISERROR(F46/G46)," ",IF(F46/G46&gt;0.5,IF(F46/G46&lt;1.5," ","NOT OK"),"NOT OK"))</f>
        <v xml:space="preserve"> </v>
      </c>
      <c r="B46" s="112" t="s">
        <v>10</v>
      </c>
      <c r="C46" s="126">
        <v>1134</v>
      </c>
      <c r="D46" s="128">
        <v>1134</v>
      </c>
      <c r="E46" s="186">
        <f t="shared" ref="E46" si="68">SUM(C46:D46)</f>
        <v>2268</v>
      </c>
      <c r="F46" s="126">
        <v>1130</v>
      </c>
      <c r="G46" s="128">
        <v>1130</v>
      </c>
      <c r="H46" s="186">
        <f t="shared" ref="H46" si="69">SUM(F46:G46)</f>
        <v>2260</v>
      </c>
      <c r="I46" s="129">
        <f t="shared" ref="I46" si="70">IF(E46=0,0,((H46/E46)-1)*100)</f>
        <v>-0.35273368606701938</v>
      </c>
      <c r="J46" s="4"/>
      <c r="K46" s="7"/>
      <c r="L46" s="14" t="s">
        <v>10</v>
      </c>
      <c r="M46" s="40">
        <v>165893</v>
      </c>
      <c r="N46" s="38">
        <v>164520</v>
      </c>
      <c r="O46" s="202">
        <f>SUM(M46:N46)</f>
        <v>330413</v>
      </c>
      <c r="P46" s="151">
        <v>0</v>
      </c>
      <c r="Q46" s="202">
        <f>O46+P46</f>
        <v>330413</v>
      </c>
      <c r="R46" s="40">
        <v>178088</v>
      </c>
      <c r="S46" s="38">
        <v>178212</v>
      </c>
      <c r="T46" s="202">
        <f>SUM(R46:S46)</f>
        <v>356300</v>
      </c>
      <c r="U46" s="433">
        <v>54</v>
      </c>
      <c r="V46" s="202">
        <f>T46+U46</f>
        <v>356354</v>
      </c>
      <c r="W46" s="41">
        <f t="shared" ref="W46" si="71">IF(Q46=0,0,((V46/Q46)-1)*100)</f>
        <v>7.8510833411518322</v>
      </c>
    </row>
    <row r="47" spans="1:25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1136</v>
      </c>
      <c r="D47" s="128">
        <v>1135</v>
      </c>
      <c r="E47" s="186">
        <f>SUM(C47:D47)</f>
        <v>2271</v>
      </c>
      <c r="F47" s="126">
        <v>1114</v>
      </c>
      <c r="G47" s="128">
        <v>1114</v>
      </c>
      <c r="H47" s="186">
        <f>SUM(F47:G47)</f>
        <v>2228</v>
      </c>
      <c r="I47" s="129">
        <f>IF(E47=0,0,((H47/E47)-1)*100)</f>
        <v>-1.8934390136503776</v>
      </c>
      <c r="J47" s="4"/>
      <c r="K47" s="7"/>
      <c r="L47" s="14" t="s">
        <v>11</v>
      </c>
      <c r="M47" s="40">
        <v>163990</v>
      </c>
      <c r="N47" s="38">
        <v>169520</v>
      </c>
      <c r="O47" s="202">
        <f>SUM(M47:N47)</f>
        <v>333510</v>
      </c>
      <c r="P47" s="151">
        <v>0</v>
      </c>
      <c r="Q47" s="202">
        <f>O47+P47</f>
        <v>333510</v>
      </c>
      <c r="R47" s="40">
        <v>181324</v>
      </c>
      <c r="S47" s="38">
        <v>184554</v>
      </c>
      <c r="T47" s="202">
        <f>SUM(R47:S47)</f>
        <v>365878</v>
      </c>
      <c r="U47" s="433">
        <v>0</v>
      </c>
      <c r="V47" s="202">
        <f>T47+U47</f>
        <v>365878</v>
      </c>
      <c r="W47" s="41">
        <f>IF(Q47=0,0,((V47/Q47)-1)*100)</f>
        <v>9.7052562142064822</v>
      </c>
    </row>
    <row r="48" spans="1:25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1245</v>
      </c>
      <c r="D48" s="132">
        <v>1245</v>
      </c>
      <c r="E48" s="186">
        <f>SUM(C48:D48)</f>
        <v>2490</v>
      </c>
      <c r="F48" s="130">
        <v>1217</v>
      </c>
      <c r="G48" s="132">
        <v>1219</v>
      </c>
      <c r="H48" s="186">
        <f>SUM(F48:G48)</f>
        <v>2436</v>
      </c>
      <c r="I48" s="129">
        <f>IF(E48=0,0,((H48/E48)-1)*100)</f>
        <v>-2.168674698795181</v>
      </c>
      <c r="J48" s="4"/>
      <c r="K48" s="7"/>
      <c r="L48" s="23" t="s">
        <v>12</v>
      </c>
      <c r="M48" s="40">
        <v>192204</v>
      </c>
      <c r="N48" s="38">
        <v>187083</v>
      </c>
      <c r="O48" s="202">
        <f t="shared" ref="O48" si="72">SUM(M48:N48)</f>
        <v>379287</v>
      </c>
      <c r="P48" s="39">
        <v>0</v>
      </c>
      <c r="Q48" s="205">
        <f>O48+P48</f>
        <v>379287</v>
      </c>
      <c r="R48" s="40">
        <v>196603</v>
      </c>
      <c r="S48" s="38">
        <v>197163</v>
      </c>
      <c r="T48" s="202">
        <f t="shared" ref="T48" si="73">SUM(R48:S48)</f>
        <v>393766</v>
      </c>
      <c r="U48" s="434">
        <v>0</v>
      </c>
      <c r="V48" s="205">
        <f t="shared" ref="V48" si="74">T48+U48</f>
        <v>393766</v>
      </c>
      <c r="W48" s="41">
        <f>IF(Q48=0,0,((V48/Q48)-1)*100)</f>
        <v>3.8174258543003159</v>
      </c>
    </row>
    <row r="49" spans="1:27" ht="14.25" thickTop="1" thickBot="1">
      <c r="A49" s="1"/>
      <c r="B49" s="133" t="s">
        <v>38</v>
      </c>
      <c r="C49" s="440">
        <f>+C46+C47+C48</f>
        <v>3515</v>
      </c>
      <c r="D49" s="441">
        <f t="shared" ref="D49" si="75">+D46+D47+D48</f>
        <v>3514</v>
      </c>
      <c r="E49" s="454">
        <f t="shared" ref="E49" si="76">+E46+E47+E48</f>
        <v>7029</v>
      </c>
      <c r="F49" s="440">
        <f t="shared" ref="F49" si="77">+F46+F47+F48</f>
        <v>3461</v>
      </c>
      <c r="G49" s="441">
        <f t="shared" ref="G49" si="78">+G46+G47+G48</f>
        <v>3463</v>
      </c>
      <c r="H49" s="454">
        <f t="shared" ref="H49" si="79">+H46+H47+H48</f>
        <v>6924</v>
      </c>
      <c r="I49" s="137">
        <f t="shared" ref="I49:I50" si="80">IF(E49=0,0,((H49/E49)-1)*100)</f>
        <v>-1.4938113529662789</v>
      </c>
      <c r="J49" s="4"/>
      <c r="L49" s="42" t="s">
        <v>38</v>
      </c>
      <c r="M49" s="43">
        <f t="shared" ref="M49" si="81">+M46+M47+M48</f>
        <v>522087</v>
      </c>
      <c r="N49" s="46">
        <f t="shared" ref="N49" si="82">+N46+N47+N48</f>
        <v>521123</v>
      </c>
      <c r="O49" s="455">
        <f t="shared" ref="O49" si="83">+O46+O47+O48</f>
        <v>1043210</v>
      </c>
      <c r="P49" s="43">
        <f t="shared" ref="P49" si="84">+P46+P47+P48</f>
        <v>0</v>
      </c>
      <c r="Q49" s="455">
        <f t="shared" ref="Q49" si="85">+Q46+Q47+Q48</f>
        <v>1043210</v>
      </c>
      <c r="R49" s="43">
        <f t="shared" ref="R49" si="86">+R46+R47+R48</f>
        <v>556015</v>
      </c>
      <c r="S49" s="46">
        <f t="shared" ref="S49" si="87">+S46+S47+S48</f>
        <v>559929</v>
      </c>
      <c r="T49" s="455">
        <f t="shared" ref="T49" si="88">+T46+T47+T48</f>
        <v>1115944</v>
      </c>
      <c r="U49" s="43">
        <f t="shared" ref="U49" si="89">+U46+U47+U48</f>
        <v>54</v>
      </c>
      <c r="V49" s="455">
        <f t="shared" ref="V49" si="90">+V46+V47+V48</f>
        <v>1115998</v>
      </c>
      <c r="W49" s="444">
        <f t="shared" ref="W49:W50" si="91">IF(Q49=0,0,((V49/Q49)-1)*100)</f>
        <v>6.9773104168863398</v>
      </c>
      <c r="X49" s="1"/>
      <c r="AA49" s="1"/>
    </row>
    <row r="50" spans="1:27" ht="14.25" thickTop="1" thickBot="1">
      <c r="A50" s="419" t="str">
        <f t="shared" ref="A50" si="92">IF(ISERROR(F50/G50)," ",IF(F50/G50&gt;0.5,IF(F50/G50&lt;1.5," ","NOT OK"),"NOT OK"))</f>
        <v xml:space="preserve"> </v>
      </c>
      <c r="B50" s="133" t="s">
        <v>64</v>
      </c>
      <c r="C50" s="134">
        <f>+C37+C41+C45+C49</f>
        <v>11301</v>
      </c>
      <c r="D50" s="136">
        <f t="shared" ref="D50" si="93">+D37+D41+D45+D49</f>
        <v>11301</v>
      </c>
      <c r="E50" s="165">
        <f t="shared" ref="E50" si="94">+E37+E41+E45+E49</f>
        <v>22602</v>
      </c>
      <c r="F50" s="134">
        <f t="shared" ref="F50" si="95">+F37+F41+F45+F49</f>
        <v>13284</v>
      </c>
      <c r="G50" s="136">
        <f t="shared" ref="G50" si="96">+G37+G41+G45+G49</f>
        <v>13285</v>
      </c>
      <c r="H50" s="165">
        <f t="shared" ref="H50" si="97">+H37+H41+H45+H49</f>
        <v>26569</v>
      </c>
      <c r="I50" s="138">
        <f t="shared" si="80"/>
        <v>17.551544111140615</v>
      </c>
      <c r="J50" s="8"/>
      <c r="L50" s="42" t="s">
        <v>64</v>
      </c>
      <c r="M50" s="46">
        <f t="shared" ref="M50" si="98">+M37+M41+M45+M49</f>
        <v>1649148</v>
      </c>
      <c r="N50" s="44">
        <f t="shared" ref="N50" si="99">+N37+N41+N45+N49</f>
        <v>1670201</v>
      </c>
      <c r="O50" s="156">
        <f t="shared" ref="O50" si="100">+O37+O41+O45+O49</f>
        <v>3319349</v>
      </c>
      <c r="P50" s="45">
        <f t="shared" ref="P50" si="101">+P37+P41+P45+P49</f>
        <v>0</v>
      </c>
      <c r="Q50" s="159">
        <f t="shared" ref="Q50" si="102">+Q37+Q41+Q45+Q49</f>
        <v>3319349</v>
      </c>
      <c r="R50" s="46">
        <f t="shared" ref="R50" si="103">+R37+R41+R45+R49</f>
        <v>2017212</v>
      </c>
      <c r="S50" s="44">
        <f t="shared" ref="S50" si="104">+S37+S41+S45+S49</f>
        <v>2068973</v>
      </c>
      <c r="T50" s="156">
        <f t="shared" ref="T50" si="105">+T37+T41+T45+T49</f>
        <v>4086185</v>
      </c>
      <c r="U50" s="45">
        <f t="shared" ref="U50" si="106">+U37+U41+U45+U49</f>
        <v>267</v>
      </c>
      <c r="V50" s="159">
        <f t="shared" ref="V50" si="107">+V37+V41+V45+V49</f>
        <v>4086452</v>
      </c>
      <c r="W50" s="47">
        <f t="shared" si="91"/>
        <v>23.110043565771488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414" t="s">
        <v>7</v>
      </c>
      <c r="F57" s="118" t="s">
        <v>5</v>
      </c>
      <c r="G57" s="119" t="s">
        <v>6</v>
      </c>
      <c r="H57" s="414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08">+C9+C34</f>
        <v>1126</v>
      </c>
      <c r="D59" s="128">
        <f t="shared" si="108"/>
        <v>1126</v>
      </c>
      <c r="E59" s="186">
        <f t="shared" si="108"/>
        <v>2252</v>
      </c>
      <c r="F59" s="126">
        <f t="shared" si="108"/>
        <v>1540</v>
      </c>
      <c r="G59" s="128">
        <f t="shared" si="108"/>
        <v>1538</v>
      </c>
      <c r="H59" s="186">
        <f t="shared" si="108"/>
        <v>3078</v>
      </c>
      <c r="I59" s="129">
        <f t="shared" ref="I59:I70" si="109">IF(E59=0,0,((H59/E59)-1)*100)</f>
        <v>36.678507992895206</v>
      </c>
      <c r="J59" s="4"/>
      <c r="L59" s="14" t="s">
        <v>13</v>
      </c>
      <c r="M59" s="37">
        <f t="shared" ref="M59:N61" si="110">+M9+M34</f>
        <v>161281</v>
      </c>
      <c r="N59" s="38">
        <f t="shared" si="110"/>
        <v>161350</v>
      </c>
      <c r="O59" s="202">
        <f t="shared" ref="O59:O60" si="111">SUM(M59:N59)</f>
        <v>322631</v>
      </c>
      <c r="P59" s="39">
        <f t="shared" ref="P59:S61" si="112">+P9+P34</f>
        <v>0</v>
      </c>
      <c r="Q59" s="202">
        <f t="shared" si="112"/>
        <v>322631</v>
      </c>
      <c r="R59" s="40">
        <f t="shared" si="112"/>
        <v>228586</v>
      </c>
      <c r="S59" s="38">
        <f t="shared" si="112"/>
        <v>239375</v>
      </c>
      <c r="T59" s="202">
        <f t="shared" ref="T59:T60" si="113">SUM(R59:S59)</f>
        <v>467961</v>
      </c>
      <c r="U59" s="39">
        <f>U9+U34</f>
        <v>0</v>
      </c>
      <c r="V59" s="205">
        <f>+T59+U59</f>
        <v>467961</v>
      </c>
      <c r="W59" s="41">
        <f t="shared" ref="W59:W70" si="114">IF(Q59=0,0,((V59/Q59)-1)*100)</f>
        <v>45.045268433597506</v>
      </c>
    </row>
    <row r="60" spans="1:27">
      <c r="A60" s="4" t="str">
        <f t="shared" si="0"/>
        <v xml:space="preserve"> </v>
      </c>
      <c r="B60" s="112" t="s">
        <v>14</v>
      </c>
      <c r="C60" s="126">
        <f t="shared" si="108"/>
        <v>998</v>
      </c>
      <c r="D60" s="128">
        <f t="shared" si="108"/>
        <v>999</v>
      </c>
      <c r="E60" s="186">
        <f t="shared" si="108"/>
        <v>1997</v>
      </c>
      <c r="F60" s="126">
        <f t="shared" si="108"/>
        <v>1422</v>
      </c>
      <c r="G60" s="128">
        <f t="shared" si="108"/>
        <v>1422</v>
      </c>
      <c r="H60" s="186">
        <f t="shared" si="108"/>
        <v>2844</v>
      </c>
      <c r="I60" s="129">
        <f t="shared" si="109"/>
        <v>42.413620430645963</v>
      </c>
      <c r="J60" s="4"/>
      <c r="L60" s="14" t="s">
        <v>14</v>
      </c>
      <c r="M60" s="37">
        <f t="shared" si="110"/>
        <v>140957</v>
      </c>
      <c r="N60" s="38">
        <f t="shared" si="110"/>
        <v>149992</v>
      </c>
      <c r="O60" s="202">
        <f t="shared" si="111"/>
        <v>290949</v>
      </c>
      <c r="P60" s="39">
        <f t="shared" si="112"/>
        <v>0</v>
      </c>
      <c r="Q60" s="202">
        <f t="shared" si="112"/>
        <v>290949</v>
      </c>
      <c r="R60" s="40">
        <f t="shared" si="112"/>
        <v>209514</v>
      </c>
      <c r="S60" s="38">
        <f t="shared" si="112"/>
        <v>219315</v>
      </c>
      <c r="T60" s="202">
        <f t="shared" si="113"/>
        <v>428829</v>
      </c>
      <c r="U60" s="39">
        <f>U10+U35</f>
        <v>0</v>
      </c>
      <c r="V60" s="205">
        <f>+T60+U60</f>
        <v>428829</v>
      </c>
      <c r="W60" s="41">
        <f t="shared" si="114"/>
        <v>47.389748718847628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8"/>
        <v>1220</v>
      </c>
      <c r="D61" s="128">
        <f t="shared" si="108"/>
        <v>1220</v>
      </c>
      <c r="E61" s="186">
        <f t="shared" si="108"/>
        <v>2440</v>
      </c>
      <c r="F61" s="126">
        <f t="shared" si="108"/>
        <v>1494</v>
      </c>
      <c r="G61" s="128">
        <f t="shared" si="108"/>
        <v>1496</v>
      </c>
      <c r="H61" s="186">
        <f t="shared" si="108"/>
        <v>2990</v>
      </c>
      <c r="I61" s="129">
        <f>IF(E61=0,0,((H61/E61)-1)*100)</f>
        <v>22.540983606557386</v>
      </c>
      <c r="J61" s="4"/>
      <c r="L61" s="14" t="s">
        <v>15</v>
      </c>
      <c r="M61" s="37">
        <f t="shared" si="110"/>
        <v>156353</v>
      </c>
      <c r="N61" s="38">
        <f t="shared" si="110"/>
        <v>162144</v>
      </c>
      <c r="O61" s="202">
        <f>SUM(M61:N61)</f>
        <v>318497</v>
      </c>
      <c r="P61" s="39">
        <f t="shared" si="112"/>
        <v>0</v>
      </c>
      <c r="Q61" s="202">
        <f t="shared" si="112"/>
        <v>318497</v>
      </c>
      <c r="R61" s="40">
        <f t="shared" si="112"/>
        <v>205956</v>
      </c>
      <c r="S61" s="38">
        <f t="shared" si="112"/>
        <v>215669</v>
      </c>
      <c r="T61" s="202">
        <f>SUM(R61:S61)</f>
        <v>421625</v>
      </c>
      <c r="U61" s="39">
        <f>U11+U36</f>
        <v>0</v>
      </c>
      <c r="V61" s="205">
        <f>+T61+U61</f>
        <v>421625</v>
      </c>
      <c r="W61" s="41">
        <f>IF(Q61=0,0,((V61/Q61)-1)*100)</f>
        <v>32.379582853213698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5">+C59+C60+C61</f>
        <v>3344</v>
      </c>
      <c r="D62" s="136">
        <f t="shared" si="115"/>
        <v>3345</v>
      </c>
      <c r="E62" s="181">
        <f t="shared" si="115"/>
        <v>6689</v>
      </c>
      <c r="F62" s="134">
        <f t="shared" si="115"/>
        <v>4456</v>
      </c>
      <c r="G62" s="136">
        <f t="shared" si="115"/>
        <v>4456</v>
      </c>
      <c r="H62" s="187">
        <f t="shared" si="115"/>
        <v>8912</v>
      </c>
      <c r="I62" s="138">
        <f>IF(E62=0,0,((H62/E62)-1)*100)</f>
        <v>33.233667214830319</v>
      </c>
      <c r="J62" s="8"/>
      <c r="L62" s="42" t="s">
        <v>61</v>
      </c>
      <c r="M62" s="46">
        <f t="shared" ref="M62:V62" si="116">+M59+M60+M61</f>
        <v>458591</v>
      </c>
      <c r="N62" s="44">
        <f t="shared" si="116"/>
        <v>473486</v>
      </c>
      <c r="O62" s="203">
        <f t="shared" si="116"/>
        <v>932077</v>
      </c>
      <c r="P62" s="45">
        <f t="shared" si="116"/>
        <v>0</v>
      </c>
      <c r="Q62" s="206">
        <f t="shared" si="116"/>
        <v>932077</v>
      </c>
      <c r="R62" s="46">
        <f t="shared" si="116"/>
        <v>644056</v>
      </c>
      <c r="S62" s="44">
        <f t="shared" si="116"/>
        <v>674359</v>
      </c>
      <c r="T62" s="203">
        <f t="shared" si="116"/>
        <v>1318415</v>
      </c>
      <c r="U62" s="45">
        <f t="shared" si="116"/>
        <v>0</v>
      </c>
      <c r="V62" s="206">
        <f t="shared" si="116"/>
        <v>1318415</v>
      </c>
      <c r="W62" s="47">
        <f>IF(Q62=0,0,((V62/Q62)-1)*100)</f>
        <v>41.44915066029953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17">+C13+C38</f>
        <v>1153</v>
      </c>
      <c r="D63" s="141">
        <f t="shared" si="117"/>
        <v>1153</v>
      </c>
      <c r="E63" s="186">
        <f t="shared" si="117"/>
        <v>2306</v>
      </c>
      <c r="F63" s="139">
        <f t="shared" si="117"/>
        <v>1394</v>
      </c>
      <c r="G63" s="141">
        <f t="shared" si="117"/>
        <v>1393</v>
      </c>
      <c r="H63" s="186">
        <f t="shared" si="117"/>
        <v>2787</v>
      </c>
      <c r="I63" s="129">
        <f t="shared" si="109"/>
        <v>20.858629661751959</v>
      </c>
      <c r="J63" s="8"/>
      <c r="L63" s="14" t="s">
        <v>16</v>
      </c>
      <c r="M63" s="37">
        <f t="shared" ref="M63:N65" si="118">+M13+M38</f>
        <v>160422</v>
      </c>
      <c r="N63" s="38">
        <f t="shared" si="118"/>
        <v>158529</v>
      </c>
      <c r="O63" s="202">
        <f t="shared" ref="O63:O65" si="119">SUM(M63:N63)</f>
        <v>318951</v>
      </c>
      <c r="P63" s="39">
        <f t="shared" ref="P63:S65" si="120">+P13+P38</f>
        <v>0</v>
      </c>
      <c r="Q63" s="202">
        <f t="shared" si="120"/>
        <v>318951</v>
      </c>
      <c r="R63" s="40">
        <f t="shared" si="120"/>
        <v>198268</v>
      </c>
      <c r="S63" s="38">
        <f t="shared" si="120"/>
        <v>195909</v>
      </c>
      <c r="T63" s="202">
        <f t="shared" ref="T63:T65" si="121">SUM(R63:S63)</f>
        <v>394177</v>
      </c>
      <c r="U63" s="39">
        <f>U13+U38</f>
        <v>0</v>
      </c>
      <c r="V63" s="205">
        <f>+T63+U63</f>
        <v>394177</v>
      </c>
      <c r="W63" s="41">
        <f t="shared" si="114"/>
        <v>23.585441023856333</v>
      </c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7"/>
        <v>1101</v>
      </c>
      <c r="D64" s="141">
        <f t="shared" si="117"/>
        <v>1101</v>
      </c>
      <c r="E64" s="186">
        <f t="shared" si="117"/>
        <v>2202</v>
      </c>
      <c r="F64" s="139">
        <f t="shared" si="117"/>
        <v>1362</v>
      </c>
      <c r="G64" s="141">
        <f t="shared" si="117"/>
        <v>1362</v>
      </c>
      <c r="H64" s="186">
        <f t="shared" si="117"/>
        <v>2724</v>
      </c>
      <c r="I64" s="129">
        <f>IF(E64=0,0,((H64/E64)-1)*100)</f>
        <v>23.705722070844693</v>
      </c>
      <c r="J64" s="4"/>
      <c r="L64" s="14" t="s">
        <v>17</v>
      </c>
      <c r="M64" s="37">
        <f t="shared" si="118"/>
        <v>147761</v>
      </c>
      <c r="N64" s="38">
        <f t="shared" si="118"/>
        <v>146161</v>
      </c>
      <c r="O64" s="202">
        <f>SUM(M64:N64)</f>
        <v>293922</v>
      </c>
      <c r="P64" s="39">
        <f t="shared" si="120"/>
        <v>0</v>
      </c>
      <c r="Q64" s="202">
        <f t="shared" si="120"/>
        <v>293922</v>
      </c>
      <c r="R64" s="40">
        <f t="shared" si="120"/>
        <v>191173</v>
      </c>
      <c r="S64" s="38">
        <f t="shared" si="120"/>
        <v>189504</v>
      </c>
      <c r="T64" s="202">
        <f>SUM(R64:S64)</f>
        <v>380677</v>
      </c>
      <c r="U64" s="151">
        <f>U14+U39</f>
        <v>161</v>
      </c>
      <c r="V64" s="202">
        <f>+T64+U64</f>
        <v>380838</v>
      </c>
      <c r="W64" s="41">
        <f>IF(Q64=0,0,((V64/Q64)-1)*100)</f>
        <v>29.571110702839533</v>
      </c>
    </row>
    <row r="65" spans="1:27" ht="13.5" thickBot="1">
      <c r="A65" s="4" t="str">
        <f t="shared" ref="A65:A70" si="122">IF(ISERROR(F65/G65)," ",IF(F65/G65&gt;0.5,IF(F65/G65&lt;1.5," ","NOT OK"),"NOT OK"))</f>
        <v xml:space="preserve"> </v>
      </c>
      <c r="B65" s="112" t="s">
        <v>18</v>
      </c>
      <c r="C65" s="139">
        <f t="shared" si="117"/>
        <v>947</v>
      </c>
      <c r="D65" s="141">
        <f t="shared" si="117"/>
        <v>948</v>
      </c>
      <c r="E65" s="186">
        <f t="shared" si="117"/>
        <v>1895</v>
      </c>
      <c r="F65" s="139">
        <f t="shared" si="117"/>
        <v>1272</v>
      </c>
      <c r="G65" s="141">
        <f t="shared" si="117"/>
        <v>1272</v>
      </c>
      <c r="H65" s="186">
        <f t="shared" si="117"/>
        <v>2544</v>
      </c>
      <c r="I65" s="129">
        <f t="shared" si="109"/>
        <v>34.248021108179415</v>
      </c>
      <c r="J65" s="4"/>
      <c r="L65" s="14" t="s">
        <v>18</v>
      </c>
      <c r="M65" s="37">
        <f t="shared" si="118"/>
        <v>137059</v>
      </c>
      <c r="N65" s="38">
        <f t="shared" si="118"/>
        <v>136331</v>
      </c>
      <c r="O65" s="202">
        <f t="shared" si="119"/>
        <v>273390</v>
      </c>
      <c r="P65" s="39">
        <f t="shared" si="120"/>
        <v>0</v>
      </c>
      <c r="Q65" s="202">
        <f t="shared" si="120"/>
        <v>273390</v>
      </c>
      <c r="R65" s="40">
        <f t="shared" si="120"/>
        <v>186920</v>
      </c>
      <c r="S65" s="38">
        <f t="shared" si="120"/>
        <v>187167</v>
      </c>
      <c r="T65" s="202">
        <f t="shared" si="121"/>
        <v>374087</v>
      </c>
      <c r="U65" s="151">
        <f>U15+U40</f>
        <v>132</v>
      </c>
      <c r="V65" s="202">
        <f>+T65+U65</f>
        <v>374219</v>
      </c>
      <c r="W65" s="41">
        <f t="shared" si="114"/>
        <v>36.881012473023887</v>
      </c>
    </row>
    <row r="66" spans="1:27" ht="16.5" thickTop="1" thickBot="1">
      <c r="A66" s="10" t="str">
        <f t="shared" si="122"/>
        <v xml:space="preserve"> </v>
      </c>
      <c r="B66" s="142" t="s">
        <v>19</v>
      </c>
      <c r="C66" s="143">
        <f>+C63+C64+C65</f>
        <v>3201</v>
      </c>
      <c r="D66" s="150">
        <f t="shared" ref="D66" si="123">+D63+D64+D65</f>
        <v>3202</v>
      </c>
      <c r="E66" s="195">
        <f t="shared" ref="E66" si="124">+E63+E64+E65</f>
        <v>6403</v>
      </c>
      <c r="F66" s="134">
        <f t="shared" ref="F66" si="125">+F63+F64+F65</f>
        <v>4028</v>
      </c>
      <c r="G66" s="145">
        <f t="shared" ref="G66" si="126">+G63+G64+G65</f>
        <v>4027</v>
      </c>
      <c r="H66" s="188">
        <f t="shared" ref="H66" si="127">+H63+H64+H65</f>
        <v>8055</v>
      </c>
      <c r="I66" s="137">
        <f t="shared" si="109"/>
        <v>25.800406059659544</v>
      </c>
      <c r="J66" s="10"/>
      <c r="K66" s="11"/>
      <c r="L66" s="48" t="s">
        <v>19</v>
      </c>
      <c r="M66" s="49">
        <f>+M63+M64+M65</f>
        <v>445242</v>
      </c>
      <c r="N66" s="50">
        <f t="shared" ref="N66" si="128">+N63+N64+N65</f>
        <v>441021</v>
      </c>
      <c r="O66" s="204">
        <f t="shared" ref="O66" si="129">+O63+O64+O65</f>
        <v>886263</v>
      </c>
      <c r="P66" s="50">
        <f t="shared" ref="P66" si="130">+P63+P64+P65</f>
        <v>0</v>
      </c>
      <c r="Q66" s="204">
        <f t="shared" ref="Q66" si="131">+Q63+Q64+Q65</f>
        <v>886263</v>
      </c>
      <c r="R66" s="49">
        <f t="shared" ref="R66" si="132">+R63+R64+R65</f>
        <v>576361</v>
      </c>
      <c r="S66" s="50">
        <f t="shared" ref="S66" si="133">+S63+S64+S65</f>
        <v>572580</v>
      </c>
      <c r="T66" s="204">
        <f t="shared" ref="T66" si="134">+T63+T64+T65</f>
        <v>1148941</v>
      </c>
      <c r="U66" s="50">
        <f t="shared" ref="U66" si="135">+U63+U64+U65</f>
        <v>293</v>
      </c>
      <c r="V66" s="204">
        <f t="shared" ref="V66" si="136">+V63+V64+V65</f>
        <v>1149234</v>
      </c>
      <c r="W66" s="51">
        <f t="shared" si="114"/>
        <v>29.671891977889175</v>
      </c>
    </row>
    <row r="67" spans="1:27" ht="13.5" thickTop="1">
      <c r="A67" s="4" t="str">
        <f t="shared" si="122"/>
        <v xml:space="preserve"> </v>
      </c>
      <c r="B67" s="112" t="s">
        <v>21</v>
      </c>
      <c r="C67" s="126">
        <f t="shared" ref="C67:H69" si="137">+C17+C42</f>
        <v>998</v>
      </c>
      <c r="D67" s="128">
        <f t="shared" si="137"/>
        <v>997</v>
      </c>
      <c r="E67" s="196">
        <f t="shared" si="137"/>
        <v>1995</v>
      </c>
      <c r="F67" s="126">
        <f t="shared" si="137"/>
        <v>1325</v>
      </c>
      <c r="G67" s="128">
        <f t="shared" si="137"/>
        <v>1325</v>
      </c>
      <c r="H67" s="189">
        <f t="shared" si="137"/>
        <v>2650</v>
      </c>
      <c r="I67" s="129">
        <f t="shared" si="109"/>
        <v>32.83208020050126</v>
      </c>
      <c r="J67" s="4"/>
      <c r="L67" s="14" t="s">
        <v>21</v>
      </c>
      <c r="M67" s="37">
        <f t="shared" ref="M67:N69" si="138">+M17+M42</f>
        <v>155826</v>
      </c>
      <c r="N67" s="38">
        <f t="shared" si="138"/>
        <v>153748</v>
      </c>
      <c r="O67" s="202">
        <f t="shared" ref="O67:O69" si="139">SUM(M67:N67)</f>
        <v>309574</v>
      </c>
      <c r="P67" s="39">
        <f t="shared" ref="P67:S69" si="140">+P17+P42</f>
        <v>0</v>
      </c>
      <c r="Q67" s="202">
        <f t="shared" si="140"/>
        <v>309574</v>
      </c>
      <c r="R67" s="40">
        <f t="shared" si="140"/>
        <v>209116</v>
      </c>
      <c r="S67" s="38">
        <f t="shared" si="140"/>
        <v>205565</v>
      </c>
      <c r="T67" s="202">
        <f t="shared" ref="T67:T69" si="141">SUM(R67:S67)</f>
        <v>414681</v>
      </c>
      <c r="U67" s="151">
        <f>U17+U42</f>
        <v>0</v>
      </c>
      <c r="V67" s="202">
        <f>+T67+U67</f>
        <v>414681</v>
      </c>
      <c r="W67" s="41">
        <f t="shared" si="114"/>
        <v>33.952140683649134</v>
      </c>
    </row>
    <row r="68" spans="1:27">
      <c r="A68" s="4" t="str">
        <f t="shared" si="122"/>
        <v xml:space="preserve"> </v>
      </c>
      <c r="B68" s="112" t="s">
        <v>22</v>
      </c>
      <c r="C68" s="126">
        <f t="shared" si="137"/>
        <v>1076</v>
      </c>
      <c r="D68" s="128">
        <f t="shared" si="137"/>
        <v>1076</v>
      </c>
      <c r="E68" s="180">
        <f t="shared" si="137"/>
        <v>2152</v>
      </c>
      <c r="F68" s="126">
        <f t="shared" si="137"/>
        <v>1319</v>
      </c>
      <c r="G68" s="128">
        <f t="shared" si="137"/>
        <v>1318</v>
      </c>
      <c r="H68" s="180">
        <f t="shared" si="137"/>
        <v>2637</v>
      </c>
      <c r="I68" s="129">
        <f t="shared" si="109"/>
        <v>22.53717472118959</v>
      </c>
      <c r="J68" s="4"/>
      <c r="L68" s="14" t="s">
        <v>22</v>
      </c>
      <c r="M68" s="37">
        <f t="shared" si="138"/>
        <v>161527</v>
      </c>
      <c r="N68" s="38">
        <f t="shared" si="138"/>
        <v>166462</v>
      </c>
      <c r="O68" s="202">
        <f t="shared" si="139"/>
        <v>327989</v>
      </c>
      <c r="P68" s="39">
        <f t="shared" si="140"/>
        <v>265</v>
      </c>
      <c r="Q68" s="202">
        <f t="shared" si="140"/>
        <v>328254</v>
      </c>
      <c r="R68" s="40">
        <f t="shared" si="140"/>
        <v>202666</v>
      </c>
      <c r="S68" s="38">
        <f t="shared" si="140"/>
        <v>211990</v>
      </c>
      <c r="T68" s="202">
        <f t="shared" si="141"/>
        <v>414656</v>
      </c>
      <c r="U68" s="151">
        <f>U18+U43</f>
        <v>0</v>
      </c>
      <c r="V68" s="202">
        <f>+T68+U68</f>
        <v>414656</v>
      </c>
      <c r="W68" s="41">
        <f t="shared" si="114"/>
        <v>26.3216899108617</v>
      </c>
    </row>
    <row r="69" spans="1:27" ht="13.5" thickBot="1">
      <c r="A69" s="4" t="str">
        <f t="shared" si="122"/>
        <v xml:space="preserve"> </v>
      </c>
      <c r="B69" s="112" t="s">
        <v>23</v>
      </c>
      <c r="C69" s="126">
        <f t="shared" si="137"/>
        <v>991</v>
      </c>
      <c r="D69" s="147">
        <f t="shared" si="137"/>
        <v>993</v>
      </c>
      <c r="E69" s="184">
        <f t="shared" si="137"/>
        <v>1984</v>
      </c>
      <c r="F69" s="126">
        <f t="shared" si="137"/>
        <v>1239</v>
      </c>
      <c r="G69" s="147">
        <f t="shared" si="137"/>
        <v>1240</v>
      </c>
      <c r="H69" s="184">
        <f t="shared" si="137"/>
        <v>2479</v>
      </c>
      <c r="I69" s="148">
        <f t="shared" si="109"/>
        <v>24.949596774193552</v>
      </c>
      <c r="J69" s="4"/>
      <c r="L69" s="14" t="s">
        <v>23</v>
      </c>
      <c r="M69" s="37">
        <f t="shared" si="138"/>
        <v>147996</v>
      </c>
      <c r="N69" s="38">
        <f t="shared" si="138"/>
        <v>147307</v>
      </c>
      <c r="O69" s="202">
        <f t="shared" si="139"/>
        <v>295303</v>
      </c>
      <c r="P69" s="39">
        <f t="shared" si="140"/>
        <v>0</v>
      </c>
      <c r="Q69" s="202">
        <f t="shared" si="140"/>
        <v>295303</v>
      </c>
      <c r="R69" s="40">
        <f t="shared" si="140"/>
        <v>181203</v>
      </c>
      <c r="S69" s="38">
        <f t="shared" si="140"/>
        <v>184651</v>
      </c>
      <c r="T69" s="202">
        <f t="shared" si="141"/>
        <v>365854</v>
      </c>
      <c r="U69" s="39">
        <f>U19+U44</f>
        <v>52</v>
      </c>
      <c r="V69" s="205">
        <f>+T69+U69</f>
        <v>365906</v>
      </c>
      <c r="W69" s="41">
        <f t="shared" si="114"/>
        <v>23.908663305147606</v>
      </c>
    </row>
    <row r="70" spans="1:27" ht="14.25" thickTop="1" thickBot="1">
      <c r="A70" s="4" t="str">
        <f t="shared" si="122"/>
        <v xml:space="preserve"> </v>
      </c>
      <c r="B70" s="133" t="s">
        <v>24</v>
      </c>
      <c r="C70" s="134">
        <f t="shared" ref="C70:H70" si="142">+C67+C68+C69</f>
        <v>3065</v>
      </c>
      <c r="D70" s="136">
        <f t="shared" si="142"/>
        <v>3066</v>
      </c>
      <c r="E70" s="190">
        <f t="shared" si="142"/>
        <v>6131</v>
      </c>
      <c r="F70" s="134">
        <f t="shared" si="142"/>
        <v>3883</v>
      </c>
      <c r="G70" s="136">
        <f t="shared" si="142"/>
        <v>3883</v>
      </c>
      <c r="H70" s="190">
        <f t="shared" si="142"/>
        <v>7766</v>
      </c>
      <c r="I70" s="137">
        <f t="shared" si="109"/>
        <v>26.667754036861858</v>
      </c>
      <c r="J70" s="4"/>
      <c r="L70" s="42" t="s">
        <v>24</v>
      </c>
      <c r="M70" s="43">
        <f t="shared" ref="M70:V70" si="143">+M67+M68+M69</f>
        <v>465349</v>
      </c>
      <c r="N70" s="44">
        <f t="shared" si="143"/>
        <v>467517</v>
      </c>
      <c r="O70" s="203">
        <f t="shared" si="143"/>
        <v>932866</v>
      </c>
      <c r="P70" s="45">
        <f t="shared" si="143"/>
        <v>265</v>
      </c>
      <c r="Q70" s="203">
        <f t="shared" si="143"/>
        <v>933131</v>
      </c>
      <c r="R70" s="46">
        <f t="shared" si="143"/>
        <v>592985</v>
      </c>
      <c r="S70" s="44">
        <f t="shared" si="143"/>
        <v>602206</v>
      </c>
      <c r="T70" s="203">
        <f t="shared" si="143"/>
        <v>1195191</v>
      </c>
      <c r="U70" s="45">
        <f t="shared" si="143"/>
        <v>52</v>
      </c>
      <c r="V70" s="206">
        <f t="shared" si="143"/>
        <v>1195243</v>
      </c>
      <c r="W70" s="47">
        <f t="shared" si="114"/>
        <v>28.089517977647294</v>
      </c>
    </row>
    <row r="71" spans="1:27" ht="13.5" thickTop="1">
      <c r="A71" s="4" t="str">
        <f t="shared" ref="A71" si="144">IF(ISERROR(F71/G71)," ",IF(F71/G71&gt;0.5,IF(F71/G71&lt;1.5," ","NOT OK"),"NOT OK"))</f>
        <v xml:space="preserve"> </v>
      </c>
      <c r="B71" s="112" t="s">
        <v>10</v>
      </c>
      <c r="C71" s="126">
        <f t="shared" ref="C71:H73" si="145">+C21+C46</f>
        <v>1356</v>
      </c>
      <c r="D71" s="128">
        <f t="shared" si="145"/>
        <v>1354</v>
      </c>
      <c r="E71" s="186">
        <f t="shared" si="145"/>
        <v>2710</v>
      </c>
      <c r="F71" s="126">
        <f t="shared" si="145"/>
        <v>1398</v>
      </c>
      <c r="G71" s="128">
        <f t="shared" si="145"/>
        <v>1397</v>
      </c>
      <c r="H71" s="186">
        <f t="shared" si="145"/>
        <v>2795</v>
      </c>
      <c r="I71" s="129">
        <f t="shared" ref="I71" si="146">IF(E71=0,0,((H71/E71)-1)*100)</f>
        <v>3.136531365313644</v>
      </c>
      <c r="J71" s="4"/>
      <c r="K71" s="7"/>
      <c r="L71" s="14" t="s">
        <v>10</v>
      </c>
      <c r="M71" s="37">
        <f t="shared" ref="M71:N73" si="147">+M21+M46</f>
        <v>196234</v>
      </c>
      <c r="N71" s="38">
        <f t="shared" si="147"/>
        <v>193449</v>
      </c>
      <c r="O71" s="202">
        <f>SUM(M71:N71)</f>
        <v>389683</v>
      </c>
      <c r="P71" s="39">
        <f t="shared" ref="P71:S73" si="148">+P21+P46</f>
        <v>0</v>
      </c>
      <c r="Q71" s="202">
        <f t="shared" si="148"/>
        <v>389683</v>
      </c>
      <c r="R71" s="40">
        <f t="shared" si="148"/>
        <v>213597</v>
      </c>
      <c r="S71" s="38">
        <f t="shared" si="148"/>
        <v>212495</v>
      </c>
      <c r="T71" s="202">
        <f>SUM(R71:S71)</f>
        <v>426092</v>
      </c>
      <c r="U71" s="39">
        <f>U21+U46</f>
        <v>54</v>
      </c>
      <c r="V71" s="205">
        <f>+T71+U71</f>
        <v>426146</v>
      </c>
      <c r="W71" s="41">
        <f t="shared" ref="W71" si="149">IF(Q71=0,0,((V71/Q71)-1)*100)</f>
        <v>9.3570928164687714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5"/>
        <v>1369</v>
      </c>
      <c r="D72" s="128">
        <f t="shared" si="145"/>
        <v>1371</v>
      </c>
      <c r="E72" s="186">
        <f t="shared" si="145"/>
        <v>2740</v>
      </c>
      <c r="F72" s="126">
        <f t="shared" si="145"/>
        <v>1386</v>
      </c>
      <c r="G72" s="128">
        <f t="shared" si="145"/>
        <v>1386</v>
      </c>
      <c r="H72" s="186">
        <f t="shared" si="145"/>
        <v>2772</v>
      </c>
      <c r="I72" s="129">
        <f>IF(E72=0,0,((H72/E72)-1)*100)</f>
        <v>1.1678832116788218</v>
      </c>
      <c r="J72" s="4"/>
      <c r="K72" s="7"/>
      <c r="L72" s="14" t="s">
        <v>11</v>
      </c>
      <c r="M72" s="37">
        <f t="shared" si="147"/>
        <v>197458</v>
      </c>
      <c r="N72" s="38">
        <f t="shared" si="147"/>
        <v>201006</v>
      </c>
      <c r="O72" s="202">
        <f>SUM(M72:N72)</f>
        <v>398464</v>
      </c>
      <c r="P72" s="39">
        <f t="shared" si="148"/>
        <v>0</v>
      </c>
      <c r="Q72" s="202">
        <f t="shared" si="148"/>
        <v>398464</v>
      </c>
      <c r="R72" s="40">
        <f t="shared" si="148"/>
        <v>222033</v>
      </c>
      <c r="S72" s="38">
        <f t="shared" si="148"/>
        <v>222597</v>
      </c>
      <c r="T72" s="202">
        <f>SUM(R72:S72)</f>
        <v>444630</v>
      </c>
      <c r="U72" s="39">
        <f>U22+U47</f>
        <v>0</v>
      </c>
      <c r="V72" s="205">
        <f>+T72+U72</f>
        <v>444630</v>
      </c>
      <c r="W72" s="41">
        <f>IF(Q72=0,0,((V72/Q72)-1)*100)</f>
        <v>11.58599020237714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5"/>
        <v>1505</v>
      </c>
      <c r="D73" s="132">
        <f t="shared" si="145"/>
        <v>1505</v>
      </c>
      <c r="E73" s="186">
        <f t="shared" si="145"/>
        <v>3010</v>
      </c>
      <c r="F73" s="130">
        <f t="shared" si="145"/>
        <v>1521</v>
      </c>
      <c r="G73" s="132">
        <f t="shared" si="145"/>
        <v>1521</v>
      </c>
      <c r="H73" s="186">
        <f t="shared" si="145"/>
        <v>3042</v>
      </c>
      <c r="I73" s="129">
        <f>IF(E73=0,0,((H73/E73)-1)*100)</f>
        <v>1.0631229235880335</v>
      </c>
      <c r="J73" s="4"/>
      <c r="K73" s="7"/>
      <c r="L73" s="23" t="s">
        <v>12</v>
      </c>
      <c r="M73" s="37">
        <f t="shared" si="147"/>
        <v>229581</v>
      </c>
      <c r="N73" s="38">
        <f t="shared" si="147"/>
        <v>221933</v>
      </c>
      <c r="O73" s="202">
        <f t="shared" ref="O73" si="150">SUM(M73:N73)</f>
        <v>451514</v>
      </c>
      <c r="P73" s="39">
        <f t="shared" si="148"/>
        <v>0</v>
      </c>
      <c r="Q73" s="202">
        <f t="shared" si="148"/>
        <v>451514</v>
      </c>
      <c r="R73" s="40">
        <f t="shared" si="148"/>
        <v>243105</v>
      </c>
      <c r="S73" s="38">
        <f t="shared" si="148"/>
        <v>240528</v>
      </c>
      <c r="T73" s="202">
        <f t="shared" ref="T73" si="151">SUM(R73:S73)</f>
        <v>483633</v>
      </c>
      <c r="U73" s="39">
        <f>U23+U48</f>
        <v>0</v>
      </c>
      <c r="V73" s="205">
        <f>+T73+U73</f>
        <v>483633</v>
      </c>
      <c r="W73" s="41">
        <f>IF(Q73=0,0,((V73/Q73)-1)*100)</f>
        <v>7.1136221689692913</v>
      </c>
    </row>
    <row r="74" spans="1:27" ht="14.25" thickTop="1" thickBot="1">
      <c r="A74" s="1"/>
      <c r="B74" s="133" t="s">
        <v>38</v>
      </c>
      <c r="C74" s="440">
        <f>+C71+C72+C73</f>
        <v>4230</v>
      </c>
      <c r="D74" s="441">
        <f t="shared" ref="D74" si="152">+D71+D72+D73</f>
        <v>4230</v>
      </c>
      <c r="E74" s="454">
        <f t="shared" ref="E74" si="153">+E71+E72+E73</f>
        <v>8460</v>
      </c>
      <c r="F74" s="440">
        <f t="shared" ref="F74" si="154">+F71+F72+F73</f>
        <v>4305</v>
      </c>
      <c r="G74" s="441">
        <f t="shared" ref="G74" si="155">+G71+G72+G73</f>
        <v>4304</v>
      </c>
      <c r="H74" s="454">
        <f t="shared" ref="H74" si="156">+H71+H72+H73</f>
        <v>8609</v>
      </c>
      <c r="I74" s="137">
        <f t="shared" ref="I74:I75" si="157">IF(E74=0,0,((H74/E74)-1)*100)</f>
        <v>1.761229314420798</v>
      </c>
      <c r="J74" s="4"/>
      <c r="L74" s="42" t="s">
        <v>38</v>
      </c>
      <c r="M74" s="43">
        <f t="shared" ref="M74" si="158">+M71+M72+M73</f>
        <v>623273</v>
      </c>
      <c r="N74" s="46">
        <f t="shared" ref="N74" si="159">+N71+N72+N73</f>
        <v>616388</v>
      </c>
      <c r="O74" s="455">
        <f t="shared" ref="O74" si="160">+O71+O72+O73</f>
        <v>1239661</v>
      </c>
      <c r="P74" s="43">
        <f t="shared" ref="P74" si="161">+P71+P72+P73</f>
        <v>0</v>
      </c>
      <c r="Q74" s="455">
        <f t="shared" ref="Q74" si="162">+Q71+Q72+Q73</f>
        <v>1239661</v>
      </c>
      <c r="R74" s="43">
        <f t="shared" ref="R74" si="163">+R71+R72+R73</f>
        <v>678735</v>
      </c>
      <c r="S74" s="46">
        <f t="shared" ref="S74" si="164">+S71+S72+S73</f>
        <v>675620</v>
      </c>
      <c r="T74" s="455">
        <f t="shared" ref="T74" si="165">+T71+T72+T73</f>
        <v>1354355</v>
      </c>
      <c r="U74" s="43">
        <f t="shared" ref="U74" si="166">+U71+U72+U73</f>
        <v>54</v>
      </c>
      <c r="V74" s="455">
        <f t="shared" ref="V74" si="167">+V71+V72+V73</f>
        <v>1354409</v>
      </c>
      <c r="W74" s="444">
        <f t="shared" ref="W74:W75" si="168">IF(Q74=0,0,((V74/Q74)-1)*100)</f>
        <v>9.2564015484878581</v>
      </c>
      <c r="X74" s="1"/>
      <c r="AA74" s="1"/>
    </row>
    <row r="75" spans="1:27" ht="14.25" thickTop="1" thickBot="1">
      <c r="A75" s="419" t="str">
        <f t="shared" ref="A75" si="169">IF(ISERROR(F75/G75)," ",IF(F75/G75&gt;0.5,IF(F75/G75&lt;1.5," ","NOT OK"),"NOT OK"))</f>
        <v xml:space="preserve"> </v>
      </c>
      <c r="B75" s="133" t="s">
        <v>64</v>
      </c>
      <c r="C75" s="134">
        <f>+C62+C66+C70+C74</f>
        <v>13840</v>
      </c>
      <c r="D75" s="136">
        <f t="shared" ref="D75" si="170">+D62+D66+D70+D74</f>
        <v>13843</v>
      </c>
      <c r="E75" s="165">
        <f t="shared" ref="E75" si="171">+E62+E66+E70+E74</f>
        <v>27683</v>
      </c>
      <c r="F75" s="134">
        <f t="shared" ref="F75" si="172">+F62+F66+F70+F74</f>
        <v>16672</v>
      </c>
      <c r="G75" s="136">
        <f t="shared" ref="G75" si="173">+G62+G66+G70+G74</f>
        <v>16670</v>
      </c>
      <c r="H75" s="165">
        <f t="shared" ref="H75" si="174">+H62+H66+H70+H74</f>
        <v>33342</v>
      </c>
      <c r="I75" s="138">
        <f t="shared" si="157"/>
        <v>20.442148611060951</v>
      </c>
      <c r="J75" s="8"/>
      <c r="L75" s="42" t="s">
        <v>64</v>
      </c>
      <c r="M75" s="46">
        <f t="shared" ref="M75" si="175">+M62+M66+M70+M74</f>
        <v>1992455</v>
      </c>
      <c r="N75" s="44">
        <f t="shared" ref="N75" si="176">+N62+N66+N70+N74</f>
        <v>1998412</v>
      </c>
      <c r="O75" s="156">
        <f t="shared" ref="O75" si="177">+O62+O66+O70+O74</f>
        <v>3990867</v>
      </c>
      <c r="P75" s="45">
        <f t="shared" ref="P75" si="178">+P62+P66+P70+P74</f>
        <v>265</v>
      </c>
      <c r="Q75" s="159">
        <f t="shared" ref="Q75" si="179">+Q62+Q66+Q70+Q74</f>
        <v>3991132</v>
      </c>
      <c r="R75" s="46">
        <f t="shared" ref="R75" si="180">+R62+R66+R70+R74</f>
        <v>2492137</v>
      </c>
      <c r="S75" s="44">
        <f t="shared" ref="S75" si="181">+S62+S66+S70+S74</f>
        <v>2524765</v>
      </c>
      <c r="T75" s="156">
        <f t="shared" ref="T75" si="182">+T62+T66+T70+T74</f>
        <v>5016902</v>
      </c>
      <c r="U75" s="45">
        <f t="shared" ref="U75" si="183">+U62+U66+U70+U74</f>
        <v>399</v>
      </c>
      <c r="V75" s="159">
        <f t="shared" ref="V75" si="184">+V62+V66+V70+V74</f>
        <v>5017301</v>
      </c>
      <c r="W75" s="47">
        <f t="shared" si="168"/>
        <v>25.711226789792963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thickTop="1" thickBot="1">
      <c r="L80" s="59"/>
      <c r="M80" s="230" t="s">
        <v>59</v>
      </c>
      <c r="N80" s="231"/>
      <c r="O80" s="232"/>
      <c r="P80" s="230"/>
      <c r="Q80" s="230"/>
      <c r="R80" s="230" t="s">
        <v>63</v>
      </c>
      <c r="S80" s="231"/>
      <c r="T80" s="232"/>
      <c r="U80" s="230"/>
      <c r="V80" s="230"/>
      <c r="W80" s="384" t="s">
        <v>2</v>
      </c>
    </row>
    <row r="81" spans="1:26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6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6" ht="5.25" customHeight="1" thickTop="1" thickBot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6" ht="13.5" thickTop="1">
      <c r="A84" s="422"/>
      <c r="L84" s="61" t="s">
        <v>13</v>
      </c>
      <c r="M84" s="78">
        <v>4</v>
      </c>
      <c r="N84" s="79">
        <v>0</v>
      </c>
      <c r="O84" s="216">
        <f>M84+N84</f>
        <v>4</v>
      </c>
      <c r="P84" s="80">
        <v>0</v>
      </c>
      <c r="Q84" s="216">
        <f>O84+P84</f>
        <v>4</v>
      </c>
      <c r="R84" s="78">
        <v>42</v>
      </c>
      <c r="S84" s="79">
        <v>0</v>
      </c>
      <c r="T84" s="432">
        <f>R84+S84</f>
        <v>42</v>
      </c>
      <c r="U84" s="80">
        <v>0</v>
      </c>
      <c r="V84" s="216">
        <f>T84+U84</f>
        <v>42</v>
      </c>
      <c r="W84" s="81">
        <f t="shared" ref="W84:W95" si="185">IF(Q84=0,0,((V84/Q84)-1)*100)</f>
        <v>950</v>
      </c>
      <c r="Y84" s="344"/>
      <c r="Z84" s="344"/>
    </row>
    <row r="85" spans="1:26">
      <c r="A85" s="422"/>
      <c r="L85" s="61" t="s">
        <v>14</v>
      </c>
      <c r="M85" s="78">
        <v>3</v>
      </c>
      <c r="N85" s="79">
        <v>1</v>
      </c>
      <c r="O85" s="216">
        <f>M85+N85</f>
        <v>4</v>
      </c>
      <c r="P85" s="80">
        <v>0</v>
      </c>
      <c r="Q85" s="216">
        <f>O85+P85</f>
        <v>4</v>
      </c>
      <c r="R85" s="78">
        <v>40</v>
      </c>
      <c r="S85" s="79">
        <v>3</v>
      </c>
      <c r="T85" s="216">
        <f>R85+S85</f>
        <v>43</v>
      </c>
      <c r="U85" s="80">
        <v>0</v>
      </c>
      <c r="V85" s="216">
        <f>T85+U85</f>
        <v>43</v>
      </c>
      <c r="W85" s="81">
        <f t="shared" si="185"/>
        <v>975</v>
      </c>
      <c r="Y85" s="344"/>
      <c r="Z85" s="344"/>
    </row>
    <row r="86" spans="1:26" ht="13.5" thickBot="1">
      <c r="A86" s="422"/>
      <c r="L86" s="61" t="s">
        <v>15</v>
      </c>
      <c r="M86" s="78">
        <v>4</v>
      </c>
      <c r="N86" s="79">
        <v>0</v>
      </c>
      <c r="O86" s="216">
        <f>M86+N86</f>
        <v>4</v>
      </c>
      <c r="P86" s="80">
        <v>0</v>
      </c>
      <c r="Q86" s="216">
        <f>O86+P86</f>
        <v>4</v>
      </c>
      <c r="R86" s="78">
        <v>67</v>
      </c>
      <c r="S86" s="79">
        <v>3</v>
      </c>
      <c r="T86" s="251">
        <f>R86+S86</f>
        <v>70</v>
      </c>
      <c r="U86" s="80">
        <v>0</v>
      </c>
      <c r="V86" s="216">
        <f>T86+U86</f>
        <v>70</v>
      </c>
      <c r="W86" s="81">
        <f>IF(Q86=0,0,((V86/Q86)-1)*100)</f>
        <v>1650</v>
      </c>
    </row>
    <row r="87" spans="1:26" ht="14.25" thickTop="1" thickBot="1">
      <c r="A87" s="422"/>
      <c r="L87" s="82" t="s">
        <v>61</v>
      </c>
      <c r="M87" s="83">
        <f t="shared" ref="M87" si="186">+M84+M85+M86</f>
        <v>11</v>
      </c>
      <c r="N87" s="84">
        <f t="shared" ref="N87" si="187">+N84+N85+N86</f>
        <v>1</v>
      </c>
      <c r="O87" s="217">
        <f t="shared" ref="O87" si="188">+O84+O85+O86</f>
        <v>12</v>
      </c>
      <c r="P87" s="83">
        <f t="shared" ref="P87" si="189">+P84+P85+P86</f>
        <v>0</v>
      </c>
      <c r="Q87" s="217">
        <f t="shared" ref="Q87" si="190">+Q84+Q85+Q86</f>
        <v>12</v>
      </c>
      <c r="R87" s="83">
        <f t="shared" ref="R87" si="191">+R84+R85+R86</f>
        <v>149</v>
      </c>
      <c r="S87" s="84">
        <f t="shared" ref="S87" si="192">+S84+S85+S86</f>
        <v>6</v>
      </c>
      <c r="T87" s="249">
        <f t="shared" ref="T87" si="193">+T84+T85+T86</f>
        <v>155</v>
      </c>
      <c r="U87" s="83">
        <f t="shared" ref="U87" si="194">+U84+U85+U86</f>
        <v>0</v>
      </c>
      <c r="V87" s="217">
        <f t="shared" ref="V87" si="195">+V84+V85+V86</f>
        <v>155</v>
      </c>
      <c r="W87" s="85">
        <f>IF(Q87=0,0,((V87/Q87)-1)*100)</f>
        <v>1191.6666666666665</v>
      </c>
      <c r="Y87" s="344"/>
      <c r="Z87" s="344"/>
    </row>
    <row r="88" spans="1:26" ht="13.5" thickTop="1">
      <c r="A88" s="422"/>
      <c r="L88" s="61" t="s">
        <v>16</v>
      </c>
      <c r="M88" s="78">
        <v>2</v>
      </c>
      <c r="N88" s="79">
        <v>0</v>
      </c>
      <c r="O88" s="216">
        <f>SUM(M88:N88)</f>
        <v>2</v>
      </c>
      <c r="P88" s="80">
        <v>0</v>
      </c>
      <c r="Q88" s="216">
        <f>O88+P88</f>
        <v>2</v>
      </c>
      <c r="R88" s="78">
        <v>50</v>
      </c>
      <c r="S88" s="79">
        <v>1</v>
      </c>
      <c r="T88" s="216">
        <f>SUM(R88:S88)</f>
        <v>51</v>
      </c>
      <c r="U88" s="80">
        <v>0</v>
      </c>
      <c r="V88" s="216">
        <f>T88+U88</f>
        <v>51</v>
      </c>
      <c r="W88" s="81">
        <f t="shared" si="185"/>
        <v>2450</v>
      </c>
      <c r="Y88" s="344"/>
      <c r="Z88" s="344"/>
    </row>
    <row r="89" spans="1:26">
      <c r="A89" s="422"/>
      <c r="L89" s="61" t="s">
        <v>17</v>
      </c>
      <c r="M89" s="78">
        <v>1</v>
      </c>
      <c r="N89" s="79">
        <v>0</v>
      </c>
      <c r="O89" s="216">
        <f>SUM(M89:N89)</f>
        <v>1</v>
      </c>
      <c r="P89" s="80">
        <v>0</v>
      </c>
      <c r="Q89" s="216">
        <f>O89+P89</f>
        <v>1</v>
      </c>
      <c r="R89" s="78">
        <v>75</v>
      </c>
      <c r="S89" s="79">
        <v>1</v>
      </c>
      <c r="T89" s="216">
        <f>SUM(R89:S89)</f>
        <v>76</v>
      </c>
      <c r="U89" s="80">
        <v>0</v>
      </c>
      <c r="V89" s="216">
        <f>T89+U89</f>
        <v>76</v>
      </c>
      <c r="W89" s="81">
        <f>IF(Q89=0,0,((V89/Q89)-1)*100)</f>
        <v>7500</v>
      </c>
      <c r="Y89" s="344"/>
      <c r="Z89" s="344"/>
    </row>
    <row r="90" spans="1:26" ht="13.5" thickBot="1">
      <c r="A90" s="422"/>
      <c r="L90" s="61" t="s">
        <v>18</v>
      </c>
      <c r="M90" s="78">
        <v>1</v>
      </c>
      <c r="N90" s="79">
        <v>0</v>
      </c>
      <c r="O90" s="218">
        <f>SUM(M90:N90)</f>
        <v>1</v>
      </c>
      <c r="P90" s="86">
        <v>0</v>
      </c>
      <c r="Q90" s="218">
        <f>O90+P90</f>
        <v>1</v>
      </c>
      <c r="R90" s="78">
        <v>66</v>
      </c>
      <c r="S90" s="79">
        <v>4</v>
      </c>
      <c r="T90" s="218">
        <f>SUM(R90:S90)</f>
        <v>70</v>
      </c>
      <c r="U90" s="86">
        <v>0</v>
      </c>
      <c r="V90" s="218">
        <f>T90+U90</f>
        <v>70</v>
      </c>
      <c r="W90" s="81">
        <f t="shared" si="185"/>
        <v>6900</v>
      </c>
      <c r="Y90" s="344"/>
      <c r="Z90" s="344"/>
    </row>
    <row r="91" spans="1:26" ht="14.25" thickTop="1" thickBot="1">
      <c r="A91" s="422"/>
      <c r="L91" s="87" t="s">
        <v>39</v>
      </c>
      <c r="M91" s="88">
        <f>+M88+M89+M90</f>
        <v>4</v>
      </c>
      <c r="N91" s="88">
        <f t="shared" ref="N91" si="196">+N88+N89+N90</f>
        <v>0</v>
      </c>
      <c r="O91" s="219">
        <f t="shared" ref="O91" si="197">+O88+O89+O90</f>
        <v>4</v>
      </c>
      <c r="P91" s="89">
        <f t="shared" ref="P91" si="198">+P88+P89+P90</f>
        <v>0</v>
      </c>
      <c r="Q91" s="219">
        <f t="shared" ref="Q91" si="199">+Q88+Q89+Q90</f>
        <v>4</v>
      </c>
      <c r="R91" s="88">
        <f t="shared" ref="R91" si="200">+R88+R89+R90</f>
        <v>191</v>
      </c>
      <c r="S91" s="88">
        <f t="shared" ref="S91" si="201">+S88+S89+S90</f>
        <v>6</v>
      </c>
      <c r="T91" s="219">
        <f t="shared" ref="T91" si="202">+T88+T89+T90</f>
        <v>197</v>
      </c>
      <c r="U91" s="89">
        <f t="shared" ref="U91" si="203">+U88+U89+U90</f>
        <v>0</v>
      </c>
      <c r="V91" s="219">
        <f t="shared" ref="V91" si="204">+V88+V89+V90</f>
        <v>197</v>
      </c>
      <c r="W91" s="90">
        <f t="shared" si="185"/>
        <v>4825</v>
      </c>
    </row>
    <row r="92" spans="1:26" ht="13.5" thickTop="1">
      <c r="A92" s="422"/>
      <c r="L92" s="61" t="s">
        <v>21</v>
      </c>
      <c r="M92" s="78">
        <v>1</v>
      </c>
      <c r="N92" s="79">
        <v>0</v>
      </c>
      <c r="O92" s="218">
        <f>SUM(M92:N92)</f>
        <v>1</v>
      </c>
      <c r="P92" s="91">
        <v>0</v>
      </c>
      <c r="Q92" s="218">
        <f>O92+P92</f>
        <v>1</v>
      </c>
      <c r="R92" s="78">
        <v>67</v>
      </c>
      <c r="S92" s="79">
        <v>1</v>
      </c>
      <c r="T92" s="218">
        <f>SUM(R92:S92)</f>
        <v>68</v>
      </c>
      <c r="U92" s="91">
        <v>0</v>
      </c>
      <c r="V92" s="218">
        <f>T92+U92</f>
        <v>68</v>
      </c>
      <c r="W92" s="81">
        <f t="shared" si="185"/>
        <v>6700</v>
      </c>
    </row>
    <row r="93" spans="1:26">
      <c r="A93" s="422"/>
      <c r="L93" s="61" t="s">
        <v>22</v>
      </c>
      <c r="M93" s="78">
        <v>5</v>
      </c>
      <c r="N93" s="79">
        <v>0</v>
      </c>
      <c r="O93" s="218">
        <f>SUM(M93:N93)</f>
        <v>5</v>
      </c>
      <c r="P93" s="80">
        <v>0</v>
      </c>
      <c r="Q93" s="218">
        <f>O93+P93</f>
        <v>5</v>
      </c>
      <c r="R93" s="78">
        <v>33</v>
      </c>
      <c r="S93" s="79">
        <v>0</v>
      </c>
      <c r="T93" s="218">
        <f>SUM(R93:S93)</f>
        <v>33</v>
      </c>
      <c r="U93" s="80">
        <v>0</v>
      </c>
      <c r="V93" s="218">
        <f>T93+U93</f>
        <v>33</v>
      </c>
      <c r="W93" s="81">
        <f t="shared" si="185"/>
        <v>560</v>
      </c>
    </row>
    <row r="94" spans="1:26" ht="13.5" thickBot="1">
      <c r="A94" s="423"/>
      <c r="L94" s="61" t="s">
        <v>23</v>
      </c>
      <c r="M94" s="78">
        <v>24</v>
      </c>
      <c r="N94" s="79">
        <v>0</v>
      </c>
      <c r="O94" s="218">
        <f>SUM(M94:N94)</f>
        <v>24</v>
      </c>
      <c r="P94" s="80">
        <v>0</v>
      </c>
      <c r="Q94" s="218">
        <f>O94+P94</f>
        <v>24</v>
      </c>
      <c r="R94" s="78">
        <v>49</v>
      </c>
      <c r="S94" s="79">
        <v>0</v>
      </c>
      <c r="T94" s="218">
        <f>SUM(R94:S94)</f>
        <v>49</v>
      </c>
      <c r="U94" s="80">
        <v>0</v>
      </c>
      <c r="V94" s="218">
        <f>T94+U94</f>
        <v>49</v>
      </c>
      <c r="W94" s="81">
        <f t="shared" si="185"/>
        <v>104.16666666666666</v>
      </c>
    </row>
    <row r="95" spans="1:26" ht="14.25" thickTop="1" thickBot="1">
      <c r="A95" s="422"/>
      <c r="L95" s="82" t="s">
        <v>40</v>
      </c>
      <c r="M95" s="83">
        <f t="shared" ref="M95:V95" si="205">+M92+M93+M94</f>
        <v>30</v>
      </c>
      <c r="N95" s="84">
        <f t="shared" si="205"/>
        <v>0</v>
      </c>
      <c r="O95" s="217">
        <f t="shared" si="205"/>
        <v>30</v>
      </c>
      <c r="P95" s="83">
        <f t="shared" si="205"/>
        <v>0</v>
      </c>
      <c r="Q95" s="217">
        <f t="shared" si="205"/>
        <v>30</v>
      </c>
      <c r="R95" s="83">
        <f t="shared" si="205"/>
        <v>149</v>
      </c>
      <c r="S95" s="84">
        <f t="shared" si="205"/>
        <v>1</v>
      </c>
      <c r="T95" s="217">
        <f t="shared" si="205"/>
        <v>150</v>
      </c>
      <c r="U95" s="83">
        <f t="shared" si="205"/>
        <v>0</v>
      </c>
      <c r="V95" s="217">
        <f t="shared" si="205"/>
        <v>150</v>
      </c>
      <c r="W95" s="85">
        <f t="shared" si="185"/>
        <v>400</v>
      </c>
    </row>
    <row r="96" spans="1:26" ht="13.5" thickTop="1">
      <c r="A96" s="422"/>
      <c r="L96" s="61" t="s">
        <v>10</v>
      </c>
      <c r="M96" s="78">
        <v>35</v>
      </c>
      <c r="N96" s="79">
        <v>1</v>
      </c>
      <c r="O96" s="216">
        <f>M96+N96</f>
        <v>36</v>
      </c>
      <c r="P96" s="80">
        <v>0</v>
      </c>
      <c r="Q96" s="216">
        <f>O96+P96</f>
        <v>36</v>
      </c>
      <c r="R96" s="78">
        <v>30</v>
      </c>
      <c r="S96" s="436">
        <v>0</v>
      </c>
      <c r="T96" s="216">
        <f>R96+S96</f>
        <v>30</v>
      </c>
      <c r="U96" s="80">
        <v>0</v>
      </c>
      <c r="V96" s="216">
        <f>T96+U96</f>
        <v>30</v>
      </c>
      <c r="W96" s="81">
        <f t="shared" ref="W96:W100" si="206">IF(Q96=0,0,((V96/Q96)-1)*100)</f>
        <v>-16.666666666666664</v>
      </c>
      <c r="Y96" s="344"/>
      <c r="Z96" s="344"/>
    </row>
    <row r="97" spans="1:26">
      <c r="A97" s="422"/>
      <c r="L97" s="61" t="s">
        <v>11</v>
      </c>
      <c r="M97" s="78">
        <v>39</v>
      </c>
      <c r="N97" s="79">
        <v>1</v>
      </c>
      <c r="O97" s="216">
        <f>M97+N97</f>
        <v>40</v>
      </c>
      <c r="P97" s="80">
        <v>0</v>
      </c>
      <c r="Q97" s="216">
        <f>O97+P97</f>
        <v>40</v>
      </c>
      <c r="R97" s="78">
        <v>9</v>
      </c>
      <c r="S97" s="79">
        <v>0</v>
      </c>
      <c r="T97" s="216">
        <f>R97+S97</f>
        <v>9</v>
      </c>
      <c r="U97" s="80">
        <v>0</v>
      </c>
      <c r="V97" s="216">
        <f>T97+U97</f>
        <v>9</v>
      </c>
      <c r="W97" s="81">
        <f>IF(Q97=0,0,((V97/Q97)-1)*100)</f>
        <v>-77.5</v>
      </c>
      <c r="Y97" s="344"/>
      <c r="Z97" s="344"/>
    </row>
    <row r="98" spans="1:26" ht="13.5" thickBot="1">
      <c r="A98" s="422"/>
      <c r="L98" s="67" t="s">
        <v>12</v>
      </c>
      <c r="M98" s="78">
        <v>70</v>
      </c>
      <c r="N98" s="79">
        <v>3</v>
      </c>
      <c r="O98" s="216">
        <f>M98+N98</f>
        <v>73</v>
      </c>
      <c r="P98" s="80">
        <v>0</v>
      </c>
      <c r="Q98" s="216">
        <f>O98+P98</f>
        <v>73</v>
      </c>
      <c r="R98" s="78">
        <v>24</v>
      </c>
      <c r="S98" s="79">
        <v>2</v>
      </c>
      <c r="T98" s="216">
        <f>R98+S98</f>
        <v>26</v>
      </c>
      <c r="U98" s="80">
        <v>0</v>
      </c>
      <c r="V98" s="216">
        <f t="shared" ref="V98" si="207">T98+U98</f>
        <v>26</v>
      </c>
      <c r="W98" s="81">
        <f>IF(Q98=0,0,((V98/Q98)-1)*100)</f>
        <v>-64.38356164383562</v>
      </c>
    </row>
    <row r="99" spans="1:26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08">+M96+M97+M98</f>
        <v>144</v>
      </c>
      <c r="N99" s="84">
        <f t="shared" ref="N99" si="209">+N96+N97+N98</f>
        <v>5</v>
      </c>
      <c r="O99" s="209">
        <f t="shared" ref="O99" si="210">+O96+O97+O98</f>
        <v>149</v>
      </c>
      <c r="P99" s="83">
        <f t="shared" ref="P99" si="211">+P96+P97+P98</f>
        <v>0</v>
      </c>
      <c r="Q99" s="209">
        <f t="shared" ref="Q99" si="212">+Q96+Q97+Q98</f>
        <v>149</v>
      </c>
      <c r="R99" s="83">
        <f t="shared" ref="R99" si="213">+R96+R97+R98</f>
        <v>63</v>
      </c>
      <c r="S99" s="84">
        <f t="shared" ref="S99" si="214">+S96+S97+S98</f>
        <v>2</v>
      </c>
      <c r="T99" s="209">
        <f t="shared" ref="T99" si="215">+T96+T97+T98</f>
        <v>65</v>
      </c>
      <c r="U99" s="83">
        <f t="shared" ref="U99" si="216">+U96+U97+U98</f>
        <v>0</v>
      </c>
      <c r="V99" s="209">
        <f t="shared" ref="V99" si="217">+V96+V97+V98</f>
        <v>65</v>
      </c>
      <c r="W99" s="85">
        <f t="shared" ref="W99" si="218">IF(Q99=0,0,((V99/Q99)-1)*100)</f>
        <v>-56.375838926174502</v>
      </c>
      <c r="Y99" s="344"/>
      <c r="Z99" s="344"/>
    </row>
    <row r="100" spans="1:26" ht="14.25" thickTop="1" thickBot="1">
      <c r="A100" s="422"/>
      <c r="L100" s="82" t="s">
        <v>64</v>
      </c>
      <c r="M100" s="83">
        <f t="shared" ref="M100" si="219">+M87+M91+M95+M99</f>
        <v>189</v>
      </c>
      <c r="N100" s="84">
        <f t="shared" ref="N100" si="220">+N87+N91+N95+N99</f>
        <v>6</v>
      </c>
      <c r="O100" s="217">
        <f t="shared" ref="O100" si="221">+O87+O91+O95+O99</f>
        <v>195</v>
      </c>
      <c r="P100" s="83">
        <f t="shared" ref="P100" si="222">+P87+P91+P95+P99</f>
        <v>0</v>
      </c>
      <c r="Q100" s="217">
        <f t="shared" ref="Q100" si="223">+Q87+Q91+Q95+Q99</f>
        <v>195</v>
      </c>
      <c r="R100" s="83">
        <f t="shared" ref="R100" si="224">+R87+R91+R95+R99</f>
        <v>552</v>
      </c>
      <c r="S100" s="84">
        <f t="shared" ref="S100" si="225">+S87+S91+S95+S99</f>
        <v>15</v>
      </c>
      <c r="T100" s="249">
        <f t="shared" ref="T100" si="226">+T87+T91+T95+T99</f>
        <v>567</v>
      </c>
      <c r="U100" s="83">
        <f t="shared" ref="U100" si="227">+U87+U91+U95+U99</f>
        <v>0</v>
      </c>
      <c r="V100" s="217">
        <f t="shared" ref="V100" si="228">+V87+V91+V95+V99</f>
        <v>567</v>
      </c>
      <c r="W100" s="85">
        <f t="shared" si="206"/>
        <v>190.76923076923075</v>
      </c>
      <c r="Y100" s="344"/>
      <c r="Z100" s="344"/>
    </row>
    <row r="101" spans="1:26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6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6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6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6" ht="14.25" thickTop="1" thickBot="1">
      <c r="L105" s="59"/>
      <c r="M105" s="230" t="s">
        <v>59</v>
      </c>
      <c r="N105" s="231"/>
      <c r="O105" s="232"/>
      <c r="P105" s="230"/>
      <c r="Q105" s="230"/>
      <c r="R105" s="230" t="s">
        <v>63</v>
      </c>
      <c r="S105" s="231"/>
      <c r="T105" s="232"/>
      <c r="U105" s="230"/>
      <c r="V105" s="230"/>
      <c r="W105" s="384" t="s">
        <v>2</v>
      </c>
    </row>
    <row r="106" spans="1:26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85" t="s">
        <v>4</v>
      </c>
    </row>
    <row r="107" spans="1:26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6" ht="5.25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6">
      <c r="L109" s="61" t="s">
        <v>13</v>
      </c>
      <c r="M109" s="78">
        <v>84</v>
      </c>
      <c r="N109" s="79">
        <v>118</v>
      </c>
      <c r="O109" s="216">
        <f>M109+N109</f>
        <v>202</v>
      </c>
      <c r="P109" s="80">
        <v>0</v>
      </c>
      <c r="Q109" s="216">
        <f>O109+P109</f>
        <v>202</v>
      </c>
      <c r="R109" s="78">
        <v>111</v>
      </c>
      <c r="S109" s="79">
        <v>133</v>
      </c>
      <c r="T109" s="216">
        <f>R109+S109</f>
        <v>244</v>
      </c>
      <c r="U109" s="80">
        <v>0</v>
      </c>
      <c r="V109" s="216">
        <f>T109+U109</f>
        <v>244</v>
      </c>
      <c r="W109" s="81">
        <f t="shared" ref="W109:W120" si="229">IF(Q109=0,0,((V109/Q109)-1)*100)</f>
        <v>20.792079207920789</v>
      </c>
      <c r="Y109" s="344"/>
      <c r="Z109" s="344"/>
    </row>
    <row r="110" spans="1:26">
      <c r="L110" s="61" t="s">
        <v>14</v>
      </c>
      <c r="M110" s="78">
        <v>81</v>
      </c>
      <c r="N110" s="79">
        <v>154</v>
      </c>
      <c r="O110" s="216">
        <f>M110+N110</f>
        <v>235</v>
      </c>
      <c r="P110" s="80">
        <v>0</v>
      </c>
      <c r="Q110" s="216">
        <f>O110+P110</f>
        <v>235</v>
      </c>
      <c r="R110" s="78">
        <v>111</v>
      </c>
      <c r="S110" s="79">
        <v>162</v>
      </c>
      <c r="T110" s="216">
        <f>R110+S110</f>
        <v>273</v>
      </c>
      <c r="U110" s="80">
        <v>0</v>
      </c>
      <c r="V110" s="216">
        <f>T110+U110</f>
        <v>273</v>
      </c>
      <c r="W110" s="81">
        <f t="shared" si="229"/>
        <v>16.170212765957448</v>
      </c>
      <c r="Y110" s="344"/>
      <c r="Z110" s="344"/>
    </row>
    <row r="111" spans="1:26" ht="13.5" thickBot="1">
      <c r="L111" s="61" t="s">
        <v>15</v>
      </c>
      <c r="M111" s="78">
        <v>99</v>
      </c>
      <c r="N111" s="79">
        <v>110</v>
      </c>
      <c r="O111" s="216">
        <f>M111+N111</f>
        <v>209</v>
      </c>
      <c r="P111" s="80">
        <v>0</v>
      </c>
      <c r="Q111" s="216">
        <f>O111+P111</f>
        <v>209</v>
      </c>
      <c r="R111" s="78">
        <v>116</v>
      </c>
      <c r="S111" s="79">
        <v>146</v>
      </c>
      <c r="T111" s="216">
        <f>R111+S111</f>
        <v>262</v>
      </c>
      <c r="U111" s="80">
        <v>0</v>
      </c>
      <c r="V111" s="216">
        <f>T111+U111</f>
        <v>262</v>
      </c>
      <c r="W111" s="81">
        <f>IF(Q111=0,0,((V111/Q111)-1)*100)</f>
        <v>25.358851674641159</v>
      </c>
      <c r="Y111" s="344"/>
      <c r="Z111" s="344"/>
    </row>
    <row r="112" spans="1:26" ht="14.25" thickTop="1" thickBot="1">
      <c r="L112" s="82" t="s">
        <v>61</v>
      </c>
      <c r="M112" s="83">
        <f t="shared" ref="M112" si="230">+M109+M110+M111</f>
        <v>264</v>
      </c>
      <c r="N112" s="84">
        <f t="shared" ref="N112" si="231">+N109+N110+N111</f>
        <v>382</v>
      </c>
      <c r="O112" s="217">
        <f t="shared" ref="O112" si="232">+O109+O110+O111</f>
        <v>646</v>
      </c>
      <c r="P112" s="83">
        <f t="shared" ref="P112" si="233">+P109+P110+P111</f>
        <v>0</v>
      </c>
      <c r="Q112" s="217">
        <f t="shared" ref="Q112" si="234">+Q109+Q110+Q111</f>
        <v>646</v>
      </c>
      <c r="R112" s="83">
        <f t="shared" ref="R112" si="235">+R109+R110+R111</f>
        <v>338</v>
      </c>
      <c r="S112" s="84">
        <f t="shared" ref="S112" si="236">+S109+S110+S111</f>
        <v>441</v>
      </c>
      <c r="T112" s="217">
        <f t="shared" ref="T112" si="237">+T109+T110+T111</f>
        <v>779</v>
      </c>
      <c r="U112" s="83">
        <f t="shared" ref="U112" si="238">+U109+U110+U111</f>
        <v>0</v>
      </c>
      <c r="V112" s="217">
        <f t="shared" ref="V112" si="239">+V109+V110+V111</f>
        <v>779</v>
      </c>
      <c r="W112" s="85">
        <f>IF(Q112=0,0,((V112/Q112)-1)*100)</f>
        <v>20.588235294117641</v>
      </c>
      <c r="Y112" s="344"/>
      <c r="Z112" s="344"/>
    </row>
    <row r="113" spans="1:26" ht="13.5" thickTop="1">
      <c r="L113" s="61" t="s">
        <v>16</v>
      </c>
      <c r="M113" s="78">
        <v>112</v>
      </c>
      <c r="N113" s="79">
        <v>94</v>
      </c>
      <c r="O113" s="216">
        <f>SUM(M113:N113)</f>
        <v>206</v>
      </c>
      <c r="P113" s="80">
        <v>0</v>
      </c>
      <c r="Q113" s="216">
        <f>O113+P113</f>
        <v>206</v>
      </c>
      <c r="R113" s="78">
        <v>87</v>
      </c>
      <c r="S113" s="79">
        <v>95</v>
      </c>
      <c r="T113" s="216">
        <f>SUM(R113:S113)</f>
        <v>182</v>
      </c>
      <c r="U113" s="80">
        <v>0</v>
      </c>
      <c r="V113" s="216">
        <f>T113+U113</f>
        <v>182</v>
      </c>
      <c r="W113" s="81">
        <f t="shared" si="229"/>
        <v>-11.650485436893199</v>
      </c>
      <c r="Y113" s="344"/>
      <c r="Z113" s="344"/>
    </row>
    <row r="114" spans="1:26">
      <c r="L114" s="61" t="s">
        <v>17</v>
      </c>
      <c r="M114" s="78">
        <v>114</v>
      </c>
      <c r="N114" s="79">
        <v>98</v>
      </c>
      <c r="O114" s="216">
        <f>SUM(M114:N114)</f>
        <v>212</v>
      </c>
      <c r="P114" s="80">
        <v>0</v>
      </c>
      <c r="Q114" s="216">
        <f>O114+P114</f>
        <v>212</v>
      </c>
      <c r="R114" s="78">
        <v>101</v>
      </c>
      <c r="S114" s="79">
        <v>114</v>
      </c>
      <c r="T114" s="216">
        <f>SUM(R114:S114)</f>
        <v>215</v>
      </c>
      <c r="U114" s="80">
        <v>0</v>
      </c>
      <c r="V114" s="216">
        <f>T114+U114</f>
        <v>215</v>
      </c>
      <c r="W114" s="81">
        <f>IF(Q114=0,0,((V114/Q114)-1)*100)</f>
        <v>1.4150943396226356</v>
      </c>
      <c r="Y114" s="344"/>
      <c r="Z114" s="344"/>
    </row>
    <row r="115" spans="1:26" ht="13.5" thickBot="1">
      <c r="L115" s="61" t="s">
        <v>18</v>
      </c>
      <c r="M115" s="78">
        <v>95</v>
      </c>
      <c r="N115" s="79">
        <v>112</v>
      </c>
      <c r="O115" s="218">
        <f>SUM(M115:N115)</f>
        <v>207</v>
      </c>
      <c r="P115" s="86">
        <v>0</v>
      </c>
      <c r="Q115" s="218">
        <f>O115+P115</f>
        <v>207</v>
      </c>
      <c r="R115" s="78">
        <v>87</v>
      </c>
      <c r="S115" s="79">
        <v>101</v>
      </c>
      <c r="T115" s="218">
        <f>SUM(R115:S115)</f>
        <v>188</v>
      </c>
      <c r="U115" s="86">
        <v>0</v>
      </c>
      <c r="V115" s="218">
        <f>T115+U115</f>
        <v>188</v>
      </c>
      <c r="W115" s="81">
        <f t="shared" si="229"/>
        <v>-9.1787439613526534</v>
      </c>
      <c r="Y115" s="344"/>
      <c r="Z115" s="344"/>
    </row>
    <row r="116" spans="1:26" ht="14.25" thickTop="1" thickBot="1">
      <c r="L116" s="87" t="s">
        <v>39</v>
      </c>
      <c r="M116" s="88">
        <f>+M113+M114+M115</f>
        <v>321</v>
      </c>
      <c r="N116" s="88">
        <f t="shared" ref="N116" si="240">+N113+N114+N115</f>
        <v>304</v>
      </c>
      <c r="O116" s="219">
        <f t="shared" ref="O116" si="241">+O113+O114+O115</f>
        <v>625</v>
      </c>
      <c r="P116" s="89">
        <f t="shared" ref="P116" si="242">+P113+P114+P115</f>
        <v>0</v>
      </c>
      <c r="Q116" s="219">
        <f t="shared" ref="Q116" si="243">+Q113+Q114+Q115</f>
        <v>625</v>
      </c>
      <c r="R116" s="88">
        <f t="shared" ref="R116" si="244">+R113+R114+R115</f>
        <v>275</v>
      </c>
      <c r="S116" s="88">
        <f t="shared" ref="S116" si="245">+S113+S114+S115</f>
        <v>310</v>
      </c>
      <c r="T116" s="219">
        <f t="shared" ref="T116" si="246">+T113+T114+T115</f>
        <v>585</v>
      </c>
      <c r="U116" s="89">
        <f t="shared" ref="U116" si="247">+U113+U114+U115</f>
        <v>0</v>
      </c>
      <c r="V116" s="219">
        <f t="shared" ref="V116" si="248">+V113+V114+V115</f>
        <v>585</v>
      </c>
      <c r="W116" s="90">
        <f t="shared" si="229"/>
        <v>-6.399999999999995</v>
      </c>
    </row>
    <row r="117" spans="1:26" ht="13.5" thickTop="1">
      <c r="A117" s="424"/>
      <c r="K117" s="424"/>
      <c r="L117" s="61" t="s">
        <v>21</v>
      </c>
      <c r="M117" s="78">
        <v>98</v>
      </c>
      <c r="N117" s="79">
        <v>126</v>
      </c>
      <c r="O117" s="218">
        <f>SUM(M117:N117)</f>
        <v>224</v>
      </c>
      <c r="P117" s="91">
        <v>0</v>
      </c>
      <c r="Q117" s="218">
        <f>O117+P117</f>
        <v>224</v>
      </c>
      <c r="R117" s="78">
        <v>109</v>
      </c>
      <c r="S117" s="79">
        <v>107</v>
      </c>
      <c r="T117" s="218">
        <f>SUM(R117:S117)</f>
        <v>216</v>
      </c>
      <c r="U117" s="91">
        <v>0</v>
      </c>
      <c r="V117" s="218">
        <f>T117+U117</f>
        <v>216</v>
      </c>
      <c r="W117" s="81">
        <f t="shared" si="229"/>
        <v>-3.5714285714285698</v>
      </c>
    </row>
    <row r="118" spans="1:26">
      <c r="A118" s="424"/>
      <c r="K118" s="424"/>
      <c r="L118" s="61" t="s">
        <v>22</v>
      </c>
      <c r="M118" s="78">
        <v>89</v>
      </c>
      <c r="N118" s="79">
        <v>110</v>
      </c>
      <c r="O118" s="218">
        <f>SUM(M118:N118)</f>
        <v>199</v>
      </c>
      <c r="P118" s="80">
        <v>0</v>
      </c>
      <c r="Q118" s="218">
        <f>O118+P118</f>
        <v>199</v>
      </c>
      <c r="R118" s="78">
        <v>89</v>
      </c>
      <c r="S118" s="79">
        <v>96</v>
      </c>
      <c r="T118" s="218">
        <f>SUM(R118:S118)</f>
        <v>185</v>
      </c>
      <c r="U118" s="80">
        <v>0</v>
      </c>
      <c r="V118" s="218">
        <f>T118+U118</f>
        <v>185</v>
      </c>
      <c r="W118" s="81">
        <f t="shared" si="229"/>
        <v>-7.0351758793969825</v>
      </c>
    </row>
    <row r="119" spans="1:26" ht="13.5" thickBot="1">
      <c r="A119" s="424"/>
      <c r="K119" s="424"/>
      <c r="L119" s="61" t="s">
        <v>23</v>
      </c>
      <c r="M119" s="78">
        <v>98</v>
      </c>
      <c r="N119" s="79">
        <v>55</v>
      </c>
      <c r="O119" s="218">
        <f>SUM(M119:N119)</f>
        <v>153</v>
      </c>
      <c r="P119" s="80">
        <v>0</v>
      </c>
      <c r="Q119" s="218">
        <f>O119+P119</f>
        <v>153</v>
      </c>
      <c r="R119" s="78">
        <v>106</v>
      </c>
      <c r="S119" s="79">
        <v>129</v>
      </c>
      <c r="T119" s="218">
        <f>SUM(R119:S119)</f>
        <v>235</v>
      </c>
      <c r="U119" s="80">
        <v>0</v>
      </c>
      <c r="V119" s="218">
        <f>T119+U119</f>
        <v>235</v>
      </c>
      <c r="W119" s="81">
        <f t="shared" si="229"/>
        <v>53.594771241830074</v>
      </c>
    </row>
    <row r="120" spans="1:26" ht="14.25" thickTop="1" thickBot="1">
      <c r="L120" s="82" t="s">
        <v>40</v>
      </c>
      <c r="M120" s="83">
        <f t="shared" ref="M120:V120" si="249">+M117+M118+M119</f>
        <v>285</v>
      </c>
      <c r="N120" s="84">
        <f t="shared" si="249"/>
        <v>291</v>
      </c>
      <c r="O120" s="217">
        <f t="shared" si="249"/>
        <v>576</v>
      </c>
      <c r="P120" s="83">
        <f t="shared" si="249"/>
        <v>0</v>
      </c>
      <c r="Q120" s="217">
        <f t="shared" si="249"/>
        <v>576</v>
      </c>
      <c r="R120" s="83">
        <f t="shared" si="249"/>
        <v>304</v>
      </c>
      <c r="S120" s="84">
        <f t="shared" si="249"/>
        <v>332</v>
      </c>
      <c r="T120" s="217">
        <f t="shared" si="249"/>
        <v>636</v>
      </c>
      <c r="U120" s="83">
        <f t="shared" si="249"/>
        <v>0</v>
      </c>
      <c r="V120" s="217">
        <f t="shared" si="249"/>
        <v>636</v>
      </c>
      <c r="W120" s="85">
        <f t="shared" si="229"/>
        <v>10.416666666666675</v>
      </c>
    </row>
    <row r="121" spans="1:26" ht="13.5" thickTop="1">
      <c r="L121" s="61" t="s">
        <v>10</v>
      </c>
      <c r="M121" s="78">
        <v>109</v>
      </c>
      <c r="N121" s="79">
        <v>57</v>
      </c>
      <c r="O121" s="216">
        <f>M121+N121</f>
        <v>166</v>
      </c>
      <c r="P121" s="80">
        <v>0</v>
      </c>
      <c r="Q121" s="216">
        <f>O121+P121</f>
        <v>166</v>
      </c>
      <c r="R121" s="78">
        <v>107</v>
      </c>
      <c r="S121" s="79">
        <v>114</v>
      </c>
      <c r="T121" s="216">
        <f>R121+S121</f>
        <v>221</v>
      </c>
      <c r="U121" s="80">
        <v>0</v>
      </c>
      <c r="V121" s="216">
        <f>T121+U121</f>
        <v>221</v>
      </c>
      <c r="W121" s="81">
        <f t="shared" ref="W121" si="250">IF(Q121=0,0,((V121/Q121)-1)*100)</f>
        <v>33.132530120481917</v>
      </c>
    </row>
    <row r="122" spans="1:26">
      <c r="L122" s="61" t="s">
        <v>11</v>
      </c>
      <c r="M122" s="78">
        <v>111</v>
      </c>
      <c r="N122" s="79">
        <v>80</v>
      </c>
      <c r="O122" s="216">
        <f>M122+N122</f>
        <v>191</v>
      </c>
      <c r="P122" s="80">
        <v>0</v>
      </c>
      <c r="Q122" s="216">
        <f>O122+P122</f>
        <v>191</v>
      </c>
      <c r="R122" s="78">
        <v>131</v>
      </c>
      <c r="S122" s="79">
        <v>100</v>
      </c>
      <c r="T122" s="216">
        <f>R122+S122</f>
        <v>231</v>
      </c>
      <c r="U122" s="80">
        <v>0</v>
      </c>
      <c r="V122" s="216">
        <f>T122+U122</f>
        <v>231</v>
      </c>
      <c r="W122" s="81">
        <f>IF(Q122=0,0,((V122/Q122)-1)*100)</f>
        <v>20.94240837696335</v>
      </c>
    </row>
    <row r="123" spans="1:26" ht="13.5" thickBot="1">
      <c r="L123" s="67" t="s">
        <v>12</v>
      </c>
      <c r="M123" s="78">
        <v>117</v>
      </c>
      <c r="N123" s="79">
        <v>131</v>
      </c>
      <c r="O123" s="216">
        <f>M123+N123</f>
        <v>248</v>
      </c>
      <c r="P123" s="80">
        <v>0</v>
      </c>
      <c r="Q123" s="216">
        <f>O123+P123</f>
        <v>248</v>
      </c>
      <c r="R123" s="78">
        <v>118</v>
      </c>
      <c r="S123" s="79">
        <v>157</v>
      </c>
      <c r="T123" s="216">
        <f>R123+S123</f>
        <v>275</v>
      </c>
      <c r="U123" s="80">
        <v>0</v>
      </c>
      <c r="V123" s="216">
        <f t="shared" ref="V123" si="251">T123+U123</f>
        <v>275</v>
      </c>
      <c r="W123" s="81">
        <f>IF(Q123=0,0,((V123/Q123)-1)*100)</f>
        <v>10.88709677419355</v>
      </c>
    </row>
    <row r="124" spans="1:26" ht="14.25" thickTop="1" thickBot="1">
      <c r="L124" s="82" t="s">
        <v>38</v>
      </c>
      <c r="M124" s="83">
        <f t="shared" ref="M124" si="252">+M121+M122+M123</f>
        <v>337</v>
      </c>
      <c r="N124" s="84">
        <f t="shared" ref="N124" si="253">+N121+N122+N123</f>
        <v>268</v>
      </c>
      <c r="O124" s="209">
        <f t="shared" ref="O124" si="254">+O121+O122+O123</f>
        <v>605</v>
      </c>
      <c r="P124" s="83">
        <f t="shared" ref="P124" si="255">+P121+P122+P123</f>
        <v>0</v>
      </c>
      <c r="Q124" s="209">
        <f t="shared" ref="Q124" si="256">+Q121+Q122+Q123</f>
        <v>605</v>
      </c>
      <c r="R124" s="83">
        <f t="shared" ref="R124" si="257">+R121+R122+R123</f>
        <v>356</v>
      </c>
      <c r="S124" s="84">
        <f t="shared" ref="S124" si="258">+S121+S122+S123</f>
        <v>371</v>
      </c>
      <c r="T124" s="209">
        <f t="shared" ref="T124" si="259">+T121+T122+T123</f>
        <v>727</v>
      </c>
      <c r="U124" s="83">
        <f t="shared" ref="U124" si="260">+U121+U122+U123</f>
        <v>0</v>
      </c>
      <c r="V124" s="209">
        <f t="shared" ref="V124" si="261">+V121+V122+V123</f>
        <v>727</v>
      </c>
      <c r="W124" s="85">
        <f t="shared" ref="W124:W125" si="262">IF(Q124=0,0,((V124/Q124)-1)*100)</f>
        <v>20.165289256198339</v>
      </c>
    </row>
    <row r="125" spans="1:26" ht="14.25" thickTop="1" thickBot="1">
      <c r="L125" s="82" t="s">
        <v>64</v>
      </c>
      <c r="M125" s="83">
        <f t="shared" ref="M125" si="263">+M112+M116+M120+M124</f>
        <v>1207</v>
      </c>
      <c r="N125" s="84">
        <f t="shared" ref="N125" si="264">+N112+N116+N120+N124</f>
        <v>1245</v>
      </c>
      <c r="O125" s="217">
        <f t="shared" ref="O125" si="265">+O112+O116+O120+O124</f>
        <v>2452</v>
      </c>
      <c r="P125" s="83">
        <f t="shared" ref="P125" si="266">+P112+P116+P120+P124</f>
        <v>0</v>
      </c>
      <c r="Q125" s="217">
        <f t="shared" ref="Q125" si="267">+Q112+Q116+Q120+Q124</f>
        <v>2452</v>
      </c>
      <c r="R125" s="83">
        <f t="shared" ref="R125" si="268">+R112+R116+R120+R124</f>
        <v>1273</v>
      </c>
      <c r="S125" s="84">
        <f t="shared" ref="S125" si="269">+S112+S116+S120+S124</f>
        <v>1454</v>
      </c>
      <c r="T125" s="249">
        <f t="shared" ref="T125" si="270">+T112+T116+T120+T124</f>
        <v>2727</v>
      </c>
      <c r="U125" s="83">
        <f t="shared" ref="U125" si="271">+U112+U116+U120+U124</f>
        <v>0</v>
      </c>
      <c r="V125" s="217">
        <f t="shared" ref="V125" si="272">+V112+V116+V120+V124</f>
        <v>2727</v>
      </c>
      <c r="W125" s="85">
        <f t="shared" si="262"/>
        <v>11.215334420880918</v>
      </c>
      <c r="Y125" s="344"/>
      <c r="Z125" s="344"/>
    </row>
    <row r="126" spans="1:26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6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6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6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6" ht="14.25" thickTop="1" thickBot="1">
      <c r="L130" s="59"/>
      <c r="M130" s="230" t="s">
        <v>59</v>
      </c>
      <c r="N130" s="231"/>
      <c r="O130" s="232"/>
      <c r="P130" s="230"/>
      <c r="Q130" s="230"/>
      <c r="R130" s="230" t="s">
        <v>63</v>
      </c>
      <c r="S130" s="231"/>
      <c r="T130" s="232"/>
      <c r="U130" s="230"/>
      <c r="V130" s="230"/>
      <c r="W130" s="384" t="s">
        <v>2</v>
      </c>
    </row>
    <row r="131" spans="1:26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6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413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413" t="s">
        <v>7</v>
      </c>
      <c r="W132" s="386"/>
    </row>
    <row r="133" spans="1:26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6">
      <c r="L134" s="61" t="s">
        <v>13</v>
      </c>
      <c r="M134" s="78">
        <f t="shared" ref="M134:N136" si="273">+M84+M109</f>
        <v>88</v>
      </c>
      <c r="N134" s="79">
        <f t="shared" si="273"/>
        <v>118</v>
      </c>
      <c r="O134" s="216">
        <f t="shared" ref="O134:O144" si="274">M134+N134</f>
        <v>206</v>
      </c>
      <c r="P134" s="80">
        <f>+P84+P109</f>
        <v>0</v>
      </c>
      <c r="Q134" s="225">
        <f t="shared" ref="Q134:Q135" si="275">O134+P134</f>
        <v>206</v>
      </c>
      <c r="R134" s="78">
        <f t="shared" ref="R134:S136" si="276">+R84+R109</f>
        <v>153</v>
      </c>
      <c r="S134" s="79">
        <f t="shared" si="276"/>
        <v>133</v>
      </c>
      <c r="T134" s="216">
        <f t="shared" ref="T134:T144" si="277">R134+S134</f>
        <v>286</v>
      </c>
      <c r="U134" s="80">
        <f>+U84+U109</f>
        <v>0</v>
      </c>
      <c r="V134" s="226">
        <f>T134+U134</f>
        <v>286</v>
      </c>
      <c r="W134" s="81">
        <f>IF(Q134=0,0,((V134/Q134)-1)*100)</f>
        <v>38.834951456310684</v>
      </c>
      <c r="Y134" s="344"/>
      <c r="Z134" s="344"/>
    </row>
    <row r="135" spans="1:26">
      <c r="L135" s="61" t="s">
        <v>14</v>
      </c>
      <c r="M135" s="78">
        <f t="shared" si="273"/>
        <v>84</v>
      </c>
      <c r="N135" s="79">
        <f t="shared" si="273"/>
        <v>155</v>
      </c>
      <c r="O135" s="216">
        <f t="shared" si="274"/>
        <v>239</v>
      </c>
      <c r="P135" s="80">
        <f>+P85+P110</f>
        <v>0</v>
      </c>
      <c r="Q135" s="225">
        <f t="shared" si="275"/>
        <v>239</v>
      </c>
      <c r="R135" s="78">
        <f t="shared" si="276"/>
        <v>151</v>
      </c>
      <c r="S135" s="79">
        <f t="shared" si="276"/>
        <v>165</v>
      </c>
      <c r="T135" s="216">
        <f t="shared" si="277"/>
        <v>316</v>
      </c>
      <c r="U135" s="80">
        <f>+U85+U110</f>
        <v>0</v>
      </c>
      <c r="V135" s="226">
        <f>T135+U135</f>
        <v>316</v>
      </c>
      <c r="W135" s="81">
        <f t="shared" ref="W135:W145" si="278">IF(Q135=0,0,((V135/Q135)-1)*100)</f>
        <v>32.217573221757313</v>
      </c>
      <c r="Y135" s="344"/>
      <c r="Z135" s="344"/>
    </row>
    <row r="136" spans="1:26" ht="13.5" thickBot="1">
      <c r="L136" s="61" t="s">
        <v>15</v>
      </c>
      <c r="M136" s="78">
        <f t="shared" si="273"/>
        <v>103</v>
      </c>
      <c r="N136" s="79">
        <f t="shared" si="273"/>
        <v>110</v>
      </c>
      <c r="O136" s="216">
        <f>M136+N136</f>
        <v>213</v>
      </c>
      <c r="P136" s="80">
        <f>+P86+P111</f>
        <v>0</v>
      </c>
      <c r="Q136" s="225">
        <f>O136+P136</f>
        <v>213</v>
      </c>
      <c r="R136" s="78">
        <f t="shared" si="276"/>
        <v>183</v>
      </c>
      <c r="S136" s="79">
        <f t="shared" si="276"/>
        <v>149</v>
      </c>
      <c r="T136" s="216">
        <f>R136+S136</f>
        <v>332</v>
      </c>
      <c r="U136" s="80">
        <f>+U86+U111</f>
        <v>0</v>
      </c>
      <c r="V136" s="226">
        <f>T136+U136</f>
        <v>332</v>
      </c>
      <c r="W136" s="81">
        <f>IF(Q136=0,0,((V136/Q136)-1)*100)</f>
        <v>55.868544600938975</v>
      </c>
      <c r="Y136" s="344"/>
      <c r="Z136" s="344"/>
    </row>
    <row r="137" spans="1:26" ht="14.25" thickTop="1" thickBot="1">
      <c r="L137" s="82" t="s">
        <v>61</v>
      </c>
      <c r="M137" s="83">
        <f t="shared" ref="M137" si="279">+M134+M135+M136</f>
        <v>275</v>
      </c>
      <c r="N137" s="84">
        <f t="shared" ref="N137" si="280">+N134+N135+N136</f>
        <v>383</v>
      </c>
      <c r="O137" s="217">
        <f t="shared" ref="O137" si="281">+O134+O135+O136</f>
        <v>658</v>
      </c>
      <c r="P137" s="83">
        <f t="shared" ref="P137" si="282">+P134+P135+P136</f>
        <v>0</v>
      </c>
      <c r="Q137" s="217">
        <f t="shared" ref="Q137" si="283">+Q134+Q135+Q136</f>
        <v>658</v>
      </c>
      <c r="R137" s="83">
        <f t="shared" ref="R137" si="284">+R134+R135+R136</f>
        <v>487</v>
      </c>
      <c r="S137" s="84">
        <f t="shared" ref="S137" si="285">+S134+S135+S136</f>
        <v>447</v>
      </c>
      <c r="T137" s="217">
        <f t="shared" ref="T137" si="286">+T134+T135+T136</f>
        <v>934</v>
      </c>
      <c r="U137" s="83">
        <f t="shared" ref="U137" si="287">+U134+U135+U136</f>
        <v>0</v>
      </c>
      <c r="V137" s="217">
        <f t="shared" ref="V137" si="288">+V134+V135+V136</f>
        <v>934</v>
      </c>
      <c r="W137" s="85">
        <f>IF(Q137=0,0,((V137/Q137)-1)*100)</f>
        <v>41.945288753799389</v>
      </c>
      <c r="Y137" s="344"/>
      <c r="Z137" s="344"/>
    </row>
    <row r="138" spans="1:26" ht="13.5" thickTop="1">
      <c r="L138" s="61" t="s">
        <v>16</v>
      </c>
      <c r="M138" s="78">
        <f t="shared" ref="M138:N140" si="289">+M88+M113</f>
        <v>114</v>
      </c>
      <c r="N138" s="79">
        <f t="shared" si="289"/>
        <v>94</v>
      </c>
      <c r="O138" s="216">
        <f t="shared" si="274"/>
        <v>208</v>
      </c>
      <c r="P138" s="80">
        <f>+P88+P113</f>
        <v>0</v>
      </c>
      <c r="Q138" s="225">
        <f t="shared" ref="Q138:Q144" si="290">O138+P138</f>
        <v>208</v>
      </c>
      <c r="R138" s="78">
        <f t="shared" ref="R138:S140" si="291">+R88+R113</f>
        <v>137</v>
      </c>
      <c r="S138" s="79">
        <f t="shared" si="291"/>
        <v>96</v>
      </c>
      <c r="T138" s="216">
        <f t="shared" si="277"/>
        <v>233</v>
      </c>
      <c r="U138" s="80">
        <f>+U88+U113</f>
        <v>0</v>
      </c>
      <c r="V138" s="226">
        <f>T138+U138</f>
        <v>233</v>
      </c>
      <c r="W138" s="81">
        <f t="shared" si="278"/>
        <v>12.01923076923077</v>
      </c>
      <c r="Y138" s="344"/>
      <c r="Z138" s="344"/>
    </row>
    <row r="139" spans="1:26">
      <c r="L139" s="61" t="s">
        <v>17</v>
      </c>
      <c r="M139" s="78">
        <f t="shared" si="289"/>
        <v>115</v>
      </c>
      <c r="N139" s="79">
        <f t="shared" si="289"/>
        <v>98</v>
      </c>
      <c r="O139" s="216">
        <f>M139+N139</f>
        <v>213</v>
      </c>
      <c r="P139" s="80">
        <f>+P89+P114</f>
        <v>0</v>
      </c>
      <c r="Q139" s="225">
        <f>O139+P139</f>
        <v>213</v>
      </c>
      <c r="R139" s="78">
        <f t="shared" si="291"/>
        <v>176</v>
      </c>
      <c r="S139" s="79">
        <f t="shared" si="291"/>
        <v>115</v>
      </c>
      <c r="T139" s="216">
        <f>R139+S139</f>
        <v>291</v>
      </c>
      <c r="U139" s="80">
        <f>+U89+U114</f>
        <v>0</v>
      </c>
      <c r="V139" s="226">
        <f>T139+U139</f>
        <v>291</v>
      </c>
      <c r="W139" s="81">
        <f>IF(Q139=0,0,((V139/Q139)-1)*100)</f>
        <v>36.619718309859152</v>
      </c>
      <c r="Y139" s="344"/>
      <c r="Z139" s="344"/>
    </row>
    <row r="140" spans="1:26" ht="13.5" thickBot="1">
      <c r="L140" s="61" t="s">
        <v>18</v>
      </c>
      <c r="M140" s="78">
        <f t="shared" si="289"/>
        <v>96</v>
      </c>
      <c r="N140" s="79">
        <f t="shared" si="289"/>
        <v>112</v>
      </c>
      <c r="O140" s="218">
        <f t="shared" si="274"/>
        <v>208</v>
      </c>
      <c r="P140" s="86">
        <f>+P90+P115</f>
        <v>0</v>
      </c>
      <c r="Q140" s="225">
        <f t="shared" si="290"/>
        <v>208</v>
      </c>
      <c r="R140" s="78">
        <f t="shared" si="291"/>
        <v>153</v>
      </c>
      <c r="S140" s="79">
        <f t="shared" si="291"/>
        <v>105</v>
      </c>
      <c r="T140" s="218">
        <f t="shared" si="277"/>
        <v>258</v>
      </c>
      <c r="U140" s="86">
        <f>+U90+U115</f>
        <v>0</v>
      </c>
      <c r="V140" s="226">
        <f>T140+U140</f>
        <v>258</v>
      </c>
      <c r="W140" s="81">
        <f t="shared" si="278"/>
        <v>24.03846153846154</v>
      </c>
      <c r="Y140" s="344"/>
      <c r="Z140" s="344"/>
    </row>
    <row r="141" spans="1:26" ht="14.25" thickTop="1" thickBot="1">
      <c r="A141" s="422"/>
      <c r="L141" s="87" t="s">
        <v>39</v>
      </c>
      <c r="M141" s="83">
        <f>+M138+M139+M140</f>
        <v>325</v>
      </c>
      <c r="N141" s="84">
        <f t="shared" ref="N141" si="292">+N138+N139+N140</f>
        <v>304</v>
      </c>
      <c r="O141" s="217">
        <f t="shared" ref="O141" si="293">+O138+O139+O140</f>
        <v>629</v>
      </c>
      <c r="P141" s="83">
        <f t="shared" ref="P141" si="294">+P138+P139+P140</f>
        <v>0</v>
      </c>
      <c r="Q141" s="217">
        <f t="shared" ref="Q141" si="295">+Q138+Q139+Q140</f>
        <v>629</v>
      </c>
      <c r="R141" s="83">
        <f t="shared" ref="R141" si="296">+R138+R139+R140</f>
        <v>466</v>
      </c>
      <c r="S141" s="84">
        <f t="shared" ref="S141" si="297">+S138+S139+S140</f>
        <v>316</v>
      </c>
      <c r="T141" s="217">
        <f t="shared" ref="T141" si="298">+T138+T139+T140</f>
        <v>782</v>
      </c>
      <c r="U141" s="83">
        <f t="shared" ref="U141" si="299">+U138+U139+U140</f>
        <v>0</v>
      </c>
      <c r="V141" s="217">
        <f t="shared" ref="V141" si="300">+V138+V139+V140</f>
        <v>782</v>
      </c>
      <c r="W141" s="90">
        <f t="shared" si="278"/>
        <v>24.324324324324319</v>
      </c>
      <c r="Y141" s="344"/>
      <c r="Z141" s="344"/>
    </row>
    <row r="142" spans="1:26" ht="13.5" thickTop="1">
      <c r="A142" s="422"/>
      <c r="L142" s="61" t="s">
        <v>21</v>
      </c>
      <c r="M142" s="78">
        <f t="shared" ref="M142:N144" si="301">+M92+M117</f>
        <v>99</v>
      </c>
      <c r="N142" s="79">
        <f t="shared" si="301"/>
        <v>126</v>
      </c>
      <c r="O142" s="218">
        <f t="shared" si="274"/>
        <v>225</v>
      </c>
      <c r="P142" s="91">
        <f>+P92+P117</f>
        <v>0</v>
      </c>
      <c r="Q142" s="225">
        <f t="shared" si="290"/>
        <v>225</v>
      </c>
      <c r="R142" s="78">
        <f t="shared" ref="R142:S144" si="302">+R92+R117</f>
        <v>176</v>
      </c>
      <c r="S142" s="79">
        <f t="shared" si="302"/>
        <v>108</v>
      </c>
      <c r="T142" s="218">
        <f t="shared" si="277"/>
        <v>284</v>
      </c>
      <c r="U142" s="91">
        <f>+U92+U117</f>
        <v>0</v>
      </c>
      <c r="V142" s="226">
        <f>T142+U142</f>
        <v>284</v>
      </c>
      <c r="W142" s="81">
        <f t="shared" si="278"/>
        <v>26.222222222222214</v>
      </c>
    </row>
    <row r="143" spans="1:26">
      <c r="A143" s="422"/>
      <c r="L143" s="61" t="s">
        <v>22</v>
      </c>
      <c r="M143" s="78">
        <f t="shared" si="301"/>
        <v>94</v>
      </c>
      <c r="N143" s="79">
        <f t="shared" si="301"/>
        <v>110</v>
      </c>
      <c r="O143" s="218">
        <f t="shared" si="274"/>
        <v>204</v>
      </c>
      <c r="P143" s="80">
        <f>+P93+P118</f>
        <v>0</v>
      </c>
      <c r="Q143" s="225">
        <f t="shared" si="290"/>
        <v>204</v>
      </c>
      <c r="R143" s="78">
        <f t="shared" si="302"/>
        <v>122</v>
      </c>
      <c r="S143" s="79">
        <f t="shared" si="302"/>
        <v>96</v>
      </c>
      <c r="T143" s="218">
        <f t="shared" si="277"/>
        <v>218</v>
      </c>
      <c r="U143" s="80">
        <f>+U93+U118</f>
        <v>0</v>
      </c>
      <c r="V143" s="226">
        <f>T143+U143</f>
        <v>218</v>
      </c>
      <c r="W143" s="81">
        <f t="shared" si="278"/>
        <v>6.8627450980392135</v>
      </c>
    </row>
    <row r="144" spans="1:26" ht="13.5" thickBot="1">
      <c r="A144" s="424"/>
      <c r="K144" s="424"/>
      <c r="L144" s="61" t="s">
        <v>23</v>
      </c>
      <c r="M144" s="78">
        <f t="shared" si="301"/>
        <v>122</v>
      </c>
      <c r="N144" s="79">
        <f t="shared" si="301"/>
        <v>55</v>
      </c>
      <c r="O144" s="218">
        <f t="shared" si="274"/>
        <v>177</v>
      </c>
      <c r="P144" s="80">
        <f>+P94+P119</f>
        <v>0</v>
      </c>
      <c r="Q144" s="225">
        <f t="shared" si="290"/>
        <v>177</v>
      </c>
      <c r="R144" s="78">
        <f t="shared" si="302"/>
        <v>155</v>
      </c>
      <c r="S144" s="79">
        <f t="shared" si="302"/>
        <v>129</v>
      </c>
      <c r="T144" s="218">
        <f t="shared" si="277"/>
        <v>284</v>
      </c>
      <c r="U144" s="80">
        <f>+U94+U119</f>
        <v>0</v>
      </c>
      <c r="V144" s="226">
        <f>T144+U144</f>
        <v>284</v>
      </c>
      <c r="W144" s="81">
        <f t="shared" si="278"/>
        <v>60.451977401129952</v>
      </c>
      <c r="Y144" s="345"/>
    </row>
    <row r="145" spans="1:26" ht="14.25" thickTop="1" thickBot="1">
      <c r="A145" s="424"/>
      <c r="K145" s="424"/>
      <c r="L145" s="82" t="s">
        <v>40</v>
      </c>
      <c r="M145" s="83">
        <f t="shared" ref="M145:V145" si="303">+M142+M143+M144</f>
        <v>315</v>
      </c>
      <c r="N145" s="84">
        <f t="shared" si="303"/>
        <v>291</v>
      </c>
      <c r="O145" s="217">
        <f t="shared" si="303"/>
        <v>606</v>
      </c>
      <c r="P145" s="83">
        <f t="shared" si="303"/>
        <v>0</v>
      </c>
      <c r="Q145" s="217">
        <f t="shared" si="303"/>
        <v>606</v>
      </c>
      <c r="R145" s="83">
        <f t="shared" si="303"/>
        <v>453</v>
      </c>
      <c r="S145" s="84">
        <f t="shared" si="303"/>
        <v>333</v>
      </c>
      <c r="T145" s="217">
        <f t="shared" si="303"/>
        <v>786</v>
      </c>
      <c r="U145" s="83">
        <f t="shared" si="303"/>
        <v>0</v>
      </c>
      <c r="V145" s="217">
        <f t="shared" si="303"/>
        <v>786</v>
      </c>
      <c r="W145" s="85">
        <f t="shared" si="278"/>
        <v>29.702970297029708</v>
      </c>
    </row>
    <row r="146" spans="1:26" ht="13.5" thickTop="1">
      <c r="L146" s="61" t="s">
        <v>10</v>
      </c>
      <c r="M146" s="78">
        <f t="shared" ref="M146:N148" si="304">+M96+M121</f>
        <v>144</v>
      </c>
      <c r="N146" s="79">
        <f t="shared" si="304"/>
        <v>58</v>
      </c>
      <c r="O146" s="216">
        <f>M146+N146</f>
        <v>202</v>
      </c>
      <c r="P146" s="80">
        <f>+P96+P121</f>
        <v>0</v>
      </c>
      <c r="Q146" s="225">
        <f t="shared" ref="Q146" si="305">O146+P146</f>
        <v>202</v>
      </c>
      <c r="R146" s="78">
        <f t="shared" ref="R146:S148" si="306">+R96+R121</f>
        <v>137</v>
      </c>
      <c r="S146" s="79">
        <f t="shared" si="306"/>
        <v>114</v>
      </c>
      <c r="T146" s="216">
        <f>R146+S146</f>
        <v>251</v>
      </c>
      <c r="U146" s="80">
        <f>+U96+U121</f>
        <v>0</v>
      </c>
      <c r="V146" s="226">
        <f>T146+U146</f>
        <v>251</v>
      </c>
      <c r="W146" s="81">
        <f>IF(Q146=0,0,((V146/Q146)-1)*100)</f>
        <v>24.257425742574256</v>
      </c>
      <c r="Y146" s="344"/>
      <c r="Z146" s="344"/>
    </row>
    <row r="147" spans="1:26">
      <c r="L147" s="61" t="s">
        <v>11</v>
      </c>
      <c r="M147" s="78">
        <f t="shared" si="304"/>
        <v>150</v>
      </c>
      <c r="N147" s="79">
        <f t="shared" si="304"/>
        <v>81</v>
      </c>
      <c r="O147" s="216">
        <f>M147+N147</f>
        <v>231</v>
      </c>
      <c r="P147" s="80">
        <f>+P97+P122</f>
        <v>0</v>
      </c>
      <c r="Q147" s="225">
        <f>O147+P147</f>
        <v>231</v>
      </c>
      <c r="R147" s="78">
        <f t="shared" si="306"/>
        <v>140</v>
      </c>
      <c r="S147" s="79">
        <f t="shared" si="306"/>
        <v>100</v>
      </c>
      <c r="T147" s="216">
        <f>R147+S147</f>
        <v>240</v>
      </c>
      <c r="U147" s="80">
        <f>+U97+U122</f>
        <v>0</v>
      </c>
      <c r="V147" s="226">
        <f>T147+U147</f>
        <v>240</v>
      </c>
      <c r="W147" s="81">
        <f>IF(Q147=0,0,((V147/Q147)-1)*100)</f>
        <v>3.8961038961038863</v>
      </c>
      <c r="Y147" s="344"/>
      <c r="Z147" s="344"/>
    </row>
    <row r="148" spans="1:26" ht="13.5" thickBot="1">
      <c r="L148" s="67" t="s">
        <v>12</v>
      </c>
      <c r="M148" s="78">
        <f t="shared" si="304"/>
        <v>187</v>
      </c>
      <c r="N148" s="79">
        <f t="shared" si="304"/>
        <v>134</v>
      </c>
      <c r="O148" s="216">
        <f>M148+N148</f>
        <v>321</v>
      </c>
      <c r="P148" s="80">
        <f>+P98+P123</f>
        <v>0</v>
      </c>
      <c r="Q148" s="225">
        <f>O148+P148</f>
        <v>321</v>
      </c>
      <c r="R148" s="78">
        <f t="shared" si="306"/>
        <v>142</v>
      </c>
      <c r="S148" s="79">
        <f t="shared" si="306"/>
        <v>159</v>
      </c>
      <c r="T148" s="216">
        <f>R148+S148</f>
        <v>301</v>
      </c>
      <c r="U148" s="80">
        <f>+U98+U123</f>
        <v>0</v>
      </c>
      <c r="V148" s="226">
        <f>T148+U148</f>
        <v>301</v>
      </c>
      <c r="W148" s="81">
        <f>IF(Q148=0,0,((V148/Q148)-1)*100)</f>
        <v>-6.230529595015577</v>
      </c>
      <c r="Y148" s="344"/>
      <c r="Z148" s="344"/>
    </row>
    <row r="149" spans="1:26" ht="14.25" thickTop="1" thickBot="1">
      <c r="L149" s="82" t="s">
        <v>38</v>
      </c>
      <c r="M149" s="83">
        <f t="shared" ref="M149" si="307">+M146+M147+M148</f>
        <v>481</v>
      </c>
      <c r="N149" s="84">
        <f t="shared" ref="N149" si="308">+N146+N147+N148</f>
        <v>273</v>
      </c>
      <c r="O149" s="209">
        <f t="shared" ref="O149" si="309">+O146+O147+O148</f>
        <v>754</v>
      </c>
      <c r="P149" s="83">
        <f t="shared" ref="P149" si="310">+P146+P147+P148</f>
        <v>0</v>
      </c>
      <c r="Q149" s="209">
        <f t="shared" ref="Q149" si="311">+Q146+Q147+Q148</f>
        <v>754</v>
      </c>
      <c r="R149" s="83">
        <f t="shared" ref="R149" si="312">+R146+R147+R148</f>
        <v>419</v>
      </c>
      <c r="S149" s="84">
        <f t="shared" ref="S149" si="313">+S146+S147+S148</f>
        <v>373</v>
      </c>
      <c r="T149" s="209">
        <f t="shared" ref="T149" si="314">+T146+T147+T148</f>
        <v>792</v>
      </c>
      <c r="U149" s="83">
        <f t="shared" ref="U149" si="315">+U146+U147+U148</f>
        <v>0</v>
      </c>
      <c r="V149" s="209">
        <f t="shared" ref="V149" si="316">+V146+V147+V148</f>
        <v>792</v>
      </c>
      <c r="W149" s="85">
        <f t="shared" ref="W149:W150" si="317">IF(Q149=0,0,((V149/Q149)-1)*100)</f>
        <v>5.0397877984084793</v>
      </c>
      <c r="Y149" s="344"/>
      <c r="Z149" s="344"/>
    </row>
    <row r="150" spans="1:26" ht="14.25" thickTop="1" thickBot="1">
      <c r="L150" s="82" t="s">
        <v>64</v>
      </c>
      <c r="M150" s="83">
        <f t="shared" ref="M150" si="318">+M137+M141+M145+M149</f>
        <v>1396</v>
      </c>
      <c r="N150" s="84">
        <f t="shared" ref="N150" si="319">+N137+N141+N145+N149</f>
        <v>1251</v>
      </c>
      <c r="O150" s="217">
        <f t="shared" ref="O150" si="320">+O137+O141+O145+O149</f>
        <v>2647</v>
      </c>
      <c r="P150" s="83">
        <f t="shared" ref="P150" si="321">+P137+P141+P145+P149</f>
        <v>0</v>
      </c>
      <c r="Q150" s="217">
        <f t="shared" ref="Q150" si="322">+Q137+Q141+Q145+Q149</f>
        <v>2647</v>
      </c>
      <c r="R150" s="83">
        <f t="shared" ref="R150" si="323">+R137+R141+R145+R149</f>
        <v>1825</v>
      </c>
      <c r="S150" s="84">
        <f t="shared" ref="S150" si="324">+S137+S141+S145+S149</f>
        <v>1469</v>
      </c>
      <c r="T150" s="249">
        <f t="shared" ref="T150" si="325">+T137+T141+T145+T149</f>
        <v>3294</v>
      </c>
      <c r="U150" s="83">
        <f t="shared" ref="U150" si="326">+U137+U141+U145+U149</f>
        <v>0</v>
      </c>
      <c r="V150" s="217">
        <f t="shared" ref="V150" si="327">+V137+V141+V145+V149</f>
        <v>3294</v>
      </c>
      <c r="W150" s="85">
        <f t="shared" si="317"/>
        <v>24.442765394786559</v>
      </c>
      <c r="Y150" s="344"/>
      <c r="Z150" s="344"/>
    </row>
    <row r="151" spans="1:26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6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6" ht="24.7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6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6" ht="14.25" thickTop="1" thickBot="1">
      <c r="L155" s="257"/>
      <c r="M155" s="258" t="s">
        <v>59</v>
      </c>
      <c r="N155" s="259"/>
      <c r="O155" s="297"/>
      <c r="P155" s="258"/>
      <c r="Q155" s="258"/>
      <c r="R155" s="258" t="s">
        <v>63</v>
      </c>
      <c r="S155" s="259"/>
      <c r="T155" s="297"/>
      <c r="U155" s="258"/>
      <c r="V155" s="258"/>
      <c r="W155" s="381" t="s">
        <v>2</v>
      </c>
    </row>
    <row r="156" spans="1:26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6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6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6">
      <c r="L159" s="261" t="s">
        <v>13</v>
      </c>
      <c r="M159" s="278">
        <v>0</v>
      </c>
      <c r="N159" s="279">
        <v>0</v>
      </c>
      <c r="O159" s="280">
        <f>M159+N159</f>
        <v>0</v>
      </c>
      <c r="P159" s="281">
        <v>0</v>
      </c>
      <c r="Q159" s="280">
        <f>O159+P159</f>
        <v>0</v>
      </c>
      <c r="R159" s="278">
        <v>0</v>
      </c>
      <c r="S159" s="279">
        <v>0</v>
      </c>
      <c r="T159" s="280">
        <f>R159+S159</f>
        <v>0</v>
      </c>
      <c r="U159" s="281">
        <v>0</v>
      </c>
      <c r="V159" s="280">
        <f>T159+U159</f>
        <v>0</v>
      </c>
      <c r="W159" s="282">
        <f t="shared" ref="W159:W170" si="328">IF(Q159=0,0,((V159/Q159)-1)*100)</f>
        <v>0</v>
      </c>
    </row>
    <row r="160" spans="1:26">
      <c r="L160" s="261" t="s">
        <v>14</v>
      </c>
      <c r="M160" s="278">
        <v>0</v>
      </c>
      <c r="N160" s="279">
        <v>0</v>
      </c>
      <c r="O160" s="280">
        <f>M160+N160</f>
        <v>0</v>
      </c>
      <c r="P160" s="281">
        <v>0</v>
      </c>
      <c r="Q160" s="280">
        <f>O160+P160</f>
        <v>0</v>
      </c>
      <c r="R160" s="278">
        <v>0</v>
      </c>
      <c r="S160" s="279">
        <v>0</v>
      </c>
      <c r="T160" s="280">
        <f>R160+S160</f>
        <v>0</v>
      </c>
      <c r="U160" s="281">
        <v>0</v>
      </c>
      <c r="V160" s="280">
        <f>T160+U160</f>
        <v>0</v>
      </c>
      <c r="W160" s="282">
        <f t="shared" si="328"/>
        <v>0</v>
      </c>
    </row>
    <row r="161" spans="1:23" ht="13.5" thickBot="1">
      <c r="L161" s="261" t="s">
        <v>15</v>
      </c>
      <c r="M161" s="278">
        <v>0</v>
      </c>
      <c r="N161" s="279">
        <v>0</v>
      </c>
      <c r="O161" s="280">
        <f>M161+N161</f>
        <v>0</v>
      </c>
      <c r="P161" s="281">
        <v>0</v>
      </c>
      <c r="Q161" s="280">
        <f>O161+P161</f>
        <v>0</v>
      </c>
      <c r="R161" s="278">
        <v>0</v>
      </c>
      <c r="S161" s="279">
        <v>0</v>
      </c>
      <c r="T161" s="280">
        <f>R161+S161</f>
        <v>0</v>
      </c>
      <c r="U161" s="281">
        <v>0</v>
      </c>
      <c r="V161" s="280">
        <f>T161+U161</f>
        <v>0</v>
      </c>
      <c r="W161" s="282">
        <f>IF(Q161=0,0,((V161/Q161)-1)*100)</f>
        <v>0</v>
      </c>
    </row>
    <row r="162" spans="1:23" ht="14.25" thickTop="1" thickBot="1">
      <c r="L162" s="283" t="s">
        <v>61</v>
      </c>
      <c r="M162" s="284">
        <f t="shared" ref="M162" si="329">+M159+M160+M161</f>
        <v>0</v>
      </c>
      <c r="N162" s="285">
        <f t="shared" ref="N162" si="330">+N159+N160+N161</f>
        <v>0</v>
      </c>
      <c r="O162" s="286">
        <f t="shared" ref="O162" si="331">+O159+O160+O161</f>
        <v>0</v>
      </c>
      <c r="P162" s="284">
        <f t="shared" ref="P162" si="332">+P159+P160+P161</f>
        <v>0</v>
      </c>
      <c r="Q162" s="286">
        <f t="shared" ref="Q162" si="333">+Q159+Q160+Q161</f>
        <v>0</v>
      </c>
      <c r="R162" s="284">
        <f t="shared" ref="R162" si="334">+R159+R160+R161</f>
        <v>0</v>
      </c>
      <c r="S162" s="285">
        <f t="shared" ref="S162" si="335">+S159+S160+S161</f>
        <v>0</v>
      </c>
      <c r="T162" s="286">
        <f t="shared" ref="T162" si="336">+T159+T160+T161</f>
        <v>0</v>
      </c>
      <c r="U162" s="284">
        <f t="shared" ref="U162" si="337">+U159+U160+U161</f>
        <v>0</v>
      </c>
      <c r="V162" s="286">
        <f t="shared" ref="V162" si="338">+V159+V160+V161</f>
        <v>0</v>
      </c>
      <c r="W162" s="287">
        <f t="shared" si="328"/>
        <v>0</v>
      </c>
    </row>
    <row r="163" spans="1:23" ht="13.5" thickTop="1">
      <c r="L163" s="261" t="s">
        <v>16</v>
      </c>
      <c r="M163" s="278">
        <v>0</v>
      </c>
      <c r="N163" s="279">
        <v>0</v>
      </c>
      <c r="O163" s="280">
        <f>SUM(M163:N163)</f>
        <v>0</v>
      </c>
      <c r="P163" s="281">
        <v>0</v>
      </c>
      <c r="Q163" s="280">
        <f t="shared" ref="Q163" si="339">O163+P163</f>
        <v>0</v>
      </c>
      <c r="R163" s="278">
        <v>0</v>
      </c>
      <c r="S163" s="279">
        <v>0</v>
      </c>
      <c r="T163" s="280">
        <f>SUM(R163:S163)</f>
        <v>0</v>
      </c>
      <c r="U163" s="281">
        <v>0</v>
      </c>
      <c r="V163" s="280">
        <f t="shared" ref="V163" si="340">T163+U163</f>
        <v>0</v>
      </c>
      <c r="W163" s="282">
        <f t="shared" si="328"/>
        <v>0</v>
      </c>
    </row>
    <row r="164" spans="1:23">
      <c r="L164" s="261" t="s">
        <v>17</v>
      </c>
      <c r="M164" s="278">
        <v>0</v>
      </c>
      <c r="N164" s="279">
        <v>0</v>
      </c>
      <c r="O164" s="280">
        <f>SUM(M164:N164)</f>
        <v>0</v>
      </c>
      <c r="P164" s="281">
        <v>0</v>
      </c>
      <c r="Q164" s="280">
        <f>O164+P164</f>
        <v>0</v>
      </c>
      <c r="R164" s="278">
        <v>0</v>
      </c>
      <c r="S164" s="279">
        <v>0</v>
      </c>
      <c r="T164" s="280">
        <f>SUM(R164:S164)</f>
        <v>0</v>
      </c>
      <c r="U164" s="281">
        <v>0</v>
      </c>
      <c r="V164" s="280">
        <f>T164+U164</f>
        <v>0</v>
      </c>
      <c r="W164" s="282">
        <f>IF(Q164=0,0,((V164/Q164)-1)*100)</f>
        <v>0</v>
      </c>
    </row>
    <row r="165" spans="1:23" ht="13.5" thickBot="1">
      <c r="L165" s="261" t="s">
        <v>18</v>
      </c>
      <c r="M165" s="278">
        <v>0</v>
      </c>
      <c r="N165" s="279">
        <v>0</v>
      </c>
      <c r="O165" s="288">
        <f>SUM(M165:N165)</f>
        <v>0</v>
      </c>
      <c r="P165" s="289">
        <v>0</v>
      </c>
      <c r="Q165" s="288">
        <f>O165+P165</f>
        <v>0</v>
      </c>
      <c r="R165" s="278">
        <v>0</v>
      </c>
      <c r="S165" s="279">
        <v>0</v>
      </c>
      <c r="T165" s="288">
        <f>SUM(R165:S165)</f>
        <v>0</v>
      </c>
      <c r="U165" s="289">
        <v>0</v>
      </c>
      <c r="V165" s="288">
        <f>T165+U165</f>
        <v>0</v>
      </c>
      <c r="W165" s="282">
        <f t="shared" si="328"/>
        <v>0</v>
      </c>
    </row>
    <row r="166" spans="1:23" ht="14.25" thickTop="1" thickBot="1">
      <c r="L166" s="290" t="s">
        <v>39</v>
      </c>
      <c r="M166" s="291">
        <f>+M163+M164+M165</f>
        <v>0</v>
      </c>
      <c r="N166" s="291">
        <f t="shared" ref="N166" si="341">+N163+N164+N165</f>
        <v>0</v>
      </c>
      <c r="O166" s="292">
        <f t="shared" ref="O166" si="342">+O163+O164+O165</f>
        <v>0</v>
      </c>
      <c r="P166" s="293">
        <f t="shared" ref="P166" si="343">+P163+P164+P165</f>
        <v>0</v>
      </c>
      <c r="Q166" s="292">
        <f t="shared" ref="Q166" si="344">+Q163+Q164+Q165</f>
        <v>0</v>
      </c>
      <c r="R166" s="291">
        <f t="shared" ref="R166" si="345">+R163+R164+R165</f>
        <v>0</v>
      </c>
      <c r="S166" s="291">
        <f t="shared" ref="S166" si="346">+S163+S164+S165</f>
        <v>0</v>
      </c>
      <c r="T166" s="292">
        <f t="shared" ref="T166" si="347">+T163+T164+T165</f>
        <v>0</v>
      </c>
      <c r="U166" s="293">
        <f t="shared" ref="U166" si="348">+U163+U164+U165</f>
        <v>0</v>
      </c>
      <c r="V166" s="292">
        <f t="shared" ref="V166" si="349">+V163+V164+V165</f>
        <v>0</v>
      </c>
      <c r="W166" s="294">
        <f t="shared" si="328"/>
        <v>0</v>
      </c>
    </row>
    <row r="167" spans="1:23" ht="13.5" thickTop="1">
      <c r="A167" s="424"/>
      <c r="K167" s="424"/>
      <c r="L167" s="261" t="s">
        <v>21</v>
      </c>
      <c r="M167" s="278">
        <v>0</v>
      </c>
      <c r="N167" s="279">
        <v>0</v>
      </c>
      <c r="O167" s="288">
        <f>SUM(M167:N167)</f>
        <v>0</v>
      </c>
      <c r="P167" s="295">
        <v>0</v>
      </c>
      <c r="Q167" s="288">
        <f>O167+P167</f>
        <v>0</v>
      </c>
      <c r="R167" s="278">
        <v>0</v>
      </c>
      <c r="S167" s="279">
        <v>0</v>
      </c>
      <c r="T167" s="288">
        <f>SUM(R167:S167)</f>
        <v>0</v>
      </c>
      <c r="U167" s="295">
        <v>0</v>
      </c>
      <c r="V167" s="288">
        <f>T167+U167</f>
        <v>0</v>
      </c>
      <c r="W167" s="282">
        <f t="shared" si="328"/>
        <v>0</v>
      </c>
    </row>
    <row r="168" spans="1:23">
      <c r="A168" s="424"/>
      <c r="K168" s="424"/>
      <c r="L168" s="261" t="s">
        <v>22</v>
      </c>
      <c r="M168" s="278">
        <v>0</v>
      </c>
      <c r="N168" s="279">
        <v>0</v>
      </c>
      <c r="O168" s="288">
        <f>SUM(M168:N168)</f>
        <v>0</v>
      </c>
      <c r="P168" s="281">
        <v>0</v>
      </c>
      <c r="Q168" s="288">
        <f>O168+P168</f>
        <v>0</v>
      </c>
      <c r="R168" s="278">
        <v>0</v>
      </c>
      <c r="S168" s="279">
        <v>0</v>
      </c>
      <c r="T168" s="288">
        <f>SUM(R168:S168)</f>
        <v>0</v>
      </c>
      <c r="U168" s="281">
        <v>0</v>
      </c>
      <c r="V168" s="288">
        <f>T168+U168</f>
        <v>0</v>
      </c>
      <c r="W168" s="282">
        <f t="shared" si="328"/>
        <v>0</v>
      </c>
    </row>
    <row r="169" spans="1:23" ht="13.5" thickBot="1">
      <c r="A169" s="424"/>
      <c r="K169" s="424"/>
      <c r="L169" s="261" t="s">
        <v>23</v>
      </c>
      <c r="M169" s="278">
        <v>0</v>
      </c>
      <c r="N169" s="279">
        <v>0</v>
      </c>
      <c r="O169" s="288">
        <f>SUM(M169:N169)</f>
        <v>0</v>
      </c>
      <c r="P169" s="281">
        <v>0</v>
      </c>
      <c r="Q169" s="288">
        <f>O169+P169</f>
        <v>0</v>
      </c>
      <c r="R169" s="278">
        <v>0</v>
      </c>
      <c r="S169" s="279">
        <v>0</v>
      </c>
      <c r="T169" s="288">
        <f>SUM(R169:S169)</f>
        <v>0</v>
      </c>
      <c r="U169" s="281">
        <v>0</v>
      </c>
      <c r="V169" s="288">
        <f>T169+U169</f>
        <v>0</v>
      </c>
      <c r="W169" s="282">
        <f t="shared" si="328"/>
        <v>0</v>
      </c>
    </row>
    <row r="170" spans="1:23" ht="14.25" thickTop="1" thickBot="1">
      <c r="L170" s="283" t="s">
        <v>40</v>
      </c>
      <c r="M170" s="284">
        <f t="shared" ref="M170:V170" si="350">+M167+M168+M169</f>
        <v>0</v>
      </c>
      <c r="N170" s="285">
        <f t="shared" si="350"/>
        <v>0</v>
      </c>
      <c r="O170" s="286">
        <f t="shared" si="350"/>
        <v>0</v>
      </c>
      <c r="P170" s="284">
        <f t="shared" si="350"/>
        <v>0</v>
      </c>
      <c r="Q170" s="286">
        <f t="shared" si="350"/>
        <v>0</v>
      </c>
      <c r="R170" s="284">
        <f t="shared" si="350"/>
        <v>0</v>
      </c>
      <c r="S170" s="285">
        <f t="shared" si="350"/>
        <v>0</v>
      </c>
      <c r="T170" s="286">
        <f t="shared" si="350"/>
        <v>0</v>
      </c>
      <c r="U170" s="284">
        <f t="shared" si="350"/>
        <v>0</v>
      </c>
      <c r="V170" s="286">
        <f t="shared" si="350"/>
        <v>0</v>
      </c>
      <c r="W170" s="287">
        <f t="shared" si="328"/>
        <v>0</v>
      </c>
    </row>
    <row r="171" spans="1:23" ht="13.5" thickTop="1">
      <c r="L171" s="261" t="s">
        <v>10</v>
      </c>
      <c r="M171" s="278">
        <v>0</v>
      </c>
      <c r="N171" s="279">
        <v>0</v>
      </c>
      <c r="O171" s="280">
        <f>M171+N171</f>
        <v>0</v>
      </c>
      <c r="P171" s="281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81">
        <v>0</v>
      </c>
      <c r="V171" s="280">
        <f t="shared" ref="V171" si="351">T171+U171</f>
        <v>0</v>
      </c>
      <c r="W171" s="282">
        <f t="shared" ref="W171:W175" si="352">IF(Q171=0,0,((V171/Q171)-1)*100)</f>
        <v>0</v>
      </c>
    </row>
    <row r="172" spans="1:23">
      <c r="L172" s="261" t="s">
        <v>11</v>
      </c>
      <c r="M172" s="278">
        <v>0</v>
      </c>
      <c r="N172" s="279">
        <v>0</v>
      </c>
      <c r="O172" s="280">
        <f>M172+N172</f>
        <v>0</v>
      </c>
      <c r="P172" s="281">
        <v>0</v>
      </c>
      <c r="Q172" s="280">
        <f>O172+P172</f>
        <v>0</v>
      </c>
      <c r="R172" s="278">
        <v>0</v>
      </c>
      <c r="S172" s="279">
        <v>0</v>
      </c>
      <c r="T172" s="280">
        <f>R172+S172</f>
        <v>0</v>
      </c>
      <c r="U172" s="281">
        <v>0</v>
      </c>
      <c r="V172" s="280">
        <f>T172+U172</f>
        <v>0</v>
      </c>
      <c r="W172" s="282">
        <f>IF(Q172=0,0,((V172/Q172)-1)*100)</f>
        <v>0</v>
      </c>
    </row>
    <row r="173" spans="1:23" ht="13.5" thickBot="1">
      <c r="L173" s="267" t="s">
        <v>12</v>
      </c>
      <c r="M173" s="278">
        <v>0</v>
      </c>
      <c r="N173" s="279">
        <v>0</v>
      </c>
      <c r="O173" s="280">
        <f>M173+N173</f>
        <v>0</v>
      </c>
      <c r="P173" s="281">
        <v>0</v>
      </c>
      <c r="Q173" s="280">
        <f>O173+P173</f>
        <v>0</v>
      </c>
      <c r="R173" s="278">
        <v>0</v>
      </c>
      <c r="S173" s="279">
        <v>0</v>
      </c>
      <c r="T173" s="280">
        <f>R173+S173</f>
        <v>0</v>
      </c>
      <c r="U173" s="281">
        <v>0</v>
      </c>
      <c r="V173" s="280">
        <f>T173+U173</f>
        <v>0</v>
      </c>
      <c r="W173" s="282">
        <f>IF(Q173=0,0,((V173/Q173)-1)*100)</f>
        <v>0</v>
      </c>
    </row>
    <row r="174" spans="1:23" ht="14.25" thickTop="1" thickBot="1">
      <c r="L174" s="448" t="s">
        <v>38</v>
      </c>
      <c r="M174" s="449">
        <f t="shared" ref="M174" si="353">+M171+M172+M173</f>
        <v>0</v>
      </c>
      <c r="N174" s="450">
        <f t="shared" ref="N174" si="354">+N171+N172+N173</f>
        <v>0</v>
      </c>
      <c r="O174" s="451">
        <f t="shared" ref="O174" si="355">+O171+O172+O173</f>
        <v>0</v>
      </c>
      <c r="P174" s="449">
        <f t="shared" ref="P174" si="356">+P171+P172+P173</f>
        <v>0</v>
      </c>
      <c r="Q174" s="452">
        <f t="shared" ref="Q174" si="357">+Q171+Q172+Q173</f>
        <v>0</v>
      </c>
      <c r="R174" s="449">
        <f t="shared" ref="R174" si="358">+R171+R172+R173</f>
        <v>0</v>
      </c>
      <c r="S174" s="450">
        <f t="shared" ref="S174" si="359">+S171+S172+S173</f>
        <v>0</v>
      </c>
      <c r="T174" s="451">
        <f t="shared" ref="T174" si="360">+T171+T172+T173</f>
        <v>0</v>
      </c>
      <c r="U174" s="449">
        <f t="shared" ref="U174" si="361">+U171+U172+U173</f>
        <v>0</v>
      </c>
      <c r="V174" s="452">
        <f t="shared" ref="V174" si="362">+V171+V172+V173</f>
        <v>0</v>
      </c>
      <c r="W174" s="453">
        <f t="shared" ref="W174" si="363">IF(Q174=0,0,((V174/Q174)-1)*100)</f>
        <v>0</v>
      </c>
    </row>
    <row r="175" spans="1:23" ht="14.25" thickTop="1" thickBot="1">
      <c r="L175" s="283" t="s">
        <v>64</v>
      </c>
      <c r="M175" s="284">
        <f t="shared" ref="M175" si="364">+M162+M166+M170+M174</f>
        <v>0</v>
      </c>
      <c r="N175" s="285">
        <f t="shared" ref="N175" si="365">+N162+N166+N170+N174</f>
        <v>0</v>
      </c>
      <c r="O175" s="286">
        <f t="shared" ref="O175" si="366">+O162+O166+O170+O174</f>
        <v>0</v>
      </c>
      <c r="P175" s="284">
        <f t="shared" ref="P175" si="367">+P162+P166+P170+P174</f>
        <v>0</v>
      </c>
      <c r="Q175" s="286">
        <f t="shared" ref="Q175" si="368">+Q162+Q166+Q170+Q174</f>
        <v>0</v>
      </c>
      <c r="R175" s="284">
        <f t="shared" ref="R175" si="369">+R162+R166+R170+R174</f>
        <v>0</v>
      </c>
      <c r="S175" s="285">
        <f t="shared" ref="S175" si="370">+S162+S166+S170+S174</f>
        <v>0</v>
      </c>
      <c r="T175" s="286">
        <f t="shared" ref="T175" si="371">+T162+T166+T170+T174</f>
        <v>0</v>
      </c>
      <c r="U175" s="284">
        <f t="shared" ref="U175" si="372">+U162+U166+U170+U174</f>
        <v>0</v>
      </c>
      <c r="V175" s="286">
        <f t="shared" ref="V175" si="373">+V162+V166+V170+V174</f>
        <v>0</v>
      </c>
      <c r="W175" s="287">
        <f t="shared" si="352"/>
        <v>0</v>
      </c>
    </row>
    <row r="176" spans="1:23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7" ht="13.5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7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7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7" ht="14.25" thickTop="1" thickBot="1">
      <c r="L180" s="257"/>
      <c r="M180" s="258" t="s">
        <v>59</v>
      </c>
      <c r="N180" s="259"/>
      <c r="O180" s="297"/>
      <c r="P180" s="258"/>
      <c r="Q180" s="258"/>
      <c r="R180" s="258" t="s">
        <v>63</v>
      </c>
      <c r="S180" s="259"/>
      <c r="T180" s="297"/>
      <c r="U180" s="258"/>
      <c r="V180" s="258"/>
      <c r="W180" s="381" t="s">
        <v>2</v>
      </c>
    </row>
    <row r="181" spans="1:27" ht="12" customHeight="1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7" s="349" customFormat="1" ht="12" customHeight="1" thickBot="1">
      <c r="A182" s="4"/>
      <c r="I182" s="348"/>
      <c r="K182" s="4"/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  <c r="X182" s="2"/>
      <c r="Y182" s="1"/>
      <c r="Z182" s="1"/>
      <c r="AA182" s="3"/>
    </row>
    <row r="183" spans="1:27" ht="6" customHeight="1" thickTop="1">
      <c r="L183" s="261"/>
      <c r="M183" s="273"/>
      <c r="N183" s="274"/>
      <c r="O183" s="275"/>
      <c r="P183" s="276"/>
      <c r="Q183" s="275"/>
      <c r="R183" s="273"/>
      <c r="S183" s="274"/>
      <c r="T183" s="275"/>
      <c r="U183" s="276"/>
      <c r="V183" s="275"/>
      <c r="W183" s="277"/>
    </row>
    <row r="184" spans="1:27">
      <c r="L184" s="261" t="s">
        <v>13</v>
      </c>
      <c r="M184" s="278">
        <v>63</v>
      </c>
      <c r="N184" s="279">
        <v>74</v>
      </c>
      <c r="O184" s="280">
        <f>M184+N184</f>
        <v>137</v>
      </c>
      <c r="P184" s="281">
        <v>0</v>
      </c>
      <c r="Q184" s="280">
        <f>O184+P184</f>
        <v>137</v>
      </c>
      <c r="R184" s="278">
        <v>35</v>
      </c>
      <c r="S184" s="279">
        <v>28</v>
      </c>
      <c r="T184" s="280">
        <f>R184+S184</f>
        <v>63</v>
      </c>
      <c r="U184" s="281">
        <v>0</v>
      </c>
      <c r="V184" s="280">
        <f>T184+U184</f>
        <v>63</v>
      </c>
      <c r="W184" s="282">
        <f t="shared" ref="W184:W195" si="374">IF(Q184=0,0,((V184/Q184)-1)*100)</f>
        <v>-54.014598540145982</v>
      </c>
    </row>
    <row r="185" spans="1:27">
      <c r="L185" s="261" t="s">
        <v>14</v>
      </c>
      <c r="M185" s="278">
        <v>44</v>
      </c>
      <c r="N185" s="279">
        <v>73</v>
      </c>
      <c r="O185" s="280">
        <f>M185+N185</f>
        <v>117</v>
      </c>
      <c r="P185" s="281">
        <v>0</v>
      </c>
      <c r="Q185" s="280">
        <f>O185+P185</f>
        <v>117</v>
      </c>
      <c r="R185" s="278">
        <v>24</v>
      </c>
      <c r="S185" s="279">
        <v>31</v>
      </c>
      <c r="T185" s="280">
        <f>R185+S185</f>
        <v>55</v>
      </c>
      <c r="U185" s="281">
        <v>0</v>
      </c>
      <c r="V185" s="280">
        <f>T185+U185</f>
        <v>55</v>
      </c>
      <c r="W185" s="282">
        <f t="shared" si="374"/>
        <v>-52.991452991452995</v>
      </c>
    </row>
    <row r="186" spans="1:27" ht="13.5" thickBot="1">
      <c r="L186" s="261" t="s">
        <v>15</v>
      </c>
      <c r="M186" s="278">
        <v>35</v>
      </c>
      <c r="N186" s="279">
        <v>57</v>
      </c>
      <c r="O186" s="280">
        <f>M186+N186</f>
        <v>92</v>
      </c>
      <c r="P186" s="281">
        <v>0</v>
      </c>
      <c r="Q186" s="280">
        <f>O186+P186</f>
        <v>92</v>
      </c>
      <c r="R186" s="278">
        <v>25</v>
      </c>
      <c r="S186" s="279">
        <v>36</v>
      </c>
      <c r="T186" s="280">
        <f>R186+S186</f>
        <v>61</v>
      </c>
      <c r="U186" s="281">
        <v>0</v>
      </c>
      <c r="V186" s="280">
        <f>T186+U186</f>
        <v>61</v>
      </c>
      <c r="W186" s="282">
        <f>IF(Q186=0,0,((V186/Q186)-1)*100)</f>
        <v>-33.695652173913047</v>
      </c>
    </row>
    <row r="187" spans="1:27" ht="14.25" thickTop="1" thickBot="1">
      <c r="L187" s="283" t="s">
        <v>61</v>
      </c>
      <c r="M187" s="284">
        <f t="shared" ref="M187" si="375">+M184+M185+M186</f>
        <v>142</v>
      </c>
      <c r="N187" s="285">
        <f t="shared" ref="N187" si="376">+N184+N185+N186</f>
        <v>204</v>
      </c>
      <c r="O187" s="286">
        <f t="shared" ref="O187" si="377">+O184+O185+O186</f>
        <v>346</v>
      </c>
      <c r="P187" s="284">
        <f t="shared" ref="P187" si="378">+P184+P185+P186</f>
        <v>0</v>
      </c>
      <c r="Q187" s="286">
        <f t="shared" ref="Q187" si="379">+Q184+Q185+Q186</f>
        <v>346</v>
      </c>
      <c r="R187" s="284">
        <f t="shared" ref="R187" si="380">+R184+R185+R186</f>
        <v>84</v>
      </c>
      <c r="S187" s="285">
        <f t="shared" ref="S187" si="381">+S184+S185+S186</f>
        <v>95</v>
      </c>
      <c r="T187" s="286">
        <f t="shared" ref="T187" si="382">+T184+T185+T186</f>
        <v>179</v>
      </c>
      <c r="U187" s="284">
        <f t="shared" ref="U187" si="383">+U184+U185+U186</f>
        <v>0</v>
      </c>
      <c r="V187" s="286">
        <f t="shared" ref="V187" si="384">+V184+V185+V186</f>
        <v>179</v>
      </c>
      <c r="W187" s="287">
        <f t="shared" si="374"/>
        <v>-48.265895953757223</v>
      </c>
    </row>
    <row r="188" spans="1:27" ht="13.5" thickTop="1">
      <c r="L188" s="261" t="s">
        <v>16</v>
      </c>
      <c r="M188" s="278">
        <v>27</v>
      </c>
      <c r="N188" s="279">
        <v>46</v>
      </c>
      <c r="O188" s="280">
        <f>SUM(M188:N188)</f>
        <v>73</v>
      </c>
      <c r="P188" s="281">
        <v>0</v>
      </c>
      <c r="Q188" s="280">
        <f>O188+P188</f>
        <v>73</v>
      </c>
      <c r="R188" s="278">
        <v>19</v>
      </c>
      <c r="S188" s="279">
        <v>29</v>
      </c>
      <c r="T188" s="280">
        <f>SUM(R188:S188)</f>
        <v>48</v>
      </c>
      <c r="U188" s="281">
        <v>0</v>
      </c>
      <c r="V188" s="280">
        <f>T188+U188</f>
        <v>48</v>
      </c>
      <c r="W188" s="282">
        <f t="shared" si="374"/>
        <v>-34.246575342465761</v>
      </c>
    </row>
    <row r="189" spans="1:27">
      <c r="L189" s="261" t="s">
        <v>17</v>
      </c>
      <c r="M189" s="278">
        <v>33</v>
      </c>
      <c r="N189" s="279">
        <v>49</v>
      </c>
      <c r="O189" s="280">
        <f>SUM(M189:N189)</f>
        <v>82</v>
      </c>
      <c r="P189" s="281">
        <v>0</v>
      </c>
      <c r="Q189" s="280">
        <f>O189+P189</f>
        <v>82</v>
      </c>
      <c r="R189" s="278">
        <v>17</v>
      </c>
      <c r="S189" s="279">
        <v>25</v>
      </c>
      <c r="T189" s="280">
        <f>SUM(R189:S189)</f>
        <v>42</v>
      </c>
      <c r="U189" s="281">
        <v>0</v>
      </c>
      <c r="V189" s="280">
        <f>T189+U189</f>
        <v>42</v>
      </c>
      <c r="W189" s="282">
        <f>IF(Q189=0,0,((V189/Q189)-1)*100)</f>
        <v>-48.780487804878049</v>
      </c>
    </row>
    <row r="190" spans="1:27" ht="13.5" thickBot="1">
      <c r="L190" s="261" t="s">
        <v>18</v>
      </c>
      <c r="M190" s="278">
        <v>45</v>
      </c>
      <c r="N190" s="279">
        <v>61</v>
      </c>
      <c r="O190" s="288">
        <f>SUM(M190:N190)</f>
        <v>106</v>
      </c>
      <c r="P190" s="289">
        <v>0</v>
      </c>
      <c r="Q190" s="288">
        <f>O190+P190</f>
        <v>106</v>
      </c>
      <c r="R190" s="278">
        <v>54</v>
      </c>
      <c r="S190" s="279">
        <v>28</v>
      </c>
      <c r="T190" s="288">
        <f>SUM(R190:S190)</f>
        <v>82</v>
      </c>
      <c r="U190" s="289">
        <v>0</v>
      </c>
      <c r="V190" s="288">
        <f>T190+U190</f>
        <v>82</v>
      </c>
      <c r="W190" s="282">
        <f t="shared" si="374"/>
        <v>-22.641509433962259</v>
      </c>
    </row>
    <row r="191" spans="1:27" ht="14.25" thickTop="1" thickBot="1">
      <c r="L191" s="290" t="s">
        <v>39</v>
      </c>
      <c r="M191" s="291">
        <f>+M188+M189+M190</f>
        <v>105</v>
      </c>
      <c r="N191" s="291">
        <f t="shared" ref="N191" si="385">+N188+N189+N190</f>
        <v>156</v>
      </c>
      <c r="O191" s="292">
        <f t="shared" ref="O191" si="386">+O188+O189+O190</f>
        <v>261</v>
      </c>
      <c r="P191" s="293">
        <f t="shared" ref="P191" si="387">+P188+P189+P190</f>
        <v>0</v>
      </c>
      <c r="Q191" s="292">
        <f t="shared" ref="Q191" si="388">+Q188+Q189+Q190</f>
        <v>261</v>
      </c>
      <c r="R191" s="291">
        <f t="shared" ref="R191" si="389">+R188+R189+R190</f>
        <v>90</v>
      </c>
      <c r="S191" s="291">
        <f t="shared" ref="S191" si="390">+S188+S189+S190</f>
        <v>82</v>
      </c>
      <c r="T191" s="292">
        <f t="shared" ref="T191" si="391">+T188+T189+T190</f>
        <v>172</v>
      </c>
      <c r="U191" s="293">
        <f t="shared" ref="U191" si="392">+U188+U189+U190</f>
        <v>0</v>
      </c>
      <c r="V191" s="292">
        <f t="shared" ref="V191" si="393">+V188+V189+V190</f>
        <v>172</v>
      </c>
      <c r="W191" s="294">
        <f t="shared" si="374"/>
        <v>-34.099616858237546</v>
      </c>
    </row>
    <row r="192" spans="1:27" ht="13.5" thickTop="1">
      <c r="A192" s="424"/>
      <c r="K192" s="424"/>
      <c r="L192" s="261" t="s">
        <v>21</v>
      </c>
      <c r="M192" s="278">
        <v>70</v>
      </c>
      <c r="N192" s="279">
        <v>71</v>
      </c>
      <c r="O192" s="288">
        <f>SUM(M192:N192)</f>
        <v>141</v>
      </c>
      <c r="P192" s="295">
        <v>0</v>
      </c>
      <c r="Q192" s="288">
        <f>O192+P192</f>
        <v>141</v>
      </c>
      <c r="R192" s="278">
        <v>54</v>
      </c>
      <c r="S192" s="279">
        <v>29</v>
      </c>
      <c r="T192" s="288">
        <f>SUM(R192:S192)</f>
        <v>83</v>
      </c>
      <c r="U192" s="295">
        <v>0</v>
      </c>
      <c r="V192" s="288">
        <f>T192+U192</f>
        <v>83</v>
      </c>
      <c r="W192" s="282">
        <f t="shared" si="374"/>
        <v>-41.134751773049651</v>
      </c>
    </row>
    <row r="193" spans="1:23">
      <c r="A193" s="424"/>
      <c r="K193" s="424"/>
      <c r="L193" s="261" t="s">
        <v>22</v>
      </c>
      <c r="M193" s="278">
        <v>72</v>
      </c>
      <c r="N193" s="279">
        <v>64</v>
      </c>
      <c r="O193" s="288">
        <f>SUM(M193:N193)</f>
        <v>136</v>
      </c>
      <c r="P193" s="281">
        <v>0</v>
      </c>
      <c r="Q193" s="288">
        <f>O193+P193</f>
        <v>136</v>
      </c>
      <c r="R193" s="278">
        <v>58</v>
      </c>
      <c r="S193" s="279">
        <v>35</v>
      </c>
      <c r="T193" s="288">
        <f>SUM(R193:S193)</f>
        <v>93</v>
      </c>
      <c r="U193" s="281">
        <v>0</v>
      </c>
      <c r="V193" s="288">
        <f>T193+U193</f>
        <v>93</v>
      </c>
      <c r="W193" s="282">
        <f t="shared" si="374"/>
        <v>-31.617647058823529</v>
      </c>
    </row>
    <row r="194" spans="1:23" ht="13.5" thickBot="1">
      <c r="A194" s="424"/>
      <c r="K194" s="424"/>
      <c r="L194" s="261" t="s">
        <v>23</v>
      </c>
      <c r="M194" s="278">
        <v>57</v>
      </c>
      <c r="N194" s="279">
        <v>53</v>
      </c>
      <c r="O194" s="288">
        <f>SUM(M194:N194)</f>
        <v>110</v>
      </c>
      <c r="P194" s="281">
        <v>0</v>
      </c>
      <c r="Q194" s="288">
        <f>O194+P194</f>
        <v>110</v>
      </c>
      <c r="R194" s="278">
        <v>60</v>
      </c>
      <c r="S194" s="279">
        <v>38</v>
      </c>
      <c r="T194" s="288">
        <f>SUM(R194:S194)</f>
        <v>98</v>
      </c>
      <c r="U194" s="281">
        <v>0</v>
      </c>
      <c r="V194" s="288">
        <f>T194+U194</f>
        <v>98</v>
      </c>
      <c r="W194" s="282">
        <f t="shared" si="374"/>
        <v>-10.909090909090914</v>
      </c>
    </row>
    <row r="195" spans="1:23" ht="14.25" thickTop="1" thickBot="1">
      <c r="A195" s="424"/>
      <c r="K195" s="424"/>
      <c r="L195" s="283" t="s">
        <v>40</v>
      </c>
      <c r="M195" s="284">
        <f t="shared" ref="M195:V195" si="394">+M192+M193+M194</f>
        <v>199</v>
      </c>
      <c r="N195" s="285">
        <f t="shared" si="394"/>
        <v>188</v>
      </c>
      <c r="O195" s="286">
        <f t="shared" si="394"/>
        <v>387</v>
      </c>
      <c r="P195" s="284">
        <f t="shared" si="394"/>
        <v>0</v>
      </c>
      <c r="Q195" s="286">
        <f t="shared" si="394"/>
        <v>387</v>
      </c>
      <c r="R195" s="284">
        <f t="shared" si="394"/>
        <v>172</v>
      </c>
      <c r="S195" s="285">
        <f t="shared" si="394"/>
        <v>102</v>
      </c>
      <c r="T195" s="286">
        <f t="shared" si="394"/>
        <v>274</v>
      </c>
      <c r="U195" s="284">
        <f t="shared" si="394"/>
        <v>0</v>
      </c>
      <c r="V195" s="286">
        <f t="shared" si="394"/>
        <v>274</v>
      </c>
      <c r="W195" s="287">
        <f t="shared" si="374"/>
        <v>-29.198966408268735</v>
      </c>
    </row>
    <row r="196" spans="1:23" ht="13.5" thickTop="1">
      <c r="L196" s="261" t="s">
        <v>10</v>
      </c>
      <c r="M196" s="278">
        <v>73</v>
      </c>
      <c r="N196" s="279">
        <v>38</v>
      </c>
      <c r="O196" s="280">
        <f>M196+N196</f>
        <v>111</v>
      </c>
      <c r="P196" s="281">
        <v>0</v>
      </c>
      <c r="Q196" s="280">
        <f>O196+P196</f>
        <v>111</v>
      </c>
      <c r="R196" s="278">
        <v>60</v>
      </c>
      <c r="S196" s="279">
        <v>37</v>
      </c>
      <c r="T196" s="280">
        <f>R196+S196</f>
        <v>97</v>
      </c>
      <c r="U196" s="281">
        <v>0</v>
      </c>
      <c r="V196" s="280">
        <f>T196+U196</f>
        <v>97</v>
      </c>
      <c r="W196" s="282">
        <f t="shared" ref="W196" si="395">IF(Q196=0,0,((V196/Q196)-1)*100)</f>
        <v>-12.612612612612617</v>
      </c>
    </row>
    <row r="197" spans="1:23">
      <c r="L197" s="350" t="s">
        <v>11</v>
      </c>
      <c r="M197" s="377">
        <v>55</v>
      </c>
      <c r="N197" s="354">
        <v>24</v>
      </c>
      <c r="O197" s="351">
        <f>M197+N197</f>
        <v>79</v>
      </c>
      <c r="P197" s="352">
        <v>0</v>
      </c>
      <c r="Q197" s="351">
        <f>O197+P197</f>
        <v>79</v>
      </c>
      <c r="R197" s="458">
        <v>31</v>
      </c>
      <c r="S197" s="459">
        <v>22</v>
      </c>
      <c r="T197" s="351">
        <f>R197+S197</f>
        <v>53</v>
      </c>
      <c r="U197" s="352">
        <v>0</v>
      </c>
      <c r="V197" s="351">
        <f>T197+U197</f>
        <v>53</v>
      </c>
      <c r="W197" s="353">
        <f>IF(Q197=0,0,((V197/Q197)-1)*100)</f>
        <v>-32.911392405063289</v>
      </c>
    </row>
    <row r="198" spans="1:23" ht="13.5" thickBot="1">
      <c r="L198" s="267" t="s">
        <v>12</v>
      </c>
      <c r="M198" s="378">
        <v>35</v>
      </c>
      <c r="N198" s="279">
        <v>31</v>
      </c>
      <c r="O198" s="280">
        <f>M198+N198</f>
        <v>66</v>
      </c>
      <c r="P198" s="281">
        <v>0</v>
      </c>
      <c r="Q198" s="280">
        <f>O198+P198</f>
        <v>66</v>
      </c>
      <c r="R198" s="378">
        <v>53</v>
      </c>
      <c r="S198" s="279">
        <v>29</v>
      </c>
      <c r="T198" s="280">
        <f>R198+S198</f>
        <v>82</v>
      </c>
      <c r="U198" s="281">
        <v>0</v>
      </c>
      <c r="V198" s="280">
        <f t="shared" ref="V198" si="396">T198+U198</f>
        <v>82</v>
      </c>
      <c r="W198" s="379">
        <f>IF(Q198=0,0,((V198/Q198)-1)*100)</f>
        <v>24.242424242424242</v>
      </c>
    </row>
    <row r="199" spans="1:23" ht="14.25" thickTop="1" thickBot="1">
      <c r="L199" s="448" t="s">
        <v>38</v>
      </c>
      <c r="M199" s="449">
        <f t="shared" ref="M199" si="397">+M196+M197+M198</f>
        <v>163</v>
      </c>
      <c r="N199" s="450">
        <f t="shared" ref="N199" si="398">+N196+N197+N198</f>
        <v>93</v>
      </c>
      <c r="O199" s="451">
        <f t="shared" ref="O199" si="399">+O196+O197+O198</f>
        <v>256</v>
      </c>
      <c r="P199" s="449">
        <f t="shared" ref="P199" si="400">+P196+P197+P198</f>
        <v>0</v>
      </c>
      <c r="Q199" s="452">
        <f t="shared" ref="Q199" si="401">+Q196+Q197+Q198</f>
        <v>256</v>
      </c>
      <c r="R199" s="449">
        <f t="shared" ref="R199" si="402">+R196+R197+R198</f>
        <v>144</v>
      </c>
      <c r="S199" s="450">
        <f t="shared" ref="S199" si="403">+S196+S197+S198</f>
        <v>88</v>
      </c>
      <c r="T199" s="451">
        <f t="shared" ref="T199" si="404">+T196+T197+T198</f>
        <v>232</v>
      </c>
      <c r="U199" s="449">
        <f t="shared" ref="U199" si="405">+U196+U197+U198</f>
        <v>0</v>
      </c>
      <c r="V199" s="452">
        <f t="shared" ref="V199" si="406">+V196+V197+V198</f>
        <v>232</v>
      </c>
      <c r="W199" s="453">
        <f t="shared" ref="W199:W200" si="407">IF(Q199=0,0,((V199/Q199)-1)*100)</f>
        <v>-9.375</v>
      </c>
    </row>
    <row r="200" spans="1:23" ht="14.25" thickTop="1" thickBot="1">
      <c r="L200" s="283" t="s">
        <v>64</v>
      </c>
      <c r="M200" s="284">
        <f t="shared" ref="M200" si="408">+M187+M191+M195+M199</f>
        <v>609</v>
      </c>
      <c r="N200" s="285">
        <f t="shared" ref="N200" si="409">+N187+N191+N195+N199</f>
        <v>641</v>
      </c>
      <c r="O200" s="286">
        <f t="shared" ref="O200" si="410">+O187+O191+O195+O199</f>
        <v>1250</v>
      </c>
      <c r="P200" s="284">
        <f t="shared" ref="P200" si="411">+P187+P191+P195+P199</f>
        <v>0</v>
      </c>
      <c r="Q200" s="286">
        <f t="shared" ref="Q200" si="412">+Q187+Q191+Q195+Q199</f>
        <v>1250</v>
      </c>
      <c r="R200" s="284">
        <f t="shared" ref="R200" si="413">+R187+R191+R195+R199</f>
        <v>490</v>
      </c>
      <c r="S200" s="285">
        <f t="shared" ref="S200" si="414">+S187+S191+S195+S199</f>
        <v>367</v>
      </c>
      <c r="T200" s="286">
        <f t="shared" ref="T200" si="415">+T187+T191+T195+T199</f>
        <v>857</v>
      </c>
      <c r="U200" s="284">
        <f t="shared" ref="U200" si="416">+U187+U191+U195+U199</f>
        <v>0</v>
      </c>
      <c r="V200" s="286">
        <f t="shared" ref="V200" si="417">+V187+V191+V195+V199</f>
        <v>857</v>
      </c>
      <c r="W200" s="287">
        <f t="shared" si="407"/>
        <v>-31.44</v>
      </c>
    </row>
    <row r="201" spans="1:23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3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3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3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3" ht="12.75" customHeight="1" thickTop="1" thickBot="1">
      <c r="L205" s="257"/>
      <c r="M205" s="484" t="s">
        <v>59</v>
      </c>
      <c r="N205" s="485"/>
      <c r="O205" s="485"/>
      <c r="P205" s="485"/>
      <c r="Q205" s="485"/>
      <c r="R205" s="258" t="s">
        <v>63</v>
      </c>
      <c r="S205" s="259"/>
      <c r="T205" s="297"/>
      <c r="U205" s="258"/>
      <c r="V205" s="258"/>
      <c r="W205" s="381" t="s">
        <v>2</v>
      </c>
    </row>
    <row r="206" spans="1:23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3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416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415" t="s">
        <v>7</v>
      </c>
      <c r="W207" s="383"/>
    </row>
    <row r="208" spans="1:23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3">
      <c r="L209" s="261" t="s">
        <v>13</v>
      </c>
      <c r="M209" s="278">
        <f t="shared" ref="M209:N211" si="418">+M159+M184</f>
        <v>63</v>
      </c>
      <c r="N209" s="279">
        <f t="shared" si="418"/>
        <v>74</v>
      </c>
      <c r="O209" s="280">
        <f t="shared" ref="O209:O210" si="419">M209+N209</f>
        <v>137</v>
      </c>
      <c r="P209" s="281">
        <f>+P159+P184</f>
        <v>0</v>
      </c>
      <c r="Q209" s="314">
        <f t="shared" ref="Q209:Q210" si="420">O209+P209</f>
        <v>137</v>
      </c>
      <c r="R209" s="278">
        <f t="shared" ref="R209:S211" si="421">+R159+R184</f>
        <v>35</v>
      </c>
      <c r="S209" s="279">
        <f t="shared" si="421"/>
        <v>28</v>
      </c>
      <c r="T209" s="280">
        <f t="shared" ref="T209:T210" si="422">R209+S209</f>
        <v>63</v>
      </c>
      <c r="U209" s="281">
        <f>+U159+U184</f>
        <v>0</v>
      </c>
      <c r="V209" s="316">
        <f>T209+U209</f>
        <v>63</v>
      </c>
      <c r="W209" s="282">
        <f>IF(Q209=0,0,((V209/Q209)-1)*100)</f>
        <v>-54.014598540145982</v>
      </c>
    </row>
    <row r="210" spans="1:23">
      <c r="L210" s="261" t="s">
        <v>14</v>
      </c>
      <c r="M210" s="278">
        <f t="shared" si="418"/>
        <v>44</v>
      </c>
      <c r="N210" s="279">
        <f t="shared" si="418"/>
        <v>73</v>
      </c>
      <c r="O210" s="280">
        <f t="shared" si="419"/>
        <v>117</v>
      </c>
      <c r="P210" s="281">
        <f>+P160+P185</f>
        <v>0</v>
      </c>
      <c r="Q210" s="314">
        <f t="shared" si="420"/>
        <v>117</v>
      </c>
      <c r="R210" s="278">
        <f t="shared" si="421"/>
        <v>24</v>
      </c>
      <c r="S210" s="279">
        <f t="shared" si="421"/>
        <v>31</v>
      </c>
      <c r="T210" s="280">
        <f t="shared" si="422"/>
        <v>55</v>
      </c>
      <c r="U210" s="281">
        <f>+U160+U185</f>
        <v>0</v>
      </c>
      <c r="V210" s="316">
        <f>T210+U210</f>
        <v>55</v>
      </c>
      <c r="W210" s="282">
        <f t="shared" ref="W210:W220" si="423">IF(Q210=0,0,((V210/Q210)-1)*100)</f>
        <v>-52.991452991452995</v>
      </c>
    </row>
    <row r="211" spans="1:23" ht="13.5" thickBot="1">
      <c r="L211" s="261" t="s">
        <v>15</v>
      </c>
      <c r="M211" s="278">
        <f t="shared" si="418"/>
        <v>35</v>
      </c>
      <c r="N211" s="279">
        <f t="shared" si="418"/>
        <v>57</v>
      </c>
      <c r="O211" s="280">
        <f>M211+N211</f>
        <v>92</v>
      </c>
      <c r="P211" s="281">
        <f>+P161+P186</f>
        <v>0</v>
      </c>
      <c r="Q211" s="314">
        <f>O211+P211</f>
        <v>92</v>
      </c>
      <c r="R211" s="278">
        <f t="shared" si="421"/>
        <v>25</v>
      </c>
      <c r="S211" s="279">
        <f t="shared" si="421"/>
        <v>36</v>
      </c>
      <c r="T211" s="280">
        <f>R211+S211</f>
        <v>61</v>
      </c>
      <c r="U211" s="281">
        <f>+U161+U186</f>
        <v>0</v>
      </c>
      <c r="V211" s="316">
        <f>T211+U211</f>
        <v>61</v>
      </c>
      <c r="W211" s="282">
        <f>IF(Q211=0,0,((V211/Q211)-1)*100)</f>
        <v>-33.695652173913047</v>
      </c>
    </row>
    <row r="212" spans="1:23" ht="14.25" thickTop="1" thickBot="1">
      <c r="L212" s="283" t="s">
        <v>61</v>
      </c>
      <c r="M212" s="284">
        <f t="shared" ref="M212" si="424">+M209+M210+M211</f>
        <v>142</v>
      </c>
      <c r="N212" s="285">
        <f t="shared" ref="N212" si="425">+N209+N210+N211</f>
        <v>204</v>
      </c>
      <c r="O212" s="286">
        <f t="shared" ref="O212" si="426">+O209+O210+O211</f>
        <v>346</v>
      </c>
      <c r="P212" s="284">
        <f t="shared" ref="P212" si="427">+P209+P210+P211</f>
        <v>0</v>
      </c>
      <c r="Q212" s="286">
        <f t="shared" ref="Q212" si="428">+Q209+Q210+Q211</f>
        <v>346</v>
      </c>
      <c r="R212" s="284">
        <f t="shared" ref="R212" si="429">+R209+R210+R211</f>
        <v>84</v>
      </c>
      <c r="S212" s="285">
        <f t="shared" ref="S212" si="430">+S209+S210+S211</f>
        <v>95</v>
      </c>
      <c r="T212" s="286">
        <f t="shared" ref="T212" si="431">+T209+T210+T211</f>
        <v>179</v>
      </c>
      <c r="U212" s="284">
        <f t="shared" ref="U212" si="432">+U209+U210+U211</f>
        <v>0</v>
      </c>
      <c r="V212" s="286">
        <f t="shared" ref="V212" si="433">+V209+V210+V211</f>
        <v>179</v>
      </c>
      <c r="W212" s="287">
        <f t="shared" si="423"/>
        <v>-48.265895953757223</v>
      </c>
    </row>
    <row r="213" spans="1:23" ht="13.5" thickTop="1">
      <c r="L213" s="261" t="s">
        <v>16</v>
      </c>
      <c r="M213" s="278">
        <f t="shared" ref="M213:N215" si="434">+M163+M188</f>
        <v>27</v>
      </c>
      <c r="N213" s="279">
        <f t="shared" si="434"/>
        <v>46</v>
      </c>
      <c r="O213" s="280">
        <f t="shared" ref="O213:O215" si="435">M213+N213</f>
        <v>73</v>
      </c>
      <c r="P213" s="281">
        <f>+P163+P188</f>
        <v>0</v>
      </c>
      <c r="Q213" s="314">
        <f t="shared" ref="Q213:Q215" si="436">O213+P213</f>
        <v>73</v>
      </c>
      <c r="R213" s="278">
        <f t="shared" ref="R213:S215" si="437">+R163+R188</f>
        <v>19</v>
      </c>
      <c r="S213" s="279">
        <f t="shared" si="437"/>
        <v>29</v>
      </c>
      <c r="T213" s="280">
        <f t="shared" ref="T213:T215" si="438">R213+S213</f>
        <v>48</v>
      </c>
      <c r="U213" s="281">
        <f>+U163+U188</f>
        <v>0</v>
      </c>
      <c r="V213" s="316">
        <f>T213+U213</f>
        <v>48</v>
      </c>
      <c r="W213" s="282">
        <f t="shared" si="423"/>
        <v>-34.246575342465761</v>
      </c>
    </row>
    <row r="214" spans="1:23">
      <c r="L214" s="261" t="s">
        <v>17</v>
      </c>
      <c r="M214" s="278">
        <f t="shared" si="434"/>
        <v>33</v>
      </c>
      <c r="N214" s="279">
        <f t="shared" si="434"/>
        <v>49</v>
      </c>
      <c r="O214" s="280">
        <f>M214+N214</f>
        <v>82</v>
      </c>
      <c r="P214" s="281">
        <f>+P164+P189</f>
        <v>0</v>
      </c>
      <c r="Q214" s="314">
        <f>O214+P214</f>
        <v>82</v>
      </c>
      <c r="R214" s="278">
        <f t="shared" si="437"/>
        <v>17</v>
      </c>
      <c r="S214" s="279">
        <f t="shared" si="437"/>
        <v>25</v>
      </c>
      <c r="T214" s="280">
        <f>R214+S214</f>
        <v>42</v>
      </c>
      <c r="U214" s="281">
        <f>+U164+U189</f>
        <v>0</v>
      </c>
      <c r="V214" s="316">
        <f>T214+U214</f>
        <v>42</v>
      </c>
      <c r="W214" s="282">
        <f>IF(Q214=0,0,((V214/Q214)-1)*100)</f>
        <v>-48.780487804878049</v>
      </c>
    </row>
    <row r="215" spans="1:23" ht="13.5" thickBot="1">
      <c r="L215" s="261" t="s">
        <v>18</v>
      </c>
      <c r="M215" s="278">
        <f t="shared" si="434"/>
        <v>45</v>
      </c>
      <c r="N215" s="279">
        <f t="shared" si="434"/>
        <v>61</v>
      </c>
      <c r="O215" s="288">
        <f t="shared" si="435"/>
        <v>106</v>
      </c>
      <c r="P215" s="289">
        <f>+P165+P190</f>
        <v>0</v>
      </c>
      <c r="Q215" s="314">
        <f t="shared" si="436"/>
        <v>106</v>
      </c>
      <c r="R215" s="278">
        <f t="shared" si="437"/>
        <v>54</v>
      </c>
      <c r="S215" s="279">
        <f t="shared" si="437"/>
        <v>28</v>
      </c>
      <c r="T215" s="288">
        <f t="shared" si="438"/>
        <v>82</v>
      </c>
      <c r="U215" s="289">
        <f>+U165+U190</f>
        <v>0</v>
      </c>
      <c r="V215" s="316">
        <f>T215+U215</f>
        <v>82</v>
      </c>
      <c r="W215" s="282">
        <f t="shared" si="423"/>
        <v>-22.641509433962259</v>
      </c>
    </row>
    <row r="216" spans="1:23" ht="14.25" thickTop="1" thickBot="1">
      <c r="A216" s="425"/>
      <c r="L216" s="290" t="s">
        <v>39</v>
      </c>
      <c r="M216" s="291">
        <f>+M213+M214+M215</f>
        <v>105</v>
      </c>
      <c r="N216" s="291">
        <f t="shared" ref="N216" si="439">+N213+N214+N215</f>
        <v>156</v>
      </c>
      <c r="O216" s="292">
        <f t="shared" ref="O216" si="440">+O213+O214+O215</f>
        <v>261</v>
      </c>
      <c r="P216" s="293">
        <f t="shared" ref="P216" si="441">+P213+P214+P215</f>
        <v>0</v>
      </c>
      <c r="Q216" s="292">
        <f t="shared" ref="Q216" si="442">+Q213+Q214+Q215</f>
        <v>261</v>
      </c>
      <c r="R216" s="291">
        <f t="shared" ref="R216" si="443">+R213+R214+R215</f>
        <v>90</v>
      </c>
      <c r="S216" s="291">
        <f t="shared" ref="S216" si="444">+S213+S214+S215</f>
        <v>82</v>
      </c>
      <c r="T216" s="292">
        <f t="shared" ref="T216" si="445">+T213+T214+T215</f>
        <v>172</v>
      </c>
      <c r="U216" s="293">
        <f t="shared" ref="U216" si="446">+U213+U214+U215</f>
        <v>0</v>
      </c>
      <c r="V216" s="292">
        <f t="shared" ref="V216" si="447">+V213+V214+V215</f>
        <v>172</v>
      </c>
      <c r="W216" s="411">
        <f t="shared" si="423"/>
        <v>-34.099616858237546</v>
      </c>
    </row>
    <row r="217" spans="1:23" ht="13.5" thickTop="1">
      <c r="A217" s="424"/>
      <c r="K217" s="424"/>
      <c r="L217" s="261" t="s">
        <v>21</v>
      </c>
      <c r="M217" s="278">
        <f t="shared" ref="M217:N219" si="448">+M167+M192</f>
        <v>70</v>
      </c>
      <c r="N217" s="279">
        <f t="shared" si="448"/>
        <v>71</v>
      </c>
      <c r="O217" s="288">
        <f t="shared" ref="O217:O219" si="449">M217+N217</f>
        <v>141</v>
      </c>
      <c r="P217" s="295">
        <f>+P167+P192</f>
        <v>0</v>
      </c>
      <c r="Q217" s="314">
        <f t="shared" ref="Q217:Q219" si="450">O217+P217</f>
        <v>141</v>
      </c>
      <c r="R217" s="278">
        <f t="shared" ref="R217:S219" si="451">+R167+R192</f>
        <v>54</v>
      </c>
      <c r="S217" s="279">
        <f t="shared" si="451"/>
        <v>29</v>
      </c>
      <c r="T217" s="288">
        <f t="shared" ref="T217:T219" si="452">R217+S217</f>
        <v>83</v>
      </c>
      <c r="U217" s="295">
        <f>+U167+U192</f>
        <v>0</v>
      </c>
      <c r="V217" s="316">
        <f>T217+U217</f>
        <v>83</v>
      </c>
      <c r="W217" s="282">
        <f t="shared" si="423"/>
        <v>-41.134751773049651</v>
      </c>
    </row>
    <row r="218" spans="1:23">
      <c r="A218" s="424"/>
      <c r="K218" s="424"/>
      <c r="L218" s="261" t="s">
        <v>22</v>
      </c>
      <c r="M218" s="278">
        <f t="shared" si="448"/>
        <v>72</v>
      </c>
      <c r="N218" s="279">
        <f t="shared" si="448"/>
        <v>64</v>
      </c>
      <c r="O218" s="288">
        <f t="shared" si="449"/>
        <v>136</v>
      </c>
      <c r="P218" s="281">
        <f>+P168+P193</f>
        <v>0</v>
      </c>
      <c r="Q218" s="314">
        <f t="shared" si="450"/>
        <v>136</v>
      </c>
      <c r="R218" s="278">
        <f t="shared" si="451"/>
        <v>58</v>
      </c>
      <c r="S218" s="279">
        <f t="shared" si="451"/>
        <v>35</v>
      </c>
      <c r="T218" s="288">
        <f t="shared" si="452"/>
        <v>93</v>
      </c>
      <c r="U218" s="281">
        <f>+U168+U193</f>
        <v>0</v>
      </c>
      <c r="V218" s="316">
        <f>T218+U218</f>
        <v>93</v>
      </c>
      <c r="W218" s="282">
        <f t="shared" si="423"/>
        <v>-31.617647058823529</v>
      </c>
    </row>
    <row r="219" spans="1:23" ht="13.5" thickBot="1">
      <c r="A219" s="424"/>
      <c r="K219" s="424"/>
      <c r="L219" s="261" t="s">
        <v>23</v>
      </c>
      <c r="M219" s="278">
        <f t="shared" si="448"/>
        <v>57</v>
      </c>
      <c r="N219" s="279">
        <f t="shared" si="448"/>
        <v>53</v>
      </c>
      <c r="O219" s="288">
        <f t="shared" si="449"/>
        <v>110</v>
      </c>
      <c r="P219" s="281">
        <f>+P169+P194</f>
        <v>0</v>
      </c>
      <c r="Q219" s="314">
        <f t="shared" si="450"/>
        <v>110</v>
      </c>
      <c r="R219" s="278">
        <f t="shared" si="451"/>
        <v>60</v>
      </c>
      <c r="S219" s="279">
        <f t="shared" si="451"/>
        <v>38</v>
      </c>
      <c r="T219" s="288">
        <f t="shared" si="452"/>
        <v>98</v>
      </c>
      <c r="U219" s="281">
        <f>+U169+U194</f>
        <v>0</v>
      </c>
      <c r="V219" s="316">
        <f>T219+U219</f>
        <v>98</v>
      </c>
      <c r="W219" s="282">
        <f t="shared" si="423"/>
        <v>-10.909090909090914</v>
      </c>
    </row>
    <row r="220" spans="1:23" ht="14.25" thickTop="1" thickBot="1">
      <c r="L220" s="283" t="s">
        <v>40</v>
      </c>
      <c r="M220" s="284">
        <f t="shared" ref="M220:V220" si="453">+M217+M218+M219</f>
        <v>199</v>
      </c>
      <c r="N220" s="285">
        <f t="shared" si="453"/>
        <v>188</v>
      </c>
      <c r="O220" s="286">
        <f t="shared" si="453"/>
        <v>387</v>
      </c>
      <c r="P220" s="284">
        <f t="shared" si="453"/>
        <v>0</v>
      </c>
      <c r="Q220" s="286">
        <f t="shared" si="453"/>
        <v>387</v>
      </c>
      <c r="R220" s="284">
        <f t="shared" si="453"/>
        <v>172</v>
      </c>
      <c r="S220" s="285">
        <f t="shared" si="453"/>
        <v>102</v>
      </c>
      <c r="T220" s="286">
        <f t="shared" si="453"/>
        <v>274</v>
      </c>
      <c r="U220" s="284">
        <f t="shared" si="453"/>
        <v>0</v>
      </c>
      <c r="V220" s="286">
        <f t="shared" si="453"/>
        <v>274</v>
      </c>
      <c r="W220" s="287">
        <f t="shared" si="423"/>
        <v>-29.198966408268735</v>
      </c>
    </row>
    <row r="221" spans="1:23" ht="13.5" thickTop="1">
      <c r="L221" s="261" t="s">
        <v>10</v>
      </c>
      <c r="M221" s="278">
        <f t="shared" ref="M221:N223" si="454">+M171+M196</f>
        <v>73</v>
      </c>
      <c r="N221" s="279">
        <f t="shared" si="454"/>
        <v>38</v>
      </c>
      <c r="O221" s="280">
        <f>M221+N221</f>
        <v>111</v>
      </c>
      <c r="P221" s="281">
        <f>+P171+P196</f>
        <v>0</v>
      </c>
      <c r="Q221" s="314">
        <f t="shared" ref="Q221" si="455">O221+P221</f>
        <v>111</v>
      </c>
      <c r="R221" s="278">
        <f t="shared" ref="R221:S223" si="456">+R171+R196</f>
        <v>60</v>
      </c>
      <c r="S221" s="279">
        <f t="shared" si="456"/>
        <v>37</v>
      </c>
      <c r="T221" s="280">
        <f>R221+S221</f>
        <v>97</v>
      </c>
      <c r="U221" s="281">
        <f>+U171+U196</f>
        <v>0</v>
      </c>
      <c r="V221" s="316">
        <f>T221+U221</f>
        <v>97</v>
      </c>
      <c r="W221" s="282">
        <f>IF(Q221=0,0,((V221/Q221)-1)*100)</f>
        <v>-12.612612612612617</v>
      </c>
    </row>
    <row r="222" spans="1:23">
      <c r="L222" s="261" t="s">
        <v>11</v>
      </c>
      <c r="M222" s="278">
        <f t="shared" si="454"/>
        <v>55</v>
      </c>
      <c r="N222" s="279">
        <f t="shared" si="454"/>
        <v>24</v>
      </c>
      <c r="O222" s="280">
        <f>M222+N222</f>
        <v>79</v>
      </c>
      <c r="P222" s="281">
        <f>+P172+P197</f>
        <v>0</v>
      </c>
      <c r="Q222" s="314">
        <f>O222+P222</f>
        <v>79</v>
      </c>
      <c r="R222" s="278">
        <f t="shared" si="456"/>
        <v>31</v>
      </c>
      <c r="S222" s="279">
        <f t="shared" si="456"/>
        <v>22</v>
      </c>
      <c r="T222" s="280">
        <f>R222+S222</f>
        <v>53</v>
      </c>
      <c r="U222" s="281">
        <f>+U172+U197</f>
        <v>0</v>
      </c>
      <c r="V222" s="316">
        <f>T222+U222</f>
        <v>53</v>
      </c>
      <c r="W222" s="282">
        <f>IF(Q222=0,0,((V222/Q222)-1)*100)</f>
        <v>-32.911392405063289</v>
      </c>
    </row>
    <row r="223" spans="1:23" ht="13.5" thickBot="1">
      <c r="L223" s="267" t="s">
        <v>12</v>
      </c>
      <c r="M223" s="278">
        <f t="shared" si="454"/>
        <v>35</v>
      </c>
      <c r="N223" s="279">
        <f t="shared" si="454"/>
        <v>31</v>
      </c>
      <c r="O223" s="280">
        <f t="shared" ref="O223" si="457">M223+N223</f>
        <v>66</v>
      </c>
      <c r="P223" s="281">
        <f>+P173+P198</f>
        <v>0</v>
      </c>
      <c r="Q223" s="314">
        <f>O223+P223</f>
        <v>66</v>
      </c>
      <c r="R223" s="278">
        <f t="shared" si="456"/>
        <v>53</v>
      </c>
      <c r="S223" s="279">
        <f t="shared" si="456"/>
        <v>29</v>
      </c>
      <c r="T223" s="280">
        <f t="shared" ref="T223" si="458">R223+S223</f>
        <v>82</v>
      </c>
      <c r="U223" s="281">
        <f>+U173+U198</f>
        <v>0</v>
      </c>
      <c r="V223" s="316">
        <f>T223+U223</f>
        <v>82</v>
      </c>
      <c r="W223" s="282">
        <f>IF(Q223=0,0,((V223/Q223)-1)*100)</f>
        <v>24.242424242424242</v>
      </c>
    </row>
    <row r="224" spans="1:23" ht="14.25" thickTop="1" thickBot="1">
      <c r="L224" s="448" t="s">
        <v>38</v>
      </c>
      <c r="M224" s="449">
        <f t="shared" ref="M224" si="459">+M221+M222+M223</f>
        <v>163</v>
      </c>
      <c r="N224" s="450">
        <f t="shared" ref="N224" si="460">+N221+N222+N223</f>
        <v>93</v>
      </c>
      <c r="O224" s="451">
        <f t="shared" ref="O224" si="461">+O221+O222+O223</f>
        <v>256</v>
      </c>
      <c r="P224" s="449">
        <f t="shared" ref="P224" si="462">+P221+P222+P223</f>
        <v>0</v>
      </c>
      <c r="Q224" s="452">
        <f t="shared" ref="Q224" si="463">+Q221+Q222+Q223</f>
        <v>256</v>
      </c>
      <c r="R224" s="449">
        <f t="shared" ref="R224" si="464">+R221+R222+R223</f>
        <v>144</v>
      </c>
      <c r="S224" s="450">
        <f t="shared" ref="S224" si="465">+S221+S222+S223</f>
        <v>88</v>
      </c>
      <c r="T224" s="451">
        <f t="shared" ref="T224" si="466">+T221+T222+T223</f>
        <v>232</v>
      </c>
      <c r="U224" s="449">
        <f t="shared" ref="U224" si="467">+U221+U222+U223</f>
        <v>0</v>
      </c>
      <c r="V224" s="452">
        <f t="shared" ref="V224" si="468">+V221+V222+V223</f>
        <v>232</v>
      </c>
      <c r="W224" s="453">
        <f t="shared" ref="W224:W225" si="469">IF(Q224=0,0,((V224/Q224)-1)*100)</f>
        <v>-9.375</v>
      </c>
    </row>
    <row r="225" spans="12:23" ht="14.25" thickTop="1" thickBot="1">
      <c r="L225" s="283" t="s">
        <v>64</v>
      </c>
      <c r="M225" s="284">
        <f t="shared" ref="M225" si="470">+M212+M216+M220+M224</f>
        <v>609</v>
      </c>
      <c r="N225" s="285">
        <f t="shared" ref="N225" si="471">+N212+N216+N220+N224</f>
        <v>641</v>
      </c>
      <c r="O225" s="286">
        <f t="shared" ref="O225" si="472">+O212+O216+O220+O224</f>
        <v>1250</v>
      </c>
      <c r="P225" s="284">
        <f t="shared" ref="P225" si="473">+P212+P216+P220+P224</f>
        <v>0</v>
      </c>
      <c r="Q225" s="286">
        <f t="shared" ref="Q225" si="474">+Q212+Q216+Q220+Q224</f>
        <v>1250</v>
      </c>
      <c r="R225" s="284">
        <f t="shared" ref="R225" si="475">+R212+R216+R220+R224</f>
        <v>490</v>
      </c>
      <c r="S225" s="285">
        <f t="shared" ref="S225" si="476">+S212+S216+S220+S224</f>
        <v>367</v>
      </c>
      <c r="T225" s="286">
        <f t="shared" ref="T225" si="477">+T212+T216+T220+T224</f>
        <v>857</v>
      </c>
      <c r="U225" s="284">
        <f t="shared" ref="U225" si="478">+U212+U216+U220+U224</f>
        <v>0</v>
      </c>
      <c r="V225" s="286">
        <f t="shared" ref="V225" si="479">+V212+V216+V220+V224</f>
        <v>857</v>
      </c>
      <c r="W225" s="287">
        <f t="shared" si="469"/>
        <v>-31.44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128:W128"/>
    <mergeCell ref="L202:W202"/>
    <mergeCell ref="L203:W203"/>
    <mergeCell ref="L152:W152"/>
    <mergeCell ref="L153:W153"/>
    <mergeCell ref="L177:W177"/>
    <mergeCell ref="L178:W178"/>
    <mergeCell ref="L77:W77"/>
    <mergeCell ref="L78:W78"/>
    <mergeCell ref="L102:W102"/>
    <mergeCell ref="L103:W103"/>
    <mergeCell ref="L127:W127"/>
    <mergeCell ref="R30:V30"/>
    <mergeCell ref="B52:I52"/>
    <mergeCell ref="B53:I53"/>
    <mergeCell ref="C55:E55"/>
    <mergeCell ref="F55:H55"/>
    <mergeCell ref="L52:W52"/>
    <mergeCell ref="L53:W53"/>
    <mergeCell ref="M55:Q55"/>
    <mergeCell ref="R55:V55"/>
    <mergeCell ref="M205:Q205"/>
    <mergeCell ref="B2:I2"/>
    <mergeCell ref="B3:I3"/>
    <mergeCell ref="C5:E5"/>
    <mergeCell ref="F5:H5"/>
    <mergeCell ref="L2:W2"/>
    <mergeCell ref="L3:W3"/>
    <mergeCell ref="M5:Q5"/>
    <mergeCell ref="R5:V5"/>
    <mergeCell ref="B27:I27"/>
    <mergeCell ref="B28:I28"/>
    <mergeCell ref="C30:E30"/>
    <mergeCell ref="F30:H30"/>
    <mergeCell ref="L27:W27"/>
    <mergeCell ref="L28:W28"/>
    <mergeCell ref="M30:Q30"/>
  </mergeCells>
  <conditionalFormatting sqref="A1:A1048576 K1:K1048576">
    <cfRule type="containsText" dxfId="4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Chiang Mai International Airport</oddHeader>
  </headerFooter>
  <rowBreaks count="2" manualBreakCount="2">
    <brk id="76" min="11" max="22" man="1"/>
    <brk id="151" min="11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Z235"/>
  <sheetViews>
    <sheetView workbookViewId="0">
      <selection activeCell="F15" sqref="F15"/>
    </sheetView>
  </sheetViews>
  <sheetFormatPr defaultColWidth="7" defaultRowHeight="12.75"/>
  <cols>
    <col min="1" max="1" width="7" style="1" customWidth="1"/>
    <col min="2" max="2" width="12.42578125" style="1" customWidth="1"/>
    <col min="3" max="3" width="11.5703125" style="1" customWidth="1"/>
    <col min="4" max="4" width="11.42578125" style="1" customWidth="1"/>
    <col min="5" max="5" width="9.85546875" style="1" customWidth="1"/>
    <col min="6" max="6" width="10.85546875" style="1" customWidth="1"/>
    <col min="7" max="7" width="11.140625" style="1" customWidth="1"/>
    <col min="8" max="8" width="11.28515625" style="1" customWidth="1"/>
    <col min="9" max="9" width="9.140625" style="2" bestFit="1" customWidth="1"/>
    <col min="10" max="11" width="7" style="1" customWidth="1"/>
    <col min="12" max="12" width="13" style="1" customWidth="1"/>
    <col min="13" max="13" width="11.28515625" style="1" customWidth="1"/>
    <col min="14" max="14" width="11.7109375" style="1" customWidth="1"/>
    <col min="15" max="15" width="14.140625" style="1" bestFit="1" customWidth="1"/>
    <col min="16" max="17" width="11" style="1" customWidth="1"/>
    <col min="18" max="18" width="11.7109375" style="1" customWidth="1"/>
    <col min="19" max="19" width="11.5703125" style="1" customWidth="1"/>
    <col min="20" max="20" width="14.140625" style="1" bestFit="1" customWidth="1"/>
    <col min="21" max="22" width="11" style="1" customWidth="1"/>
    <col min="23" max="23" width="12.140625" style="2" bestFit="1" customWidth="1"/>
    <col min="24" max="24" width="7.28515625" style="1" bestFit="1" customWidth="1"/>
    <col min="25" max="16384" width="7" style="1"/>
  </cols>
  <sheetData>
    <row r="1" spans="2:25" ht="13.5" thickBot="1"/>
    <row r="2" spans="2:25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K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2:25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K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2:25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K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2:25" ht="14.25" thickTop="1" thickBot="1">
      <c r="B5" s="110"/>
      <c r="C5" s="496" t="s">
        <v>58</v>
      </c>
      <c r="D5" s="497"/>
      <c r="E5" s="498"/>
      <c r="F5" s="472" t="s">
        <v>59</v>
      </c>
      <c r="G5" s="473"/>
      <c r="H5" s="474"/>
      <c r="I5" s="111" t="s">
        <v>2</v>
      </c>
      <c r="J5" s="4"/>
      <c r="K5" s="4"/>
      <c r="L5" s="12"/>
      <c r="M5" s="475" t="s">
        <v>58</v>
      </c>
      <c r="N5" s="476"/>
      <c r="O5" s="476"/>
      <c r="P5" s="476"/>
      <c r="Q5" s="477"/>
      <c r="R5" s="475" t="s">
        <v>59</v>
      </c>
      <c r="S5" s="476"/>
      <c r="T5" s="476"/>
      <c r="U5" s="476"/>
      <c r="V5" s="477"/>
      <c r="W5" s="13" t="s">
        <v>2</v>
      </c>
    </row>
    <row r="6" spans="2:25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K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2:25" ht="13.5" thickBot="1">
      <c r="B7" s="117"/>
      <c r="C7" s="118" t="s">
        <v>5</v>
      </c>
      <c r="D7" s="119" t="s">
        <v>6</v>
      </c>
      <c r="E7" s="414" t="s">
        <v>7</v>
      </c>
      <c r="F7" s="118" t="s">
        <v>5</v>
      </c>
      <c r="G7" s="119" t="s">
        <v>6</v>
      </c>
      <c r="H7" s="414" t="s">
        <v>7</v>
      </c>
      <c r="I7" s="121"/>
      <c r="J7" s="4"/>
      <c r="K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2:25" ht="6" customHeight="1" thickTop="1">
      <c r="B8" s="112"/>
      <c r="C8" s="122"/>
      <c r="D8" s="123"/>
      <c r="E8" s="124"/>
      <c r="F8" s="122"/>
      <c r="G8" s="123"/>
      <c r="H8" s="185"/>
      <c r="I8" s="125"/>
      <c r="J8" s="4"/>
      <c r="K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2:25">
      <c r="B9" s="112" t="s">
        <v>10</v>
      </c>
      <c r="C9" s="126">
        <v>77</v>
      </c>
      <c r="D9" s="128">
        <v>76</v>
      </c>
      <c r="E9" s="180">
        <f>SUM(C9:D9)</f>
        <v>153</v>
      </c>
      <c r="F9" s="126">
        <v>126</v>
      </c>
      <c r="G9" s="128">
        <v>126</v>
      </c>
      <c r="H9" s="186">
        <f>SUM(F9:G9)</f>
        <v>252</v>
      </c>
      <c r="I9" s="129">
        <f>IF(E9=0,0,((H9/E9)-1)*100)</f>
        <v>64.705882352941174</v>
      </c>
      <c r="J9" s="4"/>
      <c r="K9" s="7"/>
      <c r="L9" s="14" t="s">
        <v>10</v>
      </c>
      <c r="M9" s="40">
        <v>10312</v>
      </c>
      <c r="N9" s="38">
        <v>10376</v>
      </c>
      <c r="O9" s="202">
        <f>SUM(M9:N9)</f>
        <v>20688</v>
      </c>
      <c r="P9" s="151">
        <v>0</v>
      </c>
      <c r="Q9" s="202">
        <f t="shared" ref="Q9:Q11" si="0">O9+P9</f>
        <v>20688</v>
      </c>
      <c r="R9" s="40">
        <v>13252</v>
      </c>
      <c r="S9" s="38">
        <v>12730</v>
      </c>
      <c r="T9" s="202">
        <f>SUM(R9:S9)</f>
        <v>25982</v>
      </c>
      <c r="U9" s="151">
        <v>0</v>
      </c>
      <c r="V9" s="202">
        <f>T9+U9</f>
        <v>25982</v>
      </c>
      <c r="W9" s="41">
        <f>IF(Q9=0,0,((V9/Q9)-1)*100)</f>
        <v>25.589713843774177</v>
      </c>
    </row>
    <row r="10" spans="2:25">
      <c r="B10" s="112" t="s">
        <v>11</v>
      </c>
      <c r="C10" s="126">
        <v>75</v>
      </c>
      <c r="D10" s="128">
        <v>75</v>
      </c>
      <c r="E10" s="180">
        <f>SUM(C10:D10)</f>
        <v>150</v>
      </c>
      <c r="F10" s="126">
        <v>138</v>
      </c>
      <c r="G10" s="128">
        <v>138</v>
      </c>
      <c r="H10" s="186">
        <f>SUM(F10:G10)</f>
        <v>276</v>
      </c>
      <c r="I10" s="129">
        <f>IF(E10=0,0,((H10/E10)-1)*100)</f>
        <v>84.000000000000014</v>
      </c>
      <c r="J10" s="4"/>
      <c r="K10" s="7"/>
      <c r="L10" s="14" t="s">
        <v>11</v>
      </c>
      <c r="M10" s="40">
        <v>11409</v>
      </c>
      <c r="N10" s="38">
        <v>10264</v>
      </c>
      <c r="O10" s="202">
        <f t="shared" ref="O10:O11" si="1">SUM(M10:N10)</f>
        <v>21673</v>
      </c>
      <c r="P10" s="151">
        <v>0</v>
      </c>
      <c r="Q10" s="202">
        <f t="shared" si="0"/>
        <v>21673</v>
      </c>
      <c r="R10" s="40">
        <v>20059</v>
      </c>
      <c r="S10" s="38">
        <v>18151</v>
      </c>
      <c r="T10" s="202">
        <f t="shared" ref="T10:T11" si="2">SUM(R10:S10)</f>
        <v>38210</v>
      </c>
      <c r="U10" s="151">
        <v>0</v>
      </c>
      <c r="V10" s="202">
        <f>T10+U10</f>
        <v>38210</v>
      </c>
      <c r="W10" s="41">
        <f>IF(Q10=0,0,((V10/Q10)-1)*100)</f>
        <v>76.30231163198448</v>
      </c>
    </row>
    <row r="11" spans="2:25" ht="13.5" thickBot="1">
      <c r="B11" s="117" t="s">
        <v>12</v>
      </c>
      <c r="C11" s="130">
        <v>75</v>
      </c>
      <c r="D11" s="132">
        <v>75</v>
      </c>
      <c r="E11" s="180">
        <f>SUM(C11:D11)</f>
        <v>150</v>
      </c>
      <c r="F11" s="130">
        <v>138</v>
      </c>
      <c r="G11" s="132">
        <v>138</v>
      </c>
      <c r="H11" s="186">
        <f>SUM(F11:G11)</f>
        <v>276</v>
      </c>
      <c r="I11" s="129">
        <f>IF(E11=0,0,((H11/E11)-1)*100)</f>
        <v>84.000000000000014</v>
      </c>
      <c r="J11" s="4"/>
      <c r="K11" s="7"/>
      <c r="L11" s="23" t="s">
        <v>12</v>
      </c>
      <c r="M11" s="40">
        <v>11238</v>
      </c>
      <c r="N11" s="38">
        <v>11031</v>
      </c>
      <c r="O11" s="202">
        <f t="shared" si="1"/>
        <v>22269</v>
      </c>
      <c r="P11" s="39">
        <v>0</v>
      </c>
      <c r="Q11" s="324">
        <f t="shared" si="0"/>
        <v>22269</v>
      </c>
      <c r="R11" s="40">
        <v>19459</v>
      </c>
      <c r="S11" s="38">
        <v>18866</v>
      </c>
      <c r="T11" s="202">
        <f t="shared" si="2"/>
        <v>38325</v>
      </c>
      <c r="U11" s="39">
        <v>0</v>
      </c>
      <c r="V11" s="324">
        <f>T11+U11</f>
        <v>38325</v>
      </c>
      <c r="W11" s="41">
        <f>IF(Q11=0,0,((V11/Q11)-1)*100)</f>
        <v>72.100229017917286</v>
      </c>
    </row>
    <row r="12" spans="2:25" ht="14.25" thickTop="1" thickBot="1">
      <c r="B12" s="133" t="s">
        <v>57</v>
      </c>
      <c r="C12" s="134">
        <f>+C9+C10+C11</f>
        <v>227</v>
      </c>
      <c r="D12" s="136">
        <f t="shared" ref="D12:H12" si="3">+D9+D10+D11</f>
        <v>226</v>
      </c>
      <c r="E12" s="181">
        <f t="shared" si="3"/>
        <v>453</v>
      </c>
      <c r="F12" s="134">
        <f t="shared" si="3"/>
        <v>402</v>
      </c>
      <c r="G12" s="136">
        <f t="shared" si="3"/>
        <v>402</v>
      </c>
      <c r="H12" s="190">
        <f t="shared" si="3"/>
        <v>804</v>
      </c>
      <c r="I12" s="137">
        <f>IF(E12=0,0,((H12/E12)-1)*100)</f>
        <v>77.483443708609272</v>
      </c>
      <c r="J12" s="4"/>
      <c r="K12" s="4"/>
      <c r="L12" s="42" t="s">
        <v>57</v>
      </c>
      <c r="M12" s="46">
        <f>+M9+M10+M11</f>
        <v>32959</v>
      </c>
      <c r="N12" s="44">
        <f t="shared" ref="N12:V12" si="4">+N9+N10+N11</f>
        <v>31671</v>
      </c>
      <c r="O12" s="203">
        <f t="shared" si="4"/>
        <v>64630</v>
      </c>
      <c r="P12" s="44">
        <f t="shared" si="4"/>
        <v>0</v>
      </c>
      <c r="Q12" s="203">
        <f t="shared" si="4"/>
        <v>64630</v>
      </c>
      <c r="R12" s="46">
        <f t="shared" si="4"/>
        <v>52770</v>
      </c>
      <c r="S12" s="44">
        <f t="shared" si="4"/>
        <v>49747</v>
      </c>
      <c r="T12" s="203">
        <f t="shared" si="4"/>
        <v>102517</v>
      </c>
      <c r="U12" s="44">
        <f t="shared" si="4"/>
        <v>0</v>
      </c>
      <c r="V12" s="203">
        <f t="shared" si="4"/>
        <v>102517</v>
      </c>
      <c r="W12" s="47">
        <f>IF(Q12=0,0,((V12/Q12)-1)*100)</f>
        <v>58.621383258548661</v>
      </c>
    </row>
    <row r="13" spans="2:25" ht="13.5" thickTop="1">
      <c r="B13" s="112" t="s">
        <v>13</v>
      </c>
      <c r="C13" s="126">
        <v>76</v>
      </c>
      <c r="D13" s="128">
        <v>76</v>
      </c>
      <c r="E13" s="180">
        <f t="shared" ref="E13:E23" si="5">SUM(C13:D13)</f>
        <v>152</v>
      </c>
      <c r="F13" s="126">
        <v>198</v>
      </c>
      <c r="G13" s="128">
        <v>198</v>
      </c>
      <c r="H13" s="186">
        <f>SUM(F13:G13)</f>
        <v>396</v>
      </c>
      <c r="I13" s="129">
        <f t="shared" ref="I13:I24" si="6">IF(E13=0,0,((H13/E13)-1)*100)</f>
        <v>160.52631578947367</v>
      </c>
      <c r="J13" s="4"/>
      <c r="K13" s="4"/>
      <c r="L13" s="14" t="s">
        <v>13</v>
      </c>
      <c r="M13" s="40">
        <v>11012</v>
      </c>
      <c r="N13" s="38">
        <v>10614</v>
      </c>
      <c r="O13" s="202">
        <f>SUM(M13:N13)</f>
        <v>21626</v>
      </c>
      <c r="P13" s="151">
        <v>0</v>
      </c>
      <c r="Q13" s="202">
        <f t="shared" ref="Q13:Q14" si="7">O13+P13</f>
        <v>21626</v>
      </c>
      <c r="R13" s="40">
        <v>26211</v>
      </c>
      <c r="S13" s="38">
        <v>23852</v>
      </c>
      <c r="T13" s="202">
        <f>SUM(R13:S13)</f>
        <v>50063</v>
      </c>
      <c r="U13" s="151">
        <v>0</v>
      </c>
      <c r="V13" s="202">
        <f>T13+U13</f>
        <v>50063</v>
      </c>
      <c r="W13" s="41">
        <f t="shared" ref="W13:W24" si="8">IF(Q13=0,0,((V13/Q13)-1)*100)</f>
        <v>131.49449736428372</v>
      </c>
    </row>
    <row r="14" spans="2:25">
      <c r="B14" s="112" t="s">
        <v>14</v>
      </c>
      <c r="C14" s="126">
        <v>75</v>
      </c>
      <c r="D14" s="128">
        <v>75</v>
      </c>
      <c r="E14" s="180">
        <f t="shared" si="5"/>
        <v>150</v>
      </c>
      <c r="F14" s="126">
        <v>186</v>
      </c>
      <c r="G14" s="128">
        <v>187</v>
      </c>
      <c r="H14" s="186">
        <f>SUM(F14:G14)</f>
        <v>373</v>
      </c>
      <c r="I14" s="129">
        <f t="shared" si="6"/>
        <v>148.66666666666669</v>
      </c>
      <c r="J14" s="4"/>
      <c r="K14" s="4"/>
      <c r="L14" s="14" t="s">
        <v>14</v>
      </c>
      <c r="M14" s="40">
        <v>12113</v>
      </c>
      <c r="N14" s="38">
        <v>11200</v>
      </c>
      <c r="O14" s="202">
        <f t="shared" ref="O14" si="9">SUM(M14:N14)</f>
        <v>23313</v>
      </c>
      <c r="P14" s="151">
        <v>0</v>
      </c>
      <c r="Q14" s="202">
        <f t="shared" si="7"/>
        <v>23313</v>
      </c>
      <c r="R14" s="40">
        <v>24525</v>
      </c>
      <c r="S14" s="38">
        <v>26270</v>
      </c>
      <c r="T14" s="202">
        <f t="shared" ref="T14" si="10">SUM(R14:S14)</f>
        <v>50795</v>
      </c>
      <c r="U14" s="151">
        <v>0</v>
      </c>
      <c r="V14" s="202">
        <f>T14+U14</f>
        <v>50795</v>
      </c>
      <c r="W14" s="41">
        <f t="shared" si="8"/>
        <v>117.88272637584178</v>
      </c>
    </row>
    <row r="15" spans="2:25" ht="13.5" thickBot="1">
      <c r="B15" s="112" t="s">
        <v>15</v>
      </c>
      <c r="C15" s="126">
        <v>118</v>
      </c>
      <c r="D15" s="128">
        <v>118</v>
      </c>
      <c r="E15" s="180">
        <f>SUM(C15:D15)</f>
        <v>236</v>
      </c>
      <c r="F15" s="126">
        <v>206</v>
      </c>
      <c r="G15" s="128">
        <v>206</v>
      </c>
      <c r="H15" s="186">
        <f>SUM(F15:G15)</f>
        <v>412</v>
      </c>
      <c r="I15" s="129">
        <f>IF(E15=0,0,((H15/E15)-1)*100)</f>
        <v>74.576271186440678</v>
      </c>
      <c r="J15" s="8"/>
      <c r="K15" s="4"/>
      <c r="L15" s="14" t="s">
        <v>15</v>
      </c>
      <c r="M15" s="40">
        <v>12897</v>
      </c>
      <c r="N15" s="38">
        <v>12411</v>
      </c>
      <c r="O15" s="202">
        <f>SUM(M15:N15)</f>
        <v>25308</v>
      </c>
      <c r="P15" s="151">
        <v>0</v>
      </c>
      <c r="Q15" s="202">
        <f>O15+P15</f>
        <v>25308</v>
      </c>
      <c r="R15" s="40">
        <v>26182</v>
      </c>
      <c r="S15" s="38">
        <v>26598</v>
      </c>
      <c r="T15" s="202">
        <f>SUM(R15:S15)</f>
        <v>52780</v>
      </c>
      <c r="U15" s="151">
        <v>0</v>
      </c>
      <c r="V15" s="202">
        <f>T15+U15</f>
        <v>52780</v>
      </c>
      <c r="W15" s="41">
        <f>IF(Q15=0,0,((V15/Q15)-1)*100)</f>
        <v>108.55065591907697</v>
      </c>
    </row>
    <row r="16" spans="2:25" ht="14.25" thickTop="1" thickBot="1">
      <c r="B16" s="133" t="s">
        <v>61</v>
      </c>
      <c r="C16" s="134">
        <f>+C13+C14+C15</f>
        <v>269</v>
      </c>
      <c r="D16" s="136">
        <f t="shared" ref="D16:H16" si="11">+D13+D14+D15</f>
        <v>269</v>
      </c>
      <c r="E16" s="181">
        <f t="shared" si="11"/>
        <v>538</v>
      </c>
      <c r="F16" s="134">
        <f t="shared" si="11"/>
        <v>590</v>
      </c>
      <c r="G16" s="136">
        <f t="shared" si="11"/>
        <v>591</v>
      </c>
      <c r="H16" s="187">
        <f t="shared" si="11"/>
        <v>1181</v>
      </c>
      <c r="I16" s="138">
        <f t="shared" ref="I16" si="12">IF(E16=0,0,((H16/E16)-1)*100)</f>
        <v>119.51672862453533</v>
      </c>
      <c r="J16" s="8"/>
      <c r="K16" s="8"/>
      <c r="L16" s="42" t="s">
        <v>61</v>
      </c>
      <c r="M16" s="46">
        <f>+M13+M14+M15</f>
        <v>36022</v>
      </c>
      <c r="N16" s="44">
        <f t="shared" ref="N16:V16" si="13">+N13+N14+N15</f>
        <v>34225</v>
      </c>
      <c r="O16" s="203">
        <f t="shared" si="13"/>
        <v>70247</v>
      </c>
      <c r="P16" s="44">
        <f t="shared" si="13"/>
        <v>0</v>
      </c>
      <c r="Q16" s="203">
        <f t="shared" si="13"/>
        <v>70247</v>
      </c>
      <c r="R16" s="46">
        <f t="shared" si="13"/>
        <v>76918</v>
      </c>
      <c r="S16" s="44">
        <f t="shared" si="13"/>
        <v>76720</v>
      </c>
      <c r="T16" s="203">
        <f t="shared" si="13"/>
        <v>153638</v>
      </c>
      <c r="U16" s="44">
        <f t="shared" si="13"/>
        <v>0</v>
      </c>
      <c r="V16" s="203">
        <f t="shared" si="13"/>
        <v>153638</v>
      </c>
      <c r="W16" s="47">
        <f t="shared" ref="W16" si="14">IF(Q16=0,0,((V16/Q16)-1)*100)</f>
        <v>118.71111933605705</v>
      </c>
      <c r="X16" s="344"/>
      <c r="Y16" s="344"/>
    </row>
    <row r="17" spans="2:25" ht="13.5" thickTop="1">
      <c r="B17" s="112" t="s">
        <v>16</v>
      </c>
      <c r="C17" s="139">
        <v>114</v>
      </c>
      <c r="D17" s="141">
        <v>114</v>
      </c>
      <c r="E17" s="180">
        <f t="shared" si="5"/>
        <v>228</v>
      </c>
      <c r="F17" s="139">
        <v>193</v>
      </c>
      <c r="G17" s="141">
        <v>193</v>
      </c>
      <c r="H17" s="186">
        <f t="shared" ref="H17:H23" si="15">SUM(F17:G17)</f>
        <v>386</v>
      </c>
      <c r="I17" s="129">
        <f t="shared" si="6"/>
        <v>69.298245614035082</v>
      </c>
      <c r="J17" s="8"/>
      <c r="K17" s="4"/>
      <c r="L17" s="14" t="s">
        <v>16</v>
      </c>
      <c r="M17" s="40">
        <v>12812</v>
      </c>
      <c r="N17" s="38">
        <v>12225</v>
      </c>
      <c r="O17" s="202">
        <f t="shared" ref="O17:O19" si="16">SUM(M17:N17)</f>
        <v>25037</v>
      </c>
      <c r="P17" s="151">
        <v>0</v>
      </c>
      <c r="Q17" s="202">
        <f>O17+P17</f>
        <v>25037</v>
      </c>
      <c r="R17" s="40">
        <v>24411</v>
      </c>
      <c r="S17" s="38">
        <v>24850</v>
      </c>
      <c r="T17" s="202">
        <f t="shared" ref="T17:T19" si="17">SUM(R17:S17)</f>
        <v>49261</v>
      </c>
      <c r="U17" s="151">
        <v>0</v>
      </c>
      <c r="V17" s="202">
        <f>T17+U17</f>
        <v>49261</v>
      </c>
      <c r="W17" s="41">
        <f t="shared" si="8"/>
        <v>96.75280584734594</v>
      </c>
    </row>
    <row r="18" spans="2:25">
      <c r="B18" s="112" t="s">
        <v>17</v>
      </c>
      <c r="C18" s="139">
        <v>121</v>
      </c>
      <c r="D18" s="141">
        <v>121</v>
      </c>
      <c r="E18" s="180">
        <f>SUM(C18:D18)</f>
        <v>242</v>
      </c>
      <c r="F18" s="139">
        <v>198</v>
      </c>
      <c r="G18" s="141">
        <v>198</v>
      </c>
      <c r="H18" s="186">
        <f>SUM(F18:G18)</f>
        <v>396</v>
      </c>
      <c r="I18" s="129">
        <f>IF(E18=0,0,((H18/E18)-1)*100)</f>
        <v>63.636363636363647</v>
      </c>
      <c r="K18" s="4"/>
      <c r="L18" s="14" t="s">
        <v>17</v>
      </c>
      <c r="M18" s="40">
        <v>12984</v>
      </c>
      <c r="N18" s="38">
        <v>12467</v>
      </c>
      <c r="O18" s="202">
        <f>SUM(M18:N18)</f>
        <v>25451</v>
      </c>
      <c r="P18" s="151">
        <v>0</v>
      </c>
      <c r="Q18" s="202">
        <f>O18+P18</f>
        <v>25451</v>
      </c>
      <c r="R18" s="40">
        <v>24120</v>
      </c>
      <c r="S18" s="38">
        <v>23014</v>
      </c>
      <c r="T18" s="202">
        <f>SUM(R18:S18)</f>
        <v>47134</v>
      </c>
      <c r="U18" s="151">
        <v>0</v>
      </c>
      <c r="V18" s="202">
        <f>T18+U18</f>
        <v>47134</v>
      </c>
      <c r="W18" s="41">
        <f>IF(Q18=0,0,((V18/Q18)-1)*100)</f>
        <v>85.195080743389269</v>
      </c>
    </row>
    <row r="19" spans="2:25" ht="13.5" thickBot="1">
      <c r="B19" s="112" t="s">
        <v>18</v>
      </c>
      <c r="C19" s="139">
        <v>118</v>
      </c>
      <c r="D19" s="141">
        <v>118</v>
      </c>
      <c r="E19" s="180">
        <f t="shared" si="5"/>
        <v>236</v>
      </c>
      <c r="F19" s="139">
        <v>186</v>
      </c>
      <c r="G19" s="141">
        <v>186</v>
      </c>
      <c r="H19" s="186">
        <f t="shared" si="15"/>
        <v>372</v>
      </c>
      <c r="I19" s="129">
        <f t="shared" si="6"/>
        <v>57.627118644067799</v>
      </c>
      <c r="J19" s="9"/>
      <c r="K19" s="4"/>
      <c r="L19" s="14" t="s">
        <v>18</v>
      </c>
      <c r="M19" s="40">
        <v>13469</v>
      </c>
      <c r="N19" s="38">
        <v>13028</v>
      </c>
      <c r="O19" s="202">
        <f t="shared" si="16"/>
        <v>26497</v>
      </c>
      <c r="P19" s="151">
        <v>0</v>
      </c>
      <c r="Q19" s="202">
        <f t="shared" ref="Q19" si="18">O19+P19</f>
        <v>26497</v>
      </c>
      <c r="R19" s="40">
        <v>22564</v>
      </c>
      <c r="S19" s="38">
        <v>21569</v>
      </c>
      <c r="T19" s="202">
        <f t="shared" si="17"/>
        <v>44133</v>
      </c>
      <c r="U19" s="151">
        <v>0</v>
      </c>
      <c r="V19" s="202">
        <f>T19+U19</f>
        <v>44133</v>
      </c>
      <c r="W19" s="41">
        <f t="shared" si="8"/>
        <v>66.558478318300189</v>
      </c>
    </row>
    <row r="20" spans="2:25" ht="15.75" customHeight="1" thickTop="1" thickBot="1">
      <c r="B20" s="142" t="s">
        <v>19</v>
      </c>
      <c r="C20" s="134">
        <f>+C17+C18+C19</f>
        <v>353</v>
      </c>
      <c r="D20" s="145">
        <f t="shared" ref="D20:H20" si="19">+D17+D18+D19</f>
        <v>353</v>
      </c>
      <c r="E20" s="182">
        <f t="shared" si="19"/>
        <v>706</v>
      </c>
      <c r="F20" s="134">
        <f t="shared" si="19"/>
        <v>577</v>
      </c>
      <c r="G20" s="145">
        <f t="shared" si="19"/>
        <v>577</v>
      </c>
      <c r="H20" s="188">
        <f t="shared" si="19"/>
        <v>1154</v>
      </c>
      <c r="I20" s="137">
        <f t="shared" si="6"/>
        <v>63.456090651558085</v>
      </c>
      <c r="J20" s="10"/>
      <c r="K20" s="11"/>
      <c r="L20" s="48" t="s">
        <v>19</v>
      </c>
      <c r="M20" s="49">
        <f>+M17+M18+M19</f>
        <v>39265</v>
      </c>
      <c r="N20" s="50">
        <f t="shared" ref="N20:V20" si="20">+N17+N18+N19</f>
        <v>37720</v>
      </c>
      <c r="O20" s="204">
        <f t="shared" si="20"/>
        <v>76985</v>
      </c>
      <c r="P20" s="50">
        <f t="shared" si="20"/>
        <v>0</v>
      </c>
      <c r="Q20" s="204">
        <f t="shared" si="20"/>
        <v>76985</v>
      </c>
      <c r="R20" s="49">
        <f t="shared" si="20"/>
        <v>71095</v>
      </c>
      <c r="S20" s="50">
        <f t="shared" si="20"/>
        <v>69433</v>
      </c>
      <c r="T20" s="204">
        <f t="shared" si="20"/>
        <v>140528</v>
      </c>
      <c r="U20" s="50">
        <f t="shared" si="20"/>
        <v>0</v>
      </c>
      <c r="V20" s="204">
        <f t="shared" si="20"/>
        <v>140528</v>
      </c>
      <c r="W20" s="51">
        <f t="shared" si="8"/>
        <v>82.539455738130798</v>
      </c>
    </row>
    <row r="21" spans="2:25" ht="13.5" thickTop="1">
      <c r="B21" s="112" t="s">
        <v>20</v>
      </c>
      <c r="C21" s="126">
        <v>127</v>
      </c>
      <c r="D21" s="128">
        <v>127</v>
      </c>
      <c r="E21" s="183">
        <f t="shared" si="5"/>
        <v>254</v>
      </c>
      <c r="F21" s="126">
        <v>197</v>
      </c>
      <c r="G21" s="128">
        <v>197</v>
      </c>
      <c r="H21" s="189">
        <f t="shared" si="15"/>
        <v>394</v>
      </c>
      <c r="I21" s="129">
        <f t="shared" si="6"/>
        <v>55.11811023622046</v>
      </c>
      <c r="J21" s="4"/>
      <c r="K21" s="4"/>
      <c r="L21" s="14" t="s">
        <v>21</v>
      </c>
      <c r="M21" s="40">
        <v>14067</v>
      </c>
      <c r="N21" s="38">
        <v>12971</v>
      </c>
      <c r="O21" s="202">
        <f t="shared" ref="O21:O23" si="21">SUM(M21:N21)</f>
        <v>27038</v>
      </c>
      <c r="P21" s="151">
        <v>0</v>
      </c>
      <c r="Q21" s="202">
        <f t="shared" ref="Q21:Q23" si="22">O21+P21</f>
        <v>27038</v>
      </c>
      <c r="R21" s="40">
        <v>27795</v>
      </c>
      <c r="S21" s="38">
        <v>25070</v>
      </c>
      <c r="T21" s="202">
        <f t="shared" ref="T21:T23" si="23">SUM(R21:S21)</f>
        <v>52865</v>
      </c>
      <c r="U21" s="151">
        <v>0</v>
      </c>
      <c r="V21" s="202">
        <f>T21+U21</f>
        <v>52865</v>
      </c>
      <c r="W21" s="41">
        <f t="shared" si="8"/>
        <v>95.521118425919084</v>
      </c>
    </row>
    <row r="22" spans="2:25">
      <c r="B22" s="112" t="s">
        <v>22</v>
      </c>
      <c r="C22" s="126">
        <v>142</v>
      </c>
      <c r="D22" s="128">
        <v>142</v>
      </c>
      <c r="E22" s="180">
        <f t="shared" si="5"/>
        <v>284</v>
      </c>
      <c r="F22" s="126">
        <v>197</v>
      </c>
      <c r="G22" s="128">
        <v>197</v>
      </c>
      <c r="H22" s="180">
        <f t="shared" si="15"/>
        <v>394</v>
      </c>
      <c r="I22" s="129">
        <f t="shared" si="6"/>
        <v>38.732394366197177</v>
      </c>
      <c r="J22" s="4"/>
      <c r="K22" s="4"/>
      <c r="L22" s="14" t="s">
        <v>22</v>
      </c>
      <c r="M22" s="40">
        <v>15559</v>
      </c>
      <c r="N22" s="38">
        <v>15682</v>
      </c>
      <c r="O22" s="202">
        <f t="shared" si="21"/>
        <v>31241</v>
      </c>
      <c r="P22" s="151">
        <v>0</v>
      </c>
      <c r="Q22" s="202">
        <f t="shared" si="22"/>
        <v>31241</v>
      </c>
      <c r="R22" s="40">
        <v>27658</v>
      </c>
      <c r="S22" s="38">
        <v>27603</v>
      </c>
      <c r="T22" s="202">
        <f t="shared" si="23"/>
        <v>55261</v>
      </c>
      <c r="U22" s="151">
        <v>1</v>
      </c>
      <c r="V22" s="202">
        <f>T22+U22</f>
        <v>55262</v>
      </c>
      <c r="W22" s="41">
        <f t="shared" si="8"/>
        <v>76.889344131109752</v>
      </c>
    </row>
    <row r="23" spans="2:25" ht="13.5" thickBot="1">
      <c r="B23" s="112" t="s">
        <v>23</v>
      </c>
      <c r="C23" s="126">
        <v>119</v>
      </c>
      <c r="D23" s="147">
        <v>119</v>
      </c>
      <c r="E23" s="184">
        <f t="shared" si="5"/>
        <v>238</v>
      </c>
      <c r="F23" s="126">
        <v>184</v>
      </c>
      <c r="G23" s="147">
        <v>185</v>
      </c>
      <c r="H23" s="184">
        <f t="shared" si="15"/>
        <v>369</v>
      </c>
      <c r="I23" s="148">
        <f t="shared" si="6"/>
        <v>55.042016806722692</v>
      </c>
      <c r="J23" s="4"/>
      <c r="K23" s="4"/>
      <c r="L23" s="14" t="s">
        <v>23</v>
      </c>
      <c r="M23" s="40">
        <v>12831</v>
      </c>
      <c r="N23" s="38">
        <v>12106</v>
      </c>
      <c r="O23" s="202">
        <f t="shared" si="21"/>
        <v>24937</v>
      </c>
      <c r="P23" s="151">
        <v>0</v>
      </c>
      <c r="Q23" s="202">
        <f t="shared" si="22"/>
        <v>24937</v>
      </c>
      <c r="R23" s="40">
        <v>24836</v>
      </c>
      <c r="S23" s="38">
        <v>22936</v>
      </c>
      <c r="T23" s="202">
        <f t="shared" si="23"/>
        <v>47772</v>
      </c>
      <c r="U23" s="151">
        <v>0</v>
      </c>
      <c r="V23" s="202">
        <f>T23+U23</f>
        <v>47772</v>
      </c>
      <c r="W23" s="41">
        <f t="shared" si="8"/>
        <v>91.570758310943575</v>
      </c>
    </row>
    <row r="24" spans="2:25" ht="14.25" thickTop="1" thickBot="1">
      <c r="B24" s="133" t="s">
        <v>24</v>
      </c>
      <c r="C24" s="134">
        <f>+C21+C22+C23</f>
        <v>388</v>
      </c>
      <c r="D24" s="136">
        <f t="shared" ref="D24:H24" si="24">+D21+D22+D23</f>
        <v>388</v>
      </c>
      <c r="E24" s="181">
        <f t="shared" si="24"/>
        <v>776</v>
      </c>
      <c r="F24" s="134">
        <f t="shared" si="24"/>
        <v>578</v>
      </c>
      <c r="G24" s="136">
        <f t="shared" si="24"/>
        <v>579</v>
      </c>
      <c r="H24" s="190">
        <f t="shared" si="24"/>
        <v>1157</v>
      </c>
      <c r="I24" s="137">
        <f t="shared" si="6"/>
        <v>49.097938144329902</v>
      </c>
      <c r="J24" s="4"/>
      <c r="K24" s="4"/>
      <c r="L24" s="42" t="s">
        <v>24</v>
      </c>
      <c r="M24" s="46">
        <f>+M21+M22+M23</f>
        <v>42457</v>
      </c>
      <c r="N24" s="44">
        <f t="shared" ref="N24:V24" si="25">+N21+N22+N23</f>
        <v>40759</v>
      </c>
      <c r="O24" s="203">
        <f t="shared" si="25"/>
        <v>83216</v>
      </c>
      <c r="P24" s="44">
        <f t="shared" si="25"/>
        <v>0</v>
      </c>
      <c r="Q24" s="203">
        <f t="shared" si="25"/>
        <v>83216</v>
      </c>
      <c r="R24" s="46">
        <f t="shared" si="25"/>
        <v>80289</v>
      </c>
      <c r="S24" s="44">
        <f t="shared" si="25"/>
        <v>75609</v>
      </c>
      <c r="T24" s="203">
        <f t="shared" si="25"/>
        <v>155898</v>
      </c>
      <c r="U24" s="44">
        <f t="shared" si="25"/>
        <v>1</v>
      </c>
      <c r="V24" s="203">
        <f t="shared" si="25"/>
        <v>155899</v>
      </c>
      <c r="W24" s="47">
        <f t="shared" si="8"/>
        <v>87.34257835031724</v>
      </c>
    </row>
    <row r="25" spans="2:25" ht="14.25" thickTop="1" thickBot="1">
      <c r="B25" s="133" t="s">
        <v>62</v>
      </c>
      <c r="C25" s="134">
        <f>+C16+C20+C24</f>
        <v>1010</v>
      </c>
      <c r="D25" s="136">
        <f t="shared" ref="D25:H25" si="26">+D16+D20+D24</f>
        <v>1010</v>
      </c>
      <c r="E25" s="181">
        <f t="shared" si="26"/>
        <v>2020</v>
      </c>
      <c r="F25" s="134">
        <f t="shared" si="26"/>
        <v>1745</v>
      </c>
      <c r="G25" s="136">
        <f t="shared" si="26"/>
        <v>1747</v>
      </c>
      <c r="H25" s="187">
        <f t="shared" si="26"/>
        <v>3492</v>
      </c>
      <c r="I25" s="138">
        <f>IF(E25=0,0,((H25/E25)-1)*100)</f>
        <v>72.871287128712865</v>
      </c>
      <c r="J25" s="8"/>
      <c r="K25" s="4"/>
      <c r="L25" s="42" t="s">
        <v>62</v>
      </c>
      <c r="M25" s="46">
        <f t="shared" ref="M25:V25" si="27">+M16+M20+M24</f>
        <v>117744</v>
      </c>
      <c r="N25" s="44">
        <f t="shared" si="27"/>
        <v>112704</v>
      </c>
      <c r="O25" s="203">
        <f t="shared" si="27"/>
        <v>230448</v>
      </c>
      <c r="P25" s="45">
        <f t="shared" si="27"/>
        <v>0</v>
      </c>
      <c r="Q25" s="206">
        <f t="shared" si="27"/>
        <v>230448</v>
      </c>
      <c r="R25" s="46">
        <f t="shared" si="27"/>
        <v>228302</v>
      </c>
      <c r="S25" s="44">
        <f t="shared" si="27"/>
        <v>221762</v>
      </c>
      <c r="T25" s="203">
        <f t="shared" si="27"/>
        <v>450064</v>
      </c>
      <c r="U25" s="45">
        <f t="shared" si="27"/>
        <v>1</v>
      </c>
      <c r="V25" s="206">
        <f t="shared" si="27"/>
        <v>450065</v>
      </c>
      <c r="W25" s="47">
        <f>IF(Q25=0,0,((V25/Q25)-1)*100)</f>
        <v>95.300024300492964</v>
      </c>
      <c r="X25" s="344"/>
      <c r="Y25" s="344"/>
    </row>
    <row r="26" spans="2:25" ht="14.25" thickTop="1" thickBot="1">
      <c r="B26" s="133" t="s">
        <v>7</v>
      </c>
      <c r="C26" s="134">
        <f>+C25+C12</f>
        <v>1237</v>
      </c>
      <c r="D26" s="136">
        <f t="shared" ref="D26:H26" si="28">+D25+D12</f>
        <v>1236</v>
      </c>
      <c r="E26" s="181">
        <f t="shared" si="28"/>
        <v>2473</v>
      </c>
      <c r="F26" s="134">
        <f t="shared" si="28"/>
        <v>2147</v>
      </c>
      <c r="G26" s="136">
        <f t="shared" si="28"/>
        <v>2149</v>
      </c>
      <c r="H26" s="187">
        <f t="shared" si="28"/>
        <v>4296</v>
      </c>
      <c r="I26" s="138">
        <f t="shared" ref="I26" si="29">IF(E26=0,0,((H26/E26)-1)*100)</f>
        <v>73.716134249898914</v>
      </c>
      <c r="J26" s="8"/>
      <c r="K26" s="8"/>
      <c r="L26" s="42" t="s">
        <v>7</v>
      </c>
      <c r="M26" s="46">
        <f>+M25+M12</f>
        <v>150703</v>
      </c>
      <c r="N26" s="44">
        <f t="shared" ref="N26:V26" si="30">+N25+N12</f>
        <v>144375</v>
      </c>
      <c r="O26" s="203">
        <f t="shared" si="30"/>
        <v>295078</v>
      </c>
      <c r="P26" s="44">
        <f t="shared" si="30"/>
        <v>0</v>
      </c>
      <c r="Q26" s="203">
        <f t="shared" si="30"/>
        <v>295078</v>
      </c>
      <c r="R26" s="46">
        <f t="shared" si="30"/>
        <v>281072</v>
      </c>
      <c r="S26" s="44">
        <f t="shared" si="30"/>
        <v>271509</v>
      </c>
      <c r="T26" s="203">
        <f t="shared" si="30"/>
        <v>552581</v>
      </c>
      <c r="U26" s="44">
        <f t="shared" si="30"/>
        <v>1</v>
      </c>
      <c r="V26" s="203">
        <f t="shared" si="30"/>
        <v>552582</v>
      </c>
      <c r="W26" s="47">
        <f t="shared" ref="W26" si="31">IF(Q26=0,0,((V26/Q26)-1)*100)</f>
        <v>87.266417692948977</v>
      </c>
      <c r="X26" s="344"/>
      <c r="Y26" s="344"/>
    </row>
    <row r="27" spans="2:25" ht="14.25" thickTop="1" thickBot="1">
      <c r="B27" s="149" t="s">
        <v>60</v>
      </c>
      <c r="C27" s="108"/>
      <c r="D27" s="108"/>
      <c r="E27" s="108"/>
      <c r="F27" s="108"/>
      <c r="G27" s="108"/>
      <c r="H27" s="108"/>
      <c r="I27" s="109"/>
      <c r="J27" s="4"/>
      <c r="K27" s="4"/>
      <c r="L27" s="55" t="s">
        <v>60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/>
    </row>
    <row r="28" spans="2:25" ht="13.5" thickTop="1">
      <c r="B28" s="460" t="s">
        <v>25</v>
      </c>
      <c r="C28" s="461"/>
      <c r="D28" s="461"/>
      <c r="E28" s="461"/>
      <c r="F28" s="461"/>
      <c r="G28" s="461"/>
      <c r="H28" s="461"/>
      <c r="I28" s="462"/>
      <c r="J28" s="4"/>
      <c r="K28" s="4"/>
      <c r="L28" s="463" t="s">
        <v>26</v>
      </c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5"/>
    </row>
    <row r="29" spans="2:25" ht="13.5" thickBot="1">
      <c r="B29" s="466" t="s">
        <v>47</v>
      </c>
      <c r="C29" s="467"/>
      <c r="D29" s="467"/>
      <c r="E29" s="467"/>
      <c r="F29" s="467"/>
      <c r="G29" s="467"/>
      <c r="H29" s="467"/>
      <c r="I29" s="468"/>
      <c r="J29" s="4"/>
      <c r="K29" s="4"/>
      <c r="L29" s="469" t="s">
        <v>49</v>
      </c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1"/>
    </row>
    <row r="30" spans="2:25" ht="14.25" thickTop="1" thickBot="1">
      <c r="B30" s="107"/>
      <c r="C30" s="108"/>
      <c r="D30" s="108"/>
      <c r="E30" s="108"/>
      <c r="F30" s="108"/>
      <c r="G30" s="108"/>
      <c r="H30" s="108"/>
      <c r="I30" s="109"/>
      <c r="J30" s="4"/>
      <c r="K30" s="4"/>
      <c r="L30" s="52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/>
    </row>
    <row r="31" spans="2:25" ht="14.25" thickTop="1" thickBot="1">
      <c r="B31" s="110"/>
      <c r="C31" s="496" t="s">
        <v>58</v>
      </c>
      <c r="D31" s="497"/>
      <c r="E31" s="498"/>
      <c r="F31" s="472" t="s">
        <v>59</v>
      </c>
      <c r="G31" s="473"/>
      <c r="H31" s="474"/>
      <c r="I31" s="111" t="s">
        <v>2</v>
      </c>
      <c r="J31" s="4"/>
      <c r="K31" s="4"/>
      <c r="L31" s="12"/>
      <c r="M31" s="475" t="s">
        <v>58</v>
      </c>
      <c r="N31" s="476"/>
      <c r="O31" s="476"/>
      <c r="P31" s="476"/>
      <c r="Q31" s="477"/>
      <c r="R31" s="475" t="s">
        <v>59</v>
      </c>
      <c r="S31" s="476"/>
      <c r="T31" s="476"/>
      <c r="U31" s="476"/>
      <c r="V31" s="477"/>
      <c r="W31" s="13" t="s">
        <v>2</v>
      </c>
    </row>
    <row r="32" spans="2:25" ht="13.5" thickTop="1">
      <c r="B32" s="112" t="s">
        <v>3</v>
      </c>
      <c r="C32" s="113"/>
      <c r="D32" s="114"/>
      <c r="E32" s="115"/>
      <c r="F32" s="113"/>
      <c r="G32" s="114"/>
      <c r="H32" s="115"/>
      <c r="I32" s="116" t="s">
        <v>4</v>
      </c>
      <c r="J32" s="4"/>
      <c r="K32" s="4"/>
      <c r="L32" s="14" t="s">
        <v>3</v>
      </c>
      <c r="M32" s="15"/>
      <c r="N32" s="16"/>
      <c r="O32" s="17"/>
      <c r="P32" s="18"/>
      <c r="Q32" s="19"/>
      <c r="R32" s="20"/>
      <c r="S32" s="16"/>
      <c r="T32" s="17"/>
      <c r="U32" s="18"/>
      <c r="V32" s="21"/>
      <c r="W32" s="22" t="s">
        <v>4</v>
      </c>
    </row>
    <row r="33" spans="2:25" ht="13.5" thickBot="1">
      <c r="B33" s="117"/>
      <c r="C33" s="118" t="s">
        <v>5</v>
      </c>
      <c r="D33" s="119" t="s">
        <v>6</v>
      </c>
      <c r="E33" s="414" t="s">
        <v>7</v>
      </c>
      <c r="F33" s="118" t="s">
        <v>5</v>
      </c>
      <c r="G33" s="119" t="s">
        <v>6</v>
      </c>
      <c r="H33" s="414" t="s">
        <v>7</v>
      </c>
      <c r="I33" s="121"/>
      <c r="J33" s="4"/>
      <c r="K33" s="4"/>
      <c r="L33" s="23"/>
      <c r="M33" s="24" t="s">
        <v>8</v>
      </c>
      <c r="N33" s="25" t="s">
        <v>9</v>
      </c>
      <c r="O33" s="26" t="s">
        <v>31</v>
      </c>
      <c r="P33" s="27" t="s">
        <v>32</v>
      </c>
      <c r="Q33" s="26" t="s">
        <v>7</v>
      </c>
      <c r="R33" s="28" t="s">
        <v>8</v>
      </c>
      <c r="S33" s="25" t="s">
        <v>9</v>
      </c>
      <c r="T33" s="26" t="s">
        <v>31</v>
      </c>
      <c r="U33" s="27" t="s">
        <v>32</v>
      </c>
      <c r="V33" s="26" t="s">
        <v>7</v>
      </c>
      <c r="W33" s="29"/>
    </row>
    <row r="34" spans="2:25" ht="5.25" customHeight="1" thickTop="1">
      <c r="B34" s="112"/>
      <c r="C34" s="122"/>
      <c r="D34" s="123"/>
      <c r="E34" s="124"/>
      <c r="F34" s="122"/>
      <c r="G34" s="123"/>
      <c r="H34" s="124"/>
      <c r="I34" s="125"/>
      <c r="J34" s="4"/>
      <c r="K34" s="4"/>
      <c r="L34" s="14"/>
      <c r="M34" s="30"/>
      <c r="N34" s="31"/>
      <c r="O34" s="32"/>
      <c r="P34" s="33"/>
      <c r="Q34" s="32"/>
      <c r="R34" s="34"/>
      <c r="S34" s="31"/>
      <c r="T34" s="32"/>
      <c r="U34" s="33"/>
      <c r="V34" s="35"/>
      <c r="W34" s="36"/>
    </row>
    <row r="35" spans="2:25">
      <c r="B35" s="112" t="s">
        <v>10</v>
      </c>
      <c r="C35" s="126">
        <v>574</v>
      </c>
      <c r="D35" s="128">
        <v>573</v>
      </c>
      <c r="E35" s="180">
        <f>SUM(C35:D35)</f>
        <v>1147</v>
      </c>
      <c r="F35" s="126">
        <v>708</v>
      </c>
      <c r="G35" s="128">
        <v>708</v>
      </c>
      <c r="H35" s="186">
        <f t="shared" ref="H35:H37" si="32">SUM(F35:G35)</f>
        <v>1416</v>
      </c>
      <c r="I35" s="129">
        <f t="shared" ref="I35:I37" si="33">IF(E35=0,0,((H35/E35)-1)*100)</f>
        <v>23.452484742807322</v>
      </c>
      <c r="J35" s="4"/>
      <c r="K35" s="7"/>
      <c r="L35" s="14" t="s">
        <v>10</v>
      </c>
      <c r="M35" s="40">
        <v>80272</v>
      </c>
      <c r="N35" s="38">
        <v>81927</v>
      </c>
      <c r="O35" s="202">
        <f>SUM(M35:N35)</f>
        <v>162199</v>
      </c>
      <c r="P35" s="39">
        <v>0</v>
      </c>
      <c r="Q35" s="202">
        <f t="shared" ref="Q35:Q37" si="34">O35+P35</f>
        <v>162199</v>
      </c>
      <c r="R35" s="40">
        <v>106113</v>
      </c>
      <c r="S35" s="38">
        <v>106063</v>
      </c>
      <c r="T35" s="202">
        <f>SUM(R35:S35)</f>
        <v>212176</v>
      </c>
      <c r="U35" s="151">
        <v>0</v>
      </c>
      <c r="V35" s="202">
        <f>T35+U35</f>
        <v>212176</v>
      </c>
      <c r="W35" s="41">
        <f t="shared" ref="W35:W37" si="35">IF(Q35=0,0,((V35/Q35)-1)*100)</f>
        <v>30.812150506476609</v>
      </c>
    </row>
    <row r="36" spans="2:25">
      <c r="B36" s="112" t="s">
        <v>11</v>
      </c>
      <c r="C36" s="126">
        <v>574</v>
      </c>
      <c r="D36" s="128">
        <v>575</v>
      </c>
      <c r="E36" s="180">
        <f t="shared" ref="E36:E37" si="36">SUM(C36:D36)</f>
        <v>1149</v>
      </c>
      <c r="F36" s="126">
        <v>672</v>
      </c>
      <c r="G36" s="128">
        <v>672</v>
      </c>
      <c r="H36" s="186">
        <f t="shared" si="32"/>
        <v>1344</v>
      </c>
      <c r="I36" s="129">
        <f t="shared" si="33"/>
        <v>16.971279373368155</v>
      </c>
      <c r="J36" s="4"/>
      <c r="K36" s="7"/>
      <c r="L36" s="14" t="s">
        <v>11</v>
      </c>
      <c r="M36" s="40">
        <v>84082</v>
      </c>
      <c r="N36" s="38">
        <v>84120</v>
      </c>
      <c r="O36" s="202">
        <f t="shared" ref="O36:O37" si="37">SUM(M36:N36)</f>
        <v>168202</v>
      </c>
      <c r="P36" s="39">
        <v>0</v>
      </c>
      <c r="Q36" s="202">
        <f t="shared" si="34"/>
        <v>168202</v>
      </c>
      <c r="R36" s="40">
        <v>110311</v>
      </c>
      <c r="S36" s="38">
        <v>109278</v>
      </c>
      <c r="T36" s="202">
        <f t="shared" ref="T36:T37" si="38">SUM(R36:S36)</f>
        <v>219589</v>
      </c>
      <c r="U36" s="151">
        <v>0</v>
      </c>
      <c r="V36" s="202">
        <f>T36+U36</f>
        <v>219589</v>
      </c>
      <c r="W36" s="41">
        <f t="shared" si="35"/>
        <v>30.550766340471579</v>
      </c>
    </row>
    <row r="37" spans="2:25" ht="13.5" thickBot="1">
      <c r="B37" s="117" t="s">
        <v>12</v>
      </c>
      <c r="C37" s="130">
        <v>683</v>
      </c>
      <c r="D37" s="132">
        <v>712</v>
      </c>
      <c r="E37" s="180">
        <f t="shared" si="36"/>
        <v>1395</v>
      </c>
      <c r="F37" s="130">
        <v>903</v>
      </c>
      <c r="G37" s="132">
        <v>901</v>
      </c>
      <c r="H37" s="186">
        <f t="shared" si="32"/>
        <v>1804</v>
      </c>
      <c r="I37" s="129">
        <f t="shared" si="33"/>
        <v>29.318996415770606</v>
      </c>
      <c r="J37" s="4"/>
      <c r="K37" s="7"/>
      <c r="L37" s="23" t="s">
        <v>12</v>
      </c>
      <c r="M37" s="40">
        <v>107751</v>
      </c>
      <c r="N37" s="38">
        <v>105957</v>
      </c>
      <c r="O37" s="202">
        <f t="shared" si="37"/>
        <v>213708</v>
      </c>
      <c r="P37" s="39">
        <v>0</v>
      </c>
      <c r="Q37" s="205">
        <f t="shared" si="34"/>
        <v>213708</v>
      </c>
      <c r="R37" s="40">
        <v>138828</v>
      </c>
      <c r="S37" s="38">
        <v>134948</v>
      </c>
      <c r="T37" s="202">
        <f t="shared" si="38"/>
        <v>273776</v>
      </c>
      <c r="U37" s="39">
        <v>0</v>
      </c>
      <c r="V37" s="205">
        <f>T37+U37</f>
        <v>273776</v>
      </c>
      <c r="W37" s="41">
        <f t="shared" si="35"/>
        <v>28.107511183484</v>
      </c>
    </row>
    <row r="38" spans="2:25" ht="14.25" thickTop="1" thickBot="1">
      <c r="B38" s="133" t="s">
        <v>57</v>
      </c>
      <c r="C38" s="134">
        <f>+C35+C36+C37</f>
        <v>1831</v>
      </c>
      <c r="D38" s="135">
        <f t="shared" ref="D38:H38" si="39">+D35+D36+D37</f>
        <v>1860</v>
      </c>
      <c r="E38" s="181">
        <f t="shared" si="39"/>
        <v>3691</v>
      </c>
      <c r="F38" s="134">
        <f t="shared" si="39"/>
        <v>2283</v>
      </c>
      <c r="G38" s="136">
        <f t="shared" si="39"/>
        <v>2281</v>
      </c>
      <c r="H38" s="190">
        <f t="shared" si="39"/>
        <v>4564</v>
      </c>
      <c r="I38" s="137">
        <f>IF(E38=0,0,((H38/E38)-1)*100)</f>
        <v>23.652126794906536</v>
      </c>
      <c r="J38" s="4"/>
      <c r="K38" s="4"/>
      <c r="L38" s="42" t="s">
        <v>57</v>
      </c>
      <c r="M38" s="43">
        <f>+M35+M36+M37</f>
        <v>272105</v>
      </c>
      <c r="N38" s="44">
        <f t="shared" ref="N38:V38" si="40">+N35+N36+N37</f>
        <v>272004</v>
      </c>
      <c r="O38" s="203">
        <f t="shared" si="40"/>
        <v>544109</v>
      </c>
      <c r="P38" s="45">
        <f t="shared" si="40"/>
        <v>0</v>
      </c>
      <c r="Q38" s="203">
        <f t="shared" si="40"/>
        <v>544109</v>
      </c>
      <c r="R38" s="46">
        <f t="shared" si="40"/>
        <v>355252</v>
      </c>
      <c r="S38" s="44">
        <f t="shared" si="40"/>
        <v>350289</v>
      </c>
      <c r="T38" s="203">
        <f t="shared" si="40"/>
        <v>705541</v>
      </c>
      <c r="U38" s="44">
        <f t="shared" si="40"/>
        <v>0</v>
      </c>
      <c r="V38" s="203">
        <f t="shared" si="40"/>
        <v>705541</v>
      </c>
      <c r="W38" s="47">
        <f>IF(Q38=0,0,((V38/Q38)-1)*100)</f>
        <v>29.669055281202851</v>
      </c>
    </row>
    <row r="39" spans="2:25" ht="13.5" thickTop="1">
      <c r="B39" s="112" t="s">
        <v>13</v>
      </c>
      <c r="C39" s="126">
        <v>775</v>
      </c>
      <c r="D39" s="128">
        <v>775</v>
      </c>
      <c r="E39" s="180">
        <f t="shared" ref="E39:E40" si="41">SUM(C39:D39)</f>
        <v>1550</v>
      </c>
      <c r="F39" s="126">
        <v>928</v>
      </c>
      <c r="G39" s="128">
        <v>928</v>
      </c>
      <c r="H39" s="186">
        <f t="shared" ref="H39:H40" si="42">SUM(F39:G39)</f>
        <v>1856</v>
      </c>
      <c r="I39" s="129">
        <f t="shared" ref="I39:I50" si="43">IF(E39=0,0,((H39/E39)-1)*100)</f>
        <v>19.741935483870975</v>
      </c>
      <c r="L39" s="14" t="s">
        <v>13</v>
      </c>
      <c r="M39" s="40">
        <v>106563</v>
      </c>
      <c r="N39" s="38">
        <v>116690</v>
      </c>
      <c r="O39" s="202">
        <f t="shared" ref="O39:O40" si="44">SUM(M39:N39)</f>
        <v>223253</v>
      </c>
      <c r="P39" s="39">
        <v>0</v>
      </c>
      <c r="Q39" s="205">
        <f t="shared" ref="Q39:Q40" si="45">O39+P39</f>
        <v>223253</v>
      </c>
      <c r="R39" s="40">
        <v>135070</v>
      </c>
      <c r="S39" s="38">
        <v>137498</v>
      </c>
      <c r="T39" s="202">
        <f t="shared" ref="T39:T40" si="46">SUM(R39:S39)</f>
        <v>272568</v>
      </c>
      <c r="U39" s="39">
        <v>0</v>
      </c>
      <c r="V39" s="205">
        <f>T39+U39</f>
        <v>272568</v>
      </c>
      <c r="W39" s="41">
        <f t="shared" ref="W39:W50" si="47">IF(Q39=0,0,((V39/Q39)-1)*100)</f>
        <v>22.089288833744682</v>
      </c>
    </row>
    <row r="40" spans="2:25">
      <c r="B40" s="112" t="s">
        <v>14</v>
      </c>
      <c r="C40" s="126">
        <v>658</v>
      </c>
      <c r="D40" s="128">
        <v>658</v>
      </c>
      <c r="E40" s="180">
        <f t="shared" si="41"/>
        <v>1316</v>
      </c>
      <c r="F40" s="126">
        <v>812</v>
      </c>
      <c r="G40" s="128">
        <v>812</v>
      </c>
      <c r="H40" s="186">
        <f t="shared" si="42"/>
        <v>1624</v>
      </c>
      <c r="I40" s="129">
        <f t="shared" si="43"/>
        <v>23.404255319148938</v>
      </c>
      <c r="J40" s="4"/>
      <c r="K40" s="4"/>
      <c r="L40" s="14" t="s">
        <v>14</v>
      </c>
      <c r="M40" s="40">
        <v>98040</v>
      </c>
      <c r="N40" s="38">
        <v>104731</v>
      </c>
      <c r="O40" s="202">
        <f t="shared" si="44"/>
        <v>202771</v>
      </c>
      <c r="P40" s="39">
        <v>0</v>
      </c>
      <c r="Q40" s="205">
        <f t="shared" si="45"/>
        <v>202771</v>
      </c>
      <c r="R40" s="40">
        <v>116432</v>
      </c>
      <c r="S40" s="38">
        <v>123722</v>
      </c>
      <c r="T40" s="202">
        <f t="shared" si="46"/>
        <v>240154</v>
      </c>
      <c r="U40" s="39">
        <v>0</v>
      </c>
      <c r="V40" s="205">
        <f>T40+U40</f>
        <v>240154</v>
      </c>
      <c r="W40" s="41">
        <f t="shared" si="47"/>
        <v>18.436068274062855</v>
      </c>
    </row>
    <row r="41" spans="2:25" ht="13.5" thickBot="1">
      <c r="B41" s="112" t="s">
        <v>15</v>
      </c>
      <c r="C41" s="126">
        <v>694</v>
      </c>
      <c r="D41" s="128">
        <v>694</v>
      </c>
      <c r="E41" s="180">
        <f>SUM(C41:D41)</f>
        <v>1388</v>
      </c>
      <c r="F41" s="126">
        <v>1013</v>
      </c>
      <c r="G41" s="128">
        <v>1013</v>
      </c>
      <c r="H41" s="186">
        <f>SUM(F41:G41)</f>
        <v>2026</v>
      </c>
      <c r="I41" s="129">
        <f>IF(E41=0,0,((H41/E41)-1)*100)</f>
        <v>45.965417867435157</v>
      </c>
      <c r="J41" s="4"/>
      <c r="K41" s="4"/>
      <c r="L41" s="14" t="s">
        <v>15</v>
      </c>
      <c r="M41" s="40">
        <v>102753</v>
      </c>
      <c r="N41" s="38">
        <v>106116</v>
      </c>
      <c r="O41" s="202">
        <f>SUM(M41:N41)</f>
        <v>208869</v>
      </c>
      <c r="P41" s="39">
        <v>0</v>
      </c>
      <c r="Q41" s="205">
        <f>O41+P41</f>
        <v>208869</v>
      </c>
      <c r="R41" s="40">
        <v>130000</v>
      </c>
      <c r="S41" s="38">
        <v>135450</v>
      </c>
      <c r="T41" s="202">
        <f>SUM(R41:S41)</f>
        <v>265450</v>
      </c>
      <c r="U41" s="39">
        <v>0</v>
      </c>
      <c r="V41" s="205">
        <f>T41+U41</f>
        <v>265450</v>
      </c>
      <c r="W41" s="41">
        <f>IF(Q41=0,0,((V41/Q41)-1)*100)</f>
        <v>27.08922817651256</v>
      </c>
    </row>
    <row r="42" spans="2:25" ht="14.25" thickTop="1" thickBot="1">
      <c r="B42" s="133" t="s">
        <v>61</v>
      </c>
      <c r="C42" s="134">
        <f>+C39+C40+C41</f>
        <v>2127</v>
      </c>
      <c r="D42" s="136">
        <f t="shared" ref="D42:H42" si="48">+D39+D40+D41</f>
        <v>2127</v>
      </c>
      <c r="E42" s="181">
        <f t="shared" si="48"/>
        <v>4254</v>
      </c>
      <c r="F42" s="134">
        <f t="shared" si="48"/>
        <v>2753</v>
      </c>
      <c r="G42" s="136">
        <f t="shared" si="48"/>
        <v>2753</v>
      </c>
      <c r="H42" s="187">
        <f t="shared" si="48"/>
        <v>5506</v>
      </c>
      <c r="I42" s="138">
        <f t="shared" ref="I42" si="49">IF(E42=0,0,((H42/E42)-1)*100)</f>
        <v>29.431123648330981</v>
      </c>
      <c r="J42" s="8"/>
      <c r="K42" s="8"/>
      <c r="L42" s="42" t="s">
        <v>61</v>
      </c>
      <c r="M42" s="46">
        <f>+M39+M40+M41</f>
        <v>307356</v>
      </c>
      <c r="N42" s="44">
        <f t="shared" ref="N42:V42" si="50">+N39+N40+N41</f>
        <v>327537</v>
      </c>
      <c r="O42" s="203">
        <f t="shared" si="50"/>
        <v>634893</v>
      </c>
      <c r="P42" s="45">
        <f t="shared" si="50"/>
        <v>0</v>
      </c>
      <c r="Q42" s="206">
        <f t="shared" si="50"/>
        <v>634893</v>
      </c>
      <c r="R42" s="46">
        <f t="shared" si="50"/>
        <v>381502</v>
      </c>
      <c r="S42" s="44">
        <f t="shared" si="50"/>
        <v>396670</v>
      </c>
      <c r="T42" s="203">
        <f t="shared" si="50"/>
        <v>778172</v>
      </c>
      <c r="U42" s="45">
        <f t="shared" si="50"/>
        <v>0</v>
      </c>
      <c r="V42" s="206">
        <f t="shared" si="50"/>
        <v>778172</v>
      </c>
      <c r="W42" s="47">
        <f t="shared" ref="W42" si="51">IF(Q42=0,0,((V42/Q42)-1)*100)</f>
        <v>22.567424747162114</v>
      </c>
      <c r="X42" s="344"/>
      <c r="Y42" s="344"/>
    </row>
    <row r="43" spans="2:25" ht="13.5" thickTop="1">
      <c r="B43" s="112" t="s">
        <v>16</v>
      </c>
      <c r="C43" s="139">
        <v>635</v>
      </c>
      <c r="D43" s="141">
        <v>635</v>
      </c>
      <c r="E43" s="180">
        <f t="shared" ref="E43:E45" si="52">SUM(C43:D43)</f>
        <v>1270</v>
      </c>
      <c r="F43" s="139">
        <v>939</v>
      </c>
      <c r="G43" s="141">
        <v>939</v>
      </c>
      <c r="H43" s="186">
        <f t="shared" ref="H43:H45" si="53">SUM(F43:G43)</f>
        <v>1878</v>
      </c>
      <c r="I43" s="129">
        <f t="shared" si="43"/>
        <v>47.874015748031496</v>
      </c>
      <c r="J43" s="8"/>
      <c r="K43" s="4"/>
      <c r="L43" s="14" t="s">
        <v>16</v>
      </c>
      <c r="M43" s="40">
        <v>91126</v>
      </c>
      <c r="N43" s="38">
        <v>91821</v>
      </c>
      <c r="O43" s="202">
        <f t="shared" ref="O43:O45" si="54">SUM(M43:N43)</f>
        <v>182947</v>
      </c>
      <c r="P43" s="151">
        <v>0</v>
      </c>
      <c r="Q43" s="327">
        <f t="shared" ref="Q43:Q45" si="55">O43+P43</f>
        <v>182947</v>
      </c>
      <c r="R43" s="40">
        <v>131160</v>
      </c>
      <c r="S43" s="38">
        <v>131202</v>
      </c>
      <c r="T43" s="202">
        <f t="shared" ref="T43:T45" si="56">SUM(R43:S43)</f>
        <v>262362</v>
      </c>
      <c r="U43" s="151">
        <v>0</v>
      </c>
      <c r="V43" s="327">
        <f>T43+U43</f>
        <v>262362</v>
      </c>
      <c r="W43" s="41">
        <f t="shared" si="47"/>
        <v>43.408746795520003</v>
      </c>
    </row>
    <row r="44" spans="2:25">
      <c r="B44" s="112" t="s">
        <v>17</v>
      </c>
      <c r="C44" s="139">
        <v>545</v>
      </c>
      <c r="D44" s="141">
        <v>545</v>
      </c>
      <c r="E44" s="180">
        <f>SUM(C44:D44)</f>
        <v>1090</v>
      </c>
      <c r="F44" s="139">
        <v>885</v>
      </c>
      <c r="G44" s="141">
        <v>885</v>
      </c>
      <c r="H44" s="186">
        <f>SUM(F44:G44)</f>
        <v>1770</v>
      </c>
      <c r="I44" s="129">
        <f>IF(E44=0,0,((H44/E44)-1)*100)</f>
        <v>62.385321100917437</v>
      </c>
      <c r="J44" s="4"/>
      <c r="K44" s="4"/>
      <c r="L44" s="14" t="s">
        <v>17</v>
      </c>
      <c r="M44" s="40">
        <v>78625</v>
      </c>
      <c r="N44" s="38">
        <v>78250</v>
      </c>
      <c r="O44" s="202">
        <f>SUM(M44:N44)</f>
        <v>156875</v>
      </c>
      <c r="P44" s="151">
        <v>0</v>
      </c>
      <c r="Q44" s="202">
        <f>O44+P44</f>
        <v>156875</v>
      </c>
      <c r="R44" s="40">
        <v>121010</v>
      </c>
      <c r="S44" s="38">
        <v>120633</v>
      </c>
      <c r="T44" s="202">
        <f>SUM(R44:S44)</f>
        <v>241643</v>
      </c>
      <c r="U44" s="151">
        <v>0</v>
      </c>
      <c r="V44" s="202">
        <f>T44+U44</f>
        <v>241643</v>
      </c>
      <c r="W44" s="41">
        <f>IF(Q44=0,0,((V44/Q44)-1)*100)</f>
        <v>54.035378486055777</v>
      </c>
    </row>
    <row r="45" spans="2:25" ht="13.5" thickBot="1">
      <c r="B45" s="112" t="s">
        <v>18</v>
      </c>
      <c r="C45" s="139">
        <v>516</v>
      </c>
      <c r="D45" s="141">
        <v>516</v>
      </c>
      <c r="E45" s="180">
        <f t="shared" si="52"/>
        <v>1032</v>
      </c>
      <c r="F45" s="139">
        <v>751</v>
      </c>
      <c r="G45" s="141">
        <v>752</v>
      </c>
      <c r="H45" s="186">
        <f t="shared" si="53"/>
        <v>1503</v>
      </c>
      <c r="I45" s="129">
        <f t="shared" si="43"/>
        <v>45.63953488372092</v>
      </c>
      <c r="J45" s="4"/>
      <c r="K45" s="4"/>
      <c r="L45" s="14" t="s">
        <v>18</v>
      </c>
      <c r="M45" s="40">
        <v>69508</v>
      </c>
      <c r="N45" s="38">
        <v>69360</v>
      </c>
      <c r="O45" s="202">
        <f t="shared" si="54"/>
        <v>138868</v>
      </c>
      <c r="P45" s="151">
        <v>0</v>
      </c>
      <c r="Q45" s="202">
        <f t="shared" si="55"/>
        <v>138868</v>
      </c>
      <c r="R45" s="40">
        <v>113099</v>
      </c>
      <c r="S45" s="38">
        <v>113326</v>
      </c>
      <c r="T45" s="202">
        <f t="shared" si="56"/>
        <v>226425</v>
      </c>
      <c r="U45" s="151">
        <v>0</v>
      </c>
      <c r="V45" s="202">
        <f>T45+U45</f>
        <v>226425</v>
      </c>
      <c r="W45" s="41">
        <f t="shared" si="47"/>
        <v>63.050522798628904</v>
      </c>
    </row>
    <row r="46" spans="2:25" ht="16.5" thickTop="1" thickBot="1">
      <c r="B46" s="142" t="s">
        <v>19</v>
      </c>
      <c r="C46" s="134">
        <f>+C43+C44+C45</f>
        <v>1696</v>
      </c>
      <c r="D46" s="145">
        <f t="shared" ref="D46:H46" si="57">+D43+D44+D45</f>
        <v>1696</v>
      </c>
      <c r="E46" s="182">
        <f t="shared" si="57"/>
        <v>3392</v>
      </c>
      <c r="F46" s="134">
        <f t="shared" si="57"/>
        <v>2575</v>
      </c>
      <c r="G46" s="145">
        <f t="shared" si="57"/>
        <v>2576</v>
      </c>
      <c r="H46" s="188">
        <f t="shared" si="57"/>
        <v>5151</v>
      </c>
      <c r="I46" s="137">
        <f t="shared" si="43"/>
        <v>51.857311320754704</v>
      </c>
      <c r="J46" s="10"/>
      <c r="K46" s="11"/>
      <c r="L46" s="48" t="s">
        <v>19</v>
      </c>
      <c r="M46" s="49">
        <f>+M43+M44+M45</f>
        <v>239259</v>
      </c>
      <c r="N46" s="50">
        <f t="shared" ref="N46:V46" si="58">+N43+N44+N45</f>
        <v>239431</v>
      </c>
      <c r="O46" s="204">
        <f t="shared" si="58"/>
        <v>478690</v>
      </c>
      <c r="P46" s="50">
        <f t="shared" si="58"/>
        <v>0</v>
      </c>
      <c r="Q46" s="204">
        <f t="shared" si="58"/>
        <v>478690</v>
      </c>
      <c r="R46" s="49">
        <f t="shared" si="58"/>
        <v>365269</v>
      </c>
      <c r="S46" s="50">
        <f t="shared" si="58"/>
        <v>365161</v>
      </c>
      <c r="T46" s="204">
        <f t="shared" si="58"/>
        <v>730430</v>
      </c>
      <c r="U46" s="50">
        <f t="shared" si="58"/>
        <v>0</v>
      </c>
      <c r="V46" s="204">
        <f t="shared" si="58"/>
        <v>730430</v>
      </c>
      <c r="W46" s="51">
        <f t="shared" si="47"/>
        <v>52.589358457456804</v>
      </c>
    </row>
    <row r="47" spans="2:25" ht="13.5" thickTop="1">
      <c r="B47" s="112" t="s">
        <v>20</v>
      </c>
      <c r="C47" s="126">
        <v>482</v>
      </c>
      <c r="D47" s="128">
        <v>482</v>
      </c>
      <c r="E47" s="183">
        <f t="shared" ref="E47:E49" si="59">SUM(C47:D47)</f>
        <v>964</v>
      </c>
      <c r="F47" s="126">
        <v>792</v>
      </c>
      <c r="G47" s="128">
        <v>791</v>
      </c>
      <c r="H47" s="189">
        <f t="shared" ref="H47:H49" si="60">SUM(F47:G47)</f>
        <v>1583</v>
      </c>
      <c r="I47" s="129">
        <f t="shared" si="43"/>
        <v>64.211618257261406</v>
      </c>
      <c r="J47" s="4"/>
      <c r="K47" s="4"/>
      <c r="L47" s="14" t="s">
        <v>21</v>
      </c>
      <c r="M47" s="40">
        <v>74545</v>
      </c>
      <c r="N47" s="38">
        <v>77281</v>
      </c>
      <c r="O47" s="202">
        <f t="shared" ref="O47:O49" si="61">SUM(M47:N47)</f>
        <v>151826</v>
      </c>
      <c r="P47" s="151">
        <v>0</v>
      </c>
      <c r="Q47" s="202">
        <f>O47+P47</f>
        <v>151826</v>
      </c>
      <c r="R47" s="40">
        <v>126436</v>
      </c>
      <c r="S47" s="38">
        <v>127137</v>
      </c>
      <c r="T47" s="202">
        <f t="shared" ref="T47:T49" si="62">SUM(R47:S47)</f>
        <v>253573</v>
      </c>
      <c r="U47" s="151">
        <v>0</v>
      </c>
      <c r="V47" s="202">
        <f>T47+U47</f>
        <v>253573</v>
      </c>
      <c r="W47" s="41">
        <f t="shared" si="47"/>
        <v>67.015530936730201</v>
      </c>
    </row>
    <row r="48" spans="2:25">
      <c r="B48" s="112" t="s">
        <v>22</v>
      </c>
      <c r="C48" s="126">
        <v>546</v>
      </c>
      <c r="D48" s="128">
        <v>546</v>
      </c>
      <c r="E48" s="180">
        <f t="shared" si="59"/>
        <v>1092</v>
      </c>
      <c r="F48" s="126">
        <v>868</v>
      </c>
      <c r="G48" s="128">
        <v>868</v>
      </c>
      <c r="H48" s="180">
        <f t="shared" si="60"/>
        <v>1736</v>
      </c>
      <c r="I48" s="129">
        <f t="shared" si="43"/>
        <v>58.974358974358964</v>
      </c>
      <c r="J48" s="4"/>
      <c r="K48" s="4"/>
      <c r="L48" s="14" t="s">
        <v>22</v>
      </c>
      <c r="M48" s="40">
        <v>80825</v>
      </c>
      <c r="N48" s="38">
        <v>86333</v>
      </c>
      <c r="O48" s="202">
        <f t="shared" si="61"/>
        <v>167158</v>
      </c>
      <c r="P48" s="151">
        <v>0</v>
      </c>
      <c r="Q48" s="202">
        <f t="shared" ref="Q48:Q49" si="63">O48+P48</f>
        <v>167158</v>
      </c>
      <c r="R48" s="40">
        <v>132281</v>
      </c>
      <c r="S48" s="38">
        <v>137289</v>
      </c>
      <c r="T48" s="202">
        <f t="shared" si="62"/>
        <v>269570</v>
      </c>
      <c r="U48" s="151">
        <v>0</v>
      </c>
      <c r="V48" s="202">
        <f>T48+U48</f>
        <v>269570</v>
      </c>
      <c r="W48" s="41">
        <f t="shared" si="47"/>
        <v>61.266586104164929</v>
      </c>
    </row>
    <row r="49" spans="2:25" ht="13.5" thickBot="1">
      <c r="B49" s="112" t="s">
        <v>23</v>
      </c>
      <c r="C49" s="126">
        <v>510</v>
      </c>
      <c r="D49" s="147">
        <v>510</v>
      </c>
      <c r="E49" s="184">
        <f t="shared" si="59"/>
        <v>1020</v>
      </c>
      <c r="F49" s="126">
        <v>798</v>
      </c>
      <c r="G49" s="147">
        <v>799</v>
      </c>
      <c r="H49" s="184">
        <f t="shared" si="60"/>
        <v>1597</v>
      </c>
      <c r="I49" s="148">
        <f t="shared" si="43"/>
        <v>56.568627450980394</v>
      </c>
      <c r="J49" s="4"/>
      <c r="K49" s="4"/>
      <c r="L49" s="14" t="s">
        <v>23</v>
      </c>
      <c r="M49" s="40">
        <v>79105</v>
      </c>
      <c r="N49" s="38">
        <v>81299</v>
      </c>
      <c r="O49" s="202">
        <f t="shared" si="61"/>
        <v>160404</v>
      </c>
      <c r="P49" s="151">
        <v>0</v>
      </c>
      <c r="Q49" s="202">
        <f t="shared" si="63"/>
        <v>160404</v>
      </c>
      <c r="R49" s="40">
        <v>121573</v>
      </c>
      <c r="S49" s="38">
        <v>122821</v>
      </c>
      <c r="T49" s="202">
        <f t="shared" si="62"/>
        <v>244394</v>
      </c>
      <c r="U49" s="151">
        <v>0</v>
      </c>
      <c r="V49" s="202">
        <f>T49+U49</f>
        <v>244394</v>
      </c>
      <c r="W49" s="41">
        <f t="shared" si="47"/>
        <v>52.36153711877509</v>
      </c>
    </row>
    <row r="50" spans="2:25" ht="14.25" thickTop="1" thickBot="1">
      <c r="B50" s="133" t="s">
        <v>24</v>
      </c>
      <c r="C50" s="134">
        <f>+C47+C48+C49</f>
        <v>1538</v>
      </c>
      <c r="D50" s="136">
        <f t="shared" ref="D50:H50" si="64">+D47+D48+D49</f>
        <v>1538</v>
      </c>
      <c r="E50" s="181">
        <f t="shared" si="64"/>
        <v>3076</v>
      </c>
      <c r="F50" s="134">
        <f t="shared" si="64"/>
        <v>2458</v>
      </c>
      <c r="G50" s="136">
        <f t="shared" si="64"/>
        <v>2458</v>
      </c>
      <c r="H50" s="190">
        <f t="shared" si="64"/>
        <v>4916</v>
      </c>
      <c r="I50" s="137">
        <f t="shared" si="43"/>
        <v>59.81794538361509</v>
      </c>
      <c r="J50" s="4"/>
      <c r="K50" s="4"/>
      <c r="L50" s="42" t="s">
        <v>24</v>
      </c>
      <c r="M50" s="46">
        <f>+M47+M48+M49</f>
        <v>234475</v>
      </c>
      <c r="N50" s="44">
        <f t="shared" ref="N50:V50" si="65">+N47+N48+N49</f>
        <v>244913</v>
      </c>
      <c r="O50" s="203">
        <f t="shared" si="65"/>
        <v>479388</v>
      </c>
      <c r="P50" s="44">
        <f t="shared" si="65"/>
        <v>0</v>
      </c>
      <c r="Q50" s="203">
        <f t="shared" si="65"/>
        <v>479388</v>
      </c>
      <c r="R50" s="46">
        <f t="shared" si="65"/>
        <v>380290</v>
      </c>
      <c r="S50" s="44">
        <f t="shared" si="65"/>
        <v>387247</v>
      </c>
      <c r="T50" s="203">
        <f t="shared" si="65"/>
        <v>767537</v>
      </c>
      <c r="U50" s="44">
        <f t="shared" si="65"/>
        <v>0</v>
      </c>
      <c r="V50" s="203">
        <f t="shared" si="65"/>
        <v>767537</v>
      </c>
      <c r="W50" s="47">
        <f t="shared" si="47"/>
        <v>60.107678957337264</v>
      </c>
    </row>
    <row r="51" spans="2:25" ht="14.25" thickTop="1" thickBot="1">
      <c r="B51" s="133" t="s">
        <v>62</v>
      </c>
      <c r="C51" s="134">
        <f t="shared" ref="C51:H51" si="66">+C42+C46+C50</f>
        <v>5361</v>
      </c>
      <c r="D51" s="136">
        <f t="shared" si="66"/>
        <v>5361</v>
      </c>
      <c r="E51" s="181">
        <f t="shared" si="66"/>
        <v>10722</v>
      </c>
      <c r="F51" s="134">
        <f t="shared" si="66"/>
        <v>7786</v>
      </c>
      <c r="G51" s="136">
        <f t="shared" si="66"/>
        <v>7787</v>
      </c>
      <c r="H51" s="187">
        <f t="shared" si="66"/>
        <v>15573</v>
      </c>
      <c r="I51" s="138">
        <f>IF(E51=0,0,((H51/E51)-1)*100)</f>
        <v>45.243424734191386</v>
      </c>
      <c r="J51" s="8"/>
      <c r="K51" s="4"/>
      <c r="L51" s="42" t="s">
        <v>62</v>
      </c>
      <c r="M51" s="46">
        <f t="shared" ref="M51:V51" si="67">+M42+M46+M50</f>
        <v>781090</v>
      </c>
      <c r="N51" s="44">
        <f t="shared" si="67"/>
        <v>811881</v>
      </c>
      <c r="O51" s="203">
        <f t="shared" si="67"/>
        <v>1592971</v>
      </c>
      <c r="P51" s="45">
        <f t="shared" si="67"/>
        <v>0</v>
      </c>
      <c r="Q51" s="206">
        <f t="shared" si="67"/>
        <v>1592971</v>
      </c>
      <c r="R51" s="46">
        <f t="shared" si="67"/>
        <v>1127061</v>
      </c>
      <c r="S51" s="44">
        <f t="shared" si="67"/>
        <v>1149078</v>
      </c>
      <c r="T51" s="203">
        <f t="shared" si="67"/>
        <v>2276139</v>
      </c>
      <c r="U51" s="45">
        <f t="shared" si="67"/>
        <v>0</v>
      </c>
      <c r="V51" s="206">
        <f t="shared" si="67"/>
        <v>2276139</v>
      </c>
      <c r="W51" s="47">
        <f>IF(Q51=0,0,((V51/Q51)-1)*100)</f>
        <v>42.886405339456914</v>
      </c>
      <c r="X51" s="344"/>
      <c r="Y51" s="344"/>
    </row>
    <row r="52" spans="2:25" ht="14.25" thickTop="1" thickBot="1">
      <c r="B52" s="133" t="s">
        <v>7</v>
      </c>
      <c r="C52" s="134">
        <f>+C51+C38</f>
        <v>7192</v>
      </c>
      <c r="D52" s="136">
        <f t="shared" ref="D52:H52" si="68">+D51+D38</f>
        <v>7221</v>
      </c>
      <c r="E52" s="181">
        <f t="shared" si="68"/>
        <v>14413</v>
      </c>
      <c r="F52" s="134">
        <f t="shared" si="68"/>
        <v>10069</v>
      </c>
      <c r="G52" s="136">
        <f t="shared" si="68"/>
        <v>10068</v>
      </c>
      <c r="H52" s="187">
        <f t="shared" si="68"/>
        <v>20137</v>
      </c>
      <c r="I52" s="138">
        <f t="shared" ref="I52" si="69">IF(E52=0,0,((H52/E52)-1)*100)</f>
        <v>39.71414695066953</v>
      </c>
      <c r="J52" s="8"/>
      <c r="K52" s="8"/>
      <c r="L52" s="42" t="s">
        <v>7</v>
      </c>
      <c r="M52" s="46">
        <f>+M51+M38</f>
        <v>1053195</v>
      </c>
      <c r="N52" s="44">
        <f t="shared" ref="N52:V52" si="70">+N51+N38</f>
        <v>1083885</v>
      </c>
      <c r="O52" s="203">
        <f t="shared" si="70"/>
        <v>2137080</v>
      </c>
      <c r="P52" s="45">
        <f t="shared" si="70"/>
        <v>0</v>
      </c>
      <c r="Q52" s="206">
        <f t="shared" si="70"/>
        <v>2137080</v>
      </c>
      <c r="R52" s="46">
        <f t="shared" si="70"/>
        <v>1482313</v>
      </c>
      <c r="S52" s="44">
        <f t="shared" si="70"/>
        <v>1499367</v>
      </c>
      <c r="T52" s="203">
        <f t="shared" si="70"/>
        <v>2981680</v>
      </c>
      <c r="U52" s="45">
        <f t="shared" si="70"/>
        <v>0</v>
      </c>
      <c r="V52" s="206">
        <f t="shared" si="70"/>
        <v>2981680</v>
      </c>
      <c r="W52" s="47">
        <f t="shared" ref="W52" si="71">IF(Q52=0,0,((V52/Q52)-1)*100)</f>
        <v>39.521215864637725</v>
      </c>
      <c r="X52" s="344"/>
      <c r="Y52" s="344"/>
    </row>
    <row r="53" spans="2:25" ht="14.25" thickTop="1" thickBot="1">
      <c r="B53" s="149" t="s">
        <v>60</v>
      </c>
      <c r="C53" s="108"/>
      <c r="D53" s="108"/>
      <c r="E53" s="108"/>
      <c r="F53" s="108"/>
      <c r="G53" s="108"/>
      <c r="H53" s="108"/>
      <c r="I53" s="109"/>
      <c r="J53" s="4"/>
      <c r="K53" s="4"/>
      <c r="L53" s="55" t="s">
        <v>60</v>
      </c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4"/>
    </row>
    <row r="54" spans="2:25" ht="13.5" thickTop="1">
      <c r="B54" s="460" t="s">
        <v>27</v>
      </c>
      <c r="C54" s="461"/>
      <c r="D54" s="461"/>
      <c r="E54" s="461"/>
      <c r="F54" s="461"/>
      <c r="G54" s="461"/>
      <c r="H54" s="461"/>
      <c r="I54" s="462"/>
      <c r="J54" s="4"/>
      <c r="K54" s="4"/>
      <c r="L54" s="463" t="s">
        <v>28</v>
      </c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5"/>
    </row>
    <row r="55" spans="2:25" ht="13.5" thickBot="1">
      <c r="B55" s="466" t="s">
        <v>30</v>
      </c>
      <c r="C55" s="467"/>
      <c r="D55" s="467"/>
      <c r="E55" s="467"/>
      <c r="F55" s="467"/>
      <c r="G55" s="467"/>
      <c r="H55" s="467"/>
      <c r="I55" s="468"/>
      <c r="J55" s="4"/>
      <c r="K55" s="4"/>
      <c r="L55" s="469" t="s">
        <v>50</v>
      </c>
      <c r="M55" s="470"/>
      <c r="N55" s="470"/>
      <c r="O55" s="470"/>
      <c r="P55" s="470"/>
      <c r="Q55" s="470"/>
      <c r="R55" s="470"/>
      <c r="S55" s="470"/>
      <c r="T55" s="470"/>
      <c r="U55" s="470"/>
      <c r="V55" s="470"/>
      <c r="W55" s="471"/>
    </row>
    <row r="56" spans="2:25" ht="14.25" thickTop="1" thickBot="1">
      <c r="B56" s="107"/>
      <c r="C56" s="108"/>
      <c r="D56" s="108"/>
      <c r="E56" s="108"/>
      <c r="F56" s="108"/>
      <c r="G56" s="108"/>
      <c r="H56" s="108"/>
      <c r="I56" s="109"/>
      <c r="J56" s="4"/>
      <c r="K56" s="4"/>
      <c r="L56" s="52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4"/>
    </row>
    <row r="57" spans="2:25" ht="14.25" thickTop="1" thickBot="1">
      <c r="B57" s="110"/>
      <c r="C57" s="496" t="s">
        <v>58</v>
      </c>
      <c r="D57" s="497"/>
      <c r="E57" s="498"/>
      <c r="F57" s="472" t="s">
        <v>59</v>
      </c>
      <c r="G57" s="473"/>
      <c r="H57" s="474"/>
      <c r="I57" s="111" t="s">
        <v>2</v>
      </c>
      <c r="J57" s="4"/>
      <c r="K57" s="4"/>
      <c r="L57" s="12"/>
      <c r="M57" s="475" t="s">
        <v>58</v>
      </c>
      <c r="N57" s="476"/>
      <c r="O57" s="476"/>
      <c r="P57" s="476"/>
      <c r="Q57" s="477"/>
      <c r="R57" s="475" t="s">
        <v>59</v>
      </c>
      <c r="S57" s="476"/>
      <c r="T57" s="476"/>
      <c r="U57" s="476"/>
      <c r="V57" s="477"/>
      <c r="W57" s="13" t="s">
        <v>2</v>
      </c>
    </row>
    <row r="58" spans="2:25" ht="13.5" thickTop="1">
      <c r="B58" s="112" t="s">
        <v>3</v>
      </c>
      <c r="C58" s="113"/>
      <c r="D58" s="114"/>
      <c r="E58" s="115"/>
      <c r="F58" s="113"/>
      <c r="G58" s="114"/>
      <c r="H58" s="115"/>
      <c r="I58" s="116" t="s">
        <v>4</v>
      </c>
      <c r="J58" s="4"/>
      <c r="K58" s="4"/>
      <c r="L58" s="14" t="s">
        <v>3</v>
      </c>
      <c r="M58" s="15"/>
      <c r="N58" s="16"/>
      <c r="O58" s="17"/>
      <c r="P58" s="18"/>
      <c r="Q58" s="19"/>
      <c r="R58" s="20"/>
      <c r="S58" s="16"/>
      <c r="T58" s="17"/>
      <c r="U58" s="18"/>
      <c r="V58" s="21"/>
      <c r="W58" s="22" t="s">
        <v>4</v>
      </c>
    </row>
    <row r="59" spans="2:25" ht="13.5" thickBot="1">
      <c r="B59" s="117" t="s">
        <v>29</v>
      </c>
      <c r="C59" s="118" t="s">
        <v>5</v>
      </c>
      <c r="D59" s="119" t="s">
        <v>6</v>
      </c>
      <c r="E59" s="414" t="s">
        <v>7</v>
      </c>
      <c r="F59" s="118" t="s">
        <v>5</v>
      </c>
      <c r="G59" s="119" t="s">
        <v>6</v>
      </c>
      <c r="H59" s="414" t="s">
        <v>7</v>
      </c>
      <c r="I59" s="121"/>
      <c r="J59" s="4"/>
      <c r="K59" s="4"/>
      <c r="L59" s="23"/>
      <c r="M59" s="24" t="s">
        <v>8</v>
      </c>
      <c r="N59" s="25" t="s">
        <v>9</v>
      </c>
      <c r="O59" s="26" t="s">
        <v>31</v>
      </c>
      <c r="P59" s="27" t="s">
        <v>32</v>
      </c>
      <c r="Q59" s="26" t="s">
        <v>7</v>
      </c>
      <c r="R59" s="28" t="s">
        <v>8</v>
      </c>
      <c r="S59" s="25" t="s">
        <v>9</v>
      </c>
      <c r="T59" s="26" t="s">
        <v>31</v>
      </c>
      <c r="U59" s="27" t="s">
        <v>32</v>
      </c>
      <c r="V59" s="26" t="s">
        <v>7</v>
      </c>
      <c r="W59" s="29"/>
    </row>
    <row r="60" spans="2:25" ht="5.25" customHeight="1" thickTop="1">
      <c r="B60" s="112"/>
      <c r="C60" s="122"/>
      <c r="D60" s="123"/>
      <c r="E60" s="124"/>
      <c r="F60" s="122"/>
      <c r="G60" s="123"/>
      <c r="H60" s="124"/>
      <c r="I60" s="125"/>
      <c r="J60" s="4"/>
      <c r="K60" s="4"/>
      <c r="L60" s="14"/>
      <c r="M60" s="30"/>
      <c r="N60" s="31"/>
      <c r="O60" s="32"/>
      <c r="P60" s="33"/>
      <c r="Q60" s="32"/>
      <c r="R60" s="34"/>
      <c r="S60" s="31"/>
      <c r="T60" s="32"/>
      <c r="U60" s="33"/>
      <c r="V60" s="35"/>
      <c r="W60" s="36"/>
    </row>
    <row r="61" spans="2:25">
      <c r="B61" s="112" t="s">
        <v>10</v>
      </c>
      <c r="C61" s="126">
        <f t="shared" ref="C61:H63" si="72">+C9+C35</f>
        <v>651</v>
      </c>
      <c r="D61" s="128">
        <f t="shared" si="72"/>
        <v>649</v>
      </c>
      <c r="E61" s="186">
        <f t="shared" si="72"/>
        <v>1300</v>
      </c>
      <c r="F61" s="126">
        <f t="shared" si="72"/>
        <v>834</v>
      </c>
      <c r="G61" s="128">
        <f t="shared" si="72"/>
        <v>834</v>
      </c>
      <c r="H61" s="186">
        <f t="shared" si="72"/>
        <v>1668</v>
      </c>
      <c r="I61" s="129">
        <f t="shared" ref="I61:I63" si="73">IF(E61=0,0,((H61/E61)-1)*100)</f>
        <v>28.307692307692299</v>
      </c>
      <c r="J61" s="4"/>
      <c r="K61" s="7"/>
      <c r="L61" s="14" t="s">
        <v>10</v>
      </c>
      <c r="M61" s="37">
        <f t="shared" ref="M61:N63" si="74">+M9+M35</f>
        <v>90584</v>
      </c>
      <c r="N61" s="38">
        <f t="shared" si="74"/>
        <v>92303</v>
      </c>
      <c r="O61" s="202">
        <f>SUM(M61:N61)</f>
        <v>182887</v>
      </c>
      <c r="P61" s="39">
        <f t="shared" ref="P61:S63" si="75">+P9+P35</f>
        <v>0</v>
      </c>
      <c r="Q61" s="202">
        <f t="shared" si="75"/>
        <v>182887</v>
      </c>
      <c r="R61" s="40">
        <f t="shared" si="75"/>
        <v>119365</v>
      </c>
      <c r="S61" s="38">
        <f t="shared" si="75"/>
        <v>118793</v>
      </c>
      <c r="T61" s="202">
        <f>SUM(R61:S61)</f>
        <v>238158</v>
      </c>
      <c r="U61" s="39">
        <f>U9+U35</f>
        <v>0</v>
      </c>
      <c r="V61" s="205">
        <f>+T61+U61</f>
        <v>238158</v>
      </c>
      <c r="W61" s="41">
        <f t="shared" ref="W61:W63" si="76">IF(Q61=0,0,((V61/Q61)-1)*100)</f>
        <v>30.22139353808635</v>
      </c>
    </row>
    <row r="62" spans="2:25">
      <c r="B62" s="112" t="s">
        <v>11</v>
      </c>
      <c r="C62" s="126">
        <f t="shared" si="72"/>
        <v>649</v>
      </c>
      <c r="D62" s="128">
        <f t="shared" si="72"/>
        <v>650</v>
      </c>
      <c r="E62" s="186">
        <f t="shared" si="72"/>
        <v>1299</v>
      </c>
      <c r="F62" s="126">
        <f t="shared" si="72"/>
        <v>810</v>
      </c>
      <c r="G62" s="128">
        <f t="shared" si="72"/>
        <v>810</v>
      </c>
      <c r="H62" s="186">
        <f t="shared" si="72"/>
        <v>1620</v>
      </c>
      <c r="I62" s="129">
        <f t="shared" si="73"/>
        <v>24.711316397228632</v>
      </c>
      <c r="J62" s="4"/>
      <c r="K62" s="7"/>
      <c r="L62" s="14" t="s">
        <v>11</v>
      </c>
      <c r="M62" s="37">
        <f t="shared" si="74"/>
        <v>95491</v>
      </c>
      <c r="N62" s="38">
        <f t="shared" si="74"/>
        <v>94384</v>
      </c>
      <c r="O62" s="202">
        <f t="shared" ref="O62:O63" si="77">SUM(M62:N62)</f>
        <v>189875</v>
      </c>
      <c r="P62" s="39">
        <f t="shared" si="75"/>
        <v>0</v>
      </c>
      <c r="Q62" s="202">
        <f t="shared" si="75"/>
        <v>189875</v>
      </c>
      <c r="R62" s="40">
        <f t="shared" si="75"/>
        <v>130370</v>
      </c>
      <c r="S62" s="38">
        <f t="shared" si="75"/>
        <v>127429</v>
      </c>
      <c r="T62" s="202">
        <f t="shared" ref="T62:T63" si="78">SUM(R62:S62)</f>
        <v>257799</v>
      </c>
      <c r="U62" s="39">
        <f>U10+U36</f>
        <v>0</v>
      </c>
      <c r="V62" s="205">
        <f>+T62+U62</f>
        <v>257799</v>
      </c>
      <c r="W62" s="41">
        <f t="shared" si="76"/>
        <v>35.773008558262021</v>
      </c>
    </row>
    <row r="63" spans="2:25" ht="13.5" thickBot="1">
      <c r="B63" s="117" t="s">
        <v>12</v>
      </c>
      <c r="C63" s="130">
        <f t="shared" si="72"/>
        <v>758</v>
      </c>
      <c r="D63" s="132">
        <f t="shared" si="72"/>
        <v>787</v>
      </c>
      <c r="E63" s="186">
        <f t="shared" si="72"/>
        <v>1545</v>
      </c>
      <c r="F63" s="130">
        <f t="shared" si="72"/>
        <v>1041</v>
      </c>
      <c r="G63" s="132">
        <f t="shared" si="72"/>
        <v>1039</v>
      </c>
      <c r="H63" s="186">
        <f t="shared" si="72"/>
        <v>2080</v>
      </c>
      <c r="I63" s="129">
        <f t="shared" si="73"/>
        <v>34.627831715210355</v>
      </c>
      <c r="J63" s="4"/>
      <c r="K63" s="7"/>
      <c r="L63" s="23" t="s">
        <v>12</v>
      </c>
      <c r="M63" s="37">
        <f t="shared" si="74"/>
        <v>118989</v>
      </c>
      <c r="N63" s="38">
        <f t="shared" si="74"/>
        <v>116988</v>
      </c>
      <c r="O63" s="202">
        <f t="shared" si="77"/>
        <v>235977</v>
      </c>
      <c r="P63" s="39">
        <f t="shared" si="75"/>
        <v>0</v>
      </c>
      <c r="Q63" s="202">
        <f t="shared" si="75"/>
        <v>235977</v>
      </c>
      <c r="R63" s="40">
        <f t="shared" si="75"/>
        <v>158287</v>
      </c>
      <c r="S63" s="38">
        <f t="shared" si="75"/>
        <v>153814</v>
      </c>
      <c r="T63" s="202">
        <f t="shared" si="78"/>
        <v>312101</v>
      </c>
      <c r="U63" s="39">
        <f>U11+U37</f>
        <v>0</v>
      </c>
      <c r="V63" s="205">
        <f>+T63+U63</f>
        <v>312101</v>
      </c>
      <c r="W63" s="41">
        <f t="shared" si="76"/>
        <v>32.25907609639922</v>
      </c>
    </row>
    <row r="64" spans="2:25" ht="14.25" thickTop="1" thickBot="1">
      <c r="B64" s="133" t="s">
        <v>57</v>
      </c>
      <c r="C64" s="134">
        <f>+C61+C62+C63</f>
        <v>2058</v>
      </c>
      <c r="D64" s="135">
        <f t="shared" ref="D64:H64" si="79">+D61+D62+D63</f>
        <v>2086</v>
      </c>
      <c r="E64" s="181">
        <f t="shared" si="79"/>
        <v>4144</v>
      </c>
      <c r="F64" s="134">
        <f t="shared" si="79"/>
        <v>2685</v>
      </c>
      <c r="G64" s="136">
        <f t="shared" si="79"/>
        <v>2683</v>
      </c>
      <c r="H64" s="190">
        <f t="shared" si="79"/>
        <v>5368</v>
      </c>
      <c r="I64" s="137">
        <f>IF(E64=0,0,((H64/E64)-1)*100)</f>
        <v>29.536679536679532</v>
      </c>
      <c r="J64" s="4"/>
      <c r="K64" s="4"/>
      <c r="L64" s="42" t="s">
        <v>57</v>
      </c>
      <c r="M64" s="43">
        <f>+M61+M62+M63</f>
        <v>305064</v>
      </c>
      <c r="N64" s="44">
        <f t="shared" ref="N64:V64" si="80">+N61+N62+N63</f>
        <v>303675</v>
      </c>
      <c r="O64" s="203">
        <f t="shared" si="80"/>
        <v>608739</v>
      </c>
      <c r="P64" s="45">
        <f t="shared" si="80"/>
        <v>0</v>
      </c>
      <c r="Q64" s="203">
        <f t="shared" si="80"/>
        <v>608739</v>
      </c>
      <c r="R64" s="46">
        <f t="shared" si="80"/>
        <v>408022</v>
      </c>
      <c r="S64" s="44">
        <f t="shared" si="80"/>
        <v>400036</v>
      </c>
      <c r="T64" s="203">
        <f t="shared" si="80"/>
        <v>808058</v>
      </c>
      <c r="U64" s="44">
        <f t="shared" si="80"/>
        <v>0</v>
      </c>
      <c r="V64" s="203">
        <f t="shared" si="80"/>
        <v>808058</v>
      </c>
      <c r="W64" s="47">
        <f>IF(Q64=0,0,((V64/Q64)-1)*100)</f>
        <v>32.742932521162601</v>
      </c>
    </row>
    <row r="65" spans="2:25" ht="13.5" thickTop="1">
      <c r="B65" s="112" t="s">
        <v>13</v>
      </c>
      <c r="C65" s="126">
        <f t="shared" ref="C65:H67" si="81">+C13+C39</f>
        <v>851</v>
      </c>
      <c r="D65" s="128">
        <f t="shared" si="81"/>
        <v>851</v>
      </c>
      <c r="E65" s="186">
        <f t="shared" si="81"/>
        <v>1702</v>
      </c>
      <c r="F65" s="126">
        <f t="shared" si="81"/>
        <v>1126</v>
      </c>
      <c r="G65" s="128">
        <f t="shared" si="81"/>
        <v>1126</v>
      </c>
      <c r="H65" s="186">
        <f t="shared" si="81"/>
        <v>2252</v>
      </c>
      <c r="I65" s="129">
        <f t="shared" ref="I65:I76" si="82">IF(E65=0,0,((H65/E65)-1)*100)</f>
        <v>32.31492361927144</v>
      </c>
      <c r="J65" s="4"/>
      <c r="K65" s="4"/>
      <c r="L65" s="14" t="s">
        <v>13</v>
      </c>
      <c r="M65" s="37">
        <f t="shared" ref="M65:N67" si="83">+M13+M39</f>
        <v>117575</v>
      </c>
      <c r="N65" s="38">
        <f t="shared" si="83"/>
        <v>127304</v>
      </c>
      <c r="O65" s="202">
        <f t="shared" ref="O65:O66" si="84">SUM(M65:N65)</f>
        <v>244879</v>
      </c>
      <c r="P65" s="39">
        <f t="shared" ref="P65:S67" si="85">+P13+P39</f>
        <v>0</v>
      </c>
      <c r="Q65" s="202">
        <f t="shared" si="85"/>
        <v>244879</v>
      </c>
      <c r="R65" s="40">
        <f t="shared" si="85"/>
        <v>161281</v>
      </c>
      <c r="S65" s="38">
        <f t="shared" si="85"/>
        <v>161350</v>
      </c>
      <c r="T65" s="202">
        <f t="shared" ref="T65:T66" si="86">SUM(R65:S65)</f>
        <v>322631</v>
      </c>
      <c r="U65" s="39">
        <f>U13+U39</f>
        <v>0</v>
      </c>
      <c r="V65" s="205">
        <f>+T65+U65</f>
        <v>322631</v>
      </c>
      <c r="W65" s="41">
        <f t="shared" ref="W65:W76" si="87">IF(Q65=0,0,((V65/Q65)-1)*100)</f>
        <v>31.751191404734591</v>
      </c>
    </row>
    <row r="66" spans="2:25">
      <c r="B66" s="112" t="s">
        <v>14</v>
      </c>
      <c r="C66" s="126">
        <f t="shared" si="81"/>
        <v>733</v>
      </c>
      <c r="D66" s="128">
        <f t="shared" si="81"/>
        <v>733</v>
      </c>
      <c r="E66" s="186">
        <f t="shared" si="81"/>
        <v>1466</v>
      </c>
      <c r="F66" s="126">
        <f t="shared" si="81"/>
        <v>998</v>
      </c>
      <c r="G66" s="128">
        <f t="shared" si="81"/>
        <v>999</v>
      </c>
      <c r="H66" s="186">
        <f t="shared" si="81"/>
        <v>1997</v>
      </c>
      <c r="I66" s="129">
        <f t="shared" si="82"/>
        <v>36.221009549795369</v>
      </c>
      <c r="J66" s="4"/>
      <c r="K66" s="4"/>
      <c r="L66" s="14" t="s">
        <v>14</v>
      </c>
      <c r="M66" s="37">
        <f t="shared" si="83"/>
        <v>110153</v>
      </c>
      <c r="N66" s="38">
        <f t="shared" si="83"/>
        <v>115931</v>
      </c>
      <c r="O66" s="202">
        <f t="shared" si="84"/>
        <v>226084</v>
      </c>
      <c r="P66" s="39">
        <f t="shared" si="85"/>
        <v>0</v>
      </c>
      <c r="Q66" s="202">
        <f t="shared" si="85"/>
        <v>226084</v>
      </c>
      <c r="R66" s="40">
        <f t="shared" si="85"/>
        <v>140957</v>
      </c>
      <c r="S66" s="38">
        <f t="shared" si="85"/>
        <v>149992</v>
      </c>
      <c r="T66" s="202">
        <f t="shared" si="86"/>
        <v>290949</v>
      </c>
      <c r="U66" s="39">
        <f>U14+U40</f>
        <v>0</v>
      </c>
      <c r="V66" s="205">
        <f>+T66+U66</f>
        <v>290949</v>
      </c>
      <c r="W66" s="41">
        <f t="shared" si="87"/>
        <v>28.690663647139992</v>
      </c>
    </row>
    <row r="67" spans="2:25" ht="13.5" thickBot="1">
      <c r="B67" s="112" t="s">
        <v>15</v>
      </c>
      <c r="C67" s="126">
        <f t="shared" si="81"/>
        <v>812</v>
      </c>
      <c r="D67" s="128">
        <f t="shared" si="81"/>
        <v>812</v>
      </c>
      <c r="E67" s="186">
        <f t="shared" si="81"/>
        <v>1624</v>
      </c>
      <c r="F67" s="126">
        <f t="shared" si="81"/>
        <v>1219</v>
      </c>
      <c r="G67" s="128">
        <f t="shared" si="81"/>
        <v>1219</v>
      </c>
      <c r="H67" s="186">
        <f t="shared" si="81"/>
        <v>2438</v>
      </c>
      <c r="I67" s="129">
        <f>IF(E67=0,0,((H67/E67)-1)*100)</f>
        <v>50.123152709359609</v>
      </c>
      <c r="J67" s="4"/>
      <c r="K67" s="4"/>
      <c r="L67" s="14" t="s">
        <v>15</v>
      </c>
      <c r="M67" s="37">
        <f t="shared" si="83"/>
        <v>115650</v>
      </c>
      <c r="N67" s="38">
        <f t="shared" si="83"/>
        <v>118527</v>
      </c>
      <c r="O67" s="202">
        <f>SUM(M67:N67)</f>
        <v>234177</v>
      </c>
      <c r="P67" s="39">
        <f t="shared" si="85"/>
        <v>0</v>
      </c>
      <c r="Q67" s="202">
        <f t="shared" si="85"/>
        <v>234177</v>
      </c>
      <c r="R67" s="40">
        <f t="shared" si="85"/>
        <v>156182</v>
      </c>
      <c r="S67" s="38">
        <f t="shared" si="85"/>
        <v>162048</v>
      </c>
      <c r="T67" s="202">
        <f>SUM(R67:S67)</f>
        <v>318230</v>
      </c>
      <c r="U67" s="39">
        <f>U15+U41</f>
        <v>0</v>
      </c>
      <c r="V67" s="205">
        <f>+T67+U67</f>
        <v>318230</v>
      </c>
      <c r="W67" s="41">
        <f>IF(Q67=0,0,((V67/Q67)-1)*100)</f>
        <v>35.892935685400353</v>
      </c>
    </row>
    <row r="68" spans="2:25" ht="14.25" thickTop="1" thickBot="1">
      <c r="B68" s="133" t="s">
        <v>61</v>
      </c>
      <c r="C68" s="134">
        <f>+C65+C66+C67</f>
        <v>2396</v>
      </c>
      <c r="D68" s="136">
        <f t="shared" ref="D68:H68" si="88">+D65+D66+D67</f>
        <v>2396</v>
      </c>
      <c r="E68" s="181">
        <f t="shared" si="88"/>
        <v>4792</v>
      </c>
      <c r="F68" s="134">
        <f t="shared" si="88"/>
        <v>3343</v>
      </c>
      <c r="G68" s="136">
        <f t="shared" si="88"/>
        <v>3344</v>
      </c>
      <c r="H68" s="187">
        <f t="shared" si="88"/>
        <v>6687</v>
      </c>
      <c r="I68" s="138">
        <f>IF(E68=0,0,((H68/E68)-1)*100)</f>
        <v>39.545075125208683</v>
      </c>
      <c r="J68" s="8"/>
      <c r="K68" s="8"/>
      <c r="L68" s="42" t="s">
        <v>61</v>
      </c>
      <c r="M68" s="46">
        <f>+M65+M66+M67</f>
        <v>343378</v>
      </c>
      <c r="N68" s="44">
        <f t="shared" ref="N68:V68" si="89">+N65+N66+N67</f>
        <v>361762</v>
      </c>
      <c r="O68" s="203">
        <f t="shared" si="89"/>
        <v>705140</v>
      </c>
      <c r="P68" s="45">
        <f t="shared" si="89"/>
        <v>0</v>
      </c>
      <c r="Q68" s="206">
        <f t="shared" si="89"/>
        <v>705140</v>
      </c>
      <c r="R68" s="46">
        <f t="shared" si="89"/>
        <v>458420</v>
      </c>
      <c r="S68" s="44">
        <f t="shared" si="89"/>
        <v>473390</v>
      </c>
      <c r="T68" s="203">
        <f t="shared" si="89"/>
        <v>931810</v>
      </c>
      <c r="U68" s="45">
        <f t="shared" si="89"/>
        <v>0</v>
      </c>
      <c r="V68" s="206">
        <f t="shared" si="89"/>
        <v>931810</v>
      </c>
      <c r="W68" s="47">
        <f>IF(Q68=0,0,((V68/Q68)-1)*100)</f>
        <v>32.145389568029039</v>
      </c>
      <c r="X68" s="344"/>
      <c r="Y68" s="344"/>
    </row>
    <row r="69" spans="2:25" ht="13.5" thickTop="1">
      <c r="B69" s="112" t="s">
        <v>16</v>
      </c>
      <c r="C69" s="139">
        <f t="shared" ref="C69:H71" si="90">+C17+C43</f>
        <v>749</v>
      </c>
      <c r="D69" s="141">
        <f t="shared" si="90"/>
        <v>749</v>
      </c>
      <c r="E69" s="186">
        <f t="shared" si="90"/>
        <v>1498</v>
      </c>
      <c r="F69" s="139">
        <f t="shared" si="90"/>
        <v>1132</v>
      </c>
      <c r="G69" s="141">
        <f t="shared" si="90"/>
        <v>1132</v>
      </c>
      <c r="H69" s="186">
        <f t="shared" si="90"/>
        <v>2264</v>
      </c>
      <c r="I69" s="129">
        <f t="shared" si="82"/>
        <v>51.134846461949259</v>
      </c>
      <c r="J69" s="8"/>
      <c r="K69" s="4"/>
      <c r="L69" s="14" t="s">
        <v>16</v>
      </c>
      <c r="M69" s="37">
        <f t="shared" ref="M69:N71" si="91">+M17+M43</f>
        <v>103938</v>
      </c>
      <c r="N69" s="38">
        <f t="shared" si="91"/>
        <v>104046</v>
      </c>
      <c r="O69" s="202">
        <f t="shared" ref="O69:O71" si="92">SUM(M69:N69)</f>
        <v>207984</v>
      </c>
      <c r="P69" s="39">
        <f t="shared" ref="P69:S71" si="93">+P17+P43</f>
        <v>0</v>
      </c>
      <c r="Q69" s="202">
        <f t="shared" si="93"/>
        <v>207984</v>
      </c>
      <c r="R69" s="40">
        <f t="shared" si="93"/>
        <v>155571</v>
      </c>
      <c r="S69" s="38">
        <f t="shared" si="93"/>
        <v>156052</v>
      </c>
      <c r="T69" s="202">
        <f t="shared" ref="T69:T71" si="94">SUM(R69:S69)</f>
        <v>311623</v>
      </c>
      <c r="U69" s="39">
        <f>U17+U43</f>
        <v>0</v>
      </c>
      <c r="V69" s="205">
        <f>+T69+U69</f>
        <v>311623</v>
      </c>
      <c r="W69" s="41">
        <f t="shared" si="87"/>
        <v>49.83027540580045</v>
      </c>
    </row>
    <row r="70" spans="2:25">
      <c r="B70" s="112" t="s">
        <v>17</v>
      </c>
      <c r="C70" s="139">
        <f t="shared" si="90"/>
        <v>666</v>
      </c>
      <c r="D70" s="141">
        <f t="shared" si="90"/>
        <v>666</v>
      </c>
      <c r="E70" s="186">
        <f t="shared" si="90"/>
        <v>1332</v>
      </c>
      <c r="F70" s="139">
        <f t="shared" si="90"/>
        <v>1083</v>
      </c>
      <c r="G70" s="141">
        <f t="shared" si="90"/>
        <v>1083</v>
      </c>
      <c r="H70" s="186">
        <f t="shared" si="90"/>
        <v>2166</v>
      </c>
      <c r="I70" s="129">
        <f>IF(E70=0,0,((H70/E70)-1)*100)</f>
        <v>62.612612612612615</v>
      </c>
      <c r="J70" s="4"/>
      <c r="K70" s="4"/>
      <c r="L70" s="14" t="s">
        <v>17</v>
      </c>
      <c r="M70" s="37">
        <f t="shared" si="91"/>
        <v>91609</v>
      </c>
      <c r="N70" s="38">
        <f t="shared" si="91"/>
        <v>90717</v>
      </c>
      <c r="O70" s="202">
        <f>SUM(M70:N70)</f>
        <v>182326</v>
      </c>
      <c r="P70" s="39">
        <f t="shared" si="93"/>
        <v>0</v>
      </c>
      <c r="Q70" s="202">
        <f t="shared" si="93"/>
        <v>182326</v>
      </c>
      <c r="R70" s="40">
        <f t="shared" si="93"/>
        <v>145130</v>
      </c>
      <c r="S70" s="38">
        <f t="shared" si="93"/>
        <v>143647</v>
      </c>
      <c r="T70" s="202">
        <f>SUM(R70:S70)</f>
        <v>288777</v>
      </c>
      <c r="U70" s="151">
        <f>U18+U44</f>
        <v>0</v>
      </c>
      <c r="V70" s="202">
        <f>+T70+U70</f>
        <v>288777</v>
      </c>
      <c r="W70" s="41">
        <f>IF(Q70=0,0,((V70/Q70)-1)*100)</f>
        <v>58.384980748768697</v>
      </c>
    </row>
    <row r="71" spans="2:25" ht="13.5" thickBot="1">
      <c r="B71" s="112" t="s">
        <v>18</v>
      </c>
      <c r="C71" s="139">
        <f t="shared" si="90"/>
        <v>634</v>
      </c>
      <c r="D71" s="141">
        <f t="shared" si="90"/>
        <v>634</v>
      </c>
      <c r="E71" s="186">
        <f t="shared" si="90"/>
        <v>1268</v>
      </c>
      <c r="F71" s="139">
        <f t="shared" si="90"/>
        <v>937</v>
      </c>
      <c r="G71" s="141">
        <f t="shared" si="90"/>
        <v>938</v>
      </c>
      <c r="H71" s="186">
        <f t="shared" si="90"/>
        <v>1875</v>
      </c>
      <c r="I71" s="129">
        <f t="shared" si="82"/>
        <v>47.870662460567814</v>
      </c>
      <c r="J71" s="4"/>
      <c r="K71" s="4"/>
      <c r="L71" s="14" t="s">
        <v>18</v>
      </c>
      <c r="M71" s="37">
        <f t="shared" si="91"/>
        <v>82977</v>
      </c>
      <c r="N71" s="38">
        <f t="shared" si="91"/>
        <v>82388</v>
      </c>
      <c r="O71" s="202">
        <f t="shared" si="92"/>
        <v>165365</v>
      </c>
      <c r="P71" s="39">
        <f t="shared" si="93"/>
        <v>0</v>
      </c>
      <c r="Q71" s="202">
        <f t="shared" si="93"/>
        <v>165365</v>
      </c>
      <c r="R71" s="40">
        <f t="shared" si="93"/>
        <v>135663</v>
      </c>
      <c r="S71" s="38">
        <f t="shared" si="93"/>
        <v>134895</v>
      </c>
      <c r="T71" s="202">
        <f t="shared" si="94"/>
        <v>270558</v>
      </c>
      <c r="U71" s="151">
        <f>U19+U45</f>
        <v>0</v>
      </c>
      <c r="V71" s="202">
        <f>+T71+U71</f>
        <v>270558</v>
      </c>
      <c r="W71" s="41">
        <f t="shared" si="87"/>
        <v>63.61261451939648</v>
      </c>
    </row>
    <row r="72" spans="2:25" ht="16.5" thickTop="1" thickBot="1">
      <c r="B72" s="142" t="s">
        <v>19</v>
      </c>
      <c r="C72" s="143">
        <f>+C69+C70+C71</f>
        <v>2049</v>
      </c>
      <c r="D72" s="150">
        <f t="shared" ref="D72:H72" si="95">+D69+D70+D71</f>
        <v>2049</v>
      </c>
      <c r="E72" s="195">
        <f t="shared" si="95"/>
        <v>4098</v>
      </c>
      <c r="F72" s="134">
        <f t="shared" si="95"/>
        <v>3152</v>
      </c>
      <c r="G72" s="145">
        <f t="shared" si="95"/>
        <v>3153</v>
      </c>
      <c r="H72" s="188">
        <f t="shared" si="95"/>
        <v>6305</v>
      </c>
      <c r="I72" s="137">
        <f t="shared" si="82"/>
        <v>53.855539287457297</v>
      </c>
      <c r="J72" s="10"/>
      <c r="K72" s="11"/>
      <c r="L72" s="48" t="s">
        <v>19</v>
      </c>
      <c r="M72" s="49">
        <f>+M69+M70+M71</f>
        <v>278524</v>
      </c>
      <c r="N72" s="50">
        <f t="shared" ref="N72:V72" si="96">+N69+N70+N71</f>
        <v>277151</v>
      </c>
      <c r="O72" s="204">
        <f t="shared" si="96"/>
        <v>555675</v>
      </c>
      <c r="P72" s="50">
        <f t="shared" si="96"/>
        <v>0</v>
      </c>
      <c r="Q72" s="204">
        <f t="shared" si="96"/>
        <v>555675</v>
      </c>
      <c r="R72" s="49">
        <f t="shared" si="96"/>
        <v>436364</v>
      </c>
      <c r="S72" s="50">
        <f t="shared" si="96"/>
        <v>434594</v>
      </c>
      <c r="T72" s="204">
        <f t="shared" si="96"/>
        <v>870958</v>
      </c>
      <c r="U72" s="50">
        <f t="shared" si="96"/>
        <v>0</v>
      </c>
      <c r="V72" s="204">
        <f t="shared" si="96"/>
        <v>870958</v>
      </c>
      <c r="W72" s="51">
        <f t="shared" si="87"/>
        <v>56.738741170648325</v>
      </c>
    </row>
    <row r="73" spans="2:25" ht="13.5" thickTop="1">
      <c r="B73" s="112" t="s">
        <v>21</v>
      </c>
      <c r="C73" s="126">
        <f t="shared" ref="C73:H75" si="97">+C21+C47</f>
        <v>609</v>
      </c>
      <c r="D73" s="128">
        <f t="shared" si="97"/>
        <v>609</v>
      </c>
      <c r="E73" s="196">
        <f t="shared" si="97"/>
        <v>1218</v>
      </c>
      <c r="F73" s="126">
        <f t="shared" si="97"/>
        <v>989</v>
      </c>
      <c r="G73" s="128">
        <f t="shared" si="97"/>
        <v>988</v>
      </c>
      <c r="H73" s="189">
        <f t="shared" si="97"/>
        <v>1977</v>
      </c>
      <c r="I73" s="129">
        <f t="shared" si="82"/>
        <v>62.315270935960584</v>
      </c>
      <c r="J73" s="4"/>
      <c r="K73" s="4"/>
      <c r="L73" s="14" t="s">
        <v>21</v>
      </c>
      <c r="M73" s="37">
        <f t="shared" ref="M73:N75" si="98">+M21+M47</f>
        <v>88612</v>
      </c>
      <c r="N73" s="38">
        <f t="shared" si="98"/>
        <v>90252</v>
      </c>
      <c r="O73" s="202">
        <f t="shared" ref="O73:O75" si="99">SUM(M73:N73)</f>
        <v>178864</v>
      </c>
      <c r="P73" s="39">
        <f t="shared" ref="P73:S75" si="100">+P21+P47</f>
        <v>0</v>
      </c>
      <c r="Q73" s="202">
        <f t="shared" si="100"/>
        <v>178864</v>
      </c>
      <c r="R73" s="40">
        <f t="shared" si="100"/>
        <v>154231</v>
      </c>
      <c r="S73" s="38">
        <f t="shared" si="100"/>
        <v>152207</v>
      </c>
      <c r="T73" s="202">
        <f t="shared" ref="T73:T75" si="101">SUM(R73:S73)</f>
        <v>306438</v>
      </c>
      <c r="U73" s="151">
        <f>U21+U47</f>
        <v>0</v>
      </c>
      <c r="V73" s="202">
        <f>+T73+U73</f>
        <v>306438</v>
      </c>
      <c r="W73" s="41">
        <f t="shared" si="87"/>
        <v>71.324581805170411</v>
      </c>
    </row>
    <row r="74" spans="2:25">
      <c r="B74" s="112" t="s">
        <v>22</v>
      </c>
      <c r="C74" s="126">
        <f t="shared" si="97"/>
        <v>688</v>
      </c>
      <c r="D74" s="128">
        <f t="shared" si="97"/>
        <v>688</v>
      </c>
      <c r="E74" s="180">
        <f t="shared" si="97"/>
        <v>1376</v>
      </c>
      <c r="F74" s="126">
        <f t="shared" si="97"/>
        <v>1065</v>
      </c>
      <c r="G74" s="128">
        <f t="shared" si="97"/>
        <v>1065</v>
      </c>
      <c r="H74" s="180">
        <f t="shared" si="97"/>
        <v>2130</v>
      </c>
      <c r="I74" s="129">
        <f t="shared" si="82"/>
        <v>54.796511627906973</v>
      </c>
      <c r="J74" s="4"/>
      <c r="K74" s="4"/>
      <c r="L74" s="14" t="s">
        <v>22</v>
      </c>
      <c r="M74" s="37">
        <f t="shared" si="98"/>
        <v>96384</v>
      </c>
      <c r="N74" s="38">
        <f t="shared" si="98"/>
        <v>102015</v>
      </c>
      <c r="O74" s="202">
        <f t="shared" si="99"/>
        <v>198399</v>
      </c>
      <c r="P74" s="39">
        <f t="shared" si="100"/>
        <v>0</v>
      </c>
      <c r="Q74" s="202">
        <f t="shared" si="100"/>
        <v>198399</v>
      </c>
      <c r="R74" s="40">
        <f t="shared" si="100"/>
        <v>159939</v>
      </c>
      <c r="S74" s="38">
        <f t="shared" si="100"/>
        <v>164892</v>
      </c>
      <c r="T74" s="202">
        <f t="shared" si="101"/>
        <v>324831</v>
      </c>
      <c r="U74" s="151">
        <f>U22+U48</f>
        <v>1</v>
      </c>
      <c r="V74" s="202">
        <f>+T74+U74</f>
        <v>324832</v>
      </c>
      <c r="W74" s="41">
        <f t="shared" si="87"/>
        <v>63.726631686651643</v>
      </c>
    </row>
    <row r="75" spans="2:25" ht="13.5" thickBot="1">
      <c r="B75" s="112" t="s">
        <v>23</v>
      </c>
      <c r="C75" s="126">
        <f t="shared" si="97"/>
        <v>629</v>
      </c>
      <c r="D75" s="147">
        <f t="shared" si="97"/>
        <v>629</v>
      </c>
      <c r="E75" s="184">
        <f t="shared" si="97"/>
        <v>1258</v>
      </c>
      <c r="F75" s="126">
        <f t="shared" si="97"/>
        <v>982</v>
      </c>
      <c r="G75" s="147">
        <f t="shared" si="97"/>
        <v>984</v>
      </c>
      <c r="H75" s="184">
        <f t="shared" si="97"/>
        <v>1966</v>
      </c>
      <c r="I75" s="148">
        <f t="shared" si="82"/>
        <v>56.279809220985697</v>
      </c>
      <c r="J75" s="4"/>
      <c r="K75" s="4"/>
      <c r="L75" s="14" t="s">
        <v>23</v>
      </c>
      <c r="M75" s="37">
        <f t="shared" si="98"/>
        <v>91936</v>
      </c>
      <c r="N75" s="38">
        <f t="shared" si="98"/>
        <v>93405</v>
      </c>
      <c r="O75" s="202">
        <f t="shared" si="99"/>
        <v>185341</v>
      </c>
      <c r="P75" s="39">
        <f t="shared" si="100"/>
        <v>0</v>
      </c>
      <c r="Q75" s="202">
        <f t="shared" si="100"/>
        <v>185341</v>
      </c>
      <c r="R75" s="40">
        <f t="shared" si="100"/>
        <v>146409</v>
      </c>
      <c r="S75" s="38">
        <f t="shared" si="100"/>
        <v>145757</v>
      </c>
      <c r="T75" s="202">
        <f t="shared" si="101"/>
        <v>292166</v>
      </c>
      <c r="U75" s="39">
        <f>U23+U49</f>
        <v>0</v>
      </c>
      <c r="V75" s="205">
        <f>+T75+U75</f>
        <v>292166</v>
      </c>
      <c r="W75" s="41">
        <f t="shared" si="87"/>
        <v>57.637004224645395</v>
      </c>
    </row>
    <row r="76" spans="2:25" ht="14.25" thickTop="1" thickBot="1">
      <c r="B76" s="133" t="s">
        <v>24</v>
      </c>
      <c r="C76" s="134">
        <f>+C73+C74+C75</f>
        <v>1926</v>
      </c>
      <c r="D76" s="136">
        <f t="shared" ref="D76:H76" si="102">+D73+D74+D75</f>
        <v>1926</v>
      </c>
      <c r="E76" s="190">
        <f t="shared" si="102"/>
        <v>3852</v>
      </c>
      <c r="F76" s="134">
        <f t="shared" si="102"/>
        <v>3036</v>
      </c>
      <c r="G76" s="136">
        <f t="shared" si="102"/>
        <v>3037</v>
      </c>
      <c r="H76" s="190">
        <f t="shared" si="102"/>
        <v>6073</v>
      </c>
      <c r="I76" s="137">
        <f t="shared" si="82"/>
        <v>57.658359293873303</v>
      </c>
      <c r="J76" s="4"/>
      <c r="K76" s="4"/>
      <c r="L76" s="42" t="s">
        <v>24</v>
      </c>
      <c r="M76" s="43">
        <f>+M73+M74+M75</f>
        <v>276932</v>
      </c>
      <c r="N76" s="44">
        <f t="shared" ref="N76:V76" si="103">+N73+N74+N75</f>
        <v>285672</v>
      </c>
      <c r="O76" s="203">
        <f t="shared" si="103"/>
        <v>562604</v>
      </c>
      <c r="P76" s="45">
        <f t="shared" si="103"/>
        <v>0</v>
      </c>
      <c r="Q76" s="203">
        <f t="shared" si="103"/>
        <v>562604</v>
      </c>
      <c r="R76" s="46">
        <f t="shared" si="103"/>
        <v>460579</v>
      </c>
      <c r="S76" s="44">
        <f t="shared" si="103"/>
        <v>462856</v>
      </c>
      <c r="T76" s="203">
        <f t="shared" si="103"/>
        <v>923435</v>
      </c>
      <c r="U76" s="45">
        <f t="shared" si="103"/>
        <v>1</v>
      </c>
      <c r="V76" s="206">
        <f t="shared" si="103"/>
        <v>923436</v>
      </c>
      <c r="W76" s="47">
        <f t="shared" si="87"/>
        <v>64.136053067521743</v>
      </c>
    </row>
    <row r="77" spans="2:25" ht="14.25" thickTop="1" thickBot="1">
      <c r="B77" s="133" t="s">
        <v>62</v>
      </c>
      <c r="C77" s="134">
        <f t="shared" ref="C77:H77" si="104">+C68+C72+C76</f>
        <v>6371</v>
      </c>
      <c r="D77" s="136">
        <f t="shared" si="104"/>
        <v>6371</v>
      </c>
      <c r="E77" s="181">
        <f t="shared" si="104"/>
        <v>12742</v>
      </c>
      <c r="F77" s="134">
        <f t="shared" si="104"/>
        <v>9531</v>
      </c>
      <c r="G77" s="136">
        <f t="shared" si="104"/>
        <v>9534</v>
      </c>
      <c r="H77" s="187">
        <f t="shared" si="104"/>
        <v>19065</v>
      </c>
      <c r="I77" s="138">
        <f>IF(E77=0,0,((H77/E77)-1)*100)</f>
        <v>49.623293046617476</v>
      </c>
      <c r="J77" s="8"/>
      <c r="K77" s="4"/>
      <c r="L77" s="42" t="s">
        <v>62</v>
      </c>
      <c r="M77" s="46">
        <f t="shared" ref="M77:V77" si="105">+M68+M72+M76</f>
        <v>898834</v>
      </c>
      <c r="N77" s="44">
        <f t="shared" si="105"/>
        <v>924585</v>
      </c>
      <c r="O77" s="203">
        <f t="shared" si="105"/>
        <v>1823419</v>
      </c>
      <c r="P77" s="45">
        <f t="shared" si="105"/>
        <v>0</v>
      </c>
      <c r="Q77" s="206">
        <f t="shared" si="105"/>
        <v>1823419</v>
      </c>
      <c r="R77" s="46">
        <f t="shared" si="105"/>
        <v>1355363</v>
      </c>
      <c r="S77" s="44">
        <f t="shared" si="105"/>
        <v>1370840</v>
      </c>
      <c r="T77" s="203">
        <f t="shared" si="105"/>
        <v>2726203</v>
      </c>
      <c r="U77" s="45">
        <f t="shared" si="105"/>
        <v>1</v>
      </c>
      <c r="V77" s="206">
        <f t="shared" si="105"/>
        <v>2726204</v>
      </c>
      <c r="W77" s="47">
        <f>IF(Q77=0,0,((V77/Q77)-1)*100)</f>
        <v>49.510562300820602</v>
      </c>
      <c r="X77" s="344"/>
      <c r="Y77" s="344"/>
    </row>
    <row r="78" spans="2:25" ht="14.25" thickTop="1" thickBot="1">
      <c r="B78" s="133" t="s">
        <v>7</v>
      </c>
      <c r="C78" s="134">
        <f>+C77+C64</f>
        <v>8429</v>
      </c>
      <c r="D78" s="136">
        <f t="shared" ref="D78:H78" si="106">+D77+D64</f>
        <v>8457</v>
      </c>
      <c r="E78" s="181">
        <f t="shared" si="106"/>
        <v>16886</v>
      </c>
      <c r="F78" s="134">
        <f t="shared" si="106"/>
        <v>12216</v>
      </c>
      <c r="G78" s="136">
        <f t="shared" si="106"/>
        <v>12217</v>
      </c>
      <c r="H78" s="187">
        <f t="shared" si="106"/>
        <v>24433</v>
      </c>
      <c r="I78" s="138">
        <f>IF(E78=0,0,((H78/E78)-1)*100)</f>
        <v>44.693829207627608</v>
      </c>
      <c r="J78" s="8"/>
      <c r="K78" s="8"/>
      <c r="L78" s="42" t="s">
        <v>7</v>
      </c>
      <c r="M78" s="46">
        <f>+M77+M64</f>
        <v>1203898</v>
      </c>
      <c r="N78" s="44">
        <f t="shared" ref="N78:V78" si="107">+N77+N64</f>
        <v>1228260</v>
      </c>
      <c r="O78" s="203">
        <f t="shared" si="107"/>
        <v>2432158</v>
      </c>
      <c r="P78" s="45">
        <f t="shared" si="107"/>
        <v>0</v>
      </c>
      <c r="Q78" s="206">
        <f t="shared" si="107"/>
        <v>2432158</v>
      </c>
      <c r="R78" s="46">
        <f t="shared" si="107"/>
        <v>1763385</v>
      </c>
      <c r="S78" s="44">
        <f t="shared" si="107"/>
        <v>1770876</v>
      </c>
      <c r="T78" s="203">
        <f t="shared" si="107"/>
        <v>3534261</v>
      </c>
      <c r="U78" s="45">
        <f t="shared" si="107"/>
        <v>1</v>
      </c>
      <c r="V78" s="206">
        <f t="shared" si="107"/>
        <v>3534262</v>
      </c>
      <c r="W78" s="47">
        <f>IF(Q78=0,0,((V78/Q78)-1)*100)</f>
        <v>45.313832407269587</v>
      </c>
      <c r="X78" s="344"/>
      <c r="Y78" s="344"/>
    </row>
    <row r="79" spans="2:25" ht="14.25" thickTop="1" thickBot="1">
      <c r="B79" s="149" t="s">
        <v>60</v>
      </c>
      <c r="C79" s="108"/>
      <c r="D79" s="108"/>
      <c r="E79" s="108"/>
      <c r="F79" s="108"/>
      <c r="G79" s="108"/>
      <c r="H79" s="108"/>
      <c r="I79" s="109"/>
      <c r="J79" s="4"/>
      <c r="K79" s="4"/>
      <c r="L79" s="55" t="s">
        <v>60</v>
      </c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4"/>
    </row>
    <row r="80" spans="2:25" ht="13.5" thickTop="1">
      <c r="L80" s="478" t="s">
        <v>33</v>
      </c>
      <c r="M80" s="479"/>
      <c r="N80" s="479"/>
      <c r="O80" s="479"/>
      <c r="P80" s="479"/>
      <c r="Q80" s="479"/>
      <c r="R80" s="479"/>
      <c r="S80" s="479"/>
      <c r="T80" s="479"/>
      <c r="U80" s="479"/>
      <c r="V80" s="479"/>
      <c r="W80" s="480"/>
    </row>
    <row r="81" spans="12:26" ht="13.5" thickBot="1">
      <c r="L81" s="481" t="s">
        <v>43</v>
      </c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3"/>
    </row>
    <row r="82" spans="12:26" ht="14.25" thickTop="1" thickBot="1">
      <c r="L82" s="56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 t="s">
        <v>34</v>
      </c>
    </row>
    <row r="83" spans="12:26" ht="14.25" thickTop="1" thickBot="1">
      <c r="L83" s="59"/>
      <c r="M83" s="230" t="s">
        <v>58</v>
      </c>
      <c r="N83" s="231"/>
      <c r="O83" s="232"/>
      <c r="P83" s="230"/>
      <c r="Q83" s="230"/>
      <c r="R83" s="230" t="s">
        <v>59</v>
      </c>
      <c r="S83" s="231"/>
      <c r="T83" s="232"/>
      <c r="U83" s="230"/>
      <c r="V83" s="230"/>
      <c r="W83" s="384" t="s">
        <v>2</v>
      </c>
    </row>
    <row r="84" spans="12:26" ht="13.5" thickTop="1">
      <c r="L84" s="61" t="s">
        <v>3</v>
      </c>
      <c r="M84" s="62"/>
      <c r="N84" s="63"/>
      <c r="O84" s="64"/>
      <c r="P84" s="65"/>
      <c r="Q84" s="64"/>
      <c r="R84" s="62"/>
      <c r="S84" s="63"/>
      <c r="T84" s="64"/>
      <c r="U84" s="65"/>
      <c r="V84" s="64"/>
      <c r="W84" s="385" t="s">
        <v>4</v>
      </c>
    </row>
    <row r="85" spans="12:26" ht="13.5" thickBot="1">
      <c r="L85" s="67"/>
      <c r="M85" s="68" t="s">
        <v>35</v>
      </c>
      <c r="N85" s="69" t="s">
        <v>36</v>
      </c>
      <c r="O85" s="70" t="s">
        <v>37</v>
      </c>
      <c r="P85" s="71" t="s">
        <v>32</v>
      </c>
      <c r="Q85" s="70" t="s">
        <v>7</v>
      </c>
      <c r="R85" s="68" t="s">
        <v>35</v>
      </c>
      <c r="S85" s="69" t="s">
        <v>36</v>
      </c>
      <c r="T85" s="70" t="s">
        <v>37</v>
      </c>
      <c r="U85" s="71" t="s">
        <v>32</v>
      </c>
      <c r="V85" s="70" t="s">
        <v>7</v>
      </c>
      <c r="W85" s="383"/>
    </row>
    <row r="86" spans="12:26" ht="5.25" customHeight="1" thickTop="1">
      <c r="L86" s="61"/>
      <c r="M86" s="73"/>
      <c r="N86" s="74"/>
      <c r="O86" s="75"/>
      <c r="P86" s="76"/>
      <c r="Q86" s="75"/>
      <c r="R86" s="73"/>
      <c r="S86" s="74"/>
      <c r="T86" s="75"/>
      <c r="U86" s="76"/>
      <c r="V86" s="75"/>
      <c r="W86" s="77"/>
    </row>
    <row r="87" spans="12:26">
      <c r="L87" s="61" t="s">
        <v>10</v>
      </c>
      <c r="M87" s="78">
        <v>4</v>
      </c>
      <c r="N87" s="79">
        <v>0</v>
      </c>
      <c r="O87" s="216">
        <f>M87+N87</f>
        <v>4</v>
      </c>
      <c r="P87" s="80">
        <v>0</v>
      </c>
      <c r="Q87" s="216">
        <f t="shared" ref="Q87:Q89" si="108">O87+P87</f>
        <v>4</v>
      </c>
      <c r="R87" s="78">
        <v>3</v>
      </c>
      <c r="S87" s="79">
        <v>0</v>
      </c>
      <c r="T87" s="216">
        <f>R87+S87</f>
        <v>3</v>
      </c>
      <c r="U87" s="80">
        <v>0</v>
      </c>
      <c r="V87" s="216">
        <f>T87+U87</f>
        <v>3</v>
      </c>
      <c r="W87" s="81">
        <f>IF(Q87=0,0,((V87/Q87)-1)*100)</f>
        <v>-25</v>
      </c>
      <c r="X87" s="345"/>
    </row>
    <row r="88" spans="12:26">
      <c r="L88" s="61" t="s">
        <v>11</v>
      </c>
      <c r="M88" s="78">
        <v>4</v>
      </c>
      <c r="N88" s="79">
        <v>0</v>
      </c>
      <c r="O88" s="216">
        <f>M88+N88</f>
        <v>4</v>
      </c>
      <c r="P88" s="80">
        <v>0</v>
      </c>
      <c r="Q88" s="216">
        <f t="shared" si="108"/>
        <v>4</v>
      </c>
      <c r="R88" s="78">
        <v>7</v>
      </c>
      <c r="S88" s="79">
        <v>0</v>
      </c>
      <c r="T88" s="216">
        <f>R88+S88</f>
        <v>7</v>
      </c>
      <c r="U88" s="80">
        <v>0</v>
      </c>
      <c r="V88" s="216">
        <f>T88+U88</f>
        <v>7</v>
      </c>
      <c r="W88" s="81">
        <f>IF(Q88=0,0,((V88/Q88)-1)*100)</f>
        <v>75</v>
      </c>
      <c r="X88" s="345"/>
    </row>
    <row r="89" spans="12:26" ht="13.5" thickBot="1">
      <c r="L89" s="67" t="s">
        <v>12</v>
      </c>
      <c r="M89" s="78">
        <v>3</v>
      </c>
      <c r="N89" s="79">
        <v>0</v>
      </c>
      <c r="O89" s="216">
        <f>M89+N89</f>
        <v>3</v>
      </c>
      <c r="P89" s="80">
        <v>0</v>
      </c>
      <c r="Q89" s="216">
        <f t="shared" si="108"/>
        <v>3</v>
      </c>
      <c r="R89" s="78">
        <v>5</v>
      </c>
      <c r="S89" s="79">
        <v>0</v>
      </c>
      <c r="T89" s="216">
        <f>R89+S89</f>
        <v>5</v>
      </c>
      <c r="U89" s="80">
        <v>0</v>
      </c>
      <c r="V89" s="216">
        <f>T89+U89</f>
        <v>5</v>
      </c>
      <c r="W89" s="81">
        <f>IF(Q89=0,0,((V89/Q89)-1)*100)</f>
        <v>66.666666666666671</v>
      </c>
    </row>
    <row r="90" spans="12:26" ht="14.25" thickTop="1" thickBot="1">
      <c r="L90" s="82" t="s">
        <v>57</v>
      </c>
      <c r="M90" s="83">
        <f>+M87+M88+M89</f>
        <v>11</v>
      </c>
      <c r="N90" s="84">
        <f t="shared" ref="N90:V90" si="109">+N87+N88+N89</f>
        <v>0</v>
      </c>
      <c r="O90" s="217">
        <f t="shared" si="109"/>
        <v>11</v>
      </c>
      <c r="P90" s="83">
        <f t="shared" si="109"/>
        <v>0</v>
      </c>
      <c r="Q90" s="217">
        <f t="shared" si="109"/>
        <v>11</v>
      </c>
      <c r="R90" s="83">
        <f t="shared" si="109"/>
        <v>15</v>
      </c>
      <c r="S90" s="84">
        <f t="shared" si="109"/>
        <v>0</v>
      </c>
      <c r="T90" s="217">
        <f t="shared" si="109"/>
        <v>15</v>
      </c>
      <c r="U90" s="83">
        <f t="shared" si="109"/>
        <v>0</v>
      </c>
      <c r="V90" s="217">
        <f t="shared" si="109"/>
        <v>15</v>
      </c>
      <c r="W90" s="85">
        <f t="shared" ref="W90:W102" si="110">IF(Q90=0,0,((V90/Q90)-1)*100)</f>
        <v>36.363636363636353</v>
      </c>
      <c r="X90" s="355"/>
    </row>
    <row r="91" spans="12:26" ht="13.5" thickTop="1">
      <c r="L91" s="61" t="s">
        <v>13</v>
      </c>
      <c r="M91" s="78">
        <v>8</v>
      </c>
      <c r="N91" s="79">
        <v>0</v>
      </c>
      <c r="O91" s="216">
        <f>M91+N91</f>
        <v>8</v>
      </c>
      <c r="P91" s="80">
        <v>0</v>
      </c>
      <c r="Q91" s="216">
        <f t="shared" ref="Q91:Q92" si="111">O91+P91</f>
        <v>8</v>
      </c>
      <c r="R91" s="78">
        <v>4</v>
      </c>
      <c r="S91" s="79">
        <v>0</v>
      </c>
      <c r="T91" s="216">
        <f>R91+S91</f>
        <v>4</v>
      </c>
      <c r="U91" s="80">
        <v>0</v>
      </c>
      <c r="V91" s="216">
        <f>T91+U91</f>
        <v>4</v>
      </c>
      <c r="W91" s="81">
        <f t="shared" si="110"/>
        <v>-50</v>
      </c>
      <c r="X91" s="355"/>
    </row>
    <row r="92" spans="12:26">
      <c r="L92" s="61" t="s">
        <v>14</v>
      </c>
      <c r="M92" s="78">
        <v>5</v>
      </c>
      <c r="N92" s="79">
        <v>0</v>
      </c>
      <c r="O92" s="216">
        <f>M92+N92</f>
        <v>5</v>
      </c>
      <c r="P92" s="80">
        <v>0</v>
      </c>
      <c r="Q92" s="216">
        <f t="shared" si="111"/>
        <v>5</v>
      </c>
      <c r="R92" s="78">
        <v>3</v>
      </c>
      <c r="S92" s="79">
        <v>1</v>
      </c>
      <c r="T92" s="216">
        <f>R92+S92</f>
        <v>4</v>
      </c>
      <c r="U92" s="80">
        <v>0</v>
      </c>
      <c r="V92" s="216">
        <f>T92+U92</f>
        <v>4</v>
      </c>
      <c r="W92" s="81">
        <f t="shared" si="110"/>
        <v>-19.999999999999996</v>
      </c>
    </row>
    <row r="93" spans="12:26" ht="13.5" thickBot="1">
      <c r="L93" s="61" t="s">
        <v>15</v>
      </c>
      <c r="M93" s="78">
        <v>7</v>
      </c>
      <c r="N93" s="79">
        <v>0</v>
      </c>
      <c r="O93" s="216">
        <f>M93+N93</f>
        <v>7</v>
      </c>
      <c r="P93" s="80">
        <v>0</v>
      </c>
      <c r="Q93" s="216">
        <f>O93+P93</f>
        <v>7</v>
      </c>
      <c r="R93" s="78">
        <v>4</v>
      </c>
      <c r="S93" s="79">
        <v>0</v>
      </c>
      <c r="T93" s="216">
        <f>R93+S93</f>
        <v>4</v>
      </c>
      <c r="U93" s="80">
        <v>0</v>
      </c>
      <c r="V93" s="216">
        <f>T93+U93</f>
        <v>4</v>
      </c>
      <c r="W93" s="81">
        <f>IF(Q93=0,0,((V93/Q93)-1)*100)</f>
        <v>-42.857142857142861</v>
      </c>
    </row>
    <row r="94" spans="12:26" ht="14.25" thickTop="1" thickBot="1">
      <c r="L94" s="82" t="s">
        <v>61</v>
      </c>
      <c r="M94" s="83">
        <f>+M91+M92+M93</f>
        <v>20</v>
      </c>
      <c r="N94" s="84">
        <f t="shared" ref="N94:V94" si="112">+N91+N92+N93</f>
        <v>0</v>
      </c>
      <c r="O94" s="217">
        <f t="shared" si="112"/>
        <v>20</v>
      </c>
      <c r="P94" s="83">
        <f t="shared" si="112"/>
        <v>0</v>
      </c>
      <c r="Q94" s="217">
        <f t="shared" si="112"/>
        <v>20</v>
      </c>
      <c r="R94" s="83">
        <f t="shared" si="112"/>
        <v>11</v>
      </c>
      <c r="S94" s="84">
        <f t="shared" si="112"/>
        <v>1</v>
      </c>
      <c r="T94" s="217">
        <f t="shared" si="112"/>
        <v>12</v>
      </c>
      <c r="U94" s="83">
        <f t="shared" si="112"/>
        <v>0</v>
      </c>
      <c r="V94" s="217">
        <f t="shared" si="112"/>
        <v>12</v>
      </c>
      <c r="W94" s="85">
        <f>IF(Q94=0,0,((V94/Q94)-1)*100)</f>
        <v>-40</v>
      </c>
      <c r="X94" s="355"/>
      <c r="Y94" s="344"/>
      <c r="Z94" s="344">
        <f>SUM(X94:Y94)</f>
        <v>0</v>
      </c>
    </row>
    <row r="95" spans="12:26" ht="13.5" thickTop="1">
      <c r="L95" s="61" t="s">
        <v>16</v>
      </c>
      <c r="M95" s="78">
        <v>1</v>
      </c>
      <c r="N95" s="79">
        <v>0</v>
      </c>
      <c r="O95" s="216">
        <f>SUM(M95:N95)</f>
        <v>1</v>
      </c>
      <c r="P95" s="80">
        <v>0</v>
      </c>
      <c r="Q95" s="216">
        <f t="shared" ref="Q95:Q97" si="113">O95+P95</f>
        <v>1</v>
      </c>
      <c r="R95" s="78">
        <v>4</v>
      </c>
      <c r="S95" s="79">
        <v>0</v>
      </c>
      <c r="T95" s="216">
        <f>SUM(R95:S95)</f>
        <v>4</v>
      </c>
      <c r="U95" s="80">
        <v>0</v>
      </c>
      <c r="V95" s="216">
        <f>T95+U95</f>
        <v>4</v>
      </c>
      <c r="W95" s="81">
        <f t="shared" si="110"/>
        <v>300</v>
      </c>
    </row>
    <row r="96" spans="12:26">
      <c r="L96" s="61" t="s">
        <v>17</v>
      </c>
      <c r="M96" s="78">
        <v>2</v>
      </c>
      <c r="N96" s="79">
        <v>0</v>
      </c>
      <c r="O96" s="216">
        <f>SUM(M96:N96)</f>
        <v>2</v>
      </c>
      <c r="P96" s="80">
        <v>0</v>
      </c>
      <c r="Q96" s="216">
        <f>O96+P96</f>
        <v>2</v>
      </c>
      <c r="R96" s="78">
        <v>1</v>
      </c>
      <c r="S96" s="79">
        <v>0</v>
      </c>
      <c r="T96" s="216">
        <f>SUM(R96:S96)</f>
        <v>1</v>
      </c>
      <c r="U96" s="80">
        <v>0</v>
      </c>
      <c r="V96" s="216">
        <f>T96+U96</f>
        <v>1</v>
      </c>
      <c r="W96" s="81">
        <f>IF(Q96=0,0,((V96/Q96)-1)*100)</f>
        <v>-50</v>
      </c>
    </row>
    <row r="97" spans="12:26" ht="13.5" thickBot="1">
      <c r="L97" s="61" t="s">
        <v>18</v>
      </c>
      <c r="M97" s="78">
        <v>4</v>
      </c>
      <c r="N97" s="79">
        <v>0</v>
      </c>
      <c r="O97" s="218">
        <f>SUM(M97:N97)</f>
        <v>4</v>
      </c>
      <c r="P97" s="86">
        <v>0</v>
      </c>
      <c r="Q97" s="218">
        <f t="shared" si="113"/>
        <v>4</v>
      </c>
      <c r="R97" s="78">
        <v>1</v>
      </c>
      <c r="S97" s="79">
        <v>0</v>
      </c>
      <c r="T97" s="218">
        <f>SUM(R97:S97)</f>
        <v>1</v>
      </c>
      <c r="U97" s="86">
        <v>0</v>
      </c>
      <c r="V97" s="218">
        <f>T97+U97</f>
        <v>1</v>
      </c>
      <c r="W97" s="81">
        <f t="shared" si="110"/>
        <v>-75</v>
      </c>
    </row>
    <row r="98" spans="12:26" ht="14.25" thickTop="1" thickBot="1">
      <c r="L98" s="87" t="s">
        <v>39</v>
      </c>
      <c r="M98" s="88">
        <f>+M95+M96+M97</f>
        <v>7</v>
      </c>
      <c r="N98" s="88">
        <f t="shared" ref="N98:V98" si="114">+N95+N96+N97</f>
        <v>0</v>
      </c>
      <c r="O98" s="219">
        <f t="shared" si="114"/>
        <v>7</v>
      </c>
      <c r="P98" s="89">
        <f t="shared" si="114"/>
        <v>0</v>
      </c>
      <c r="Q98" s="219">
        <f t="shared" si="114"/>
        <v>7</v>
      </c>
      <c r="R98" s="88">
        <f t="shared" si="114"/>
        <v>6</v>
      </c>
      <c r="S98" s="88">
        <f t="shared" si="114"/>
        <v>0</v>
      </c>
      <c r="T98" s="219">
        <f t="shared" si="114"/>
        <v>6</v>
      </c>
      <c r="U98" s="89">
        <f t="shared" si="114"/>
        <v>0</v>
      </c>
      <c r="V98" s="219">
        <f t="shared" si="114"/>
        <v>6</v>
      </c>
      <c r="W98" s="90">
        <f t="shared" si="110"/>
        <v>-14.28571428571429</v>
      </c>
    </row>
    <row r="99" spans="12:26" ht="13.5" thickTop="1">
      <c r="L99" s="61" t="s">
        <v>21</v>
      </c>
      <c r="M99" s="78">
        <v>2</v>
      </c>
      <c r="N99" s="79">
        <v>0</v>
      </c>
      <c r="O99" s="218">
        <f>SUM(M99:N99)</f>
        <v>2</v>
      </c>
      <c r="P99" s="91">
        <v>0</v>
      </c>
      <c r="Q99" s="218">
        <f t="shared" ref="Q99:Q101" si="115">O99+P99</f>
        <v>2</v>
      </c>
      <c r="R99" s="78">
        <v>1</v>
      </c>
      <c r="S99" s="79">
        <v>0</v>
      </c>
      <c r="T99" s="218">
        <f>SUM(R99:S99)</f>
        <v>1</v>
      </c>
      <c r="U99" s="91">
        <v>0</v>
      </c>
      <c r="V99" s="218">
        <f>T99+U99</f>
        <v>1</v>
      </c>
      <c r="W99" s="81">
        <f t="shared" si="110"/>
        <v>-50</v>
      </c>
    </row>
    <row r="100" spans="12:26">
      <c r="L100" s="61" t="s">
        <v>22</v>
      </c>
      <c r="M100" s="78">
        <v>6</v>
      </c>
      <c r="N100" s="79">
        <v>0</v>
      </c>
      <c r="O100" s="218">
        <f>SUM(M100:N100)</f>
        <v>6</v>
      </c>
      <c r="P100" s="80">
        <v>0</v>
      </c>
      <c r="Q100" s="218">
        <f t="shared" si="115"/>
        <v>6</v>
      </c>
      <c r="R100" s="78">
        <v>5</v>
      </c>
      <c r="S100" s="79">
        <v>0</v>
      </c>
      <c r="T100" s="218">
        <f>SUM(R100:S100)</f>
        <v>5</v>
      </c>
      <c r="U100" s="80">
        <v>0</v>
      </c>
      <c r="V100" s="218">
        <f>T100+U100</f>
        <v>5</v>
      </c>
      <c r="W100" s="81">
        <f t="shared" si="110"/>
        <v>-16.666666666666664</v>
      </c>
    </row>
    <row r="101" spans="12:26" ht="13.5" thickBot="1">
      <c r="L101" s="61" t="s">
        <v>23</v>
      </c>
      <c r="M101" s="78">
        <v>5</v>
      </c>
      <c r="N101" s="79">
        <v>0</v>
      </c>
      <c r="O101" s="218">
        <f>SUM(M101:N101)</f>
        <v>5</v>
      </c>
      <c r="P101" s="80">
        <v>0</v>
      </c>
      <c r="Q101" s="218">
        <f t="shared" si="115"/>
        <v>5</v>
      </c>
      <c r="R101" s="78">
        <v>24</v>
      </c>
      <c r="S101" s="79">
        <v>0</v>
      </c>
      <c r="T101" s="218">
        <f>SUM(R101:S101)</f>
        <v>24</v>
      </c>
      <c r="U101" s="80"/>
      <c r="V101" s="218">
        <f>T101+U101</f>
        <v>24</v>
      </c>
      <c r="W101" s="81">
        <f t="shared" si="110"/>
        <v>380</v>
      </c>
    </row>
    <row r="102" spans="12:26" ht="14.25" thickTop="1" thickBot="1">
      <c r="L102" s="82" t="s">
        <v>40</v>
      </c>
      <c r="M102" s="83">
        <f>+M99+M100+M101</f>
        <v>13</v>
      </c>
      <c r="N102" s="84">
        <f t="shared" ref="N102:V102" si="116">+N99+N100+N101</f>
        <v>0</v>
      </c>
      <c r="O102" s="217">
        <f t="shared" si="116"/>
        <v>13</v>
      </c>
      <c r="P102" s="83">
        <f t="shared" si="116"/>
        <v>0</v>
      </c>
      <c r="Q102" s="217">
        <f t="shared" si="116"/>
        <v>13</v>
      </c>
      <c r="R102" s="83">
        <f t="shared" si="116"/>
        <v>30</v>
      </c>
      <c r="S102" s="84">
        <f t="shared" si="116"/>
        <v>0</v>
      </c>
      <c r="T102" s="217">
        <f t="shared" si="116"/>
        <v>30</v>
      </c>
      <c r="U102" s="83">
        <f t="shared" si="116"/>
        <v>0</v>
      </c>
      <c r="V102" s="217">
        <f t="shared" si="116"/>
        <v>30</v>
      </c>
      <c r="W102" s="85">
        <f t="shared" si="110"/>
        <v>130.76923076923075</v>
      </c>
    </row>
    <row r="103" spans="12:26" ht="14.25" thickTop="1" thickBot="1">
      <c r="L103" s="82" t="s">
        <v>62</v>
      </c>
      <c r="M103" s="83">
        <f t="shared" ref="M103:V103" si="117">+M94+M98+M102</f>
        <v>40</v>
      </c>
      <c r="N103" s="84">
        <f t="shared" si="117"/>
        <v>0</v>
      </c>
      <c r="O103" s="217">
        <f t="shared" si="117"/>
        <v>40</v>
      </c>
      <c r="P103" s="83">
        <f t="shared" si="117"/>
        <v>0</v>
      </c>
      <c r="Q103" s="217">
        <f t="shared" si="117"/>
        <v>40</v>
      </c>
      <c r="R103" s="83">
        <f t="shared" si="117"/>
        <v>47</v>
      </c>
      <c r="S103" s="84">
        <f t="shared" si="117"/>
        <v>1</v>
      </c>
      <c r="T103" s="217">
        <f t="shared" si="117"/>
        <v>48</v>
      </c>
      <c r="U103" s="83">
        <f t="shared" si="117"/>
        <v>0</v>
      </c>
      <c r="V103" s="217">
        <f t="shared" si="117"/>
        <v>48</v>
      </c>
      <c r="W103" s="85">
        <f>IF(Q103=0,0,((V103/Q103)-1)*100)</f>
        <v>19.999999999999996</v>
      </c>
      <c r="X103" s="401">
        <f>+O103+O181</f>
        <v>40</v>
      </c>
      <c r="Y103" s="344">
        <f>+T103+T181</f>
        <v>48</v>
      </c>
      <c r="Z103" s="355">
        <f>IF(X103=0,0,(Y103/X103-1))</f>
        <v>0.19999999999999996</v>
      </c>
    </row>
    <row r="104" spans="12:26" ht="14.25" thickTop="1" thickBot="1">
      <c r="L104" s="82" t="s">
        <v>7</v>
      </c>
      <c r="M104" s="83">
        <f t="shared" ref="M104:V104" si="118">+M90+M94+M98+M102</f>
        <v>51</v>
      </c>
      <c r="N104" s="84">
        <f t="shared" si="118"/>
        <v>0</v>
      </c>
      <c r="O104" s="217">
        <f t="shared" si="118"/>
        <v>51</v>
      </c>
      <c r="P104" s="83">
        <f t="shared" si="118"/>
        <v>0</v>
      </c>
      <c r="Q104" s="217">
        <f t="shared" si="118"/>
        <v>51</v>
      </c>
      <c r="R104" s="83">
        <f t="shared" si="118"/>
        <v>62</v>
      </c>
      <c r="S104" s="84">
        <f t="shared" si="118"/>
        <v>1</v>
      </c>
      <c r="T104" s="217">
        <f t="shared" si="118"/>
        <v>63</v>
      </c>
      <c r="U104" s="83">
        <f t="shared" si="118"/>
        <v>0</v>
      </c>
      <c r="V104" s="217">
        <f t="shared" si="118"/>
        <v>63</v>
      </c>
      <c r="W104" s="85">
        <f>IF(Q104=0,0,((V104/Q104)-1)*100)</f>
        <v>23.529411764705888</v>
      </c>
      <c r="X104" s="401">
        <f>+O104+O130</f>
        <v>1141</v>
      </c>
      <c r="Y104" s="344">
        <f>+T104+T182</f>
        <v>63</v>
      </c>
      <c r="Z104" s="355">
        <f>IF(X104=0,0,(Y104/X104-1))</f>
        <v>-0.94478527607361962</v>
      </c>
    </row>
    <row r="105" spans="12:26" ht="14.25" thickTop="1" thickBot="1">
      <c r="L105" s="92" t="s">
        <v>60</v>
      </c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</row>
    <row r="106" spans="12:26" ht="13.5" thickTop="1">
      <c r="L106" s="478" t="s">
        <v>41</v>
      </c>
      <c r="M106" s="479"/>
      <c r="N106" s="479"/>
      <c r="O106" s="479"/>
      <c r="P106" s="479"/>
      <c r="Q106" s="479"/>
      <c r="R106" s="479"/>
      <c r="S106" s="479"/>
      <c r="T106" s="479"/>
      <c r="U106" s="479"/>
      <c r="V106" s="479"/>
      <c r="W106" s="480"/>
    </row>
    <row r="107" spans="12:26" ht="13.5" thickBot="1">
      <c r="L107" s="481" t="s">
        <v>44</v>
      </c>
      <c r="M107" s="482"/>
      <c r="N107" s="482"/>
      <c r="O107" s="482"/>
      <c r="P107" s="482"/>
      <c r="Q107" s="482"/>
      <c r="R107" s="482"/>
      <c r="S107" s="482"/>
      <c r="T107" s="482"/>
      <c r="U107" s="482"/>
      <c r="V107" s="482"/>
      <c r="W107" s="483"/>
    </row>
    <row r="108" spans="12:26" ht="14.25" thickTop="1" thickBot="1">
      <c r="L108" s="56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8" t="s">
        <v>34</v>
      </c>
    </row>
    <row r="109" spans="12:26" ht="14.25" thickTop="1" thickBot="1">
      <c r="L109" s="59"/>
      <c r="M109" s="230" t="s">
        <v>58</v>
      </c>
      <c r="N109" s="231"/>
      <c r="O109" s="232"/>
      <c r="P109" s="230"/>
      <c r="Q109" s="230"/>
      <c r="R109" s="230" t="s">
        <v>59</v>
      </c>
      <c r="S109" s="231"/>
      <c r="T109" s="232"/>
      <c r="U109" s="230"/>
      <c r="V109" s="230"/>
      <c r="W109" s="384" t="s">
        <v>2</v>
      </c>
    </row>
    <row r="110" spans="12:26" ht="13.5" thickTop="1">
      <c r="L110" s="61" t="s">
        <v>3</v>
      </c>
      <c r="M110" s="62"/>
      <c r="N110" s="63"/>
      <c r="O110" s="64"/>
      <c r="P110" s="65"/>
      <c r="Q110" s="64"/>
      <c r="R110" s="62"/>
      <c r="S110" s="63"/>
      <c r="T110" s="64"/>
      <c r="U110" s="65"/>
      <c r="V110" s="64"/>
      <c r="W110" s="385" t="s">
        <v>4</v>
      </c>
    </row>
    <row r="111" spans="12:26" ht="13.5" thickBot="1">
      <c r="L111" s="67"/>
      <c r="M111" s="68" t="s">
        <v>35</v>
      </c>
      <c r="N111" s="69" t="s">
        <v>36</v>
      </c>
      <c r="O111" s="70" t="s">
        <v>37</v>
      </c>
      <c r="P111" s="71" t="s">
        <v>32</v>
      </c>
      <c r="Q111" s="70" t="s">
        <v>7</v>
      </c>
      <c r="R111" s="68" t="s">
        <v>35</v>
      </c>
      <c r="S111" s="69" t="s">
        <v>36</v>
      </c>
      <c r="T111" s="70" t="s">
        <v>37</v>
      </c>
      <c r="U111" s="71" t="s">
        <v>32</v>
      </c>
      <c r="V111" s="70" t="s">
        <v>7</v>
      </c>
      <c r="W111" s="386"/>
    </row>
    <row r="112" spans="12:26" ht="5.25" customHeight="1" thickTop="1">
      <c r="L112" s="61"/>
      <c r="M112" s="73"/>
      <c r="N112" s="74"/>
      <c r="O112" s="75"/>
      <c r="P112" s="76"/>
      <c r="Q112" s="75"/>
      <c r="R112" s="73"/>
      <c r="S112" s="74"/>
      <c r="T112" s="75"/>
      <c r="U112" s="76"/>
      <c r="V112" s="75"/>
      <c r="W112" s="77"/>
    </row>
    <row r="113" spans="12:26">
      <c r="L113" s="61" t="s">
        <v>10</v>
      </c>
      <c r="M113" s="78">
        <v>29</v>
      </c>
      <c r="N113" s="79">
        <v>41</v>
      </c>
      <c r="O113" s="216">
        <f>M113+N113</f>
        <v>70</v>
      </c>
      <c r="P113" s="80">
        <v>0</v>
      </c>
      <c r="Q113" s="216">
        <f t="shared" ref="Q113:Q115" si="119">O113+P113</f>
        <v>70</v>
      </c>
      <c r="R113" s="78">
        <v>91</v>
      </c>
      <c r="S113" s="79">
        <v>63</v>
      </c>
      <c r="T113" s="216">
        <f>R113+S113</f>
        <v>154</v>
      </c>
      <c r="U113" s="80">
        <v>0</v>
      </c>
      <c r="V113" s="216">
        <f>T113+U113</f>
        <v>154</v>
      </c>
      <c r="W113" s="81">
        <f>IF(Q113=0,0,((V113/Q113)-1)*100)</f>
        <v>120.00000000000001</v>
      </c>
      <c r="X113" s="345"/>
    </row>
    <row r="114" spans="12:26">
      <c r="L114" s="61" t="s">
        <v>11</v>
      </c>
      <c r="M114" s="78">
        <v>25</v>
      </c>
      <c r="N114" s="79">
        <v>49</v>
      </c>
      <c r="O114" s="216">
        <f>M114+N114</f>
        <v>74</v>
      </c>
      <c r="P114" s="80">
        <v>0</v>
      </c>
      <c r="Q114" s="216">
        <f t="shared" si="119"/>
        <v>74</v>
      </c>
      <c r="R114" s="78">
        <v>88</v>
      </c>
      <c r="S114" s="79">
        <v>67</v>
      </c>
      <c r="T114" s="216">
        <f>R114+S114</f>
        <v>155</v>
      </c>
      <c r="U114" s="80">
        <v>0</v>
      </c>
      <c r="V114" s="216">
        <f>T114+U114</f>
        <v>155</v>
      </c>
      <c r="W114" s="81">
        <f>IF(Q114=0,0,((V114/Q114)-1)*100)</f>
        <v>109.45945945945948</v>
      </c>
      <c r="X114" s="345"/>
    </row>
    <row r="115" spans="12:26" ht="13.5" thickBot="1">
      <c r="L115" s="67" t="s">
        <v>12</v>
      </c>
      <c r="M115" s="78">
        <v>32</v>
      </c>
      <c r="N115" s="79">
        <v>43</v>
      </c>
      <c r="O115" s="216">
        <f>M115+N115</f>
        <v>75</v>
      </c>
      <c r="P115" s="80">
        <v>0</v>
      </c>
      <c r="Q115" s="216">
        <f t="shared" si="119"/>
        <v>75</v>
      </c>
      <c r="R115" s="78">
        <v>93</v>
      </c>
      <c r="S115" s="79">
        <v>83</v>
      </c>
      <c r="T115" s="216">
        <f>R115+S115</f>
        <v>176</v>
      </c>
      <c r="U115" s="80">
        <v>0</v>
      </c>
      <c r="V115" s="216">
        <f>T115+U115</f>
        <v>176</v>
      </c>
      <c r="W115" s="81">
        <f>IF(Q115=0,0,((V115/Q115)-1)*100)</f>
        <v>134.66666666666666</v>
      </c>
    </row>
    <row r="116" spans="12:26" ht="14.25" thickTop="1" thickBot="1">
      <c r="L116" s="82" t="s">
        <v>38</v>
      </c>
      <c r="M116" s="83">
        <f>+M113+M114+M115</f>
        <v>86</v>
      </c>
      <c r="N116" s="84">
        <f t="shared" ref="N116:V116" si="120">+N113+N114+N115</f>
        <v>133</v>
      </c>
      <c r="O116" s="217">
        <f t="shared" si="120"/>
        <v>219</v>
      </c>
      <c r="P116" s="83">
        <f t="shared" si="120"/>
        <v>0</v>
      </c>
      <c r="Q116" s="217">
        <f t="shared" si="120"/>
        <v>219</v>
      </c>
      <c r="R116" s="83">
        <f t="shared" si="120"/>
        <v>272</v>
      </c>
      <c r="S116" s="84">
        <f t="shared" si="120"/>
        <v>213</v>
      </c>
      <c r="T116" s="217">
        <f t="shared" si="120"/>
        <v>485</v>
      </c>
      <c r="U116" s="83">
        <f t="shared" si="120"/>
        <v>0</v>
      </c>
      <c r="V116" s="217">
        <f t="shared" si="120"/>
        <v>485</v>
      </c>
      <c r="W116" s="85">
        <f t="shared" ref="W116:W128" si="121">IF(Q116=0,0,((V116/Q116)-1)*100)</f>
        <v>121.46118721461185</v>
      </c>
      <c r="X116" s="355"/>
    </row>
    <row r="117" spans="12:26" ht="13.5" thickTop="1">
      <c r="L117" s="61" t="s">
        <v>13</v>
      </c>
      <c r="M117" s="78">
        <v>29</v>
      </c>
      <c r="N117" s="79">
        <v>46</v>
      </c>
      <c r="O117" s="216">
        <f>M117+N117</f>
        <v>75</v>
      </c>
      <c r="P117" s="80">
        <v>0</v>
      </c>
      <c r="Q117" s="216">
        <f t="shared" ref="Q117:Q118" si="122">O117+P117</f>
        <v>75</v>
      </c>
      <c r="R117" s="78">
        <v>84</v>
      </c>
      <c r="S117" s="79">
        <v>118</v>
      </c>
      <c r="T117" s="216">
        <f>R117+S117</f>
        <v>202</v>
      </c>
      <c r="U117" s="80">
        <v>0</v>
      </c>
      <c r="V117" s="216">
        <f>T117+U117</f>
        <v>202</v>
      </c>
      <c r="W117" s="81">
        <f t="shared" si="121"/>
        <v>169.33333333333334</v>
      </c>
      <c r="X117" s="355"/>
    </row>
    <row r="118" spans="12:26">
      <c r="L118" s="61" t="s">
        <v>14</v>
      </c>
      <c r="M118" s="78">
        <v>25</v>
      </c>
      <c r="N118" s="79">
        <v>52</v>
      </c>
      <c r="O118" s="216">
        <f>M118+N118</f>
        <v>77</v>
      </c>
      <c r="P118" s="80">
        <v>0</v>
      </c>
      <c r="Q118" s="216">
        <f t="shared" si="122"/>
        <v>77</v>
      </c>
      <c r="R118" s="78">
        <v>81</v>
      </c>
      <c r="S118" s="79">
        <v>154</v>
      </c>
      <c r="T118" s="216">
        <f>R118+S118</f>
        <v>235</v>
      </c>
      <c r="U118" s="80">
        <v>0</v>
      </c>
      <c r="V118" s="216">
        <f>T118+U118</f>
        <v>235</v>
      </c>
      <c r="W118" s="81">
        <f t="shared" si="121"/>
        <v>205.19480519480518</v>
      </c>
    </row>
    <row r="119" spans="12:26" ht="13.5" thickBot="1">
      <c r="L119" s="61" t="s">
        <v>15</v>
      </c>
      <c r="M119" s="78">
        <v>30</v>
      </c>
      <c r="N119" s="79">
        <v>43</v>
      </c>
      <c r="O119" s="216">
        <f>M119+N119</f>
        <v>73</v>
      </c>
      <c r="P119" s="80">
        <v>0</v>
      </c>
      <c r="Q119" s="216">
        <f>O119+P119</f>
        <v>73</v>
      </c>
      <c r="R119" s="78">
        <v>99</v>
      </c>
      <c r="S119" s="79">
        <v>110</v>
      </c>
      <c r="T119" s="216">
        <f>R119+S119</f>
        <v>209</v>
      </c>
      <c r="U119" s="80">
        <v>0</v>
      </c>
      <c r="V119" s="216">
        <f>T119+U119</f>
        <v>209</v>
      </c>
      <c r="W119" s="81">
        <f>IF(Q119=0,0,((V119/Q119)-1)*100)</f>
        <v>186.30136986301369</v>
      </c>
    </row>
    <row r="120" spans="12:26" ht="14.25" thickTop="1" thickBot="1">
      <c r="L120" s="82" t="s">
        <v>61</v>
      </c>
      <c r="M120" s="83">
        <f>+M117+M118+M119</f>
        <v>84</v>
      </c>
      <c r="N120" s="84">
        <f t="shared" ref="N120:V120" si="123">+N117+N118+N119</f>
        <v>141</v>
      </c>
      <c r="O120" s="217">
        <f t="shared" si="123"/>
        <v>225</v>
      </c>
      <c r="P120" s="83">
        <f t="shared" si="123"/>
        <v>0</v>
      </c>
      <c r="Q120" s="217">
        <f t="shared" si="123"/>
        <v>225</v>
      </c>
      <c r="R120" s="83">
        <f t="shared" si="123"/>
        <v>264</v>
      </c>
      <c r="S120" s="84">
        <f t="shared" si="123"/>
        <v>382</v>
      </c>
      <c r="T120" s="217">
        <f t="shared" si="123"/>
        <v>646</v>
      </c>
      <c r="U120" s="83">
        <f t="shared" si="123"/>
        <v>0</v>
      </c>
      <c r="V120" s="217">
        <f t="shared" si="123"/>
        <v>646</v>
      </c>
      <c r="W120" s="85">
        <f>IF(Q120=0,0,((V120/Q120)-1)*100)</f>
        <v>187.11111111111109</v>
      </c>
      <c r="X120" s="355"/>
      <c r="Y120" s="344"/>
      <c r="Z120" s="344">
        <f>SUM(X120:Y120)</f>
        <v>0</v>
      </c>
    </row>
    <row r="121" spans="12:26" ht="13.5" thickTop="1">
      <c r="L121" s="61" t="s">
        <v>16</v>
      </c>
      <c r="M121" s="78">
        <v>22</v>
      </c>
      <c r="N121" s="79">
        <v>47</v>
      </c>
      <c r="O121" s="216">
        <f>SUM(M121:N121)</f>
        <v>69</v>
      </c>
      <c r="P121" s="80">
        <v>0</v>
      </c>
      <c r="Q121" s="216">
        <f t="shared" ref="Q121:Q123" si="124">O121+P121</f>
        <v>69</v>
      </c>
      <c r="R121" s="78">
        <v>99</v>
      </c>
      <c r="S121" s="79">
        <v>110</v>
      </c>
      <c r="T121" s="216">
        <f>SUM(R121:S121)</f>
        <v>209</v>
      </c>
      <c r="U121" s="80">
        <v>0</v>
      </c>
      <c r="V121" s="216">
        <f>T121+U121</f>
        <v>209</v>
      </c>
      <c r="W121" s="81">
        <f t="shared" si="121"/>
        <v>202.89855072463769</v>
      </c>
    </row>
    <row r="122" spans="12:26">
      <c r="L122" s="61" t="s">
        <v>17</v>
      </c>
      <c r="M122" s="78">
        <v>36</v>
      </c>
      <c r="N122" s="79">
        <v>69</v>
      </c>
      <c r="O122" s="216">
        <f>SUM(M122:N122)</f>
        <v>105</v>
      </c>
      <c r="P122" s="80">
        <v>0</v>
      </c>
      <c r="Q122" s="216">
        <f>O122+P122</f>
        <v>105</v>
      </c>
      <c r="R122" s="78">
        <v>114</v>
      </c>
      <c r="S122" s="79">
        <v>98</v>
      </c>
      <c r="T122" s="216">
        <f>SUM(R122:S122)</f>
        <v>212</v>
      </c>
      <c r="U122" s="80">
        <v>0</v>
      </c>
      <c r="V122" s="216">
        <f>T122+U122</f>
        <v>212</v>
      </c>
      <c r="W122" s="81">
        <f>IF(Q122=0,0,((V122/Q122)-1)*100)</f>
        <v>101.9047619047619</v>
      </c>
    </row>
    <row r="123" spans="12:26" ht="13.5" thickBot="1">
      <c r="L123" s="61" t="s">
        <v>18</v>
      </c>
      <c r="M123" s="78">
        <v>35</v>
      </c>
      <c r="N123" s="79">
        <v>76</v>
      </c>
      <c r="O123" s="218">
        <f>SUM(M123:N123)</f>
        <v>111</v>
      </c>
      <c r="P123" s="86">
        <v>0</v>
      </c>
      <c r="Q123" s="218">
        <f t="shared" si="124"/>
        <v>111</v>
      </c>
      <c r="R123" s="78">
        <v>95</v>
      </c>
      <c r="S123" s="79">
        <v>112</v>
      </c>
      <c r="T123" s="218">
        <f>SUM(R123:S123)</f>
        <v>207</v>
      </c>
      <c r="U123" s="86">
        <v>0</v>
      </c>
      <c r="V123" s="218">
        <f>T123+U123</f>
        <v>207</v>
      </c>
      <c r="W123" s="81">
        <f t="shared" si="121"/>
        <v>86.486486486486484</v>
      </c>
    </row>
    <row r="124" spans="12:26" ht="14.25" thickTop="1" thickBot="1">
      <c r="L124" s="87" t="s">
        <v>39</v>
      </c>
      <c r="M124" s="88">
        <f>+M121+M122+M123</f>
        <v>93</v>
      </c>
      <c r="N124" s="88">
        <f t="shared" ref="N124:V124" si="125">+N121+N122+N123</f>
        <v>192</v>
      </c>
      <c r="O124" s="219">
        <f t="shared" si="125"/>
        <v>285</v>
      </c>
      <c r="P124" s="89">
        <f t="shared" si="125"/>
        <v>0</v>
      </c>
      <c r="Q124" s="219">
        <f t="shared" si="125"/>
        <v>285</v>
      </c>
      <c r="R124" s="88">
        <f t="shared" si="125"/>
        <v>308</v>
      </c>
      <c r="S124" s="88">
        <f t="shared" si="125"/>
        <v>320</v>
      </c>
      <c r="T124" s="219">
        <f t="shared" si="125"/>
        <v>628</v>
      </c>
      <c r="U124" s="89">
        <f t="shared" si="125"/>
        <v>0</v>
      </c>
      <c r="V124" s="219">
        <f t="shared" si="125"/>
        <v>628</v>
      </c>
      <c r="W124" s="90">
        <f t="shared" si="121"/>
        <v>120.35087719298248</v>
      </c>
    </row>
    <row r="125" spans="12:26" ht="13.5" thickTop="1">
      <c r="L125" s="61" t="s">
        <v>21</v>
      </c>
      <c r="M125" s="78">
        <v>35</v>
      </c>
      <c r="N125" s="79">
        <v>73</v>
      </c>
      <c r="O125" s="218">
        <f>SUM(M125:N125)</f>
        <v>108</v>
      </c>
      <c r="P125" s="91">
        <v>0</v>
      </c>
      <c r="Q125" s="218">
        <f t="shared" ref="Q125:Q127" si="126">O125+P125</f>
        <v>108</v>
      </c>
      <c r="R125" s="78">
        <v>98</v>
      </c>
      <c r="S125" s="79">
        <v>126</v>
      </c>
      <c r="T125" s="218">
        <f>SUM(R125:S125)</f>
        <v>224</v>
      </c>
      <c r="U125" s="91">
        <v>0</v>
      </c>
      <c r="V125" s="218">
        <f>T125+U125</f>
        <v>224</v>
      </c>
      <c r="W125" s="81">
        <f t="shared" si="121"/>
        <v>107.40740740740739</v>
      </c>
    </row>
    <row r="126" spans="12:26">
      <c r="L126" s="61" t="s">
        <v>22</v>
      </c>
      <c r="M126" s="78">
        <v>85</v>
      </c>
      <c r="N126" s="79">
        <v>50</v>
      </c>
      <c r="O126" s="218">
        <f>SUM(M126:N126)</f>
        <v>135</v>
      </c>
      <c r="P126" s="80">
        <v>0</v>
      </c>
      <c r="Q126" s="218">
        <f t="shared" si="126"/>
        <v>135</v>
      </c>
      <c r="R126" s="78">
        <v>89</v>
      </c>
      <c r="S126" s="79">
        <v>110</v>
      </c>
      <c r="T126" s="218">
        <f>SUM(R126:S126)</f>
        <v>199</v>
      </c>
      <c r="U126" s="80">
        <v>0</v>
      </c>
      <c r="V126" s="218">
        <f>T126+U126</f>
        <v>199</v>
      </c>
      <c r="W126" s="81">
        <f t="shared" si="121"/>
        <v>47.407407407407412</v>
      </c>
    </row>
    <row r="127" spans="12:26" ht="13.5" thickBot="1">
      <c r="L127" s="61" t="s">
        <v>23</v>
      </c>
      <c r="M127" s="78">
        <v>72</v>
      </c>
      <c r="N127" s="79">
        <v>46</v>
      </c>
      <c r="O127" s="218">
        <f>SUM(M127:N127)</f>
        <v>118</v>
      </c>
      <c r="P127" s="80">
        <v>0</v>
      </c>
      <c r="Q127" s="218">
        <f t="shared" si="126"/>
        <v>118</v>
      </c>
      <c r="R127" s="78">
        <v>98</v>
      </c>
      <c r="S127" s="79">
        <v>55</v>
      </c>
      <c r="T127" s="218">
        <f>SUM(R127:S127)</f>
        <v>153</v>
      </c>
      <c r="U127" s="80">
        <v>0</v>
      </c>
      <c r="V127" s="218">
        <f>T127+U127</f>
        <v>153</v>
      </c>
      <c r="W127" s="81">
        <f t="shared" si="121"/>
        <v>29.661016949152554</v>
      </c>
    </row>
    <row r="128" spans="12:26" ht="14.25" thickTop="1" thickBot="1">
      <c r="L128" s="82" t="s">
        <v>40</v>
      </c>
      <c r="M128" s="83">
        <f>+M125+M126+M127</f>
        <v>192</v>
      </c>
      <c r="N128" s="84">
        <f t="shared" ref="N128:V128" si="127">+N125+N126+N127</f>
        <v>169</v>
      </c>
      <c r="O128" s="217">
        <f t="shared" si="127"/>
        <v>361</v>
      </c>
      <c r="P128" s="83">
        <f t="shared" si="127"/>
        <v>0</v>
      </c>
      <c r="Q128" s="217">
        <f t="shared" si="127"/>
        <v>361</v>
      </c>
      <c r="R128" s="83">
        <f t="shared" si="127"/>
        <v>285</v>
      </c>
      <c r="S128" s="84">
        <f t="shared" si="127"/>
        <v>291</v>
      </c>
      <c r="T128" s="217">
        <f t="shared" si="127"/>
        <v>576</v>
      </c>
      <c r="U128" s="83">
        <f t="shared" si="127"/>
        <v>0</v>
      </c>
      <c r="V128" s="217">
        <f t="shared" si="127"/>
        <v>576</v>
      </c>
      <c r="W128" s="85">
        <f t="shared" si="121"/>
        <v>59.556786703601119</v>
      </c>
      <c r="X128" s="345"/>
    </row>
    <row r="129" spans="12:26" ht="14.25" thickTop="1" thickBot="1">
      <c r="L129" s="82" t="s">
        <v>62</v>
      </c>
      <c r="M129" s="83">
        <f t="shared" ref="M129:V129" si="128">+M120+M124+M128</f>
        <v>369</v>
      </c>
      <c r="N129" s="84">
        <f t="shared" si="128"/>
        <v>502</v>
      </c>
      <c r="O129" s="217">
        <f t="shared" si="128"/>
        <v>871</v>
      </c>
      <c r="P129" s="83">
        <f t="shared" si="128"/>
        <v>0</v>
      </c>
      <c r="Q129" s="217">
        <f t="shared" si="128"/>
        <v>871</v>
      </c>
      <c r="R129" s="83">
        <f t="shared" si="128"/>
        <v>857</v>
      </c>
      <c r="S129" s="84">
        <f t="shared" si="128"/>
        <v>993</v>
      </c>
      <c r="T129" s="217">
        <f t="shared" si="128"/>
        <v>1850</v>
      </c>
      <c r="U129" s="83">
        <f t="shared" si="128"/>
        <v>0</v>
      </c>
      <c r="V129" s="217">
        <f t="shared" si="128"/>
        <v>1850</v>
      </c>
      <c r="W129" s="85">
        <f>IF(Q129=0,0,((V129/Q129)-1)*100)</f>
        <v>112.39954075774969</v>
      </c>
      <c r="X129" s="401">
        <f>+O129+O207</f>
        <v>871</v>
      </c>
      <c r="Y129" s="344">
        <f>+T129+T207</f>
        <v>2863</v>
      </c>
      <c r="Z129" s="355">
        <f>IF(X129=0,0,(Y129/X129-1))</f>
        <v>2.2870264064293915</v>
      </c>
    </row>
    <row r="130" spans="12:26" ht="14.25" thickTop="1" thickBot="1">
      <c r="L130" s="82" t="s">
        <v>7</v>
      </c>
      <c r="M130" s="83">
        <f t="shared" ref="M130:V130" si="129">+M116+M120+M124+M128</f>
        <v>455</v>
      </c>
      <c r="N130" s="84">
        <f t="shared" si="129"/>
        <v>635</v>
      </c>
      <c r="O130" s="217">
        <f t="shared" si="129"/>
        <v>1090</v>
      </c>
      <c r="P130" s="83">
        <f t="shared" si="129"/>
        <v>0</v>
      </c>
      <c r="Q130" s="217">
        <f t="shared" si="129"/>
        <v>1090</v>
      </c>
      <c r="R130" s="83">
        <f t="shared" si="129"/>
        <v>1129</v>
      </c>
      <c r="S130" s="84">
        <f t="shared" si="129"/>
        <v>1206</v>
      </c>
      <c r="T130" s="217">
        <f t="shared" si="129"/>
        <v>2335</v>
      </c>
      <c r="U130" s="83">
        <f t="shared" si="129"/>
        <v>0</v>
      </c>
      <c r="V130" s="217">
        <f t="shared" si="129"/>
        <v>2335</v>
      </c>
      <c r="W130" s="85">
        <f>IF(Q130=0,0,((V130/Q130)-1)*100)</f>
        <v>114.22018348623854</v>
      </c>
      <c r="X130" s="401">
        <f>+O130+O208</f>
        <v>1090</v>
      </c>
      <c r="Y130" s="344">
        <f>+T130+T208</f>
        <v>3512</v>
      </c>
      <c r="Z130" s="355">
        <f>IF(X130=0,0,(Y130/X130-1))</f>
        <v>2.2220183486238532</v>
      </c>
    </row>
    <row r="131" spans="12:26" ht="14.25" thickTop="1" thickBot="1">
      <c r="L131" s="92" t="s">
        <v>60</v>
      </c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</row>
    <row r="132" spans="12:26" ht="13.5" thickTop="1">
      <c r="L132" s="478" t="s">
        <v>42</v>
      </c>
      <c r="M132" s="479"/>
      <c r="N132" s="479"/>
      <c r="O132" s="479"/>
      <c r="P132" s="479"/>
      <c r="Q132" s="479"/>
      <c r="R132" s="479"/>
      <c r="S132" s="479"/>
      <c r="T132" s="479"/>
      <c r="U132" s="479"/>
      <c r="V132" s="479"/>
      <c r="W132" s="480"/>
    </row>
    <row r="133" spans="12:26" ht="13.5" thickBot="1">
      <c r="L133" s="481" t="s">
        <v>45</v>
      </c>
      <c r="M133" s="482"/>
      <c r="N133" s="482"/>
      <c r="O133" s="482"/>
      <c r="P133" s="482"/>
      <c r="Q133" s="482"/>
      <c r="R133" s="482"/>
      <c r="S133" s="482"/>
      <c r="T133" s="482"/>
      <c r="U133" s="482"/>
      <c r="V133" s="482"/>
      <c r="W133" s="483"/>
    </row>
    <row r="134" spans="12:26" ht="14.25" thickTop="1" thickBot="1">
      <c r="L134" s="56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8" t="s">
        <v>34</v>
      </c>
    </row>
    <row r="135" spans="12:26" ht="14.25" thickTop="1" thickBot="1">
      <c r="L135" s="59"/>
      <c r="M135" s="230" t="s">
        <v>58</v>
      </c>
      <c r="N135" s="231"/>
      <c r="O135" s="232"/>
      <c r="P135" s="230"/>
      <c r="Q135" s="230"/>
      <c r="R135" s="230" t="s">
        <v>59</v>
      </c>
      <c r="S135" s="231"/>
      <c r="T135" s="232"/>
      <c r="U135" s="230"/>
      <c r="V135" s="230"/>
      <c r="W135" s="384" t="s">
        <v>2</v>
      </c>
    </row>
    <row r="136" spans="12:26" ht="13.5" thickTop="1">
      <c r="L136" s="61" t="s">
        <v>3</v>
      </c>
      <c r="M136" s="62"/>
      <c r="N136" s="63"/>
      <c r="O136" s="64"/>
      <c r="P136" s="65"/>
      <c r="Q136" s="104"/>
      <c r="R136" s="62"/>
      <c r="S136" s="63"/>
      <c r="T136" s="64"/>
      <c r="U136" s="65"/>
      <c r="V136" s="104"/>
      <c r="W136" s="385" t="s">
        <v>4</v>
      </c>
    </row>
    <row r="137" spans="12:26" ht="13.5" thickBot="1">
      <c r="L137" s="67"/>
      <c r="M137" s="68" t="s">
        <v>35</v>
      </c>
      <c r="N137" s="69" t="s">
        <v>36</v>
      </c>
      <c r="O137" s="70" t="s">
        <v>37</v>
      </c>
      <c r="P137" s="71" t="s">
        <v>32</v>
      </c>
      <c r="Q137" s="413" t="s">
        <v>7</v>
      </c>
      <c r="R137" s="68" t="s">
        <v>35</v>
      </c>
      <c r="S137" s="69" t="s">
        <v>36</v>
      </c>
      <c r="T137" s="70" t="s">
        <v>37</v>
      </c>
      <c r="U137" s="71" t="s">
        <v>32</v>
      </c>
      <c r="V137" s="413" t="s">
        <v>7</v>
      </c>
      <c r="W137" s="386"/>
    </row>
    <row r="138" spans="12:26" ht="5.25" customHeight="1" thickTop="1">
      <c r="L138" s="61"/>
      <c r="M138" s="73"/>
      <c r="N138" s="74"/>
      <c r="O138" s="75"/>
      <c r="P138" s="76"/>
      <c r="Q138" s="106"/>
      <c r="R138" s="73"/>
      <c r="S138" s="74"/>
      <c r="T138" s="75"/>
      <c r="U138" s="76"/>
      <c r="V138" s="154"/>
      <c r="W138" s="77"/>
    </row>
    <row r="139" spans="12:26">
      <c r="L139" s="61" t="s">
        <v>10</v>
      </c>
      <c r="M139" s="78">
        <f t="shared" ref="M139:N145" si="130">+M87+M113</f>
        <v>33</v>
      </c>
      <c r="N139" s="79">
        <f t="shared" si="130"/>
        <v>41</v>
      </c>
      <c r="O139" s="216">
        <f>M139+N139</f>
        <v>74</v>
      </c>
      <c r="P139" s="80">
        <f t="shared" ref="P139:P145" si="131">+P87+P113</f>
        <v>0</v>
      </c>
      <c r="Q139" s="225">
        <f t="shared" ref="Q139:Q141" si="132">O139+P139</f>
        <v>74</v>
      </c>
      <c r="R139" s="78">
        <f t="shared" ref="R139:S145" si="133">+R87+R113</f>
        <v>94</v>
      </c>
      <c r="S139" s="79">
        <f t="shared" si="133"/>
        <v>63</v>
      </c>
      <c r="T139" s="216">
        <f>R139+S139</f>
        <v>157</v>
      </c>
      <c r="U139" s="80">
        <f t="shared" ref="U139:U145" si="134">+U87+U113</f>
        <v>0</v>
      </c>
      <c r="V139" s="226">
        <f>T139+U139</f>
        <v>157</v>
      </c>
      <c r="W139" s="81">
        <f>IF(Q139=0,0,((V139/Q139)-1)*100)</f>
        <v>112.16216216216215</v>
      </c>
      <c r="X139" s="345"/>
    </row>
    <row r="140" spans="12:26">
      <c r="L140" s="61" t="s">
        <v>11</v>
      </c>
      <c r="M140" s="78">
        <f t="shared" si="130"/>
        <v>29</v>
      </c>
      <c r="N140" s="79">
        <f t="shared" si="130"/>
        <v>49</v>
      </c>
      <c r="O140" s="216">
        <f>M140+N140</f>
        <v>78</v>
      </c>
      <c r="P140" s="80">
        <f t="shared" si="131"/>
        <v>0</v>
      </c>
      <c r="Q140" s="225">
        <f t="shared" si="132"/>
        <v>78</v>
      </c>
      <c r="R140" s="78">
        <f t="shared" si="133"/>
        <v>95</v>
      </c>
      <c r="S140" s="79">
        <f t="shared" si="133"/>
        <v>67</v>
      </c>
      <c r="T140" s="216">
        <f>R140+S140</f>
        <v>162</v>
      </c>
      <c r="U140" s="80">
        <f t="shared" si="134"/>
        <v>0</v>
      </c>
      <c r="V140" s="226">
        <f>T140+U140</f>
        <v>162</v>
      </c>
      <c r="W140" s="81">
        <f>IF(Q140=0,0,((V140/Q140)-1)*100)</f>
        <v>107.69230769230771</v>
      </c>
      <c r="X140" s="345"/>
    </row>
    <row r="141" spans="12:26" ht="13.5" thickBot="1">
      <c r="L141" s="67" t="s">
        <v>12</v>
      </c>
      <c r="M141" s="78">
        <f t="shared" si="130"/>
        <v>35</v>
      </c>
      <c r="N141" s="79">
        <f t="shared" si="130"/>
        <v>43</v>
      </c>
      <c r="O141" s="216">
        <f>M141+N141</f>
        <v>78</v>
      </c>
      <c r="P141" s="80">
        <f t="shared" si="131"/>
        <v>0</v>
      </c>
      <c r="Q141" s="225">
        <f t="shared" si="132"/>
        <v>78</v>
      </c>
      <c r="R141" s="78">
        <f t="shared" si="133"/>
        <v>98</v>
      </c>
      <c r="S141" s="79">
        <f t="shared" si="133"/>
        <v>83</v>
      </c>
      <c r="T141" s="216">
        <f>R141+S141</f>
        <v>181</v>
      </c>
      <c r="U141" s="80">
        <f t="shared" si="134"/>
        <v>0</v>
      </c>
      <c r="V141" s="226">
        <f>T141+U141</f>
        <v>181</v>
      </c>
      <c r="W141" s="81">
        <f>IF(Q141=0,0,((V141/Q141)-1)*100)</f>
        <v>132.05128205128207</v>
      </c>
    </row>
    <row r="142" spans="12:26" ht="14.25" thickTop="1" thickBot="1">
      <c r="L142" s="82" t="s">
        <v>38</v>
      </c>
      <c r="M142" s="83">
        <f>+M139+M140+M141</f>
        <v>97</v>
      </c>
      <c r="N142" s="84">
        <f t="shared" ref="N142:V142" si="135">+N139+N140+N141</f>
        <v>133</v>
      </c>
      <c r="O142" s="217">
        <f t="shared" si="135"/>
        <v>230</v>
      </c>
      <c r="P142" s="83">
        <f t="shared" si="135"/>
        <v>0</v>
      </c>
      <c r="Q142" s="217">
        <f t="shared" si="135"/>
        <v>230</v>
      </c>
      <c r="R142" s="83">
        <f t="shared" si="135"/>
        <v>287</v>
      </c>
      <c r="S142" s="84">
        <f t="shared" si="135"/>
        <v>213</v>
      </c>
      <c r="T142" s="217">
        <f t="shared" si="135"/>
        <v>500</v>
      </c>
      <c r="U142" s="83">
        <f t="shared" si="135"/>
        <v>0</v>
      </c>
      <c r="V142" s="217">
        <f t="shared" si="135"/>
        <v>500</v>
      </c>
      <c r="W142" s="85">
        <f t="shared" ref="W142" si="136">IF(Q142=0,0,((V142/Q142)-1)*100)</f>
        <v>117.39130434782608</v>
      </c>
      <c r="X142" s="355"/>
    </row>
    <row r="143" spans="12:26" ht="13.5" thickTop="1">
      <c r="L143" s="61" t="s">
        <v>13</v>
      </c>
      <c r="M143" s="78">
        <f t="shared" si="130"/>
        <v>37</v>
      </c>
      <c r="N143" s="79">
        <f t="shared" si="130"/>
        <v>46</v>
      </c>
      <c r="O143" s="216">
        <f t="shared" ref="O143:O153" si="137">M143+N143</f>
        <v>83</v>
      </c>
      <c r="P143" s="80">
        <f t="shared" si="131"/>
        <v>0</v>
      </c>
      <c r="Q143" s="225">
        <f t="shared" ref="Q143:Q144" si="138">O143+P143</f>
        <v>83</v>
      </c>
      <c r="R143" s="78">
        <f t="shared" si="133"/>
        <v>88</v>
      </c>
      <c r="S143" s="79">
        <f t="shared" si="133"/>
        <v>118</v>
      </c>
      <c r="T143" s="216">
        <f t="shared" ref="T143:T153" si="139">R143+S143</f>
        <v>206</v>
      </c>
      <c r="U143" s="80">
        <f t="shared" si="134"/>
        <v>0</v>
      </c>
      <c r="V143" s="226">
        <f>T143+U143</f>
        <v>206</v>
      </c>
      <c r="W143" s="81">
        <f>IF(Q143=0,0,((V143/Q143)-1)*100)</f>
        <v>148.19277108433738</v>
      </c>
      <c r="X143" s="355"/>
    </row>
    <row r="144" spans="12:26">
      <c r="L144" s="61" t="s">
        <v>14</v>
      </c>
      <c r="M144" s="78">
        <f t="shared" si="130"/>
        <v>30</v>
      </c>
      <c r="N144" s="79">
        <f t="shared" si="130"/>
        <v>52</v>
      </c>
      <c r="O144" s="216">
        <f t="shared" si="137"/>
        <v>82</v>
      </c>
      <c r="P144" s="80">
        <f t="shared" si="131"/>
        <v>0</v>
      </c>
      <c r="Q144" s="225">
        <f t="shared" si="138"/>
        <v>82</v>
      </c>
      <c r="R144" s="78">
        <f t="shared" si="133"/>
        <v>84</v>
      </c>
      <c r="S144" s="79">
        <f t="shared" si="133"/>
        <v>155</v>
      </c>
      <c r="T144" s="216">
        <f t="shared" si="139"/>
        <v>239</v>
      </c>
      <c r="U144" s="80">
        <f t="shared" si="134"/>
        <v>0</v>
      </c>
      <c r="V144" s="226">
        <f>T144+U144</f>
        <v>239</v>
      </c>
      <c r="W144" s="81">
        <f t="shared" ref="W144:W154" si="140">IF(Q144=0,0,((V144/Q144)-1)*100)</f>
        <v>191.46341463414635</v>
      </c>
      <c r="Z144" s="344" t="e">
        <f>SUM(#REF!)</f>
        <v>#REF!</v>
      </c>
    </row>
    <row r="145" spans="12:26" ht="13.5" thickBot="1">
      <c r="L145" s="61" t="s">
        <v>15</v>
      </c>
      <c r="M145" s="78">
        <f t="shared" si="130"/>
        <v>37</v>
      </c>
      <c r="N145" s="79">
        <f t="shared" si="130"/>
        <v>43</v>
      </c>
      <c r="O145" s="216">
        <f>M145+N145</f>
        <v>80</v>
      </c>
      <c r="P145" s="80">
        <f t="shared" si="131"/>
        <v>0</v>
      </c>
      <c r="Q145" s="225">
        <f>O145+P145</f>
        <v>80</v>
      </c>
      <c r="R145" s="78">
        <f t="shared" si="133"/>
        <v>103</v>
      </c>
      <c r="S145" s="79">
        <f t="shared" si="133"/>
        <v>110</v>
      </c>
      <c r="T145" s="216">
        <f>R145+S145</f>
        <v>213</v>
      </c>
      <c r="U145" s="80">
        <f t="shared" si="134"/>
        <v>0</v>
      </c>
      <c r="V145" s="226">
        <f>T145+U145</f>
        <v>213</v>
      </c>
      <c r="W145" s="81">
        <f>IF(Q145=0,0,((V145/Q145)-1)*100)</f>
        <v>166.25</v>
      </c>
    </row>
    <row r="146" spans="12:26" ht="14.25" thickTop="1" thickBot="1">
      <c r="L146" s="82" t="s">
        <v>61</v>
      </c>
      <c r="M146" s="83">
        <f>+M143+M144+M145</f>
        <v>104</v>
      </c>
      <c r="N146" s="84">
        <f t="shared" ref="N146:V146" si="141">+N143+N144+N145</f>
        <v>141</v>
      </c>
      <c r="O146" s="217">
        <f t="shared" si="141"/>
        <v>245</v>
      </c>
      <c r="P146" s="83">
        <f t="shared" si="141"/>
        <v>0</v>
      </c>
      <c r="Q146" s="217">
        <f t="shared" si="141"/>
        <v>245</v>
      </c>
      <c r="R146" s="83">
        <f t="shared" si="141"/>
        <v>275</v>
      </c>
      <c r="S146" s="84">
        <f t="shared" si="141"/>
        <v>383</v>
      </c>
      <c r="T146" s="217">
        <f t="shared" si="141"/>
        <v>658</v>
      </c>
      <c r="U146" s="83">
        <f t="shared" si="141"/>
        <v>0</v>
      </c>
      <c r="V146" s="217">
        <f t="shared" si="141"/>
        <v>658</v>
      </c>
      <c r="W146" s="85">
        <f>IF(Q146=0,0,((V146/Q146)-1)*100)</f>
        <v>168.57142857142856</v>
      </c>
      <c r="X146" s="355"/>
      <c r="Y146" s="344"/>
      <c r="Z146" s="344">
        <f>SUM(X146:Y146)</f>
        <v>0</v>
      </c>
    </row>
    <row r="147" spans="12:26" ht="13.5" thickTop="1">
      <c r="L147" s="61" t="s">
        <v>16</v>
      </c>
      <c r="M147" s="78">
        <f t="shared" ref="M147:N149" si="142">+M95+M121</f>
        <v>23</v>
      </c>
      <c r="N147" s="79">
        <f t="shared" si="142"/>
        <v>47</v>
      </c>
      <c r="O147" s="216">
        <f t="shared" si="137"/>
        <v>70</v>
      </c>
      <c r="P147" s="80">
        <f>+P95+P121</f>
        <v>0</v>
      </c>
      <c r="Q147" s="225">
        <f t="shared" ref="Q147:Q153" si="143">O147+P147</f>
        <v>70</v>
      </c>
      <c r="R147" s="78">
        <f t="shared" ref="R147:S149" si="144">+R95+R121</f>
        <v>103</v>
      </c>
      <c r="S147" s="79">
        <f t="shared" si="144"/>
        <v>110</v>
      </c>
      <c r="T147" s="216">
        <f t="shared" si="139"/>
        <v>213</v>
      </c>
      <c r="U147" s="80">
        <f>+U95+U121</f>
        <v>0</v>
      </c>
      <c r="V147" s="226">
        <f>T147+U147</f>
        <v>213</v>
      </c>
      <c r="W147" s="81">
        <f t="shared" si="140"/>
        <v>204.28571428571428</v>
      </c>
    </row>
    <row r="148" spans="12:26">
      <c r="L148" s="61" t="s">
        <v>17</v>
      </c>
      <c r="M148" s="78">
        <f t="shared" si="142"/>
        <v>38</v>
      </c>
      <c r="N148" s="79">
        <f t="shared" si="142"/>
        <v>69</v>
      </c>
      <c r="O148" s="216">
        <f>M148+N148</f>
        <v>107</v>
      </c>
      <c r="P148" s="80">
        <f>+P96+P122</f>
        <v>0</v>
      </c>
      <c r="Q148" s="225">
        <f>O148+P148</f>
        <v>107</v>
      </c>
      <c r="R148" s="78">
        <f t="shared" si="144"/>
        <v>115</v>
      </c>
      <c r="S148" s="79">
        <f t="shared" si="144"/>
        <v>98</v>
      </c>
      <c r="T148" s="216">
        <f>R148+S148</f>
        <v>213</v>
      </c>
      <c r="U148" s="80">
        <f>+U96+U122</f>
        <v>0</v>
      </c>
      <c r="V148" s="226">
        <f>T148+U148</f>
        <v>213</v>
      </c>
      <c r="W148" s="81">
        <f>IF(Q148=0,0,((V148/Q148)-1)*100)</f>
        <v>99.065420560747668</v>
      </c>
    </row>
    <row r="149" spans="12:26" ht="13.5" thickBot="1">
      <c r="L149" s="61" t="s">
        <v>18</v>
      </c>
      <c r="M149" s="78">
        <f t="shared" si="142"/>
        <v>39</v>
      </c>
      <c r="N149" s="79">
        <f t="shared" si="142"/>
        <v>76</v>
      </c>
      <c r="O149" s="218">
        <f t="shared" si="137"/>
        <v>115</v>
      </c>
      <c r="P149" s="86">
        <f>+P97+P123</f>
        <v>0</v>
      </c>
      <c r="Q149" s="225">
        <f t="shared" si="143"/>
        <v>115</v>
      </c>
      <c r="R149" s="78">
        <f t="shared" si="144"/>
        <v>96</v>
      </c>
      <c r="S149" s="79">
        <f t="shared" si="144"/>
        <v>112</v>
      </c>
      <c r="T149" s="218">
        <f t="shared" si="139"/>
        <v>208</v>
      </c>
      <c r="U149" s="86">
        <f>+U97+U123</f>
        <v>0</v>
      </c>
      <c r="V149" s="226">
        <f>T149+U149</f>
        <v>208</v>
      </c>
      <c r="W149" s="81">
        <f t="shared" si="140"/>
        <v>80.869565217391298</v>
      </c>
    </row>
    <row r="150" spans="12:26" ht="14.25" thickTop="1" thickBot="1">
      <c r="L150" s="87" t="s">
        <v>39</v>
      </c>
      <c r="M150" s="83">
        <f>+M147+M148+M149</f>
        <v>100</v>
      </c>
      <c r="N150" s="84">
        <f t="shared" ref="N150:V150" si="145">+N147+N148+N149</f>
        <v>192</v>
      </c>
      <c r="O150" s="217">
        <f t="shared" si="145"/>
        <v>292</v>
      </c>
      <c r="P150" s="83">
        <f t="shared" si="145"/>
        <v>0</v>
      </c>
      <c r="Q150" s="217">
        <f t="shared" si="145"/>
        <v>292</v>
      </c>
      <c r="R150" s="83">
        <f t="shared" si="145"/>
        <v>314</v>
      </c>
      <c r="S150" s="84">
        <f t="shared" si="145"/>
        <v>320</v>
      </c>
      <c r="T150" s="217">
        <f t="shared" si="145"/>
        <v>634</v>
      </c>
      <c r="U150" s="83">
        <f t="shared" si="145"/>
        <v>0</v>
      </c>
      <c r="V150" s="217">
        <f t="shared" si="145"/>
        <v>634</v>
      </c>
      <c r="W150" s="90">
        <f t="shared" si="140"/>
        <v>117.12328767123287</v>
      </c>
    </row>
    <row r="151" spans="12:26" ht="13.5" thickTop="1">
      <c r="L151" s="61" t="s">
        <v>21</v>
      </c>
      <c r="M151" s="78">
        <f t="shared" ref="M151:N153" si="146">+M99+M125</f>
        <v>37</v>
      </c>
      <c r="N151" s="79">
        <f t="shared" si="146"/>
        <v>73</v>
      </c>
      <c r="O151" s="218">
        <f t="shared" si="137"/>
        <v>110</v>
      </c>
      <c r="P151" s="91">
        <f>+P99+P125</f>
        <v>0</v>
      </c>
      <c r="Q151" s="225">
        <f t="shared" si="143"/>
        <v>110</v>
      </c>
      <c r="R151" s="78">
        <f t="shared" ref="R151:S153" si="147">+R99+R125</f>
        <v>99</v>
      </c>
      <c r="S151" s="79">
        <f t="shared" si="147"/>
        <v>126</v>
      </c>
      <c r="T151" s="218">
        <f t="shared" si="139"/>
        <v>225</v>
      </c>
      <c r="U151" s="91">
        <f>+U99+U125</f>
        <v>0</v>
      </c>
      <c r="V151" s="226">
        <f>T151+U151</f>
        <v>225</v>
      </c>
      <c r="W151" s="81">
        <f t="shared" si="140"/>
        <v>104.54545454545455</v>
      </c>
    </row>
    <row r="152" spans="12:26">
      <c r="L152" s="61" t="s">
        <v>22</v>
      </c>
      <c r="M152" s="78">
        <f t="shared" si="146"/>
        <v>91</v>
      </c>
      <c r="N152" s="79">
        <f t="shared" si="146"/>
        <v>50</v>
      </c>
      <c r="O152" s="218">
        <f t="shared" si="137"/>
        <v>141</v>
      </c>
      <c r="P152" s="80">
        <f>+P100+P126</f>
        <v>0</v>
      </c>
      <c r="Q152" s="225">
        <f t="shared" si="143"/>
        <v>141</v>
      </c>
      <c r="R152" s="78">
        <f t="shared" si="147"/>
        <v>94</v>
      </c>
      <c r="S152" s="79">
        <f t="shared" si="147"/>
        <v>110</v>
      </c>
      <c r="T152" s="218">
        <f t="shared" si="139"/>
        <v>204</v>
      </c>
      <c r="U152" s="80">
        <f>+U100+U126</f>
        <v>0</v>
      </c>
      <c r="V152" s="226">
        <f>T152+U152</f>
        <v>204</v>
      </c>
      <c r="W152" s="81">
        <f t="shared" si="140"/>
        <v>44.680851063829799</v>
      </c>
      <c r="X152" s="345"/>
    </row>
    <row r="153" spans="12:26" ht="13.5" thickBot="1">
      <c r="L153" s="61" t="s">
        <v>23</v>
      </c>
      <c r="M153" s="78">
        <f t="shared" si="146"/>
        <v>77</v>
      </c>
      <c r="N153" s="79">
        <f t="shared" si="146"/>
        <v>46</v>
      </c>
      <c r="O153" s="218">
        <f t="shared" si="137"/>
        <v>123</v>
      </c>
      <c r="P153" s="80">
        <f>+P101+P127</f>
        <v>0</v>
      </c>
      <c r="Q153" s="225">
        <f t="shared" si="143"/>
        <v>123</v>
      </c>
      <c r="R153" s="78">
        <f t="shared" si="147"/>
        <v>122</v>
      </c>
      <c r="S153" s="79">
        <f t="shared" si="147"/>
        <v>55</v>
      </c>
      <c r="T153" s="218">
        <f t="shared" si="139"/>
        <v>177</v>
      </c>
      <c r="U153" s="80">
        <f>+U101+U127</f>
        <v>0</v>
      </c>
      <c r="V153" s="226">
        <f>T153+U153</f>
        <v>177</v>
      </c>
      <c r="W153" s="81">
        <f t="shared" si="140"/>
        <v>43.90243902439024</v>
      </c>
    </row>
    <row r="154" spans="12:26" ht="14.25" thickTop="1" thickBot="1">
      <c r="L154" s="82" t="s">
        <v>40</v>
      </c>
      <c r="M154" s="83">
        <f>+M151+M152+M153</f>
        <v>205</v>
      </c>
      <c r="N154" s="84">
        <f t="shared" ref="N154:V154" si="148">+N151+N152+N153</f>
        <v>169</v>
      </c>
      <c r="O154" s="217">
        <f t="shared" si="148"/>
        <v>374</v>
      </c>
      <c r="P154" s="83">
        <f t="shared" si="148"/>
        <v>0</v>
      </c>
      <c r="Q154" s="217">
        <f t="shared" si="148"/>
        <v>374</v>
      </c>
      <c r="R154" s="83">
        <f t="shared" si="148"/>
        <v>315</v>
      </c>
      <c r="S154" s="84">
        <f t="shared" si="148"/>
        <v>291</v>
      </c>
      <c r="T154" s="217">
        <f t="shared" si="148"/>
        <v>606</v>
      </c>
      <c r="U154" s="83">
        <f t="shared" si="148"/>
        <v>0</v>
      </c>
      <c r="V154" s="217">
        <f t="shared" si="148"/>
        <v>606</v>
      </c>
      <c r="W154" s="85">
        <f t="shared" si="140"/>
        <v>62.032085561497333</v>
      </c>
    </row>
    <row r="155" spans="12:26" ht="14.25" thickTop="1" thickBot="1">
      <c r="L155" s="82" t="s">
        <v>62</v>
      </c>
      <c r="M155" s="83">
        <f t="shared" ref="M155:V155" si="149">+M146+M150+M154</f>
        <v>409</v>
      </c>
      <c r="N155" s="84">
        <f t="shared" si="149"/>
        <v>502</v>
      </c>
      <c r="O155" s="217">
        <f t="shared" si="149"/>
        <v>911</v>
      </c>
      <c r="P155" s="83">
        <f t="shared" si="149"/>
        <v>0</v>
      </c>
      <c r="Q155" s="217">
        <f t="shared" si="149"/>
        <v>911</v>
      </c>
      <c r="R155" s="83">
        <f t="shared" si="149"/>
        <v>904</v>
      </c>
      <c r="S155" s="84">
        <f t="shared" si="149"/>
        <v>994</v>
      </c>
      <c r="T155" s="217">
        <f t="shared" si="149"/>
        <v>1898</v>
      </c>
      <c r="U155" s="83">
        <f t="shared" si="149"/>
        <v>0</v>
      </c>
      <c r="V155" s="217">
        <f t="shared" si="149"/>
        <v>1898</v>
      </c>
      <c r="W155" s="85">
        <f>IF(Q155=0,0,((V155/Q155)-1)*100)</f>
        <v>108.34248079034028</v>
      </c>
      <c r="X155" s="401">
        <f>+O155+O233</f>
        <v>911</v>
      </c>
      <c r="Y155" s="344">
        <f>+T155+T233</f>
        <v>2911</v>
      </c>
      <c r="Z155" s="355">
        <f>IF(X155=0,0,(Y155/X155-1))</f>
        <v>2.1953896816684964</v>
      </c>
    </row>
    <row r="156" spans="12:26" ht="14.25" thickTop="1" thickBot="1">
      <c r="L156" s="82" t="s">
        <v>7</v>
      </c>
      <c r="M156" s="83">
        <f t="shared" ref="M156:V156" si="150">+M142+M146+M150+M154</f>
        <v>506</v>
      </c>
      <c r="N156" s="84">
        <f t="shared" si="150"/>
        <v>635</v>
      </c>
      <c r="O156" s="217">
        <f t="shared" si="150"/>
        <v>1141</v>
      </c>
      <c r="P156" s="83">
        <f t="shared" si="150"/>
        <v>0</v>
      </c>
      <c r="Q156" s="217">
        <f t="shared" si="150"/>
        <v>1141</v>
      </c>
      <c r="R156" s="83">
        <f t="shared" si="150"/>
        <v>1191</v>
      </c>
      <c r="S156" s="84">
        <f t="shared" si="150"/>
        <v>1207</v>
      </c>
      <c r="T156" s="217">
        <f t="shared" si="150"/>
        <v>2398</v>
      </c>
      <c r="U156" s="83">
        <f t="shared" si="150"/>
        <v>0</v>
      </c>
      <c r="V156" s="217">
        <f t="shared" si="150"/>
        <v>2398</v>
      </c>
      <c r="W156" s="85">
        <f>IF(Q156=0,0,((V156/Q156)-1)*100)</f>
        <v>110.16652059596845</v>
      </c>
      <c r="X156" s="401">
        <f>+O156+O234</f>
        <v>1141</v>
      </c>
      <c r="Y156" s="344">
        <f>+T156+T234</f>
        <v>3575</v>
      </c>
      <c r="Z156" s="355">
        <f>IF(X156=0,0,(Y156/X156-1))</f>
        <v>2.1332164767747588</v>
      </c>
    </row>
    <row r="157" spans="12:26" ht="14.25" thickTop="1" thickBot="1">
      <c r="L157" s="92" t="s">
        <v>60</v>
      </c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</row>
    <row r="158" spans="12:26" ht="13.5" thickTop="1">
      <c r="L158" s="499" t="s">
        <v>54</v>
      </c>
      <c r="M158" s="500"/>
      <c r="N158" s="500"/>
      <c r="O158" s="500"/>
      <c r="P158" s="500"/>
      <c r="Q158" s="500"/>
      <c r="R158" s="500"/>
      <c r="S158" s="500"/>
      <c r="T158" s="500"/>
      <c r="U158" s="500"/>
      <c r="V158" s="500"/>
      <c r="W158" s="501"/>
    </row>
    <row r="159" spans="12:26" ht="24.75" customHeight="1" thickBot="1">
      <c r="L159" s="502" t="s">
        <v>51</v>
      </c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4"/>
    </row>
    <row r="160" spans="12:26" ht="14.25" thickTop="1" thickBot="1">
      <c r="L160" s="254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6" t="s">
        <v>34</v>
      </c>
    </row>
    <row r="161" spans="12:25" ht="14.25" thickTop="1" thickBot="1">
      <c r="L161" s="257"/>
      <c r="M161" s="484" t="s">
        <v>58</v>
      </c>
      <c r="N161" s="485"/>
      <c r="O161" s="485"/>
      <c r="P161" s="485"/>
      <c r="Q161" s="485"/>
      <c r="R161" s="258" t="s">
        <v>59</v>
      </c>
      <c r="S161" s="259"/>
      <c r="T161" s="297"/>
      <c r="U161" s="258"/>
      <c r="V161" s="258"/>
      <c r="W161" s="381" t="s">
        <v>2</v>
      </c>
    </row>
    <row r="162" spans="12:25" ht="13.5" thickTop="1">
      <c r="L162" s="261" t="s">
        <v>3</v>
      </c>
      <c r="M162" s="262"/>
      <c r="N162" s="263"/>
      <c r="O162" s="264"/>
      <c r="P162" s="265"/>
      <c r="Q162" s="264"/>
      <c r="R162" s="262"/>
      <c r="S162" s="263"/>
      <c r="T162" s="264"/>
      <c r="U162" s="265"/>
      <c r="V162" s="264"/>
      <c r="W162" s="382" t="s">
        <v>4</v>
      </c>
    </row>
    <row r="163" spans="12:25" ht="13.5" thickBot="1">
      <c r="L163" s="267"/>
      <c r="M163" s="268" t="s">
        <v>35</v>
      </c>
      <c r="N163" s="269" t="s">
        <v>36</v>
      </c>
      <c r="O163" s="270" t="s">
        <v>37</v>
      </c>
      <c r="P163" s="271" t="s">
        <v>32</v>
      </c>
      <c r="Q163" s="270" t="s">
        <v>7</v>
      </c>
      <c r="R163" s="268" t="s">
        <v>35</v>
      </c>
      <c r="S163" s="269" t="s">
        <v>36</v>
      </c>
      <c r="T163" s="270" t="s">
        <v>37</v>
      </c>
      <c r="U163" s="271" t="s">
        <v>32</v>
      </c>
      <c r="V163" s="270" t="s">
        <v>7</v>
      </c>
      <c r="W163" s="383"/>
    </row>
    <row r="164" spans="12:25" ht="5.25" customHeight="1" thickTop="1">
      <c r="L164" s="261"/>
      <c r="M164" s="273"/>
      <c r="N164" s="274"/>
      <c r="O164" s="275"/>
      <c r="P164" s="276"/>
      <c r="Q164" s="275"/>
      <c r="R164" s="273"/>
      <c r="S164" s="274"/>
      <c r="T164" s="275"/>
      <c r="U164" s="276"/>
      <c r="V164" s="275"/>
      <c r="W164" s="277"/>
    </row>
    <row r="165" spans="12:25">
      <c r="L165" s="261" t="s">
        <v>10</v>
      </c>
      <c r="M165" s="278">
        <v>0</v>
      </c>
      <c r="N165" s="279">
        <v>0</v>
      </c>
      <c r="O165" s="280">
        <f>M165+N165</f>
        <v>0</v>
      </c>
      <c r="P165" s="281">
        <v>0</v>
      </c>
      <c r="Q165" s="280">
        <f t="shared" ref="Q165:Q167" si="151">O165+P165</f>
        <v>0</v>
      </c>
      <c r="R165" s="278">
        <v>0</v>
      </c>
      <c r="S165" s="279">
        <v>0</v>
      </c>
      <c r="T165" s="280">
        <f>R165+S165</f>
        <v>0</v>
      </c>
      <c r="U165" s="281">
        <v>0</v>
      </c>
      <c r="V165" s="280">
        <f>T165+U165</f>
        <v>0</v>
      </c>
      <c r="W165" s="282">
        <f>IF(Q165=0,0,((V165/Q165)-1)*100)</f>
        <v>0</v>
      </c>
    </row>
    <row r="166" spans="12:25">
      <c r="L166" s="261" t="s">
        <v>11</v>
      </c>
      <c r="M166" s="278">
        <v>0</v>
      </c>
      <c r="N166" s="279">
        <v>0</v>
      </c>
      <c r="O166" s="280">
        <f>M166+N166</f>
        <v>0</v>
      </c>
      <c r="P166" s="281">
        <v>0</v>
      </c>
      <c r="Q166" s="280">
        <f t="shared" si="151"/>
        <v>0</v>
      </c>
      <c r="R166" s="278">
        <v>0</v>
      </c>
      <c r="S166" s="279">
        <v>0</v>
      </c>
      <c r="T166" s="280">
        <f>R166+S166</f>
        <v>0</v>
      </c>
      <c r="U166" s="281">
        <v>0</v>
      </c>
      <c r="V166" s="280">
        <f>T166+U166</f>
        <v>0</v>
      </c>
      <c r="W166" s="282">
        <f>IF(Q166=0,0,((V166/Q166)-1)*100)</f>
        <v>0</v>
      </c>
    </row>
    <row r="167" spans="12:25" ht="13.5" thickBot="1">
      <c r="L167" s="267" t="s">
        <v>12</v>
      </c>
      <c r="M167" s="278">
        <v>0</v>
      </c>
      <c r="N167" s="279">
        <v>0</v>
      </c>
      <c r="O167" s="280">
        <f>M167+N167</f>
        <v>0</v>
      </c>
      <c r="P167" s="281">
        <v>0</v>
      </c>
      <c r="Q167" s="280">
        <f t="shared" si="151"/>
        <v>0</v>
      </c>
      <c r="R167" s="278">
        <v>0</v>
      </c>
      <c r="S167" s="279">
        <v>0</v>
      </c>
      <c r="T167" s="280">
        <f>R167+S167</f>
        <v>0</v>
      </c>
      <c r="U167" s="281">
        <v>0</v>
      </c>
      <c r="V167" s="280">
        <f>T167+U167</f>
        <v>0</v>
      </c>
      <c r="W167" s="282">
        <f>IF(Q167=0,0,((V167/Q167)-1)*100)</f>
        <v>0</v>
      </c>
    </row>
    <row r="168" spans="12:25" ht="14.25" thickTop="1" thickBot="1">
      <c r="L168" s="283" t="s">
        <v>57</v>
      </c>
      <c r="M168" s="284">
        <f>+M165+M166+M167</f>
        <v>0</v>
      </c>
      <c r="N168" s="285">
        <f t="shared" ref="N168:V168" si="152">+N165+N166+N167</f>
        <v>0</v>
      </c>
      <c r="O168" s="286">
        <f t="shared" si="152"/>
        <v>0</v>
      </c>
      <c r="P168" s="284">
        <f t="shared" si="152"/>
        <v>0</v>
      </c>
      <c r="Q168" s="286">
        <f t="shared" si="152"/>
        <v>0</v>
      </c>
      <c r="R168" s="284">
        <f t="shared" si="152"/>
        <v>0</v>
      </c>
      <c r="S168" s="285">
        <f t="shared" si="152"/>
        <v>0</v>
      </c>
      <c r="T168" s="286">
        <f t="shared" si="152"/>
        <v>0</v>
      </c>
      <c r="U168" s="284">
        <f t="shared" si="152"/>
        <v>0</v>
      </c>
      <c r="V168" s="286">
        <f t="shared" si="152"/>
        <v>0</v>
      </c>
      <c r="W168" s="287">
        <f t="shared" ref="W168:W180" si="153">IF(Q168=0,0,((V168/Q168)-1)*100)</f>
        <v>0</v>
      </c>
    </row>
    <row r="169" spans="12:25" ht="13.5" thickTop="1">
      <c r="L169" s="261" t="s">
        <v>13</v>
      </c>
      <c r="M169" s="278">
        <v>0</v>
      </c>
      <c r="N169" s="279">
        <v>0</v>
      </c>
      <c r="O169" s="280">
        <f>M169+N169</f>
        <v>0</v>
      </c>
      <c r="P169" s="281">
        <v>0</v>
      </c>
      <c r="Q169" s="280">
        <f t="shared" ref="Q169:Q170" si="154">O169+P169</f>
        <v>0</v>
      </c>
      <c r="R169" s="278">
        <v>0</v>
      </c>
      <c r="S169" s="279">
        <v>0</v>
      </c>
      <c r="T169" s="280">
        <f>R169+S169</f>
        <v>0</v>
      </c>
      <c r="U169" s="281">
        <v>0</v>
      </c>
      <c r="V169" s="280">
        <f>T169+U169</f>
        <v>0</v>
      </c>
      <c r="W169" s="282">
        <f t="shared" si="153"/>
        <v>0</v>
      </c>
      <c r="X169" s="344"/>
      <c r="Y169" s="344"/>
    </row>
    <row r="170" spans="12:25">
      <c r="L170" s="261" t="s">
        <v>14</v>
      </c>
      <c r="M170" s="278">
        <v>0</v>
      </c>
      <c r="N170" s="279">
        <v>0</v>
      </c>
      <c r="O170" s="280">
        <f>M170+N170</f>
        <v>0</v>
      </c>
      <c r="P170" s="281">
        <v>0</v>
      </c>
      <c r="Q170" s="280">
        <f t="shared" si="154"/>
        <v>0</v>
      </c>
      <c r="R170" s="278">
        <v>0</v>
      </c>
      <c r="S170" s="279">
        <v>0</v>
      </c>
      <c r="T170" s="280">
        <f>R170+S170</f>
        <v>0</v>
      </c>
      <c r="U170" s="281">
        <v>0</v>
      </c>
      <c r="V170" s="280">
        <f>T170+U170</f>
        <v>0</v>
      </c>
      <c r="W170" s="282">
        <f t="shared" si="153"/>
        <v>0</v>
      </c>
    </row>
    <row r="171" spans="12:25" ht="13.5" thickBot="1">
      <c r="L171" s="261" t="s">
        <v>15</v>
      </c>
      <c r="M171" s="278">
        <v>0</v>
      </c>
      <c r="N171" s="279">
        <v>0</v>
      </c>
      <c r="O171" s="280">
        <f>M171+N171</f>
        <v>0</v>
      </c>
      <c r="P171" s="281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81">
        <v>0</v>
      </c>
      <c r="V171" s="280">
        <f>T171+U171</f>
        <v>0</v>
      </c>
      <c r="W171" s="282">
        <f>IF(Q171=0,0,((V171/Q171)-1)*100)</f>
        <v>0</v>
      </c>
    </row>
    <row r="172" spans="12:25" ht="14.25" thickTop="1" thickBot="1">
      <c r="L172" s="283" t="s">
        <v>61</v>
      </c>
      <c r="M172" s="284">
        <f>+M169+M170+M171</f>
        <v>0</v>
      </c>
      <c r="N172" s="285">
        <f t="shared" ref="N172:V172" si="155">+N169+N170+N171</f>
        <v>0</v>
      </c>
      <c r="O172" s="286">
        <f t="shared" si="155"/>
        <v>0</v>
      </c>
      <c r="P172" s="284">
        <f t="shared" si="155"/>
        <v>0</v>
      </c>
      <c r="Q172" s="286">
        <f t="shared" si="155"/>
        <v>0</v>
      </c>
      <c r="R172" s="284">
        <f t="shared" si="155"/>
        <v>0</v>
      </c>
      <c r="S172" s="285">
        <f t="shared" si="155"/>
        <v>0</v>
      </c>
      <c r="T172" s="286">
        <f t="shared" si="155"/>
        <v>0</v>
      </c>
      <c r="U172" s="284">
        <f t="shared" si="155"/>
        <v>0</v>
      </c>
      <c r="V172" s="286">
        <f t="shared" si="155"/>
        <v>0</v>
      </c>
      <c r="W172" s="287">
        <f t="shared" ref="W172" si="156">IF(Q172=0,0,((V172/Q172)-1)*100)</f>
        <v>0</v>
      </c>
      <c r="X172" s="344"/>
    </row>
    <row r="173" spans="12:25" ht="13.5" thickTop="1">
      <c r="L173" s="261" t="s">
        <v>16</v>
      </c>
      <c r="M173" s="278">
        <v>0</v>
      </c>
      <c r="N173" s="279">
        <v>0</v>
      </c>
      <c r="O173" s="280">
        <f>SUM(M173:N173)</f>
        <v>0</v>
      </c>
      <c r="P173" s="281">
        <v>0</v>
      </c>
      <c r="Q173" s="280">
        <f t="shared" ref="Q173:Q175" si="157">O173+P173</f>
        <v>0</v>
      </c>
      <c r="R173" s="278">
        <v>0</v>
      </c>
      <c r="S173" s="279">
        <v>0</v>
      </c>
      <c r="T173" s="280">
        <f>SUM(R173:S173)</f>
        <v>0</v>
      </c>
      <c r="U173" s="281">
        <v>0</v>
      </c>
      <c r="V173" s="280">
        <f t="shared" ref="V173" si="158">T173+U173</f>
        <v>0</v>
      </c>
      <c r="W173" s="282">
        <f t="shared" si="153"/>
        <v>0</v>
      </c>
    </row>
    <row r="174" spans="12:25">
      <c r="L174" s="261" t="s">
        <v>17</v>
      </c>
      <c r="M174" s="278">
        <v>0</v>
      </c>
      <c r="N174" s="279">
        <v>0</v>
      </c>
      <c r="O174" s="280">
        <f>SUM(M174:N174)</f>
        <v>0</v>
      </c>
      <c r="P174" s="281">
        <v>0</v>
      </c>
      <c r="Q174" s="280">
        <f>O174+P174</f>
        <v>0</v>
      </c>
      <c r="R174" s="278">
        <v>0</v>
      </c>
      <c r="S174" s="279">
        <v>0</v>
      </c>
      <c r="T174" s="280">
        <f>SUM(R174:S174)</f>
        <v>0</v>
      </c>
      <c r="U174" s="281">
        <v>0</v>
      </c>
      <c r="V174" s="280">
        <f>T174+U174</f>
        <v>0</v>
      </c>
      <c r="W174" s="282">
        <f>IF(Q174=0,0,((V174/Q174)-1)*100)</f>
        <v>0</v>
      </c>
    </row>
    <row r="175" spans="12:25" ht="13.5" thickBot="1">
      <c r="L175" s="261" t="s">
        <v>18</v>
      </c>
      <c r="M175" s="278">
        <v>0</v>
      </c>
      <c r="N175" s="279">
        <v>0</v>
      </c>
      <c r="O175" s="288">
        <f>SUM(M175:N175)</f>
        <v>0</v>
      </c>
      <c r="P175" s="289">
        <v>0</v>
      </c>
      <c r="Q175" s="288">
        <f t="shared" si="157"/>
        <v>0</v>
      </c>
      <c r="R175" s="278">
        <v>0</v>
      </c>
      <c r="S175" s="279">
        <v>0</v>
      </c>
      <c r="T175" s="288">
        <f>SUM(R175:S175)</f>
        <v>0</v>
      </c>
      <c r="U175" s="289">
        <v>0</v>
      </c>
      <c r="V175" s="288">
        <f>T175+U175</f>
        <v>0</v>
      </c>
      <c r="W175" s="282">
        <f t="shared" si="153"/>
        <v>0</v>
      </c>
    </row>
    <row r="176" spans="12:25" ht="14.25" thickTop="1" thickBot="1">
      <c r="L176" s="290" t="s">
        <v>39</v>
      </c>
      <c r="M176" s="291">
        <f>+M173+M174+M175</f>
        <v>0</v>
      </c>
      <c r="N176" s="291">
        <f t="shared" ref="N176:V176" si="159">+N173+N174+N175</f>
        <v>0</v>
      </c>
      <c r="O176" s="292">
        <f t="shared" si="159"/>
        <v>0</v>
      </c>
      <c r="P176" s="293">
        <f t="shared" si="159"/>
        <v>0</v>
      </c>
      <c r="Q176" s="292">
        <f t="shared" si="159"/>
        <v>0</v>
      </c>
      <c r="R176" s="291">
        <f t="shared" si="159"/>
        <v>0</v>
      </c>
      <c r="S176" s="291">
        <f t="shared" si="159"/>
        <v>0</v>
      </c>
      <c r="T176" s="292">
        <f t="shared" si="159"/>
        <v>0</v>
      </c>
      <c r="U176" s="293">
        <f t="shared" si="159"/>
        <v>0</v>
      </c>
      <c r="V176" s="292">
        <f t="shared" si="159"/>
        <v>0</v>
      </c>
      <c r="W176" s="294">
        <f t="shared" si="153"/>
        <v>0</v>
      </c>
    </row>
    <row r="177" spans="9:25" ht="13.5" thickTop="1">
      <c r="L177" s="261" t="s">
        <v>21</v>
      </c>
      <c r="M177" s="278">
        <v>0</v>
      </c>
      <c r="N177" s="279">
        <v>0</v>
      </c>
      <c r="O177" s="288">
        <f>SUM(M177:N177)</f>
        <v>0</v>
      </c>
      <c r="P177" s="295">
        <v>0</v>
      </c>
      <c r="Q177" s="288">
        <f t="shared" ref="Q177:Q179" si="160">O177+P177</f>
        <v>0</v>
      </c>
      <c r="R177" s="278">
        <v>0</v>
      </c>
      <c r="S177" s="279">
        <v>0</v>
      </c>
      <c r="T177" s="288">
        <f>SUM(R177:S177)</f>
        <v>0</v>
      </c>
      <c r="U177" s="295">
        <v>0</v>
      </c>
      <c r="V177" s="288">
        <f>T177+U177</f>
        <v>0</v>
      </c>
      <c r="W177" s="282">
        <f t="shared" si="153"/>
        <v>0</v>
      </c>
    </row>
    <row r="178" spans="9:25">
      <c r="L178" s="261" t="s">
        <v>22</v>
      </c>
      <c r="M178" s="278">
        <v>0</v>
      </c>
      <c r="N178" s="279">
        <v>0</v>
      </c>
      <c r="O178" s="288">
        <f>SUM(M178:N178)</f>
        <v>0</v>
      </c>
      <c r="P178" s="281">
        <v>0</v>
      </c>
      <c r="Q178" s="288">
        <f t="shared" si="160"/>
        <v>0</v>
      </c>
      <c r="R178" s="278">
        <v>0</v>
      </c>
      <c r="S178" s="279">
        <v>0</v>
      </c>
      <c r="T178" s="288">
        <f>SUM(R178:S178)</f>
        <v>0</v>
      </c>
      <c r="U178" s="281">
        <v>0</v>
      </c>
      <c r="V178" s="288">
        <f>T178+U178</f>
        <v>0</v>
      </c>
      <c r="W178" s="282">
        <f t="shared" si="153"/>
        <v>0</v>
      </c>
    </row>
    <row r="179" spans="9:25" ht="13.5" thickBot="1">
      <c r="L179" s="261" t="s">
        <v>23</v>
      </c>
      <c r="M179" s="278">
        <v>0</v>
      </c>
      <c r="N179" s="279">
        <v>0</v>
      </c>
      <c r="O179" s="288">
        <f>SUM(M179:N179)</f>
        <v>0</v>
      </c>
      <c r="P179" s="281">
        <v>0</v>
      </c>
      <c r="Q179" s="288">
        <f t="shared" si="160"/>
        <v>0</v>
      </c>
      <c r="R179" s="278">
        <v>0</v>
      </c>
      <c r="S179" s="279">
        <v>0</v>
      </c>
      <c r="T179" s="288">
        <f>SUM(R179:S179)</f>
        <v>0</v>
      </c>
      <c r="U179" s="281">
        <v>0</v>
      </c>
      <c r="V179" s="288">
        <f>T179+U179</f>
        <v>0</v>
      </c>
      <c r="W179" s="282">
        <f t="shared" si="153"/>
        <v>0</v>
      </c>
    </row>
    <row r="180" spans="9:25" ht="14.25" thickTop="1" thickBot="1">
      <c r="L180" s="283" t="s">
        <v>40</v>
      </c>
      <c r="M180" s="284">
        <f>+M177+M178+M179</f>
        <v>0</v>
      </c>
      <c r="N180" s="285">
        <f t="shared" ref="N180:V180" si="161">+N177+N178+N179</f>
        <v>0</v>
      </c>
      <c r="O180" s="286">
        <f t="shared" si="161"/>
        <v>0</v>
      </c>
      <c r="P180" s="284">
        <f t="shared" si="161"/>
        <v>0</v>
      </c>
      <c r="Q180" s="286">
        <f t="shared" si="161"/>
        <v>0</v>
      </c>
      <c r="R180" s="284">
        <f t="shared" si="161"/>
        <v>0</v>
      </c>
      <c r="S180" s="285">
        <f t="shared" si="161"/>
        <v>0</v>
      </c>
      <c r="T180" s="286">
        <f t="shared" si="161"/>
        <v>0</v>
      </c>
      <c r="U180" s="284">
        <f t="shared" si="161"/>
        <v>0</v>
      </c>
      <c r="V180" s="286">
        <f t="shared" si="161"/>
        <v>0</v>
      </c>
      <c r="W180" s="287">
        <f t="shared" si="153"/>
        <v>0</v>
      </c>
    </row>
    <row r="181" spans="9:25" ht="14.25" thickTop="1" thickBot="1">
      <c r="L181" s="283" t="s">
        <v>62</v>
      </c>
      <c r="M181" s="284">
        <f t="shared" ref="M181:V181" si="162">+M172+M176+M180</f>
        <v>0</v>
      </c>
      <c r="N181" s="285">
        <f t="shared" si="162"/>
        <v>0</v>
      </c>
      <c r="O181" s="286">
        <f t="shared" si="162"/>
        <v>0</v>
      </c>
      <c r="P181" s="284">
        <f t="shared" si="162"/>
        <v>0</v>
      </c>
      <c r="Q181" s="286">
        <f t="shared" si="162"/>
        <v>0</v>
      </c>
      <c r="R181" s="284">
        <f t="shared" si="162"/>
        <v>0</v>
      </c>
      <c r="S181" s="285">
        <f t="shared" si="162"/>
        <v>0</v>
      </c>
      <c r="T181" s="286">
        <f t="shared" si="162"/>
        <v>0</v>
      </c>
      <c r="U181" s="284">
        <f t="shared" si="162"/>
        <v>0</v>
      </c>
      <c r="V181" s="286">
        <f t="shared" si="162"/>
        <v>0</v>
      </c>
      <c r="W181" s="287">
        <f>IF(Q181=0,0,((V181/Q181)-1)*100)</f>
        <v>0</v>
      </c>
    </row>
    <row r="182" spans="9:25" ht="14.25" thickTop="1" thickBot="1">
      <c r="L182" s="283" t="s">
        <v>7</v>
      </c>
      <c r="M182" s="284">
        <f>+M181+M168</f>
        <v>0</v>
      </c>
      <c r="N182" s="285">
        <f t="shared" ref="N182:V182" si="163">+N181+N168</f>
        <v>0</v>
      </c>
      <c r="O182" s="286">
        <f t="shared" si="163"/>
        <v>0</v>
      </c>
      <c r="P182" s="284">
        <f t="shared" si="163"/>
        <v>0</v>
      </c>
      <c r="Q182" s="286">
        <f t="shared" si="163"/>
        <v>0</v>
      </c>
      <c r="R182" s="284">
        <f t="shared" si="163"/>
        <v>0</v>
      </c>
      <c r="S182" s="285">
        <f t="shared" si="163"/>
        <v>0</v>
      </c>
      <c r="T182" s="286">
        <f t="shared" si="163"/>
        <v>0</v>
      </c>
      <c r="U182" s="284">
        <f t="shared" si="163"/>
        <v>0</v>
      </c>
      <c r="V182" s="286">
        <f t="shared" si="163"/>
        <v>0</v>
      </c>
      <c r="W182" s="287">
        <f t="shared" ref="W182" si="164">IF(Q182=0,0,((V182/Q182)-1)*100)</f>
        <v>0</v>
      </c>
    </row>
    <row r="183" spans="9:25" ht="14.25" thickTop="1" thickBot="1">
      <c r="L183" s="296" t="s">
        <v>60</v>
      </c>
      <c r="M183" s="255"/>
      <c r="N183" s="255"/>
      <c r="O183" s="255"/>
      <c r="P183" s="255"/>
      <c r="Q183" s="255"/>
      <c r="R183" s="255"/>
      <c r="S183" s="255"/>
      <c r="T183" s="255"/>
      <c r="U183" s="255"/>
      <c r="V183" s="255"/>
      <c r="W183" s="255"/>
    </row>
    <row r="184" spans="9:25" ht="13.5" thickTop="1">
      <c r="L184" s="499" t="s">
        <v>55</v>
      </c>
      <c r="M184" s="500"/>
      <c r="N184" s="500"/>
      <c r="O184" s="500"/>
      <c r="P184" s="500"/>
      <c r="Q184" s="500"/>
      <c r="R184" s="500"/>
      <c r="S184" s="500"/>
      <c r="T184" s="500"/>
      <c r="U184" s="500"/>
      <c r="V184" s="500"/>
      <c r="W184" s="501"/>
    </row>
    <row r="185" spans="9:25" ht="13.5" thickBot="1">
      <c r="L185" s="502" t="s">
        <v>52</v>
      </c>
      <c r="M185" s="503"/>
      <c r="N185" s="503"/>
      <c r="O185" s="503"/>
      <c r="P185" s="503"/>
      <c r="Q185" s="503"/>
      <c r="R185" s="503"/>
      <c r="S185" s="503"/>
      <c r="T185" s="503"/>
      <c r="U185" s="503"/>
      <c r="V185" s="503"/>
      <c r="W185" s="504"/>
    </row>
    <row r="186" spans="9:25" ht="14.25" thickTop="1" thickBot="1">
      <c r="L186" s="254"/>
      <c r="M186" s="255"/>
      <c r="N186" s="255"/>
      <c r="O186" s="255"/>
      <c r="P186" s="255"/>
      <c r="Q186" s="255"/>
      <c r="R186" s="255"/>
      <c r="S186" s="255"/>
      <c r="T186" s="255"/>
      <c r="U186" s="255"/>
      <c r="V186" s="255"/>
      <c r="W186" s="256" t="s">
        <v>34</v>
      </c>
    </row>
    <row r="187" spans="9:25" ht="14.25" thickTop="1" thickBot="1">
      <c r="L187" s="257"/>
      <c r="M187" s="484" t="s">
        <v>58</v>
      </c>
      <c r="N187" s="485"/>
      <c r="O187" s="485"/>
      <c r="P187" s="485"/>
      <c r="Q187" s="485"/>
      <c r="R187" s="258" t="s">
        <v>59</v>
      </c>
      <c r="S187" s="259"/>
      <c r="T187" s="297"/>
      <c r="U187" s="258"/>
      <c r="V187" s="258"/>
      <c r="W187" s="381" t="s">
        <v>2</v>
      </c>
    </row>
    <row r="188" spans="9:25" ht="12" customHeight="1" thickTop="1">
      <c r="L188" s="261" t="s">
        <v>3</v>
      </c>
      <c r="M188" s="262"/>
      <c r="N188" s="263"/>
      <c r="O188" s="264"/>
      <c r="P188" s="265"/>
      <c r="Q188" s="264"/>
      <c r="R188" s="262"/>
      <c r="S188" s="263"/>
      <c r="T188" s="264"/>
      <c r="U188" s="265"/>
      <c r="V188" s="264"/>
      <c r="W188" s="382" t="s">
        <v>4</v>
      </c>
      <c r="X188" s="349"/>
      <c r="Y188" s="349"/>
    </row>
    <row r="189" spans="9:25" s="349" customFormat="1" ht="12" customHeight="1" thickBot="1">
      <c r="I189" s="348"/>
      <c r="L189" s="267"/>
      <c r="M189" s="268" t="s">
        <v>35</v>
      </c>
      <c r="N189" s="269" t="s">
        <v>36</v>
      </c>
      <c r="O189" s="270" t="s">
        <v>37</v>
      </c>
      <c r="P189" s="271" t="s">
        <v>32</v>
      </c>
      <c r="Q189" s="270" t="s">
        <v>7</v>
      </c>
      <c r="R189" s="268" t="s">
        <v>35</v>
      </c>
      <c r="S189" s="269" t="s">
        <v>36</v>
      </c>
      <c r="T189" s="270" t="s">
        <v>37</v>
      </c>
      <c r="U189" s="271" t="s">
        <v>32</v>
      </c>
      <c r="V189" s="270" t="s">
        <v>7</v>
      </c>
      <c r="W189" s="383"/>
      <c r="X189" s="1"/>
      <c r="Y189" s="1"/>
    </row>
    <row r="190" spans="9:25" ht="6" customHeight="1" thickTop="1">
      <c r="L190" s="261"/>
      <c r="M190" s="273"/>
      <c r="N190" s="274"/>
      <c r="O190" s="275"/>
      <c r="P190" s="276"/>
      <c r="Q190" s="275"/>
      <c r="R190" s="273"/>
      <c r="S190" s="274"/>
      <c r="T190" s="275"/>
      <c r="U190" s="276"/>
      <c r="V190" s="275"/>
      <c r="W190" s="277"/>
    </row>
    <row r="191" spans="9:25">
      <c r="L191" s="261" t="s">
        <v>10</v>
      </c>
      <c r="M191" s="278">
        <v>0</v>
      </c>
      <c r="N191" s="333">
        <v>0</v>
      </c>
      <c r="O191" s="280">
        <f>M191+N191</f>
        <v>0</v>
      </c>
      <c r="P191" s="281">
        <v>0</v>
      </c>
      <c r="Q191" s="280">
        <f t="shared" ref="Q191:Q193" si="165">O191+P191</f>
        <v>0</v>
      </c>
      <c r="R191" s="278">
        <v>0</v>
      </c>
      <c r="S191" s="279">
        <v>0</v>
      </c>
      <c r="T191" s="280">
        <f>R191+S191</f>
        <v>0</v>
      </c>
      <c r="U191" s="281">
        <v>0</v>
      </c>
      <c r="V191" s="280">
        <f>T191+U191</f>
        <v>0</v>
      </c>
      <c r="W191" s="282">
        <f>IF(Q191=0,0,((V191/Q191)-1)*100)</f>
        <v>0</v>
      </c>
    </row>
    <row r="192" spans="9:25">
      <c r="L192" s="350" t="s">
        <v>11</v>
      </c>
      <c r="M192" s="377">
        <v>0</v>
      </c>
      <c r="N192" s="354">
        <v>0</v>
      </c>
      <c r="O192" s="351">
        <f>M192+N192</f>
        <v>0</v>
      </c>
      <c r="P192" s="352">
        <v>0</v>
      </c>
      <c r="Q192" s="351">
        <f t="shared" si="165"/>
        <v>0</v>
      </c>
      <c r="R192" s="377">
        <v>20</v>
      </c>
      <c r="S192" s="354">
        <v>34</v>
      </c>
      <c r="T192" s="351">
        <f>R192+S192</f>
        <v>54</v>
      </c>
      <c r="U192" s="352">
        <v>0</v>
      </c>
      <c r="V192" s="351">
        <f>T192+U192</f>
        <v>54</v>
      </c>
      <c r="W192" s="353">
        <f>IF(Q192=0,0,((V192/Q192)-1)*100)</f>
        <v>0</v>
      </c>
    </row>
    <row r="193" spans="12:25" ht="13.5" thickBot="1">
      <c r="L193" s="267" t="s">
        <v>12</v>
      </c>
      <c r="M193" s="378">
        <v>0</v>
      </c>
      <c r="N193" s="279">
        <v>0</v>
      </c>
      <c r="O193" s="280">
        <f>M193+N193</f>
        <v>0</v>
      </c>
      <c r="P193" s="281">
        <v>0</v>
      </c>
      <c r="Q193" s="280">
        <f t="shared" si="165"/>
        <v>0</v>
      </c>
      <c r="R193" s="378">
        <v>54</v>
      </c>
      <c r="S193" s="279">
        <v>56</v>
      </c>
      <c r="T193" s="280">
        <f>R193+S193</f>
        <v>110</v>
      </c>
      <c r="U193" s="281">
        <v>0</v>
      </c>
      <c r="V193" s="280">
        <f>T193+U193</f>
        <v>110</v>
      </c>
      <c r="W193" s="379">
        <f>IF(Q193=0,0,((V193/Q193)-1)*100)</f>
        <v>0</v>
      </c>
    </row>
    <row r="194" spans="12:25" ht="14.25" thickTop="1" thickBot="1">
      <c r="L194" s="283" t="s">
        <v>38</v>
      </c>
      <c r="M194" s="284">
        <f>+M191+M192+M193</f>
        <v>0</v>
      </c>
      <c r="N194" s="285">
        <f t="shared" ref="N194:V194" si="166">+N191+N192+N193</f>
        <v>0</v>
      </c>
      <c r="O194" s="286">
        <f t="shared" si="166"/>
        <v>0</v>
      </c>
      <c r="P194" s="284">
        <f t="shared" si="166"/>
        <v>0</v>
      </c>
      <c r="Q194" s="286">
        <f t="shared" si="166"/>
        <v>0</v>
      </c>
      <c r="R194" s="284">
        <f t="shared" si="166"/>
        <v>74</v>
      </c>
      <c r="S194" s="285">
        <f t="shared" si="166"/>
        <v>90</v>
      </c>
      <c r="T194" s="286">
        <f t="shared" si="166"/>
        <v>164</v>
      </c>
      <c r="U194" s="284">
        <f t="shared" si="166"/>
        <v>0</v>
      </c>
      <c r="V194" s="286">
        <f t="shared" si="166"/>
        <v>164</v>
      </c>
      <c r="W194" s="287">
        <f t="shared" ref="W194:W206" si="167">IF(Q194=0,0,((V194/Q194)-1)*100)</f>
        <v>0</v>
      </c>
      <c r="X194" s="344"/>
      <c r="Y194" s="344"/>
    </row>
    <row r="195" spans="12:25" ht="13.5" thickTop="1">
      <c r="L195" s="261" t="s">
        <v>13</v>
      </c>
      <c r="M195" s="278">
        <v>0</v>
      </c>
      <c r="N195" s="279">
        <v>0</v>
      </c>
      <c r="O195" s="280">
        <f>M195+N195</f>
        <v>0</v>
      </c>
      <c r="P195" s="281">
        <v>0</v>
      </c>
      <c r="Q195" s="280">
        <f t="shared" ref="Q195:Q196" si="168">O195+P195</f>
        <v>0</v>
      </c>
      <c r="R195" s="278">
        <v>63</v>
      </c>
      <c r="S195" s="279">
        <v>74</v>
      </c>
      <c r="T195" s="280">
        <f>R195+S195</f>
        <v>137</v>
      </c>
      <c r="U195" s="281">
        <v>0</v>
      </c>
      <c r="V195" s="280">
        <f>T195+U195</f>
        <v>137</v>
      </c>
      <c r="W195" s="282">
        <f t="shared" si="167"/>
        <v>0</v>
      </c>
    </row>
    <row r="196" spans="12:25">
      <c r="L196" s="261" t="s">
        <v>14</v>
      </c>
      <c r="M196" s="278">
        <v>0</v>
      </c>
      <c r="N196" s="279">
        <v>0</v>
      </c>
      <c r="O196" s="280">
        <f>M196+N196</f>
        <v>0</v>
      </c>
      <c r="P196" s="281">
        <v>0</v>
      </c>
      <c r="Q196" s="280">
        <f t="shared" si="168"/>
        <v>0</v>
      </c>
      <c r="R196" s="278">
        <v>44</v>
      </c>
      <c r="S196" s="279">
        <v>73</v>
      </c>
      <c r="T196" s="280">
        <f>R196+S196</f>
        <v>117</v>
      </c>
      <c r="U196" s="281">
        <v>0</v>
      </c>
      <c r="V196" s="280">
        <f>T196+U196</f>
        <v>117</v>
      </c>
      <c r="W196" s="282">
        <f t="shared" si="167"/>
        <v>0</v>
      </c>
    </row>
    <row r="197" spans="12:25" ht="13.5" thickBot="1">
      <c r="L197" s="261" t="s">
        <v>15</v>
      </c>
      <c r="M197" s="278">
        <v>0</v>
      </c>
      <c r="N197" s="279">
        <v>0</v>
      </c>
      <c r="O197" s="280">
        <f>M197+N197</f>
        <v>0</v>
      </c>
      <c r="P197" s="281">
        <v>0</v>
      </c>
      <c r="Q197" s="280">
        <f>O197+P197</f>
        <v>0</v>
      </c>
      <c r="R197" s="278">
        <v>35</v>
      </c>
      <c r="S197" s="279">
        <v>57</v>
      </c>
      <c r="T197" s="280">
        <f>R197+S197</f>
        <v>92</v>
      </c>
      <c r="U197" s="281">
        <v>0</v>
      </c>
      <c r="V197" s="280">
        <f>T197+U197</f>
        <v>92</v>
      </c>
      <c r="W197" s="282">
        <f>IF(Q197=0,0,((V197/Q197)-1)*100)</f>
        <v>0</v>
      </c>
    </row>
    <row r="198" spans="12:25" ht="14.25" thickTop="1" thickBot="1">
      <c r="L198" s="283" t="s">
        <v>61</v>
      </c>
      <c r="M198" s="284">
        <f>+M195+M196+M197</f>
        <v>0</v>
      </c>
      <c r="N198" s="285">
        <f t="shared" ref="N198:V198" si="169">+N195+N196+N197</f>
        <v>0</v>
      </c>
      <c r="O198" s="286">
        <f t="shared" si="169"/>
        <v>0</v>
      </c>
      <c r="P198" s="284">
        <f t="shared" si="169"/>
        <v>0</v>
      </c>
      <c r="Q198" s="286">
        <f t="shared" si="169"/>
        <v>0</v>
      </c>
      <c r="R198" s="284">
        <f t="shared" si="169"/>
        <v>142</v>
      </c>
      <c r="S198" s="285">
        <f t="shared" si="169"/>
        <v>204</v>
      </c>
      <c r="T198" s="286">
        <f t="shared" si="169"/>
        <v>346</v>
      </c>
      <c r="U198" s="284">
        <f t="shared" si="169"/>
        <v>0</v>
      </c>
      <c r="V198" s="286">
        <f t="shared" si="169"/>
        <v>346</v>
      </c>
      <c r="W198" s="287">
        <f t="shared" ref="W198" si="170">IF(Q198=0,0,((V198/Q198)-1)*100)</f>
        <v>0</v>
      </c>
      <c r="X198" s="344"/>
    </row>
    <row r="199" spans="12:25" ht="13.5" thickTop="1">
      <c r="L199" s="261" t="s">
        <v>16</v>
      </c>
      <c r="M199" s="278">
        <v>0</v>
      </c>
      <c r="N199" s="279">
        <v>0</v>
      </c>
      <c r="O199" s="280">
        <f>SUM(M199:N199)</f>
        <v>0</v>
      </c>
      <c r="P199" s="281">
        <v>0</v>
      </c>
      <c r="Q199" s="280">
        <f t="shared" ref="Q199:Q201" si="171">O199+P199</f>
        <v>0</v>
      </c>
      <c r="R199" s="278">
        <v>35</v>
      </c>
      <c r="S199" s="279">
        <v>57</v>
      </c>
      <c r="T199" s="280">
        <f>SUM(R199:S199)</f>
        <v>92</v>
      </c>
      <c r="U199" s="281">
        <v>0</v>
      </c>
      <c r="V199" s="280">
        <f>T199+U199</f>
        <v>92</v>
      </c>
      <c r="W199" s="282">
        <f t="shared" si="167"/>
        <v>0</v>
      </c>
    </row>
    <row r="200" spans="12:25">
      <c r="L200" s="261" t="s">
        <v>17</v>
      </c>
      <c r="M200" s="278">
        <v>0</v>
      </c>
      <c r="N200" s="279">
        <v>0</v>
      </c>
      <c r="O200" s="280">
        <f>SUM(M200:N200)</f>
        <v>0</v>
      </c>
      <c r="P200" s="281">
        <v>0</v>
      </c>
      <c r="Q200" s="280">
        <f>O200+P200</f>
        <v>0</v>
      </c>
      <c r="R200" s="278">
        <v>33</v>
      </c>
      <c r="S200" s="279">
        <v>49</v>
      </c>
      <c r="T200" s="280">
        <f>SUM(R200:S200)</f>
        <v>82</v>
      </c>
      <c r="U200" s="281">
        <v>0</v>
      </c>
      <c r="V200" s="280">
        <f>T200+U200</f>
        <v>82</v>
      </c>
      <c r="W200" s="282">
        <f>IF(Q200=0,0,((V200/Q200)-1)*100)</f>
        <v>0</v>
      </c>
    </row>
    <row r="201" spans="12:25" ht="13.5" thickBot="1">
      <c r="L201" s="261" t="s">
        <v>18</v>
      </c>
      <c r="M201" s="278">
        <v>0</v>
      </c>
      <c r="N201" s="279">
        <v>0</v>
      </c>
      <c r="O201" s="288">
        <f>SUM(M201:N201)</f>
        <v>0</v>
      </c>
      <c r="P201" s="289">
        <v>0</v>
      </c>
      <c r="Q201" s="288">
        <f t="shared" si="171"/>
        <v>0</v>
      </c>
      <c r="R201" s="278">
        <v>45</v>
      </c>
      <c r="S201" s="279">
        <v>61</v>
      </c>
      <c r="T201" s="288">
        <f>SUM(R201:S201)</f>
        <v>106</v>
      </c>
      <c r="U201" s="289">
        <v>0</v>
      </c>
      <c r="V201" s="288">
        <f>T201+U201</f>
        <v>106</v>
      </c>
      <c r="W201" s="282">
        <f t="shared" si="167"/>
        <v>0</v>
      </c>
    </row>
    <row r="202" spans="12:25" ht="14.25" thickTop="1" thickBot="1">
      <c r="L202" s="290" t="s">
        <v>39</v>
      </c>
      <c r="M202" s="291">
        <f>+M199+M200+M201</f>
        <v>0</v>
      </c>
      <c r="N202" s="291">
        <f t="shared" ref="N202:V202" si="172">+N199+N200+N201</f>
        <v>0</v>
      </c>
      <c r="O202" s="292">
        <f t="shared" si="172"/>
        <v>0</v>
      </c>
      <c r="P202" s="293">
        <f t="shared" si="172"/>
        <v>0</v>
      </c>
      <c r="Q202" s="292">
        <f t="shared" si="172"/>
        <v>0</v>
      </c>
      <c r="R202" s="291">
        <f t="shared" si="172"/>
        <v>113</v>
      </c>
      <c r="S202" s="291">
        <f t="shared" si="172"/>
        <v>167</v>
      </c>
      <c r="T202" s="292">
        <f t="shared" si="172"/>
        <v>280</v>
      </c>
      <c r="U202" s="293">
        <f t="shared" si="172"/>
        <v>0</v>
      </c>
      <c r="V202" s="292">
        <f t="shared" si="172"/>
        <v>280</v>
      </c>
      <c r="W202" s="294">
        <f t="shared" si="167"/>
        <v>0</v>
      </c>
    </row>
    <row r="203" spans="12:25" ht="13.5" thickTop="1">
      <c r="L203" s="261" t="s">
        <v>21</v>
      </c>
      <c r="M203" s="278">
        <v>0</v>
      </c>
      <c r="N203" s="279">
        <v>0</v>
      </c>
      <c r="O203" s="288">
        <f>SUM(M203:N203)</f>
        <v>0</v>
      </c>
      <c r="P203" s="295">
        <v>0</v>
      </c>
      <c r="Q203" s="288">
        <f t="shared" ref="Q203:Q205" si="173">O203+P203</f>
        <v>0</v>
      </c>
      <c r="R203" s="278">
        <v>70</v>
      </c>
      <c r="S203" s="279">
        <v>71</v>
      </c>
      <c r="T203" s="288">
        <f>SUM(R203:S203)</f>
        <v>141</v>
      </c>
      <c r="U203" s="295">
        <v>0</v>
      </c>
      <c r="V203" s="288">
        <f>T203+U203</f>
        <v>141</v>
      </c>
      <c r="W203" s="282">
        <f t="shared" si="167"/>
        <v>0</v>
      </c>
    </row>
    <row r="204" spans="12:25">
      <c r="L204" s="261" t="s">
        <v>22</v>
      </c>
      <c r="M204" s="278">
        <v>0</v>
      </c>
      <c r="N204" s="279">
        <v>0</v>
      </c>
      <c r="O204" s="288">
        <f>SUM(M204:N204)</f>
        <v>0</v>
      </c>
      <c r="P204" s="281">
        <v>0</v>
      </c>
      <c r="Q204" s="288">
        <f t="shared" si="173"/>
        <v>0</v>
      </c>
      <c r="R204" s="278">
        <v>72</v>
      </c>
      <c r="S204" s="279">
        <v>64</v>
      </c>
      <c r="T204" s="288">
        <f>SUM(R204:S204)</f>
        <v>136</v>
      </c>
      <c r="U204" s="281">
        <v>0</v>
      </c>
      <c r="V204" s="288">
        <f>T204+U204</f>
        <v>136</v>
      </c>
      <c r="W204" s="282">
        <f t="shared" si="167"/>
        <v>0</v>
      </c>
    </row>
    <row r="205" spans="12:25" ht="13.5" thickBot="1">
      <c r="L205" s="261" t="s">
        <v>23</v>
      </c>
      <c r="M205" s="278">
        <v>0</v>
      </c>
      <c r="N205" s="279">
        <v>0</v>
      </c>
      <c r="O205" s="288">
        <f>SUM(M205:N205)</f>
        <v>0</v>
      </c>
      <c r="P205" s="281">
        <v>0</v>
      </c>
      <c r="Q205" s="288">
        <f t="shared" si="173"/>
        <v>0</v>
      </c>
      <c r="R205" s="278">
        <v>57</v>
      </c>
      <c r="S205" s="279">
        <v>53</v>
      </c>
      <c r="T205" s="288">
        <f>SUM(R205:S205)</f>
        <v>110</v>
      </c>
      <c r="U205" s="281">
        <v>0</v>
      </c>
      <c r="V205" s="288">
        <f>T205+U205</f>
        <v>110</v>
      </c>
      <c r="W205" s="282">
        <f t="shared" si="167"/>
        <v>0</v>
      </c>
    </row>
    <row r="206" spans="12:25" ht="14.25" thickTop="1" thickBot="1">
      <c r="L206" s="283" t="s">
        <v>40</v>
      </c>
      <c r="M206" s="284">
        <f>+M203+M204+M205</f>
        <v>0</v>
      </c>
      <c r="N206" s="285">
        <f t="shared" ref="N206:V206" si="174">+N203+N204+N205</f>
        <v>0</v>
      </c>
      <c r="O206" s="286">
        <f t="shared" si="174"/>
        <v>0</v>
      </c>
      <c r="P206" s="284">
        <f t="shared" si="174"/>
        <v>0</v>
      </c>
      <c r="Q206" s="286">
        <f t="shared" si="174"/>
        <v>0</v>
      </c>
      <c r="R206" s="284">
        <f t="shared" si="174"/>
        <v>199</v>
      </c>
      <c r="S206" s="285">
        <f t="shared" si="174"/>
        <v>188</v>
      </c>
      <c r="T206" s="286">
        <f t="shared" si="174"/>
        <v>387</v>
      </c>
      <c r="U206" s="284">
        <f t="shared" si="174"/>
        <v>0</v>
      </c>
      <c r="V206" s="286">
        <f t="shared" si="174"/>
        <v>387</v>
      </c>
      <c r="W206" s="287">
        <f t="shared" si="167"/>
        <v>0</v>
      </c>
    </row>
    <row r="207" spans="12:25" ht="14.25" thickTop="1" thickBot="1">
      <c r="L207" s="283" t="s">
        <v>62</v>
      </c>
      <c r="M207" s="284">
        <f t="shared" ref="M207:V207" si="175">+M198+M202+M206</f>
        <v>0</v>
      </c>
      <c r="N207" s="285">
        <f t="shared" si="175"/>
        <v>0</v>
      </c>
      <c r="O207" s="286">
        <f t="shared" si="175"/>
        <v>0</v>
      </c>
      <c r="P207" s="284">
        <f t="shared" si="175"/>
        <v>0</v>
      </c>
      <c r="Q207" s="286">
        <f t="shared" si="175"/>
        <v>0</v>
      </c>
      <c r="R207" s="284">
        <f t="shared" si="175"/>
        <v>454</v>
      </c>
      <c r="S207" s="285">
        <f t="shared" si="175"/>
        <v>559</v>
      </c>
      <c r="T207" s="286">
        <f t="shared" si="175"/>
        <v>1013</v>
      </c>
      <c r="U207" s="284">
        <f t="shared" si="175"/>
        <v>0</v>
      </c>
      <c r="V207" s="286">
        <f t="shared" si="175"/>
        <v>1013</v>
      </c>
      <c r="W207" s="287">
        <f>IF(Q207=0,0,((V207/Q207)-1)*100)</f>
        <v>0</v>
      </c>
    </row>
    <row r="208" spans="12:25" ht="14.25" thickTop="1" thickBot="1">
      <c r="L208" s="283" t="s">
        <v>7</v>
      </c>
      <c r="M208" s="284">
        <f>+M207+M194</f>
        <v>0</v>
      </c>
      <c r="N208" s="285">
        <f t="shared" ref="N208:V208" si="176">+N207+N194</f>
        <v>0</v>
      </c>
      <c r="O208" s="286">
        <f t="shared" si="176"/>
        <v>0</v>
      </c>
      <c r="P208" s="284">
        <f t="shared" si="176"/>
        <v>0</v>
      </c>
      <c r="Q208" s="286">
        <f t="shared" si="176"/>
        <v>0</v>
      </c>
      <c r="R208" s="284">
        <f t="shared" si="176"/>
        <v>528</v>
      </c>
      <c r="S208" s="285">
        <f t="shared" si="176"/>
        <v>649</v>
      </c>
      <c r="T208" s="286">
        <f t="shared" si="176"/>
        <v>1177</v>
      </c>
      <c r="U208" s="284">
        <f t="shared" si="176"/>
        <v>0</v>
      </c>
      <c r="V208" s="286">
        <f t="shared" si="176"/>
        <v>1177</v>
      </c>
      <c r="W208" s="287">
        <f>IF(Q208=0,0,((V208/Q208)-1)*100)</f>
        <v>0</v>
      </c>
    </row>
    <row r="209" spans="12:25" ht="14.25" thickTop="1" thickBot="1">
      <c r="L209" s="296" t="s">
        <v>60</v>
      </c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</row>
    <row r="210" spans="12:25" ht="13.5" thickTop="1">
      <c r="L210" s="490" t="s">
        <v>56</v>
      </c>
      <c r="M210" s="491"/>
      <c r="N210" s="491"/>
      <c r="O210" s="491"/>
      <c r="P210" s="491"/>
      <c r="Q210" s="491"/>
      <c r="R210" s="491"/>
      <c r="S210" s="491"/>
      <c r="T210" s="491"/>
      <c r="U210" s="491"/>
      <c r="V210" s="491"/>
      <c r="W210" s="492"/>
    </row>
    <row r="211" spans="12:25" ht="13.5" thickBot="1">
      <c r="L211" s="493" t="s">
        <v>53</v>
      </c>
      <c r="M211" s="494"/>
      <c r="N211" s="494"/>
      <c r="O211" s="494"/>
      <c r="P211" s="494"/>
      <c r="Q211" s="494"/>
      <c r="R211" s="494"/>
      <c r="S211" s="494"/>
      <c r="T211" s="494"/>
      <c r="U211" s="494"/>
      <c r="V211" s="494"/>
      <c r="W211" s="495"/>
    </row>
    <row r="212" spans="12:25" ht="14.25" thickTop="1" thickBot="1">
      <c r="L212" s="254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6" t="s">
        <v>34</v>
      </c>
    </row>
    <row r="213" spans="12:25" ht="12.75" customHeight="1" thickTop="1" thickBot="1">
      <c r="L213" s="257"/>
      <c r="M213" s="484" t="s">
        <v>58</v>
      </c>
      <c r="N213" s="485"/>
      <c r="O213" s="485"/>
      <c r="P213" s="485"/>
      <c r="Q213" s="485"/>
      <c r="R213" s="258" t="s">
        <v>59</v>
      </c>
      <c r="S213" s="259"/>
      <c r="T213" s="297"/>
      <c r="U213" s="258"/>
      <c r="V213" s="258"/>
      <c r="W213" s="381" t="s">
        <v>2</v>
      </c>
    </row>
    <row r="214" spans="12:25" ht="13.5" thickTop="1">
      <c r="L214" s="261" t="s">
        <v>3</v>
      </c>
      <c r="M214" s="262"/>
      <c r="N214" s="263"/>
      <c r="O214" s="264"/>
      <c r="P214" s="265"/>
      <c r="Q214" s="311"/>
      <c r="R214" s="262"/>
      <c r="S214" s="263"/>
      <c r="T214" s="264"/>
      <c r="U214" s="265"/>
      <c r="V214" s="380"/>
      <c r="W214" s="382" t="s">
        <v>4</v>
      </c>
    </row>
    <row r="215" spans="12:25" ht="13.5" thickBot="1">
      <c r="L215" s="267"/>
      <c r="M215" s="268" t="s">
        <v>35</v>
      </c>
      <c r="N215" s="269" t="s">
        <v>36</v>
      </c>
      <c r="O215" s="270" t="s">
        <v>37</v>
      </c>
      <c r="P215" s="271" t="s">
        <v>32</v>
      </c>
      <c r="Q215" s="416" t="s">
        <v>7</v>
      </c>
      <c r="R215" s="268" t="s">
        <v>35</v>
      </c>
      <c r="S215" s="269" t="s">
        <v>36</v>
      </c>
      <c r="T215" s="270" t="s">
        <v>37</v>
      </c>
      <c r="U215" s="271" t="s">
        <v>32</v>
      </c>
      <c r="V215" s="415" t="s">
        <v>7</v>
      </c>
      <c r="W215" s="383"/>
    </row>
    <row r="216" spans="12:25" ht="4.5" customHeight="1" thickTop="1">
      <c r="L216" s="261"/>
      <c r="M216" s="273"/>
      <c r="N216" s="274"/>
      <c r="O216" s="275"/>
      <c r="P216" s="276"/>
      <c r="Q216" s="313"/>
      <c r="R216" s="273"/>
      <c r="S216" s="274"/>
      <c r="T216" s="275"/>
      <c r="U216" s="276"/>
      <c r="V216" s="315"/>
      <c r="W216" s="277"/>
    </row>
    <row r="217" spans="12:25">
      <c r="L217" s="261" t="s">
        <v>10</v>
      </c>
      <c r="M217" s="278">
        <f t="shared" ref="M217:N219" si="177">+M165+M191</f>
        <v>0</v>
      </c>
      <c r="N217" s="279">
        <f t="shared" si="177"/>
        <v>0</v>
      </c>
      <c r="O217" s="280">
        <f>M217+N217</f>
        <v>0</v>
      </c>
      <c r="P217" s="281">
        <f>+P165+P191</f>
        <v>0</v>
      </c>
      <c r="Q217" s="314">
        <f t="shared" ref="Q217" si="178">O217+P217</f>
        <v>0</v>
      </c>
      <c r="R217" s="278">
        <f t="shared" ref="R217:S219" si="179">+R165+R191</f>
        <v>0</v>
      </c>
      <c r="S217" s="279">
        <f t="shared" si="179"/>
        <v>0</v>
      </c>
      <c r="T217" s="280">
        <f>R217+S217</f>
        <v>0</v>
      </c>
      <c r="U217" s="281">
        <f>+U165+U191</f>
        <v>0</v>
      </c>
      <c r="V217" s="316">
        <f>T217+U217</f>
        <v>0</v>
      </c>
      <c r="W217" s="282">
        <f>IF(Q217=0,0,((V217/Q217)-1)*100)</f>
        <v>0</v>
      </c>
    </row>
    <row r="218" spans="12:25">
      <c r="L218" s="261" t="s">
        <v>11</v>
      </c>
      <c r="M218" s="278">
        <f t="shared" si="177"/>
        <v>0</v>
      </c>
      <c r="N218" s="279">
        <f t="shared" si="177"/>
        <v>0</v>
      </c>
      <c r="O218" s="280">
        <f t="shared" ref="O218:O219" si="180">M218+N218</f>
        <v>0</v>
      </c>
      <c r="P218" s="281">
        <f>+P166+P192</f>
        <v>0</v>
      </c>
      <c r="Q218" s="314">
        <f>O218+P218</f>
        <v>0</v>
      </c>
      <c r="R218" s="278">
        <f t="shared" si="179"/>
        <v>20</v>
      </c>
      <c r="S218" s="279">
        <f t="shared" si="179"/>
        <v>34</v>
      </c>
      <c r="T218" s="280">
        <f t="shared" ref="T218:T219" si="181">R218+S218</f>
        <v>54</v>
      </c>
      <c r="U218" s="281">
        <f>+U166+U192</f>
        <v>0</v>
      </c>
      <c r="V218" s="316">
        <f>T218+U218</f>
        <v>54</v>
      </c>
      <c r="W218" s="282">
        <f>IF(Q218=0,0,((V218/Q218)-1)*100)</f>
        <v>0</v>
      </c>
    </row>
    <row r="219" spans="12:25" ht="13.5" thickBot="1">
      <c r="L219" s="267" t="s">
        <v>12</v>
      </c>
      <c r="M219" s="278">
        <f t="shared" si="177"/>
        <v>0</v>
      </c>
      <c r="N219" s="279">
        <f t="shared" si="177"/>
        <v>0</v>
      </c>
      <c r="O219" s="280">
        <f t="shared" si="180"/>
        <v>0</v>
      </c>
      <c r="P219" s="281">
        <f>+P167+P193</f>
        <v>0</v>
      </c>
      <c r="Q219" s="314">
        <f>O219+P219</f>
        <v>0</v>
      </c>
      <c r="R219" s="278">
        <f t="shared" si="179"/>
        <v>54</v>
      </c>
      <c r="S219" s="279">
        <f t="shared" si="179"/>
        <v>56</v>
      </c>
      <c r="T219" s="280">
        <f t="shared" si="181"/>
        <v>110</v>
      </c>
      <c r="U219" s="281">
        <f>+U167+U193</f>
        <v>0</v>
      </c>
      <c r="V219" s="316">
        <f>T219+U219</f>
        <v>110</v>
      </c>
      <c r="W219" s="282">
        <f>IF(Q219=0,0,((V219/Q219)-1)*100)</f>
        <v>0</v>
      </c>
      <c r="X219" s="344"/>
      <c r="Y219" s="344"/>
    </row>
    <row r="220" spans="12:25" ht="14.25" thickTop="1" thickBot="1">
      <c r="L220" s="283" t="s">
        <v>38</v>
      </c>
      <c r="M220" s="284">
        <f>+M217+M218+M219</f>
        <v>0</v>
      </c>
      <c r="N220" s="285">
        <f t="shared" ref="N220:V220" si="182">+N217+N218+N219</f>
        <v>0</v>
      </c>
      <c r="O220" s="286">
        <f t="shared" si="182"/>
        <v>0</v>
      </c>
      <c r="P220" s="284">
        <f t="shared" si="182"/>
        <v>0</v>
      </c>
      <c r="Q220" s="286">
        <f t="shared" si="182"/>
        <v>0</v>
      </c>
      <c r="R220" s="284">
        <f t="shared" si="182"/>
        <v>74</v>
      </c>
      <c r="S220" s="285">
        <f t="shared" si="182"/>
        <v>90</v>
      </c>
      <c r="T220" s="286">
        <f t="shared" si="182"/>
        <v>164</v>
      </c>
      <c r="U220" s="284">
        <f t="shared" si="182"/>
        <v>0</v>
      </c>
      <c r="V220" s="286">
        <f t="shared" si="182"/>
        <v>164</v>
      </c>
      <c r="W220" s="287">
        <f t="shared" ref="W220" si="183">IF(Q220=0,0,((V220/Q220)-1)*100)</f>
        <v>0</v>
      </c>
    </row>
    <row r="221" spans="12:25" ht="13.5" thickTop="1">
      <c r="L221" s="261" t="s">
        <v>13</v>
      </c>
      <c r="M221" s="278">
        <f t="shared" ref="M221:N223" si="184">+M169+M195</f>
        <v>0</v>
      </c>
      <c r="N221" s="279">
        <f t="shared" si="184"/>
        <v>0</v>
      </c>
      <c r="O221" s="280">
        <f t="shared" ref="O221:O222" si="185">M221+N221</f>
        <v>0</v>
      </c>
      <c r="P221" s="281">
        <f>+P169+P195</f>
        <v>0</v>
      </c>
      <c r="Q221" s="314">
        <f t="shared" ref="Q221:Q222" si="186">O221+P221</f>
        <v>0</v>
      </c>
      <c r="R221" s="278">
        <f t="shared" ref="R221:S223" si="187">+R169+R195</f>
        <v>63</v>
      </c>
      <c r="S221" s="279">
        <f t="shared" si="187"/>
        <v>74</v>
      </c>
      <c r="T221" s="280">
        <f t="shared" ref="T221:T222" si="188">R221+S221</f>
        <v>137</v>
      </c>
      <c r="U221" s="281">
        <f>+U169+U195</f>
        <v>0</v>
      </c>
      <c r="V221" s="316">
        <f>T221+U221</f>
        <v>137</v>
      </c>
      <c r="W221" s="282">
        <f>IF(Q221=0,0,((V221/Q221)-1)*100)</f>
        <v>0</v>
      </c>
    </row>
    <row r="222" spans="12:25">
      <c r="L222" s="261" t="s">
        <v>14</v>
      </c>
      <c r="M222" s="278">
        <f t="shared" si="184"/>
        <v>0</v>
      </c>
      <c r="N222" s="279">
        <f t="shared" si="184"/>
        <v>0</v>
      </c>
      <c r="O222" s="280">
        <f t="shared" si="185"/>
        <v>0</v>
      </c>
      <c r="P222" s="281">
        <f>+P170+P196</f>
        <v>0</v>
      </c>
      <c r="Q222" s="314">
        <f t="shared" si="186"/>
        <v>0</v>
      </c>
      <c r="R222" s="278">
        <f t="shared" si="187"/>
        <v>44</v>
      </c>
      <c r="S222" s="279">
        <f t="shared" si="187"/>
        <v>73</v>
      </c>
      <c r="T222" s="280">
        <f t="shared" si="188"/>
        <v>117</v>
      </c>
      <c r="U222" s="281">
        <f>+U170+U196</f>
        <v>0</v>
      </c>
      <c r="V222" s="316">
        <f>T222+U222</f>
        <v>117</v>
      </c>
      <c r="W222" s="282">
        <f t="shared" ref="W222:W232" si="189">IF(Q222=0,0,((V222/Q222)-1)*100)</f>
        <v>0</v>
      </c>
    </row>
    <row r="223" spans="12:25" ht="13.5" thickBot="1">
      <c r="L223" s="261" t="s">
        <v>15</v>
      </c>
      <c r="M223" s="278">
        <f t="shared" si="184"/>
        <v>0</v>
      </c>
      <c r="N223" s="279">
        <f t="shared" si="184"/>
        <v>0</v>
      </c>
      <c r="O223" s="280">
        <f>M223+N223</f>
        <v>0</v>
      </c>
      <c r="P223" s="281">
        <f>+P171+P197</f>
        <v>0</v>
      </c>
      <c r="Q223" s="314">
        <f>O223+P223</f>
        <v>0</v>
      </c>
      <c r="R223" s="278">
        <f t="shared" si="187"/>
        <v>35</v>
      </c>
      <c r="S223" s="279">
        <f t="shared" si="187"/>
        <v>57</v>
      </c>
      <c r="T223" s="280">
        <f>R223+S223</f>
        <v>92</v>
      </c>
      <c r="U223" s="281">
        <f>+U171+U197</f>
        <v>0</v>
      </c>
      <c r="V223" s="316">
        <f>T223+U223</f>
        <v>92</v>
      </c>
      <c r="W223" s="282">
        <f>IF(Q223=0,0,((V223/Q223)-1)*100)</f>
        <v>0</v>
      </c>
    </row>
    <row r="224" spans="12:25" ht="14.25" thickTop="1" thickBot="1">
      <c r="L224" s="283" t="s">
        <v>61</v>
      </c>
      <c r="M224" s="284">
        <f>+M221+M222+M223</f>
        <v>0</v>
      </c>
      <c r="N224" s="285">
        <f t="shared" ref="N224:V224" si="190">+N221+N222+N223</f>
        <v>0</v>
      </c>
      <c r="O224" s="286">
        <f t="shared" si="190"/>
        <v>0</v>
      </c>
      <c r="P224" s="284">
        <f t="shared" si="190"/>
        <v>0</v>
      </c>
      <c r="Q224" s="286">
        <f t="shared" si="190"/>
        <v>0</v>
      </c>
      <c r="R224" s="284">
        <f t="shared" si="190"/>
        <v>142</v>
      </c>
      <c r="S224" s="285">
        <f t="shared" si="190"/>
        <v>204</v>
      </c>
      <c r="T224" s="286">
        <f t="shared" si="190"/>
        <v>346</v>
      </c>
      <c r="U224" s="284">
        <f t="shared" si="190"/>
        <v>0</v>
      </c>
      <c r="V224" s="286">
        <f t="shared" si="190"/>
        <v>346</v>
      </c>
      <c r="W224" s="287">
        <f t="shared" ref="W224" si="191">IF(Q224=0,0,((V224/Q224)-1)*100)</f>
        <v>0</v>
      </c>
      <c r="X224" s="344"/>
    </row>
    <row r="225" spans="12:23" ht="13.5" thickTop="1">
      <c r="L225" s="261" t="s">
        <v>16</v>
      </c>
      <c r="M225" s="278">
        <f t="shared" ref="M225:N227" si="192">+M173+M199</f>
        <v>0</v>
      </c>
      <c r="N225" s="279">
        <f t="shared" si="192"/>
        <v>0</v>
      </c>
      <c r="O225" s="280">
        <f t="shared" ref="O225:O227" si="193">M225+N225</f>
        <v>0</v>
      </c>
      <c r="P225" s="281">
        <f>+P173+P199</f>
        <v>0</v>
      </c>
      <c r="Q225" s="314">
        <f t="shared" ref="Q225:Q227" si="194">O225+P225</f>
        <v>0</v>
      </c>
      <c r="R225" s="278">
        <f t="shared" ref="R225:S227" si="195">+R173+R199</f>
        <v>35</v>
      </c>
      <c r="S225" s="279">
        <f t="shared" si="195"/>
        <v>57</v>
      </c>
      <c r="T225" s="280">
        <f t="shared" ref="T225:T227" si="196">R225+S225</f>
        <v>92</v>
      </c>
      <c r="U225" s="281">
        <f>+U173+U199</f>
        <v>0</v>
      </c>
      <c r="V225" s="316">
        <f>T225+U225</f>
        <v>92</v>
      </c>
      <c r="W225" s="282">
        <f t="shared" si="189"/>
        <v>0</v>
      </c>
    </row>
    <row r="226" spans="12:23">
      <c r="L226" s="261" t="s">
        <v>17</v>
      </c>
      <c r="M226" s="278">
        <f t="shared" si="192"/>
        <v>0</v>
      </c>
      <c r="N226" s="279">
        <f t="shared" si="192"/>
        <v>0</v>
      </c>
      <c r="O226" s="280">
        <f>M226+N226</f>
        <v>0</v>
      </c>
      <c r="P226" s="281">
        <f>+P174+P200</f>
        <v>0</v>
      </c>
      <c r="Q226" s="314">
        <f>O226+P226</f>
        <v>0</v>
      </c>
      <c r="R226" s="278">
        <f t="shared" si="195"/>
        <v>33</v>
      </c>
      <c r="S226" s="279">
        <f t="shared" si="195"/>
        <v>49</v>
      </c>
      <c r="T226" s="280">
        <f>R226+S226</f>
        <v>82</v>
      </c>
      <c r="U226" s="281">
        <f>+U174+U200</f>
        <v>0</v>
      </c>
      <c r="V226" s="316">
        <f>T226+U226</f>
        <v>82</v>
      </c>
      <c r="W226" s="282">
        <f>IF(Q226=0,0,((V226/Q226)-1)*100)</f>
        <v>0</v>
      </c>
    </row>
    <row r="227" spans="12:23" ht="13.5" thickBot="1">
      <c r="L227" s="261" t="s">
        <v>18</v>
      </c>
      <c r="M227" s="278">
        <f t="shared" si="192"/>
        <v>0</v>
      </c>
      <c r="N227" s="279">
        <f t="shared" si="192"/>
        <v>0</v>
      </c>
      <c r="O227" s="288">
        <f t="shared" si="193"/>
        <v>0</v>
      </c>
      <c r="P227" s="289">
        <f>+P175+P201</f>
        <v>0</v>
      </c>
      <c r="Q227" s="314">
        <f t="shared" si="194"/>
        <v>0</v>
      </c>
      <c r="R227" s="278">
        <f t="shared" si="195"/>
        <v>45</v>
      </c>
      <c r="S227" s="279">
        <f t="shared" si="195"/>
        <v>61</v>
      </c>
      <c r="T227" s="288">
        <f t="shared" si="196"/>
        <v>106</v>
      </c>
      <c r="U227" s="289">
        <f>+U175+U201</f>
        <v>0</v>
      </c>
      <c r="V227" s="316">
        <f>T227+U227</f>
        <v>106</v>
      </c>
      <c r="W227" s="282">
        <f t="shared" si="189"/>
        <v>0</v>
      </c>
    </row>
    <row r="228" spans="12:23" ht="14.25" thickTop="1" thickBot="1">
      <c r="L228" s="290" t="s">
        <v>39</v>
      </c>
      <c r="M228" s="291">
        <f t="shared" ref="M228:V228" si="197">SUM(M225:M227)</f>
        <v>0</v>
      </c>
      <c r="N228" s="291">
        <f t="shared" si="197"/>
        <v>0</v>
      </c>
      <c r="O228" s="292">
        <f t="shared" si="197"/>
        <v>0</v>
      </c>
      <c r="P228" s="293">
        <f t="shared" si="197"/>
        <v>0</v>
      </c>
      <c r="Q228" s="292">
        <f t="shared" si="197"/>
        <v>0</v>
      </c>
      <c r="R228" s="291">
        <f t="shared" si="197"/>
        <v>113</v>
      </c>
      <c r="S228" s="291">
        <f t="shared" si="197"/>
        <v>167</v>
      </c>
      <c r="T228" s="292">
        <f t="shared" si="197"/>
        <v>280</v>
      </c>
      <c r="U228" s="293">
        <f t="shared" si="197"/>
        <v>0</v>
      </c>
      <c r="V228" s="292">
        <f t="shared" si="197"/>
        <v>280</v>
      </c>
      <c r="W228" s="411">
        <f t="shared" si="189"/>
        <v>0</v>
      </c>
    </row>
    <row r="229" spans="12:23" ht="13.5" thickTop="1">
      <c r="L229" s="261" t="s">
        <v>21</v>
      </c>
      <c r="M229" s="278">
        <f t="shared" ref="M229:N231" si="198">+M177+M203</f>
        <v>0</v>
      </c>
      <c r="N229" s="279">
        <f t="shared" si="198"/>
        <v>0</v>
      </c>
      <c r="O229" s="288">
        <f t="shared" ref="O229:O231" si="199">M229+N229</f>
        <v>0</v>
      </c>
      <c r="P229" s="295">
        <f>+P177+P203</f>
        <v>0</v>
      </c>
      <c r="Q229" s="314">
        <f t="shared" ref="Q229:Q231" si="200">O229+P229</f>
        <v>0</v>
      </c>
      <c r="R229" s="278">
        <f t="shared" ref="R229:S231" si="201">+R177+R203</f>
        <v>70</v>
      </c>
      <c r="S229" s="279">
        <f t="shared" si="201"/>
        <v>71</v>
      </c>
      <c r="T229" s="288">
        <f t="shared" ref="T229:T231" si="202">R229+S229</f>
        <v>141</v>
      </c>
      <c r="U229" s="295">
        <f>+U177+U203</f>
        <v>0</v>
      </c>
      <c r="V229" s="316">
        <f>T229+U229</f>
        <v>141</v>
      </c>
      <c r="W229" s="282">
        <f t="shared" si="189"/>
        <v>0</v>
      </c>
    </row>
    <row r="230" spans="12:23">
      <c r="L230" s="261" t="s">
        <v>22</v>
      </c>
      <c r="M230" s="278">
        <f t="shared" si="198"/>
        <v>0</v>
      </c>
      <c r="N230" s="279">
        <f t="shared" si="198"/>
        <v>0</v>
      </c>
      <c r="O230" s="288">
        <f t="shared" si="199"/>
        <v>0</v>
      </c>
      <c r="P230" s="281">
        <f>+P178+P204</f>
        <v>0</v>
      </c>
      <c r="Q230" s="314">
        <f t="shared" si="200"/>
        <v>0</v>
      </c>
      <c r="R230" s="278">
        <f t="shared" si="201"/>
        <v>72</v>
      </c>
      <c r="S230" s="279">
        <f t="shared" si="201"/>
        <v>64</v>
      </c>
      <c r="T230" s="288">
        <f t="shared" si="202"/>
        <v>136</v>
      </c>
      <c r="U230" s="281">
        <f>+U178+U204</f>
        <v>0</v>
      </c>
      <c r="V230" s="316">
        <f>T230+U230</f>
        <v>136</v>
      </c>
      <c r="W230" s="282">
        <f t="shared" si="189"/>
        <v>0</v>
      </c>
    </row>
    <row r="231" spans="12:23" ht="13.5" thickBot="1">
      <c r="L231" s="261" t="s">
        <v>23</v>
      </c>
      <c r="M231" s="278">
        <f t="shared" si="198"/>
        <v>0</v>
      </c>
      <c r="N231" s="279">
        <f t="shared" si="198"/>
        <v>0</v>
      </c>
      <c r="O231" s="288">
        <f t="shared" si="199"/>
        <v>0</v>
      </c>
      <c r="P231" s="281">
        <f>+P179+P205</f>
        <v>0</v>
      </c>
      <c r="Q231" s="314">
        <f t="shared" si="200"/>
        <v>0</v>
      </c>
      <c r="R231" s="278">
        <f t="shared" si="201"/>
        <v>57</v>
      </c>
      <c r="S231" s="279">
        <f t="shared" si="201"/>
        <v>53</v>
      </c>
      <c r="T231" s="288">
        <f t="shared" si="202"/>
        <v>110</v>
      </c>
      <c r="U231" s="281">
        <f>+U179+U205</f>
        <v>0</v>
      </c>
      <c r="V231" s="316">
        <f>T231+U231</f>
        <v>110</v>
      </c>
      <c r="W231" s="282">
        <f t="shared" si="189"/>
        <v>0</v>
      </c>
    </row>
    <row r="232" spans="12:23" ht="14.25" thickTop="1" thickBot="1">
      <c r="L232" s="283" t="s">
        <v>40</v>
      </c>
      <c r="M232" s="284">
        <f>+M229+M230+M231</f>
        <v>0</v>
      </c>
      <c r="N232" s="285">
        <f t="shared" ref="N232:V232" si="203">+N229+N230+N231</f>
        <v>0</v>
      </c>
      <c r="O232" s="286">
        <f t="shared" si="203"/>
        <v>0</v>
      </c>
      <c r="P232" s="284">
        <f t="shared" si="203"/>
        <v>0</v>
      </c>
      <c r="Q232" s="286">
        <f t="shared" si="203"/>
        <v>0</v>
      </c>
      <c r="R232" s="284">
        <f t="shared" si="203"/>
        <v>199</v>
      </c>
      <c r="S232" s="285">
        <f t="shared" si="203"/>
        <v>188</v>
      </c>
      <c r="T232" s="286">
        <f t="shared" si="203"/>
        <v>387</v>
      </c>
      <c r="U232" s="284">
        <f t="shared" si="203"/>
        <v>0</v>
      </c>
      <c r="V232" s="286">
        <f t="shared" si="203"/>
        <v>387</v>
      </c>
      <c r="W232" s="287">
        <f t="shared" si="189"/>
        <v>0</v>
      </c>
    </row>
    <row r="233" spans="12:23" ht="14.25" thickTop="1" thickBot="1">
      <c r="L233" s="283" t="s">
        <v>62</v>
      </c>
      <c r="M233" s="284">
        <f t="shared" ref="M233:V233" si="204">+M224+M228+M232</f>
        <v>0</v>
      </c>
      <c r="N233" s="285">
        <f t="shared" si="204"/>
        <v>0</v>
      </c>
      <c r="O233" s="286">
        <f t="shared" si="204"/>
        <v>0</v>
      </c>
      <c r="P233" s="284">
        <f t="shared" si="204"/>
        <v>0</v>
      </c>
      <c r="Q233" s="286">
        <f t="shared" si="204"/>
        <v>0</v>
      </c>
      <c r="R233" s="284">
        <f t="shared" si="204"/>
        <v>454</v>
      </c>
      <c r="S233" s="285">
        <f t="shared" si="204"/>
        <v>559</v>
      </c>
      <c r="T233" s="286">
        <f t="shared" si="204"/>
        <v>1013</v>
      </c>
      <c r="U233" s="284">
        <f t="shared" si="204"/>
        <v>0</v>
      </c>
      <c r="V233" s="286">
        <f t="shared" si="204"/>
        <v>1013</v>
      </c>
      <c r="W233" s="287">
        <f>IF(Q233=0,0,((V233/Q233)-1)*100)</f>
        <v>0</v>
      </c>
    </row>
    <row r="234" spans="12:23" ht="14.25" thickTop="1" thickBot="1">
      <c r="L234" s="283" t="s">
        <v>7</v>
      </c>
      <c r="M234" s="284">
        <f>+M233+M220</f>
        <v>0</v>
      </c>
      <c r="N234" s="285">
        <f t="shared" ref="N234:V234" si="205">+N233+N220</f>
        <v>0</v>
      </c>
      <c r="O234" s="286">
        <f t="shared" si="205"/>
        <v>0</v>
      </c>
      <c r="P234" s="284">
        <f t="shared" si="205"/>
        <v>0</v>
      </c>
      <c r="Q234" s="286">
        <f t="shared" si="205"/>
        <v>0</v>
      </c>
      <c r="R234" s="284">
        <f t="shared" si="205"/>
        <v>528</v>
      </c>
      <c r="S234" s="285">
        <f t="shared" si="205"/>
        <v>649</v>
      </c>
      <c r="T234" s="286">
        <f t="shared" si="205"/>
        <v>1177</v>
      </c>
      <c r="U234" s="284">
        <f t="shared" si="205"/>
        <v>0</v>
      </c>
      <c r="V234" s="286">
        <f t="shared" si="205"/>
        <v>1177</v>
      </c>
      <c r="W234" s="287">
        <f>IF(Q234=0,0,((V234/Q234)-1)*100)</f>
        <v>0</v>
      </c>
    </row>
    <row r="235" spans="12:23" ht="13.5" thickTop="1">
      <c r="L235" s="296" t="s">
        <v>60</v>
      </c>
      <c r="M235" s="255"/>
      <c r="N235" s="255"/>
      <c r="O235" s="255"/>
      <c r="P235" s="255"/>
      <c r="Q235" s="255"/>
      <c r="R235" s="255"/>
      <c r="S235" s="255"/>
      <c r="T235" s="255"/>
      <c r="U235" s="255"/>
      <c r="V235" s="255"/>
      <c r="W235" s="255"/>
    </row>
  </sheetData>
  <mergeCells count="39">
    <mergeCell ref="L210:W210"/>
    <mergeCell ref="L211:W211"/>
    <mergeCell ref="M213:Q213"/>
    <mergeCell ref="L158:W158"/>
    <mergeCell ref="L159:W159"/>
    <mergeCell ref="M161:Q161"/>
    <mergeCell ref="L184:W184"/>
    <mergeCell ref="L185:W185"/>
    <mergeCell ref="M187:Q187"/>
    <mergeCell ref="L133:W133"/>
    <mergeCell ref="B54:I54"/>
    <mergeCell ref="L54:W54"/>
    <mergeCell ref="B55:I55"/>
    <mergeCell ref="L55:W55"/>
    <mergeCell ref="C57:E57"/>
    <mergeCell ref="F57:H57"/>
    <mergeCell ref="M57:Q57"/>
    <mergeCell ref="R57:V57"/>
    <mergeCell ref="L80:W80"/>
    <mergeCell ref="L81:W81"/>
    <mergeCell ref="L106:W106"/>
    <mergeCell ref="L107:W107"/>
    <mergeCell ref="L132:W132"/>
    <mergeCell ref="B28:I28"/>
    <mergeCell ref="L28:W28"/>
    <mergeCell ref="B29:I29"/>
    <mergeCell ref="L29:W29"/>
    <mergeCell ref="C31:E31"/>
    <mergeCell ref="F31:H31"/>
    <mergeCell ref="M31:Q31"/>
    <mergeCell ref="R31:V31"/>
    <mergeCell ref="B2:I2"/>
    <mergeCell ref="L2:W2"/>
    <mergeCell ref="B3:I3"/>
    <mergeCell ref="L3:W3"/>
    <mergeCell ref="C5:E5"/>
    <mergeCell ref="F5:H5"/>
    <mergeCell ref="M5:Q5"/>
    <mergeCell ref="R5:V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4" orientation="portrait" r:id="rId1"/>
  <headerFooter alignWithMargins="0">
    <oddHeader>&amp;LMonthly Air Transport Statistics : Chiang Mai International Airport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226"/>
  <sheetViews>
    <sheetView topLeftCell="H25" workbookViewId="0">
      <selection activeCell="L52" sqref="L52:W52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0.85546875" style="1" customWidth="1"/>
    <col min="7" max="7" width="11.140625" style="1" customWidth="1"/>
    <col min="8" max="8" width="12.28515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2.7109375" style="1" customWidth="1"/>
    <col min="15" max="15" width="14.140625" style="1" bestFit="1" customWidth="1"/>
    <col min="16" max="16" width="11" style="1" customWidth="1"/>
    <col min="17" max="17" width="13" style="1" customWidth="1"/>
    <col min="18" max="19" width="13.5703125" style="1" customWidth="1"/>
    <col min="20" max="20" width="14.140625" style="1" bestFit="1" customWidth="1"/>
    <col min="21" max="21" width="11" style="1" customWidth="1"/>
    <col min="22" max="22" width="13.5703125" style="1" customWidth="1"/>
    <col min="23" max="23" width="12.140625" style="2" bestFit="1" customWidth="1"/>
    <col min="24" max="24" width="7" style="2" bestFit="1" customWidth="1"/>
    <col min="25" max="26" width="7.7109375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236"/>
      <c r="D6" s="114"/>
      <c r="E6" s="115"/>
      <c r="F6" s="236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237" t="s">
        <v>5</v>
      </c>
      <c r="D7" s="119" t="s">
        <v>6</v>
      </c>
      <c r="E7" s="417" t="s">
        <v>7</v>
      </c>
      <c r="F7" s="237" t="s">
        <v>5</v>
      </c>
      <c r="G7" s="119" t="s">
        <v>6</v>
      </c>
      <c r="H7" s="120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238"/>
      <c r="D8" s="123"/>
      <c r="E8" s="185"/>
      <c r="F8" s="238"/>
      <c r="G8" s="123"/>
      <c r="H8" s="185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233">
        <v>62</v>
      </c>
      <c r="D9" s="127">
        <v>62</v>
      </c>
      <c r="E9" s="180">
        <f>SUM(C9:D9)</f>
        <v>124</v>
      </c>
      <c r="F9" s="233">
        <v>62</v>
      </c>
      <c r="G9" s="127">
        <v>62</v>
      </c>
      <c r="H9" s="180">
        <f>SUM(F9:G9)</f>
        <v>124</v>
      </c>
      <c r="I9" s="129">
        <f t="shared" ref="I9:I19" si="1">IF(E9=0,0,((H9/E9)-1)*100)</f>
        <v>0</v>
      </c>
      <c r="J9" s="4"/>
      <c r="L9" s="14" t="s">
        <v>13</v>
      </c>
      <c r="M9" s="40">
        <v>6859</v>
      </c>
      <c r="N9" s="38">
        <v>6531</v>
      </c>
      <c r="O9" s="202">
        <f>SUM(M9:N9)</f>
        <v>13390</v>
      </c>
      <c r="P9" s="151">
        <v>0</v>
      </c>
      <c r="Q9" s="202">
        <f>O9+P9</f>
        <v>13390</v>
      </c>
      <c r="R9" s="40">
        <v>8024</v>
      </c>
      <c r="S9" s="38">
        <v>7903</v>
      </c>
      <c r="T9" s="202">
        <f>SUM(R9:S9)</f>
        <v>15927</v>
      </c>
      <c r="U9" s="151">
        <v>0</v>
      </c>
      <c r="V9" s="202">
        <f>T9+U9</f>
        <v>15927</v>
      </c>
      <c r="W9" s="41">
        <f t="shared" ref="W9:W19" si="2">IF(Q9=0,0,((V9/Q9)-1)*100)</f>
        <v>18.946975354742346</v>
      </c>
    </row>
    <row r="10" spans="1:23">
      <c r="A10" s="418" t="str">
        <f t="shared" si="0"/>
        <v xml:space="preserve"> </v>
      </c>
      <c r="B10" s="112" t="s">
        <v>14</v>
      </c>
      <c r="C10" s="233">
        <v>56</v>
      </c>
      <c r="D10" s="127">
        <v>56</v>
      </c>
      <c r="E10" s="180">
        <f>SUM(C10:D10)</f>
        <v>112</v>
      </c>
      <c r="F10" s="233">
        <v>57</v>
      </c>
      <c r="G10" s="127">
        <v>57</v>
      </c>
      <c r="H10" s="180">
        <f>SUM(F10:G10)</f>
        <v>114</v>
      </c>
      <c r="I10" s="129">
        <f t="shared" si="1"/>
        <v>1.7857142857142794</v>
      </c>
      <c r="J10" s="4"/>
      <c r="L10" s="14" t="s">
        <v>14</v>
      </c>
      <c r="M10" s="40">
        <v>7665</v>
      </c>
      <c r="N10" s="38">
        <v>7896</v>
      </c>
      <c r="O10" s="202">
        <f t="shared" ref="O10" si="3">SUM(M10:N10)</f>
        <v>15561</v>
      </c>
      <c r="P10" s="151">
        <v>0</v>
      </c>
      <c r="Q10" s="202">
        <f>O10+P10</f>
        <v>15561</v>
      </c>
      <c r="R10" s="40">
        <v>6726</v>
      </c>
      <c r="S10" s="38">
        <v>6455</v>
      </c>
      <c r="T10" s="202">
        <f t="shared" ref="T10" si="4">SUM(R10:S10)</f>
        <v>13181</v>
      </c>
      <c r="U10" s="151">
        <v>0</v>
      </c>
      <c r="V10" s="202">
        <f>T10+U10</f>
        <v>13181</v>
      </c>
      <c r="W10" s="41">
        <f t="shared" si="2"/>
        <v>-15.294646873594242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233">
        <v>62</v>
      </c>
      <c r="D11" s="127">
        <v>62</v>
      </c>
      <c r="E11" s="180">
        <f>SUM(C11:D11)</f>
        <v>124</v>
      </c>
      <c r="F11" s="233">
        <v>71</v>
      </c>
      <c r="G11" s="127">
        <v>71</v>
      </c>
      <c r="H11" s="180">
        <f>SUM(F11:G11)</f>
        <v>142</v>
      </c>
      <c r="I11" s="129">
        <f>IF(E11=0,0,((H11/E11)-1)*100)</f>
        <v>14.516129032258075</v>
      </c>
      <c r="J11" s="8"/>
      <c r="L11" s="14" t="s">
        <v>15</v>
      </c>
      <c r="M11" s="40">
        <v>8678</v>
      </c>
      <c r="N11" s="38">
        <v>9175</v>
      </c>
      <c r="O11" s="202">
        <f>SUM(M11:N11)</f>
        <v>17853</v>
      </c>
      <c r="P11" s="151">
        <v>0</v>
      </c>
      <c r="Q11" s="202">
        <f>O11+P11</f>
        <v>17853</v>
      </c>
      <c r="R11" s="40">
        <v>9611</v>
      </c>
      <c r="S11" s="38">
        <v>9564</v>
      </c>
      <c r="T11" s="202">
        <f>SUM(R11:S11)</f>
        <v>19175</v>
      </c>
      <c r="U11" s="151">
        <v>0</v>
      </c>
      <c r="V11" s="202">
        <f>T11+U11</f>
        <v>19175</v>
      </c>
      <c r="W11" s="41">
        <f>IF(Q11=0,0,((V11/Q11)-1)*100)</f>
        <v>7.4049179409622967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234">
        <f>+C9+C10+C11</f>
        <v>180</v>
      </c>
      <c r="D12" s="240">
        <f t="shared" ref="D12:H12" si="5">+D9+D10+D11</f>
        <v>180</v>
      </c>
      <c r="E12" s="181">
        <f t="shared" si="5"/>
        <v>360</v>
      </c>
      <c r="F12" s="234">
        <f t="shared" si="5"/>
        <v>190</v>
      </c>
      <c r="G12" s="240">
        <f t="shared" si="5"/>
        <v>190</v>
      </c>
      <c r="H12" s="181">
        <f t="shared" si="5"/>
        <v>380</v>
      </c>
      <c r="I12" s="138">
        <f t="shared" si="1"/>
        <v>5.555555555555558</v>
      </c>
      <c r="J12" s="8"/>
      <c r="L12" s="42" t="s">
        <v>61</v>
      </c>
      <c r="M12" s="46">
        <f t="shared" ref="M12:V12" si="6">+M9+M10+M11</f>
        <v>23202</v>
      </c>
      <c r="N12" s="44">
        <f t="shared" si="6"/>
        <v>23602</v>
      </c>
      <c r="O12" s="203">
        <f t="shared" si="6"/>
        <v>46804</v>
      </c>
      <c r="P12" s="44">
        <f t="shared" si="6"/>
        <v>0</v>
      </c>
      <c r="Q12" s="203">
        <f t="shared" si="6"/>
        <v>46804</v>
      </c>
      <c r="R12" s="46">
        <f t="shared" si="6"/>
        <v>24361</v>
      </c>
      <c r="S12" s="44">
        <f t="shared" si="6"/>
        <v>23922</v>
      </c>
      <c r="T12" s="203">
        <f t="shared" si="6"/>
        <v>48283</v>
      </c>
      <c r="U12" s="44">
        <f t="shared" si="6"/>
        <v>0</v>
      </c>
      <c r="V12" s="203">
        <f t="shared" si="6"/>
        <v>48283</v>
      </c>
      <c r="W12" s="47">
        <f t="shared" si="2"/>
        <v>3.1599863259550443</v>
      </c>
    </row>
    <row r="13" spans="1:23" ht="13.5" thickTop="1">
      <c r="A13" s="418" t="str">
        <f t="shared" si="0"/>
        <v xml:space="preserve"> </v>
      </c>
      <c r="B13" s="112" t="s">
        <v>16</v>
      </c>
      <c r="C13" s="140">
        <v>84</v>
      </c>
      <c r="D13" s="239">
        <v>84</v>
      </c>
      <c r="E13" s="180">
        <f t="shared" ref="E13" si="7">SUM(C13:D13)</f>
        <v>168</v>
      </c>
      <c r="F13" s="140">
        <v>73</v>
      </c>
      <c r="G13" s="239">
        <v>73</v>
      </c>
      <c r="H13" s="180">
        <f t="shared" ref="H13:H19" si="8">SUM(F13:G13)</f>
        <v>146</v>
      </c>
      <c r="I13" s="129">
        <f t="shared" si="1"/>
        <v>-13.095238095238093</v>
      </c>
      <c r="J13" s="8"/>
      <c r="L13" s="14" t="s">
        <v>16</v>
      </c>
      <c r="M13" s="40">
        <v>8939</v>
      </c>
      <c r="N13" s="38">
        <v>9115</v>
      </c>
      <c r="O13" s="202">
        <f t="shared" ref="O13" si="9">SUM(M13:N13)</f>
        <v>18054</v>
      </c>
      <c r="P13" s="151">
        <v>0</v>
      </c>
      <c r="Q13" s="202">
        <f>O13+P13</f>
        <v>18054</v>
      </c>
      <c r="R13" s="40">
        <v>9671</v>
      </c>
      <c r="S13" s="38">
        <v>9152</v>
      </c>
      <c r="T13" s="202">
        <f t="shared" ref="T13:T15" si="10">SUM(R13:S13)</f>
        <v>18823</v>
      </c>
      <c r="U13" s="151">
        <v>0</v>
      </c>
      <c r="V13" s="202">
        <f>T13+U13</f>
        <v>18823</v>
      </c>
      <c r="W13" s="41">
        <f t="shared" si="2"/>
        <v>4.2594438905505738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40">
        <v>83</v>
      </c>
      <c r="D14" s="239">
        <v>83</v>
      </c>
      <c r="E14" s="180">
        <f>SUM(C14:D14)</f>
        <v>166</v>
      </c>
      <c r="F14" s="140">
        <v>75</v>
      </c>
      <c r="G14" s="239">
        <v>75</v>
      </c>
      <c r="H14" s="180">
        <f>SUM(F14:G14)</f>
        <v>150</v>
      </c>
      <c r="I14" s="129">
        <f>IF(E14=0,0,((H14/E14)-1)*100)</f>
        <v>-9.6385542168674672</v>
      </c>
      <c r="L14" s="14" t="s">
        <v>17</v>
      </c>
      <c r="M14" s="40">
        <v>9207</v>
      </c>
      <c r="N14" s="38">
        <v>9738</v>
      </c>
      <c r="O14" s="202">
        <f>SUM(M14:N14)</f>
        <v>18945</v>
      </c>
      <c r="P14" s="151">
        <v>0</v>
      </c>
      <c r="Q14" s="202">
        <f>O14+P14</f>
        <v>18945</v>
      </c>
      <c r="R14" s="40">
        <v>10218</v>
      </c>
      <c r="S14" s="38">
        <v>9633</v>
      </c>
      <c r="T14" s="202">
        <f>SUM(R14:S14)</f>
        <v>19851</v>
      </c>
      <c r="U14" s="151">
        <v>0</v>
      </c>
      <c r="V14" s="202">
        <f>T14+U14</f>
        <v>19851</v>
      </c>
      <c r="W14" s="41">
        <f>IF(Q14=0,0,((V14/Q14)-1)*100)</f>
        <v>4.7822644497228728</v>
      </c>
    </row>
    <row r="15" spans="1:23" ht="13.5" thickBot="1">
      <c r="A15" s="421" t="str">
        <f t="shared" si="0"/>
        <v xml:space="preserve"> </v>
      </c>
      <c r="B15" s="112" t="s">
        <v>18</v>
      </c>
      <c r="C15" s="140">
        <v>85</v>
      </c>
      <c r="D15" s="239">
        <v>85</v>
      </c>
      <c r="E15" s="180">
        <f t="shared" ref="E15" si="11">SUM(C15:D15)</f>
        <v>170</v>
      </c>
      <c r="F15" s="140">
        <v>73</v>
      </c>
      <c r="G15" s="239">
        <v>73</v>
      </c>
      <c r="H15" s="180">
        <f t="shared" si="8"/>
        <v>146</v>
      </c>
      <c r="I15" s="129">
        <f t="shared" si="1"/>
        <v>-14.117647058823534</v>
      </c>
      <c r="J15" s="9"/>
      <c r="L15" s="14" t="s">
        <v>18</v>
      </c>
      <c r="M15" s="40">
        <v>8927</v>
      </c>
      <c r="N15" s="38">
        <v>8998</v>
      </c>
      <c r="O15" s="202">
        <f t="shared" ref="O15" si="12">SUM(M15:N15)</f>
        <v>17925</v>
      </c>
      <c r="P15" s="151">
        <v>0</v>
      </c>
      <c r="Q15" s="202">
        <f>O15+P15</f>
        <v>17925</v>
      </c>
      <c r="R15" s="40">
        <v>10595</v>
      </c>
      <c r="S15" s="38">
        <v>10507</v>
      </c>
      <c r="T15" s="202">
        <f t="shared" si="10"/>
        <v>21102</v>
      </c>
      <c r="U15" s="151">
        <v>0</v>
      </c>
      <c r="V15" s="202">
        <f>T15+U15</f>
        <v>21102</v>
      </c>
      <c r="W15" s="41">
        <f t="shared" si="2"/>
        <v>17.723849372384937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234">
        <f>+C13+C14+C15</f>
        <v>252</v>
      </c>
      <c r="D16" s="240">
        <f t="shared" ref="D16:H16" si="13">+D13+D14+D15</f>
        <v>252</v>
      </c>
      <c r="E16" s="181">
        <f t="shared" si="13"/>
        <v>504</v>
      </c>
      <c r="F16" s="234">
        <f t="shared" si="13"/>
        <v>221</v>
      </c>
      <c r="G16" s="240">
        <f t="shared" si="13"/>
        <v>221</v>
      </c>
      <c r="H16" s="181">
        <f t="shared" si="13"/>
        <v>442</v>
      </c>
      <c r="I16" s="137">
        <f t="shared" si="1"/>
        <v>-12.301587301587302</v>
      </c>
      <c r="J16" s="10"/>
      <c r="K16" s="11"/>
      <c r="L16" s="48" t="s">
        <v>19</v>
      </c>
      <c r="M16" s="49">
        <f>+M13+M14+M15</f>
        <v>27073</v>
      </c>
      <c r="N16" s="50">
        <f t="shared" ref="N16:V16" si="14">+N13+N14+N15</f>
        <v>27851</v>
      </c>
      <c r="O16" s="204">
        <f t="shared" si="14"/>
        <v>54924</v>
      </c>
      <c r="P16" s="50">
        <f t="shared" si="14"/>
        <v>0</v>
      </c>
      <c r="Q16" s="204">
        <f t="shared" si="14"/>
        <v>54924</v>
      </c>
      <c r="R16" s="49">
        <f t="shared" si="14"/>
        <v>30484</v>
      </c>
      <c r="S16" s="50">
        <f t="shared" si="14"/>
        <v>29292</v>
      </c>
      <c r="T16" s="204">
        <f t="shared" si="14"/>
        <v>59776</v>
      </c>
      <c r="U16" s="50">
        <f t="shared" si="14"/>
        <v>0</v>
      </c>
      <c r="V16" s="204">
        <f t="shared" si="14"/>
        <v>59776</v>
      </c>
      <c r="W16" s="51">
        <f t="shared" si="2"/>
        <v>8.8340251984560414</v>
      </c>
    </row>
    <row r="17" spans="1:27" ht="13.5" thickTop="1">
      <c r="A17" s="418" t="str">
        <f t="shared" si="0"/>
        <v xml:space="preserve"> </v>
      </c>
      <c r="B17" s="112" t="s">
        <v>20</v>
      </c>
      <c r="C17" s="233">
        <v>77</v>
      </c>
      <c r="D17" s="127">
        <v>77</v>
      </c>
      <c r="E17" s="189">
        <f t="shared" ref="E17:E19" si="15">SUM(C17:D17)</f>
        <v>154</v>
      </c>
      <c r="F17" s="233">
        <v>75</v>
      </c>
      <c r="G17" s="127">
        <v>75</v>
      </c>
      <c r="H17" s="189">
        <f t="shared" si="8"/>
        <v>150</v>
      </c>
      <c r="I17" s="129">
        <f t="shared" si="1"/>
        <v>-2.5974025974025983</v>
      </c>
      <c r="J17" s="4"/>
      <c r="L17" s="14" t="s">
        <v>21</v>
      </c>
      <c r="M17" s="40">
        <v>9286</v>
      </c>
      <c r="N17" s="38">
        <v>8993</v>
      </c>
      <c r="O17" s="202">
        <f t="shared" ref="O17:O19" si="16">SUM(M17:N17)</f>
        <v>18279</v>
      </c>
      <c r="P17" s="151">
        <v>0</v>
      </c>
      <c r="Q17" s="202">
        <f>O17+P17</f>
        <v>18279</v>
      </c>
      <c r="R17" s="40">
        <v>9944</v>
      </c>
      <c r="S17" s="38">
        <v>9598</v>
      </c>
      <c r="T17" s="202">
        <f t="shared" ref="T17:T19" si="17">SUM(R17:S17)</f>
        <v>19542</v>
      </c>
      <c r="U17" s="151">
        <v>0</v>
      </c>
      <c r="V17" s="202">
        <f>T17+U17</f>
        <v>19542</v>
      </c>
      <c r="W17" s="41">
        <f t="shared" si="2"/>
        <v>6.9095683571311239</v>
      </c>
    </row>
    <row r="18" spans="1:27">
      <c r="A18" s="418" t="str">
        <f t="shared" si="0"/>
        <v xml:space="preserve"> </v>
      </c>
      <c r="B18" s="112" t="s">
        <v>22</v>
      </c>
      <c r="C18" s="233">
        <v>81</v>
      </c>
      <c r="D18" s="127">
        <v>81</v>
      </c>
      <c r="E18" s="180">
        <f t="shared" si="15"/>
        <v>162</v>
      </c>
      <c r="F18" s="233">
        <v>75</v>
      </c>
      <c r="G18" s="127">
        <v>75</v>
      </c>
      <c r="H18" s="180">
        <f t="shared" si="8"/>
        <v>150</v>
      </c>
      <c r="I18" s="129">
        <f t="shared" si="1"/>
        <v>-7.4074074074074066</v>
      </c>
      <c r="J18" s="4"/>
      <c r="L18" s="14" t="s">
        <v>22</v>
      </c>
      <c r="M18" s="40">
        <v>8781</v>
      </c>
      <c r="N18" s="38">
        <v>9116</v>
      </c>
      <c r="O18" s="202">
        <f t="shared" si="16"/>
        <v>17897</v>
      </c>
      <c r="P18" s="151">
        <v>0</v>
      </c>
      <c r="Q18" s="202">
        <f>O18+P18</f>
        <v>17897</v>
      </c>
      <c r="R18" s="40">
        <v>9649</v>
      </c>
      <c r="S18" s="38">
        <v>9635</v>
      </c>
      <c r="T18" s="202">
        <f t="shared" si="17"/>
        <v>19284</v>
      </c>
      <c r="U18" s="151">
        <v>0</v>
      </c>
      <c r="V18" s="202">
        <f>T18+U18</f>
        <v>19284</v>
      </c>
      <c r="W18" s="41">
        <f t="shared" si="2"/>
        <v>7.7499022182488719</v>
      </c>
    </row>
    <row r="19" spans="1:27" ht="13.5" thickBot="1">
      <c r="A19" s="418" t="str">
        <f t="shared" si="0"/>
        <v xml:space="preserve"> </v>
      </c>
      <c r="B19" s="112" t="s">
        <v>23</v>
      </c>
      <c r="C19" s="233">
        <v>67</v>
      </c>
      <c r="D19" s="127">
        <v>67</v>
      </c>
      <c r="E19" s="184">
        <f t="shared" si="15"/>
        <v>134</v>
      </c>
      <c r="F19" s="233">
        <v>73</v>
      </c>
      <c r="G19" s="127">
        <v>73</v>
      </c>
      <c r="H19" s="184">
        <f t="shared" si="8"/>
        <v>146</v>
      </c>
      <c r="I19" s="148">
        <f t="shared" si="1"/>
        <v>8.9552238805970177</v>
      </c>
      <c r="J19" s="4"/>
      <c r="L19" s="14" t="s">
        <v>23</v>
      </c>
      <c r="M19" s="40">
        <v>8435</v>
      </c>
      <c r="N19" s="38">
        <v>8382</v>
      </c>
      <c r="O19" s="202">
        <f t="shared" si="16"/>
        <v>16817</v>
      </c>
      <c r="P19" s="151">
        <v>0</v>
      </c>
      <c r="Q19" s="202">
        <f>O19+P19</f>
        <v>16817</v>
      </c>
      <c r="R19" s="40">
        <v>9440</v>
      </c>
      <c r="S19" s="38">
        <v>9360</v>
      </c>
      <c r="T19" s="202">
        <f t="shared" si="17"/>
        <v>18800</v>
      </c>
      <c r="U19" s="151">
        <v>0</v>
      </c>
      <c r="V19" s="202">
        <f>T19+U19</f>
        <v>18800</v>
      </c>
      <c r="W19" s="41">
        <f t="shared" si="2"/>
        <v>11.791639412499254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234">
        <f t="shared" ref="C20:H20" si="18">+C17+C18+C19</f>
        <v>225</v>
      </c>
      <c r="D20" s="240">
        <f t="shared" si="18"/>
        <v>225</v>
      </c>
      <c r="E20" s="181">
        <f t="shared" si="18"/>
        <v>450</v>
      </c>
      <c r="F20" s="234">
        <f t="shared" si="18"/>
        <v>223</v>
      </c>
      <c r="G20" s="240">
        <f t="shared" si="18"/>
        <v>223</v>
      </c>
      <c r="H20" s="181">
        <f t="shared" si="18"/>
        <v>446</v>
      </c>
      <c r="I20" s="137">
        <f t="shared" ref="I20" si="19">IF(E20=0,0,((H20/E20)-1)*100)</f>
        <v>-0.88888888888888351</v>
      </c>
      <c r="J20" s="4"/>
      <c r="L20" s="42" t="s">
        <v>24</v>
      </c>
      <c r="M20" s="46">
        <f t="shared" ref="M20:V20" si="20">+M17+M18+M19</f>
        <v>26502</v>
      </c>
      <c r="N20" s="44">
        <f t="shared" si="20"/>
        <v>26491</v>
      </c>
      <c r="O20" s="203">
        <f t="shared" si="20"/>
        <v>52993</v>
      </c>
      <c r="P20" s="44">
        <f t="shared" si="20"/>
        <v>0</v>
      </c>
      <c r="Q20" s="203">
        <f t="shared" si="20"/>
        <v>52993</v>
      </c>
      <c r="R20" s="46">
        <f t="shared" si="20"/>
        <v>29033</v>
      </c>
      <c r="S20" s="44">
        <f t="shared" si="20"/>
        <v>28593</v>
      </c>
      <c r="T20" s="203">
        <f t="shared" si="20"/>
        <v>57626</v>
      </c>
      <c r="U20" s="44">
        <f t="shared" si="20"/>
        <v>0</v>
      </c>
      <c r="V20" s="203">
        <f t="shared" si="20"/>
        <v>57626</v>
      </c>
      <c r="W20" s="47">
        <f t="shared" ref="W20" si="21">IF(Q20=0,0,((V20/Q20)-1)*100)</f>
        <v>8.7426641254505277</v>
      </c>
    </row>
    <row r="21" spans="1:27" ht="13.5" thickTop="1">
      <c r="A21" s="418" t="str">
        <f t="shared" ref="A21:A25" si="22">IF(ISERROR(F21/G21)," ",IF(F21/G21&gt;0.5,IF(F21/G21&lt;1.5," ","NOT OK"),"NOT OK"))</f>
        <v xml:space="preserve"> </v>
      </c>
      <c r="B21" s="112" t="s">
        <v>10</v>
      </c>
      <c r="C21" s="233">
        <v>76</v>
      </c>
      <c r="D21" s="127">
        <v>76</v>
      </c>
      <c r="E21" s="180">
        <f>SUM(C21:D21)</f>
        <v>152</v>
      </c>
      <c r="F21" s="233">
        <v>71</v>
      </c>
      <c r="G21" s="127">
        <v>71</v>
      </c>
      <c r="H21" s="180">
        <f>SUM(F21:G21)</f>
        <v>142</v>
      </c>
      <c r="I21" s="129">
        <f t="shared" ref="I21:I25" si="23">IF(E21=0,0,((H21/E21)-1)*100)</f>
        <v>-6.5789473684210513</v>
      </c>
      <c r="J21" s="4"/>
      <c r="L21" s="14" t="s">
        <v>10</v>
      </c>
      <c r="M21" s="40">
        <v>9464</v>
      </c>
      <c r="N21" s="38">
        <v>9596</v>
      </c>
      <c r="O21" s="202">
        <f>SUM(M21:N21)</f>
        <v>19060</v>
      </c>
      <c r="P21" s="151">
        <v>0</v>
      </c>
      <c r="Q21" s="202">
        <f>O21+P21</f>
        <v>19060</v>
      </c>
      <c r="R21" s="40">
        <v>9820</v>
      </c>
      <c r="S21" s="38">
        <v>9535</v>
      </c>
      <c r="T21" s="202">
        <f>SUM(R21:S21)</f>
        <v>19355</v>
      </c>
      <c r="U21" s="151">
        <v>0</v>
      </c>
      <c r="V21" s="202">
        <f>T21+U21</f>
        <v>19355</v>
      </c>
      <c r="W21" s="41">
        <f t="shared" ref="W21:W25" si="24">IF(Q21=0,0,((V21/Q21)-1)*100)</f>
        <v>1.5477439664218329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233">
        <v>73</v>
      </c>
      <c r="D22" s="127">
        <v>73</v>
      </c>
      <c r="E22" s="180">
        <f>SUM(C22:D22)</f>
        <v>146</v>
      </c>
      <c r="F22" s="233">
        <v>72</v>
      </c>
      <c r="G22" s="127">
        <v>72</v>
      </c>
      <c r="H22" s="180">
        <f>SUM(F22:G22)</f>
        <v>144</v>
      </c>
      <c r="I22" s="129">
        <f>IF(E22=0,0,((H22/E22)-1)*100)</f>
        <v>-1.3698630136986356</v>
      </c>
      <c r="J22" s="4"/>
      <c r="K22" s="7"/>
      <c r="L22" s="14" t="s">
        <v>11</v>
      </c>
      <c r="M22" s="40">
        <v>9402</v>
      </c>
      <c r="N22" s="38">
        <v>9247</v>
      </c>
      <c r="O22" s="202">
        <f>SUM(M22:N22)</f>
        <v>18649</v>
      </c>
      <c r="P22" s="151">
        <v>0</v>
      </c>
      <c r="Q22" s="202">
        <f>O22+P22</f>
        <v>18649</v>
      </c>
      <c r="R22" s="40">
        <v>10430</v>
      </c>
      <c r="S22" s="38">
        <v>9981</v>
      </c>
      <c r="T22" s="202">
        <f>SUM(R22:S22)</f>
        <v>20411</v>
      </c>
      <c r="U22" s="151"/>
      <c r="V22" s="202">
        <f>T22+U22</f>
        <v>20411</v>
      </c>
      <c r="W22" s="41">
        <f>IF(Q22=0,0,((V22/Q22)-1)*100)</f>
        <v>9.4482277870127085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235">
        <v>75</v>
      </c>
      <c r="D23" s="131">
        <v>75</v>
      </c>
      <c r="E23" s="180">
        <f>SUM(C23:D23)</f>
        <v>150</v>
      </c>
      <c r="F23" s="235">
        <v>75</v>
      </c>
      <c r="G23" s="131">
        <v>75</v>
      </c>
      <c r="H23" s="180">
        <f>SUM(F23:G23)</f>
        <v>150</v>
      </c>
      <c r="I23" s="129">
        <f>IF(E23=0,0,((H23/E23)-1)*100)</f>
        <v>0</v>
      </c>
      <c r="J23" s="4"/>
      <c r="K23" s="7"/>
      <c r="L23" s="23" t="s">
        <v>12</v>
      </c>
      <c r="M23" s="40">
        <v>10544</v>
      </c>
      <c r="N23" s="38">
        <v>10378</v>
      </c>
      <c r="O23" s="202">
        <f t="shared" ref="O23" si="25">SUM(M23:N23)</f>
        <v>20922</v>
      </c>
      <c r="P23" s="39">
        <v>0</v>
      </c>
      <c r="Q23" s="324">
        <f>O23+P23</f>
        <v>20922</v>
      </c>
      <c r="R23" s="40">
        <v>11113</v>
      </c>
      <c r="S23" s="38">
        <v>10719</v>
      </c>
      <c r="T23" s="202">
        <f t="shared" ref="T23" si="26">SUM(R23:S23)</f>
        <v>21832</v>
      </c>
      <c r="U23" s="39"/>
      <c r="V23" s="324">
        <f t="shared" ref="V23" si="27">T23+U23</f>
        <v>21832</v>
      </c>
      <c r="W23" s="41">
        <f>IF(Q23=0,0,((V23/Q23)-1)*100)</f>
        <v>4.3494885766179214</v>
      </c>
    </row>
    <row r="24" spans="1:27" ht="14.25" thickTop="1" thickBot="1">
      <c r="A24" s="1"/>
      <c r="B24" s="133" t="s">
        <v>38</v>
      </c>
      <c r="C24" s="440">
        <f>+C21+C22+C23</f>
        <v>224</v>
      </c>
      <c r="D24" s="441">
        <f t="shared" ref="D24:H24" si="28">+D21+D22+D23</f>
        <v>224</v>
      </c>
      <c r="E24" s="454">
        <f t="shared" si="28"/>
        <v>448</v>
      </c>
      <c r="F24" s="440">
        <f t="shared" si="28"/>
        <v>218</v>
      </c>
      <c r="G24" s="441">
        <f t="shared" si="28"/>
        <v>218</v>
      </c>
      <c r="H24" s="454">
        <f t="shared" si="28"/>
        <v>436</v>
      </c>
      <c r="I24" s="137">
        <f t="shared" ref="I24" si="29">IF(E24=0,0,((H24/E24)-1)*100)</f>
        <v>-2.6785714285714302</v>
      </c>
      <c r="J24" s="4"/>
      <c r="L24" s="42" t="s">
        <v>38</v>
      </c>
      <c r="M24" s="43">
        <f t="shared" ref="M24:V24" si="30">+M21+M22+M23</f>
        <v>29410</v>
      </c>
      <c r="N24" s="46">
        <f t="shared" si="30"/>
        <v>29221</v>
      </c>
      <c r="O24" s="455">
        <f t="shared" si="30"/>
        <v>58631</v>
      </c>
      <c r="P24" s="43">
        <f t="shared" si="30"/>
        <v>0</v>
      </c>
      <c r="Q24" s="455">
        <f t="shared" si="30"/>
        <v>58631</v>
      </c>
      <c r="R24" s="43">
        <f t="shared" si="30"/>
        <v>31363</v>
      </c>
      <c r="S24" s="46">
        <f t="shared" si="30"/>
        <v>30235</v>
      </c>
      <c r="T24" s="455">
        <f t="shared" si="30"/>
        <v>61598</v>
      </c>
      <c r="U24" s="43">
        <f t="shared" si="30"/>
        <v>0</v>
      </c>
      <c r="V24" s="455">
        <f t="shared" si="30"/>
        <v>61598</v>
      </c>
      <c r="W24" s="444">
        <f t="shared" ref="W24" si="31">IF(Q24=0,0,((V24/Q24)-1)*100)</f>
        <v>5.0604628950555064</v>
      </c>
      <c r="X24" s="1"/>
      <c r="AA24" s="1"/>
    </row>
    <row r="25" spans="1:27" ht="14.25" thickTop="1" thickBot="1">
      <c r="A25" s="419" t="str">
        <f t="shared" si="22"/>
        <v xml:space="preserve"> </v>
      </c>
      <c r="B25" s="133" t="s">
        <v>64</v>
      </c>
      <c r="C25" s="134">
        <f>+C12+C16+C20+C24</f>
        <v>881</v>
      </c>
      <c r="D25" s="136">
        <f t="shared" ref="D25:H25" si="32">+D12+D16+D20+D24</f>
        <v>881</v>
      </c>
      <c r="E25" s="165">
        <f t="shared" si="32"/>
        <v>1762</v>
      </c>
      <c r="F25" s="134">
        <f t="shared" si="32"/>
        <v>852</v>
      </c>
      <c r="G25" s="136">
        <f t="shared" si="32"/>
        <v>852</v>
      </c>
      <c r="H25" s="165">
        <f t="shared" si="32"/>
        <v>1704</v>
      </c>
      <c r="I25" s="138">
        <f t="shared" si="23"/>
        <v>-3.2917139614074942</v>
      </c>
      <c r="J25" s="8"/>
      <c r="L25" s="42" t="s">
        <v>64</v>
      </c>
      <c r="M25" s="46">
        <f t="shared" ref="M25:V25" si="33">+M12+M16+M20+M24</f>
        <v>106187</v>
      </c>
      <c r="N25" s="44">
        <f t="shared" si="33"/>
        <v>107165</v>
      </c>
      <c r="O25" s="156">
        <f t="shared" si="33"/>
        <v>213352</v>
      </c>
      <c r="P25" s="45">
        <f t="shared" si="33"/>
        <v>0</v>
      </c>
      <c r="Q25" s="159">
        <f t="shared" si="33"/>
        <v>213352</v>
      </c>
      <c r="R25" s="46">
        <f t="shared" si="33"/>
        <v>115241</v>
      </c>
      <c r="S25" s="44">
        <f t="shared" si="33"/>
        <v>112042</v>
      </c>
      <c r="T25" s="156">
        <f t="shared" si="33"/>
        <v>227283</v>
      </c>
      <c r="U25" s="45">
        <f t="shared" si="33"/>
        <v>0</v>
      </c>
      <c r="V25" s="159">
        <f t="shared" si="33"/>
        <v>227283</v>
      </c>
      <c r="W25" s="47">
        <f t="shared" si="24"/>
        <v>6.529584911320252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120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>
      <c r="A34" s="4" t="str">
        <f t="shared" si="0"/>
        <v xml:space="preserve"> </v>
      </c>
      <c r="B34" s="112" t="s">
        <v>13</v>
      </c>
      <c r="C34" s="126">
        <v>594</v>
      </c>
      <c r="D34" s="128">
        <v>594</v>
      </c>
      <c r="E34" s="186">
        <f t="shared" ref="E34:E35" si="34">SUM(C34:D34)</f>
        <v>1188</v>
      </c>
      <c r="F34" s="126">
        <v>744</v>
      </c>
      <c r="G34" s="128">
        <v>744</v>
      </c>
      <c r="H34" s="186">
        <f t="shared" ref="H34:H35" si="35">SUM(F34:G34)</f>
        <v>1488</v>
      </c>
      <c r="I34" s="129">
        <f t="shared" ref="I34:I45" si="36">IF(E34=0,0,((H34/E34)-1)*100)</f>
        <v>25.25252525252526</v>
      </c>
      <c r="L34" s="14" t="s">
        <v>13</v>
      </c>
      <c r="M34" s="40">
        <v>80693</v>
      </c>
      <c r="N34" s="38">
        <v>81575</v>
      </c>
      <c r="O34" s="202">
        <f t="shared" ref="O34:O35" si="37">SUM(M34:N34)</f>
        <v>162268</v>
      </c>
      <c r="P34" s="39">
        <v>161</v>
      </c>
      <c r="Q34" s="205">
        <f>O34+P34</f>
        <v>162429</v>
      </c>
      <c r="R34" s="40">
        <v>108396</v>
      </c>
      <c r="S34" s="38">
        <v>114502</v>
      </c>
      <c r="T34" s="202">
        <f t="shared" ref="T34:T35" si="38">SUM(R34:S34)</f>
        <v>222898</v>
      </c>
      <c r="U34" s="39">
        <v>0</v>
      </c>
      <c r="V34" s="205">
        <f>T34+U34</f>
        <v>222898</v>
      </c>
      <c r="W34" s="41">
        <f t="shared" ref="W34:W45" si="39">IF(Q34=0,0,((V34/Q34)-1)*100)</f>
        <v>37.227958061676183</v>
      </c>
    </row>
    <row r="35" spans="1:23">
      <c r="A35" s="4" t="str">
        <f t="shared" si="0"/>
        <v xml:space="preserve"> </v>
      </c>
      <c r="B35" s="112" t="s">
        <v>14</v>
      </c>
      <c r="C35" s="126">
        <v>533</v>
      </c>
      <c r="D35" s="128">
        <v>533</v>
      </c>
      <c r="E35" s="186">
        <f t="shared" si="34"/>
        <v>1066</v>
      </c>
      <c r="F35" s="126">
        <v>674</v>
      </c>
      <c r="G35" s="128">
        <v>674</v>
      </c>
      <c r="H35" s="186">
        <f t="shared" si="35"/>
        <v>1348</v>
      </c>
      <c r="I35" s="129">
        <f t="shared" si="36"/>
        <v>26.454033771106932</v>
      </c>
      <c r="J35" s="4"/>
      <c r="L35" s="14" t="s">
        <v>14</v>
      </c>
      <c r="M35" s="40">
        <v>73612</v>
      </c>
      <c r="N35" s="38">
        <v>75913</v>
      </c>
      <c r="O35" s="202">
        <f t="shared" si="37"/>
        <v>149525</v>
      </c>
      <c r="P35" s="39">
        <v>89</v>
      </c>
      <c r="Q35" s="205">
        <f>O35+P35</f>
        <v>149614</v>
      </c>
      <c r="R35" s="40">
        <v>106450</v>
      </c>
      <c r="S35" s="38">
        <v>106740</v>
      </c>
      <c r="T35" s="202">
        <f t="shared" si="38"/>
        <v>213190</v>
      </c>
      <c r="U35" s="39">
        <v>0</v>
      </c>
      <c r="V35" s="205">
        <f>T35+U35</f>
        <v>213190</v>
      </c>
      <c r="W35" s="41">
        <f t="shared" si="39"/>
        <v>42.493349552849338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656</v>
      </c>
      <c r="D36" s="128">
        <v>654</v>
      </c>
      <c r="E36" s="186">
        <f>SUM(C36:D36)</f>
        <v>1310</v>
      </c>
      <c r="F36" s="126">
        <v>761</v>
      </c>
      <c r="G36" s="128">
        <v>761</v>
      </c>
      <c r="H36" s="186">
        <f>SUM(F36:G36)</f>
        <v>1522</v>
      </c>
      <c r="I36" s="129">
        <f>IF(E36=0,0,((H36/E36)-1)*100)</f>
        <v>16.18320610687023</v>
      </c>
      <c r="J36" s="4"/>
      <c r="L36" s="14" t="s">
        <v>15</v>
      </c>
      <c r="M36" s="40">
        <v>106278</v>
      </c>
      <c r="N36" s="38">
        <v>105942</v>
      </c>
      <c r="O36" s="202">
        <f>SUM(M36:N36)</f>
        <v>212220</v>
      </c>
      <c r="P36" s="39">
        <v>0</v>
      </c>
      <c r="Q36" s="205">
        <f>O36+P36</f>
        <v>212220</v>
      </c>
      <c r="R36" s="40">
        <v>129602</v>
      </c>
      <c r="S36" s="38">
        <v>129184</v>
      </c>
      <c r="T36" s="202">
        <f>SUM(R36:S36)</f>
        <v>258786</v>
      </c>
      <c r="U36" s="39">
        <v>0</v>
      </c>
      <c r="V36" s="205">
        <f>T36+U36</f>
        <v>258786</v>
      </c>
      <c r="W36" s="41">
        <f>IF(Q36=0,0,((V36/Q36)-1)*100)</f>
        <v>21.942324003392709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0">+C34+C35+C36</f>
        <v>1783</v>
      </c>
      <c r="D37" s="136">
        <f t="shared" si="40"/>
        <v>1781</v>
      </c>
      <c r="E37" s="187">
        <f t="shared" si="40"/>
        <v>3564</v>
      </c>
      <c r="F37" s="134">
        <f t="shared" si="40"/>
        <v>2179</v>
      </c>
      <c r="G37" s="136">
        <f t="shared" si="40"/>
        <v>2179</v>
      </c>
      <c r="H37" s="187">
        <f t="shared" si="40"/>
        <v>4358</v>
      </c>
      <c r="I37" s="138">
        <f t="shared" si="36"/>
        <v>22.278338945005615</v>
      </c>
      <c r="J37" s="8"/>
      <c r="L37" s="42" t="s">
        <v>61</v>
      </c>
      <c r="M37" s="46">
        <f t="shared" ref="M37:V37" si="41">+M34+M35+M36</f>
        <v>260583</v>
      </c>
      <c r="N37" s="44">
        <f t="shared" si="41"/>
        <v>263430</v>
      </c>
      <c r="O37" s="203">
        <f t="shared" si="41"/>
        <v>524013</v>
      </c>
      <c r="P37" s="45">
        <f t="shared" si="41"/>
        <v>250</v>
      </c>
      <c r="Q37" s="206">
        <f t="shared" si="41"/>
        <v>524263</v>
      </c>
      <c r="R37" s="46">
        <f t="shared" si="41"/>
        <v>344448</v>
      </c>
      <c r="S37" s="44">
        <f t="shared" si="41"/>
        <v>350426</v>
      </c>
      <c r="T37" s="203">
        <f t="shared" si="41"/>
        <v>694874</v>
      </c>
      <c r="U37" s="45">
        <f t="shared" si="41"/>
        <v>0</v>
      </c>
      <c r="V37" s="206">
        <f t="shared" si="41"/>
        <v>694874</v>
      </c>
      <c r="W37" s="47">
        <f t="shared" si="39"/>
        <v>32.543017531277243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v>763</v>
      </c>
      <c r="D38" s="141">
        <v>763</v>
      </c>
      <c r="E38" s="186">
        <f t="shared" ref="E38" si="42">SUM(C38:D38)</f>
        <v>1526</v>
      </c>
      <c r="F38" s="139">
        <v>767</v>
      </c>
      <c r="G38" s="141">
        <v>767</v>
      </c>
      <c r="H38" s="186">
        <f t="shared" ref="H38:H40" si="43">SUM(F38:G38)</f>
        <v>1534</v>
      </c>
      <c r="I38" s="129">
        <f t="shared" si="36"/>
        <v>0.52424639580603838</v>
      </c>
      <c r="J38" s="8"/>
      <c r="L38" s="14" t="s">
        <v>16</v>
      </c>
      <c r="M38" s="40">
        <v>112400</v>
      </c>
      <c r="N38" s="38">
        <v>115015</v>
      </c>
      <c r="O38" s="202">
        <f t="shared" ref="O38" si="44">SUM(M38:N38)</f>
        <v>227415</v>
      </c>
      <c r="P38" s="151">
        <v>147</v>
      </c>
      <c r="Q38" s="327">
        <f>O38+P38</f>
        <v>227562</v>
      </c>
      <c r="R38" s="40">
        <v>122762</v>
      </c>
      <c r="S38" s="38">
        <v>123654</v>
      </c>
      <c r="T38" s="202">
        <f t="shared" ref="T38:T40" si="45">SUM(R38:S38)</f>
        <v>246416</v>
      </c>
      <c r="U38" s="151">
        <v>0</v>
      </c>
      <c r="V38" s="327">
        <f>T38+U38</f>
        <v>246416</v>
      </c>
      <c r="W38" s="41">
        <f t="shared" si="39"/>
        <v>8.2852145788840037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739</v>
      </c>
      <c r="D39" s="141">
        <v>739</v>
      </c>
      <c r="E39" s="186">
        <f>SUM(C39:D39)</f>
        <v>1478</v>
      </c>
      <c r="F39" s="139">
        <v>795</v>
      </c>
      <c r="G39" s="141">
        <v>795</v>
      </c>
      <c r="H39" s="186">
        <f>SUM(F39:G39)</f>
        <v>1590</v>
      </c>
      <c r="I39" s="129">
        <f>IF(E39=0,0,((H39/E39)-1)*100)</f>
        <v>7.5778078484438405</v>
      </c>
      <c r="J39" s="4"/>
      <c r="L39" s="14" t="s">
        <v>17</v>
      </c>
      <c r="M39" s="40">
        <v>104772</v>
      </c>
      <c r="N39" s="38">
        <v>103561</v>
      </c>
      <c r="O39" s="202">
        <f>SUM(M39:N39)</f>
        <v>208333</v>
      </c>
      <c r="P39" s="151">
        <v>0</v>
      </c>
      <c r="Q39" s="202">
        <f>O39+P39</f>
        <v>208333</v>
      </c>
      <c r="R39" s="40">
        <v>124029</v>
      </c>
      <c r="S39" s="38">
        <v>123323</v>
      </c>
      <c r="T39" s="202">
        <f>SUM(R39:S39)</f>
        <v>247352</v>
      </c>
      <c r="U39" s="151">
        <v>0</v>
      </c>
      <c r="V39" s="202">
        <f>T39+U39</f>
        <v>247352</v>
      </c>
      <c r="W39" s="41">
        <f>IF(Q39=0,0,((V39/Q39)-1)*100)</f>
        <v>18.729149966639945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v>656</v>
      </c>
      <c r="D40" s="141">
        <v>656</v>
      </c>
      <c r="E40" s="186">
        <f t="shared" ref="E40" si="46">SUM(C40:D40)</f>
        <v>1312</v>
      </c>
      <c r="F40" s="139">
        <v>700</v>
      </c>
      <c r="G40" s="141">
        <v>700</v>
      </c>
      <c r="H40" s="186">
        <f t="shared" si="43"/>
        <v>1400</v>
      </c>
      <c r="I40" s="129">
        <f t="shared" si="36"/>
        <v>6.7073170731707377</v>
      </c>
      <c r="J40" s="4"/>
      <c r="L40" s="14" t="s">
        <v>18</v>
      </c>
      <c r="M40" s="40">
        <v>94908</v>
      </c>
      <c r="N40" s="38">
        <v>95093</v>
      </c>
      <c r="O40" s="202">
        <f t="shared" ref="O40" si="47">SUM(M40:N40)</f>
        <v>190001</v>
      </c>
      <c r="P40" s="151">
        <v>138</v>
      </c>
      <c r="Q40" s="202">
        <f>O40+P40</f>
        <v>190139</v>
      </c>
      <c r="R40" s="40">
        <v>110933</v>
      </c>
      <c r="S40" s="38">
        <v>110733</v>
      </c>
      <c r="T40" s="202">
        <f t="shared" si="45"/>
        <v>221666</v>
      </c>
      <c r="U40" s="151">
        <v>0</v>
      </c>
      <c r="V40" s="202">
        <f>T40+U40</f>
        <v>221666</v>
      </c>
      <c r="W40" s="41">
        <f t="shared" si="39"/>
        <v>16.581027564045247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2158</v>
      </c>
      <c r="D41" s="145">
        <f t="shared" ref="D41" si="48">+D38+D39+D40</f>
        <v>2158</v>
      </c>
      <c r="E41" s="188">
        <f t="shared" ref="E41" si="49">+E38+E39+E40</f>
        <v>4316</v>
      </c>
      <c r="F41" s="134">
        <f t="shared" ref="F41" si="50">+F38+F39+F40</f>
        <v>2262</v>
      </c>
      <c r="G41" s="145">
        <f t="shared" ref="G41" si="51">+G38+G39+G40</f>
        <v>2262</v>
      </c>
      <c r="H41" s="188">
        <f t="shared" ref="H41" si="52">+H38+H39+H40</f>
        <v>4524</v>
      </c>
      <c r="I41" s="137">
        <f t="shared" si="36"/>
        <v>4.8192771084337283</v>
      </c>
      <c r="J41" s="10"/>
      <c r="K41" s="11"/>
      <c r="L41" s="48" t="s">
        <v>19</v>
      </c>
      <c r="M41" s="49">
        <f>+M38+M39+M40</f>
        <v>312080</v>
      </c>
      <c r="N41" s="50">
        <f t="shared" ref="N41" si="53">+N38+N39+N40</f>
        <v>313669</v>
      </c>
      <c r="O41" s="204">
        <f t="shared" ref="O41" si="54">+O38+O39+O40</f>
        <v>625749</v>
      </c>
      <c r="P41" s="50">
        <f t="shared" ref="P41" si="55">+P38+P39+P40</f>
        <v>285</v>
      </c>
      <c r="Q41" s="204">
        <f t="shared" ref="Q41" si="56">+Q38+Q39+Q40</f>
        <v>626034</v>
      </c>
      <c r="R41" s="49">
        <f t="shared" ref="R41" si="57">+R38+R39+R40</f>
        <v>357724</v>
      </c>
      <c r="S41" s="50">
        <f t="shared" ref="S41" si="58">+S38+S39+S40</f>
        <v>357710</v>
      </c>
      <c r="T41" s="204">
        <f t="shared" ref="T41" si="59">+T38+T39+T40</f>
        <v>715434</v>
      </c>
      <c r="U41" s="50">
        <f t="shared" ref="U41" si="60">+U38+U39+U40</f>
        <v>0</v>
      </c>
      <c r="V41" s="204">
        <f t="shared" ref="V41" si="61">+V38+V39+V40</f>
        <v>715434</v>
      </c>
      <c r="W41" s="51">
        <f t="shared" si="39"/>
        <v>14.280374548347208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v>659</v>
      </c>
      <c r="D42" s="128">
        <v>659</v>
      </c>
      <c r="E42" s="189">
        <f t="shared" ref="E42:E44" si="62">SUM(C42:D42)</f>
        <v>1318</v>
      </c>
      <c r="F42" s="126">
        <v>713</v>
      </c>
      <c r="G42" s="128">
        <v>713</v>
      </c>
      <c r="H42" s="189">
        <f t="shared" ref="H42:H44" si="63">SUM(F42:G42)</f>
        <v>1426</v>
      </c>
      <c r="I42" s="129">
        <f t="shared" si="36"/>
        <v>8.1942336874051502</v>
      </c>
      <c r="J42" s="4"/>
      <c r="L42" s="14" t="s">
        <v>21</v>
      </c>
      <c r="M42" s="40">
        <v>103684</v>
      </c>
      <c r="N42" s="38">
        <v>103001</v>
      </c>
      <c r="O42" s="202">
        <f t="shared" ref="O42:O44" si="64">SUM(M42:N42)</f>
        <v>206685</v>
      </c>
      <c r="P42" s="151">
        <v>0</v>
      </c>
      <c r="Q42" s="202">
        <f>O42+P42</f>
        <v>206685</v>
      </c>
      <c r="R42" s="40">
        <v>120252</v>
      </c>
      <c r="S42" s="38">
        <v>117974</v>
      </c>
      <c r="T42" s="202">
        <f t="shared" ref="T42:T44" si="65">SUM(R42:S42)</f>
        <v>238226</v>
      </c>
      <c r="U42" s="151">
        <v>0</v>
      </c>
      <c r="V42" s="202">
        <f>T42+U42</f>
        <v>238226</v>
      </c>
      <c r="W42" s="41">
        <f t="shared" si="39"/>
        <v>15.260420446573297</v>
      </c>
    </row>
    <row r="43" spans="1:23">
      <c r="A43" s="4" t="str">
        <f t="shared" si="0"/>
        <v xml:space="preserve"> </v>
      </c>
      <c r="B43" s="112" t="s">
        <v>22</v>
      </c>
      <c r="C43" s="126">
        <v>689</v>
      </c>
      <c r="D43" s="128">
        <v>689</v>
      </c>
      <c r="E43" s="180">
        <f t="shared" si="62"/>
        <v>1378</v>
      </c>
      <c r="F43" s="126">
        <v>743</v>
      </c>
      <c r="G43" s="128">
        <v>743</v>
      </c>
      <c r="H43" s="180">
        <f t="shared" si="63"/>
        <v>1486</v>
      </c>
      <c r="I43" s="129">
        <f t="shared" si="36"/>
        <v>7.8374455732946213</v>
      </c>
      <c r="J43" s="4"/>
      <c r="L43" s="14" t="s">
        <v>22</v>
      </c>
      <c r="M43" s="40">
        <v>108788</v>
      </c>
      <c r="N43" s="38">
        <v>112870</v>
      </c>
      <c r="O43" s="202">
        <f t="shared" si="64"/>
        <v>221658</v>
      </c>
      <c r="P43" s="151">
        <v>150</v>
      </c>
      <c r="Q43" s="202">
        <f>O43+P43</f>
        <v>221808</v>
      </c>
      <c r="R43" s="40">
        <v>119303</v>
      </c>
      <c r="S43" s="38">
        <v>123283</v>
      </c>
      <c r="T43" s="202">
        <f t="shared" si="65"/>
        <v>242586</v>
      </c>
      <c r="U43" s="151">
        <v>0</v>
      </c>
      <c r="V43" s="202">
        <f>T43+U43</f>
        <v>242586</v>
      </c>
      <c r="W43" s="41">
        <f t="shared" si="39"/>
        <v>9.3675611339536946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v>626</v>
      </c>
      <c r="D44" s="147">
        <v>626</v>
      </c>
      <c r="E44" s="184">
        <f t="shared" si="62"/>
        <v>1252</v>
      </c>
      <c r="F44" s="126">
        <v>690</v>
      </c>
      <c r="G44" s="147">
        <v>690</v>
      </c>
      <c r="H44" s="184">
        <f t="shared" si="63"/>
        <v>1380</v>
      </c>
      <c r="I44" s="148">
        <f t="shared" si="36"/>
        <v>10.223642172523961</v>
      </c>
      <c r="J44" s="4"/>
      <c r="L44" s="14" t="s">
        <v>23</v>
      </c>
      <c r="M44" s="40">
        <v>100770</v>
      </c>
      <c r="N44" s="38">
        <v>100708</v>
      </c>
      <c r="O44" s="202">
        <f t="shared" si="64"/>
        <v>201478</v>
      </c>
      <c r="P44" s="151">
        <v>0</v>
      </c>
      <c r="Q44" s="324">
        <f>O44+P44</f>
        <v>201478</v>
      </c>
      <c r="R44" s="40">
        <v>111711</v>
      </c>
      <c r="S44" s="38">
        <v>110350</v>
      </c>
      <c r="T44" s="202">
        <f t="shared" si="65"/>
        <v>222061</v>
      </c>
      <c r="U44" s="151">
        <v>0</v>
      </c>
      <c r="V44" s="324">
        <f>T44+U44</f>
        <v>222061</v>
      </c>
      <c r="W44" s="41">
        <f t="shared" si="39"/>
        <v>10.216003732417445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6">+C42+C43+C44</f>
        <v>1974</v>
      </c>
      <c r="D45" s="136">
        <f t="shared" si="66"/>
        <v>1974</v>
      </c>
      <c r="E45" s="190">
        <f t="shared" si="66"/>
        <v>3948</v>
      </c>
      <c r="F45" s="134">
        <f t="shared" si="66"/>
        <v>2146</v>
      </c>
      <c r="G45" s="136">
        <f t="shared" si="66"/>
        <v>2146</v>
      </c>
      <c r="H45" s="190">
        <f t="shared" si="66"/>
        <v>4292</v>
      </c>
      <c r="I45" s="137">
        <f t="shared" si="36"/>
        <v>8.7132725430597802</v>
      </c>
      <c r="J45" s="4"/>
      <c r="L45" s="42" t="s">
        <v>24</v>
      </c>
      <c r="M45" s="46">
        <f t="shared" ref="M45:V45" si="67">+M42+M43+M44</f>
        <v>313242</v>
      </c>
      <c r="N45" s="44">
        <f t="shared" si="67"/>
        <v>316579</v>
      </c>
      <c r="O45" s="203">
        <f t="shared" si="67"/>
        <v>629821</v>
      </c>
      <c r="P45" s="44">
        <f t="shared" si="67"/>
        <v>150</v>
      </c>
      <c r="Q45" s="203">
        <f t="shared" si="67"/>
        <v>629971</v>
      </c>
      <c r="R45" s="46">
        <f t="shared" si="67"/>
        <v>351266</v>
      </c>
      <c r="S45" s="44">
        <f t="shared" si="67"/>
        <v>351607</v>
      </c>
      <c r="T45" s="203">
        <f t="shared" si="67"/>
        <v>702873</v>
      </c>
      <c r="U45" s="44">
        <f t="shared" si="67"/>
        <v>0</v>
      </c>
      <c r="V45" s="203">
        <f t="shared" si="67"/>
        <v>702873</v>
      </c>
      <c r="W45" s="47">
        <f t="shared" si="39"/>
        <v>11.572278723941265</v>
      </c>
    </row>
    <row r="46" spans="1:23" ht="13.5" thickTop="1">
      <c r="A46" s="4" t="str">
        <f t="shared" ref="A46" si="68">IF(ISERROR(F46/G46)," ",IF(F46/G46&gt;0.5,IF(F46/G46&lt;1.5," ","NOT OK"),"NOT OK"))</f>
        <v xml:space="preserve"> </v>
      </c>
      <c r="B46" s="112" t="s">
        <v>10</v>
      </c>
      <c r="C46" s="126">
        <v>745</v>
      </c>
      <c r="D46" s="128">
        <v>745</v>
      </c>
      <c r="E46" s="186">
        <f t="shared" ref="E46" si="69">SUM(C46:D46)</f>
        <v>1490</v>
      </c>
      <c r="F46" s="126">
        <v>748</v>
      </c>
      <c r="G46" s="128">
        <v>748</v>
      </c>
      <c r="H46" s="186">
        <f t="shared" ref="H46" si="70">SUM(F46:G46)</f>
        <v>1496</v>
      </c>
      <c r="I46" s="129">
        <f t="shared" ref="I46" si="71">IF(E46=0,0,((H46/E46)-1)*100)</f>
        <v>0.40268456375838202</v>
      </c>
      <c r="J46" s="4"/>
      <c r="K46" s="7"/>
      <c r="L46" s="14" t="s">
        <v>10</v>
      </c>
      <c r="M46" s="40">
        <v>119588</v>
      </c>
      <c r="N46" s="38">
        <v>121277</v>
      </c>
      <c r="O46" s="202">
        <f>SUM(M46:N46)</f>
        <v>240865</v>
      </c>
      <c r="P46" s="151">
        <v>0</v>
      </c>
      <c r="Q46" s="202">
        <f>O46+P46</f>
        <v>240865</v>
      </c>
      <c r="R46" s="40">
        <v>124990</v>
      </c>
      <c r="S46" s="38">
        <v>127332</v>
      </c>
      <c r="T46" s="202">
        <f>SUM(R46:S46)</f>
        <v>252322</v>
      </c>
      <c r="U46" s="151">
        <v>0</v>
      </c>
      <c r="V46" s="202">
        <f>T46+U46</f>
        <v>252322</v>
      </c>
      <c r="W46" s="41">
        <f t="shared" ref="W46" si="72">IF(Q46=0,0,((V46/Q46)-1)*100)</f>
        <v>4.7566063977746875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702</v>
      </c>
      <c r="D47" s="128">
        <v>702</v>
      </c>
      <c r="E47" s="186">
        <f>SUM(C47:D47)</f>
        <v>1404</v>
      </c>
      <c r="F47" s="126">
        <v>710</v>
      </c>
      <c r="G47" s="128">
        <v>710</v>
      </c>
      <c r="H47" s="186">
        <f>SUM(F47:G47)</f>
        <v>1420</v>
      </c>
      <c r="I47" s="129">
        <f>IF(E47=0,0,((H47/E47)-1)*100)</f>
        <v>1.139601139601143</v>
      </c>
      <c r="J47" s="4"/>
      <c r="K47" s="7"/>
      <c r="L47" s="14" t="s">
        <v>11</v>
      </c>
      <c r="M47" s="40">
        <v>102111</v>
      </c>
      <c r="N47" s="38">
        <v>104422</v>
      </c>
      <c r="O47" s="202">
        <f>SUM(M47:N47)</f>
        <v>206533</v>
      </c>
      <c r="P47" s="151">
        <v>0</v>
      </c>
      <c r="Q47" s="202">
        <f>O47+P47</f>
        <v>206533</v>
      </c>
      <c r="R47" s="40">
        <v>114302</v>
      </c>
      <c r="S47" s="38">
        <v>114877</v>
      </c>
      <c r="T47" s="202">
        <f>SUM(R47:S47)</f>
        <v>229179</v>
      </c>
      <c r="U47" s="151"/>
      <c r="V47" s="202">
        <f>T47+U47</f>
        <v>229179</v>
      </c>
      <c r="W47" s="41">
        <f>IF(Q47=0,0,((V47/Q47)-1)*100)</f>
        <v>10.964833706962086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736</v>
      </c>
      <c r="D48" s="132">
        <v>735</v>
      </c>
      <c r="E48" s="186">
        <f>SUM(C48:D48)</f>
        <v>1471</v>
      </c>
      <c r="F48" s="130">
        <v>730</v>
      </c>
      <c r="G48" s="132">
        <v>730</v>
      </c>
      <c r="H48" s="186">
        <f>SUM(F48:G48)</f>
        <v>1460</v>
      </c>
      <c r="I48" s="129">
        <f>IF(E48=0,0,((H48/E48)-1)*100)</f>
        <v>-0.74779061862678686</v>
      </c>
      <c r="J48" s="4"/>
      <c r="K48" s="7"/>
      <c r="L48" s="23" t="s">
        <v>12</v>
      </c>
      <c r="M48" s="40">
        <v>117850</v>
      </c>
      <c r="N48" s="38">
        <v>110610</v>
      </c>
      <c r="O48" s="202">
        <f t="shared" ref="O48" si="73">SUM(M48:N48)</f>
        <v>228460</v>
      </c>
      <c r="P48" s="39">
        <v>0</v>
      </c>
      <c r="Q48" s="202">
        <f>O48+P48</f>
        <v>228460</v>
      </c>
      <c r="R48" s="40">
        <v>121578</v>
      </c>
      <c r="S48" s="38">
        <v>117127</v>
      </c>
      <c r="T48" s="202">
        <f t="shared" ref="T48" si="74">SUM(R48:S48)</f>
        <v>238705</v>
      </c>
      <c r="U48" s="39"/>
      <c r="V48" s="202">
        <f t="shared" ref="V48" si="75">T48+U48</f>
        <v>238705</v>
      </c>
      <c r="W48" s="41">
        <f>IF(Q48=0,0,((V48/Q48)-1)*100)</f>
        <v>4.4843736321456662</v>
      </c>
    </row>
    <row r="49" spans="1:27" ht="14.25" thickTop="1" thickBot="1">
      <c r="A49" s="1"/>
      <c r="B49" s="133" t="s">
        <v>38</v>
      </c>
      <c r="C49" s="440">
        <f>+C46+C47+C48</f>
        <v>2183</v>
      </c>
      <c r="D49" s="441">
        <f t="shared" ref="D49" si="76">+D46+D47+D48</f>
        <v>2182</v>
      </c>
      <c r="E49" s="454">
        <f t="shared" ref="E49" si="77">+E46+E47+E48</f>
        <v>4365</v>
      </c>
      <c r="F49" s="440">
        <f t="shared" ref="F49" si="78">+F46+F47+F48</f>
        <v>2188</v>
      </c>
      <c r="G49" s="441">
        <f t="shared" ref="G49" si="79">+G46+G47+G48</f>
        <v>2188</v>
      </c>
      <c r="H49" s="454">
        <f t="shared" ref="H49" si="80">+H46+H47+H48</f>
        <v>4376</v>
      </c>
      <c r="I49" s="137">
        <f t="shared" ref="I49:I50" si="81">IF(E49=0,0,((H49/E49)-1)*100)</f>
        <v>0.25200458190148822</v>
      </c>
      <c r="J49" s="4"/>
      <c r="L49" s="42" t="s">
        <v>38</v>
      </c>
      <c r="M49" s="43">
        <f t="shared" ref="M49" si="82">+M46+M47+M48</f>
        <v>339549</v>
      </c>
      <c r="N49" s="46">
        <f t="shared" ref="N49" si="83">+N46+N47+N48</f>
        <v>336309</v>
      </c>
      <c r="O49" s="455">
        <f t="shared" ref="O49" si="84">+O46+O47+O48</f>
        <v>675858</v>
      </c>
      <c r="P49" s="43">
        <f t="shared" ref="P49" si="85">+P46+P47+P48</f>
        <v>0</v>
      </c>
      <c r="Q49" s="455">
        <f t="shared" ref="Q49" si="86">+Q46+Q47+Q48</f>
        <v>675858</v>
      </c>
      <c r="R49" s="43">
        <f t="shared" ref="R49" si="87">+R46+R47+R48</f>
        <v>360870</v>
      </c>
      <c r="S49" s="46">
        <f t="shared" ref="S49" si="88">+S46+S47+S48</f>
        <v>359336</v>
      </c>
      <c r="T49" s="455">
        <f t="shared" ref="T49" si="89">+T46+T47+T48</f>
        <v>720206</v>
      </c>
      <c r="U49" s="43">
        <f t="shared" ref="U49" si="90">+U46+U47+U48</f>
        <v>0</v>
      </c>
      <c r="V49" s="455">
        <f t="shared" ref="V49" si="91">+V46+V47+V48</f>
        <v>720206</v>
      </c>
      <c r="W49" s="444">
        <f t="shared" ref="W49:W50" si="92">IF(Q49=0,0,((V49/Q49)-1)*100)</f>
        <v>6.5617333818642321</v>
      </c>
      <c r="X49" s="1"/>
      <c r="AA49" s="1"/>
    </row>
    <row r="50" spans="1:27" ht="14.25" thickTop="1" thickBot="1">
      <c r="A50" s="419" t="str">
        <f t="shared" ref="A50" si="93">IF(ISERROR(F50/G50)," ",IF(F50/G50&gt;0.5,IF(F50/G50&lt;1.5," ","NOT OK"),"NOT OK"))</f>
        <v xml:space="preserve"> </v>
      </c>
      <c r="B50" s="133" t="s">
        <v>64</v>
      </c>
      <c r="C50" s="134">
        <f>+C37+C41+C45+C49</f>
        <v>8098</v>
      </c>
      <c r="D50" s="136">
        <f t="shared" ref="D50" si="94">+D37+D41+D45+D49</f>
        <v>8095</v>
      </c>
      <c r="E50" s="165">
        <f t="shared" ref="E50" si="95">+E37+E41+E45+E49</f>
        <v>16193</v>
      </c>
      <c r="F50" s="134">
        <f t="shared" ref="F50" si="96">+F37+F41+F45+F49</f>
        <v>8775</v>
      </c>
      <c r="G50" s="136">
        <f t="shared" ref="G50" si="97">+G37+G41+G45+G49</f>
        <v>8775</v>
      </c>
      <c r="H50" s="165">
        <f t="shared" ref="H50" si="98">+H37+H41+H45+H49</f>
        <v>17550</v>
      </c>
      <c r="I50" s="138">
        <f t="shared" si="81"/>
        <v>8.3801642685110913</v>
      </c>
      <c r="J50" s="8"/>
      <c r="L50" s="42" t="s">
        <v>64</v>
      </c>
      <c r="M50" s="46">
        <f t="shared" ref="M50" si="99">+M37+M41+M45+M49</f>
        <v>1225454</v>
      </c>
      <c r="N50" s="44">
        <f t="shared" ref="N50" si="100">+N37+N41+N45+N49</f>
        <v>1229987</v>
      </c>
      <c r="O50" s="156">
        <f t="shared" ref="O50" si="101">+O37+O41+O45+O49</f>
        <v>2455441</v>
      </c>
      <c r="P50" s="45">
        <f t="shared" ref="P50" si="102">+P37+P41+P45+P49</f>
        <v>685</v>
      </c>
      <c r="Q50" s="159">
        <f t="shared" ref="Q50" si="103">+Q37+Q41+Q45+Q49</f>
        <v>2456126</v>
      </c>
      <c r="R50" s="46">
        <f t="shared" ref="R50" si="104">+R37+R41+R45+R49</f>
        <v>1414308</v>
      </c>
      <c r="S50" s="44">
        <f t="shared" ref="S50" si="105">+S37+S41+S45+S49</f>
        <v>1419079</v>
      </c>
      <c r="T50" s="156">
        <f t="shared" ref="T50" si="106">+T37+T41+T45+T49</f>
        <v>2833387</v>
      </c>
      <c r="U50" s="45">
        <f t="shared" ref="U50" si="107">+U37+U41+U45+U49</f>
        <v>0</v>
      </c>
      <c r="V50" s="159">
        <f t="shared" ref="V50" si="108">+V37+V41+V45+V49</f>
        <v>2833387</v>
      </c>
      <c r="W50" s="47">
        <f t="shared" si="92"/>
        <v>15.360001889153896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120" t="s">
        <v>7</v>
      </c>
      <c r="F57" s="118" t="s">
        <v>5</v>
      </c>
      <c r="G57" s="119" t="s">
        <v>6</v>
      </c>
      <c r="H57" s="120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09">+C9+C34</f>
        <v>656</v>
      </c>
      <c r="D59" s="128">
        <f t="shared" si="109"/>
        <v>656</v>
      </c>
      <c r="E59" s="186">
        <f t="shared" si="109"/>
        <v>1312</v>
      </c>
      <c r="F59" s="126">
        <f t="shared" si="109"/>
        <v>806</v>
      </c>
      <c r="G59" s="128">
        <f t="shared" si="109"/>
        <v>806</v>
      </c>
      <c r="H59" s="186">
        <f t="shared" si="109"/>
        <v>1612</v>
      </c>
      <c r="I59" s="129">
        <f t="shared" ref="I59:I70" si="110">IF(E59=0,0,((H59/E59)-1)*100)</f>
        <v>22.865853658536594</v>
      </c>
      <c r="J59" s="4"/>
      <c r="L59" s="14" t="s">
        <v>13</v>
      </c>
      <c r="M59" s="37">
        <f t="shared" ref="M59:N61" si="111">+M9+M34</f>
        <v>87552</v>
      </c>
      <c r="N59" s="38">
        <f t="shared" si="111"/>
        <v>88106</v>
      </c>
      <c r="O59" s="202">
        <f t="shared" ref="O59:O60" si="112">SUM(M59:N59)</f>
        <v>175658</v>
      </c>
      <c r="P59" s="39">
        <f t="shared" ref="P59:S61" si="113">+P9+P34</f>
        <v>161</v>
      </c>
      <c r="Q59" s="202">
        <f t="shared" si="113"/>
        <v>175819</v>
      </c>
      <c r="R59" s="40">
        <f t="shared" si="113"/>
        <v>116420</v>
      </c>
      <c r="S59" s="38">
        <f t="shared" si="113"/>
        <v>122405</v>
      </c>
      <c r="T59" s="202">
        <f t="shared" ref="T59:T60" si="114">SUM(R59:S59)</f>
        <v>238825</v>
      </c>
      <c r="U59" s="39">
        <f>U9+U34</f>
        <v>0</v>
      </c>
      <c r="V59" s="205">
        <f>+T59+U59</f>
        <v>238825</v>
      </c>
      <c r="W59" s="41">
        <f t="shared" ref="W59:W70" si="115">IF(Q59=0,0,((V59/Q59)-1)*100)</f>
        <v>35.83571741393137</v>
      </c>
      <c r="Y59" s="344"/>
    </row>
    <row r="60" spans="1:27">
      <c r="A60" s="4" t="str">
        <f t="shared" si="0"/>
        <v xml:space="preserve"> </v>
      </c>
      <c r="B60" s="112" t="s">
        <v>14</v>
      </c>
      <c r="C60" s="126">
        <f t="shared" si="109"/>
        <v>589</v>
      </c>
      <c r="D60" s="128">
        <f t="shared" si="109"/>
        <v>589</v>
      </c>
      <c r="E60" s="186">
        <f t="shared" si="109"/>
        <v>1178</v>
      </c>
      <c r="F60" s="126">
        <f t="shared" si="109"/>
        <v>731</v>
      </c>
      <c r="G60" s="128">
        <f t="shared" si="109"/>
        <v>731</v>
      </c>
      <c r="H60" s="186">
        <f t="shared" si="109"/>
        <v>1462</v>
      </c>
      <c r="I60" s="129">
        <f t="shared" si="110"/>
        <v>24.108658743633281</v>
      </c>
      <c r="J60" s="4"/>
      <c r="L60" s="14" t="s">
        <v>14</v>
      </c>
      <c r="M60" s="37">
        <f t="shared" si="111"/>
        <v>81277</v>
      </c>
      <c r="N60" s="38">
        <f t="shared" si="111"/>
        <v>83809</v>
      </c>
      <c r="O60" s="202">
        <f t="shared" si="112"/>
        <v>165086</v>
      </c>
      <c r="P60" s="39">
        <f t="shared" si="113"/>
        <v>89</v>
      </c>
      <c r="Q60" s="202">
        <f t="shared" si="113"/>
        <v>165175</v>
      </c>
      <c r="R60" s="40">
        <f t="shared" si="113"/>
        <v>113176</v>
      </c>
      <c r="S60" s="38">
        <f t="shared" si="113"/>
        <v>113195</v>
      </c>
      <c r="T60" s="202">
        <f t="shared" si="114"/>
        <v>226371</v>
      </c>
      <c r="U60" s="39">
        <f>U10+U35</f>
        <v>0</v>
      </c>
      <c r="V60" s="205">
        <f>+T60+U60</f>
        <v>226371</v>
      </c>
      <c r="W60" s="41">
        <f t="shared" si="115"/>
        <v>37.04919025276223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9"/>
        <v>718</v>
      </c>
      <c r="D61" s="128">
        <f t="shared" si="109"/>
        <v>716</v>
      </c>
      <c r="E61" s="186">
        <f t="shared" si="109"/>
        <v>1434</v>
      </c>
      <c r="F61" s="126">
        <f t="shared" si="109"/>
        <v>832</v>
      </c>
      <c r="G61" s="128">
        <f t="shared" si="109"/>
        <v>832</v>
      </c>
      <c r="H61" s="186">
        <f t="shared" si="109"/>
        <v>1664</v>
      </c>
      <c r="I61" s="129">
        <f>IF(E61=0,0,((H61/E61)-1)*100)</f>
        <v>16.039051603905151</v>
      </c>
      <c r="J61" s="4"/>
      <c r="L61" s="14" t="s">
        <v>15</v>
      </c>
      <c r="M61" s="37">
        <f t="shared" si="111"/>
        <v>114956</v>
      </c>
      <c r="N61" s="38">
        <f t="shared" si="111"/>
        <v>115117</v>
      </c>
      <c r="O61" s="202">
        <f>SUM(M61:N61)</f>
        <v>230073</v>
      </c>
      <c r="P61" s="39">
        <f t="shared" si="113"/>
        <v>0</v>
      </c>
      <c r="Q61" s="202">
        <f t="shared" si="113"/>
        <v>230073</v>
      </c>
      <c r="R61" s="40">
        <f t="shared" si="113"/>
        <v>139213</v>
      </c>
      <c r="S61" s="38">
        <f t="shared" si="113"/>
        <v>138748</v>
      </c>
      <c r="T61" s="202">
        <f>SUM(R61:S61)</f>
        <v>277961</v>
      </c>
      <c r="U61" s="39">
        <f>U11+U36</f>
        <v>0</v>
      </c>
      <c r="V61" s="205">
        <f>+T61+U61</f>
        <v>277961</v>
      </c>
      <c r="W61" s="41">
        <f>IF(Q61=0,0,((V61/Q61)-1)*100)</f>
        <v>20.814263299039858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6">+C59+C60+C61</f>
        <v>1963</v>
      </c>
      <c r="D62" s="136">
        <f t="shared" si="116"/>
        <v>1961</v>
      </c>
      <c r="E62" s="181">
        <f t="shared" si="116"/>
        <v>3924</v>
      </c>
      <c r="F62" s="134">
        <f t="shared" si="116"/>
        <v>2369</v>
      </c>
      <c r="G62" s="136">
        <f t="shared" si="116"/>
        <v>2369</v>
      </c>
      <c r="H62" s="187">
        <f t="shared" si="116"/>
        <v>4738</v>
      </c>
      <c r="I62" s="138">
        <f>IF(E62=0,0,((H62/E62)-1)*100)</f>
        <v>20.744138634046895</v>
      </c>
      <c r="J62" s="8"/>
      <c r="L62" s="42" t="s">
        <v>61</v>
      </c>
      <c r="M62" s="46">
        <f t="shared" ref="M62:V62" si="117">+M59+M60+M61</f>
        <v>283785</v>
      </c>
      <c r="N62" s="44">
        <f t="shared" si="117"/>
        <v>287032</v>
      </c>
      <c r="O62" s="203">
        <f t="shared" si="117"/>
        <v>570817</v>
      </c>
      <c r="P62" s="45">
        <f t="shared" si="117"/>
        <v>250</v>
      </c>
      <c r="Q62" s="206">
        <f t="shared" si="117"/>
        <v>571067</v>
      </c>
      <c r="R62" s="46">
        <f t="shared" si="117"/>
        <v>368809</v>
      </c>
      <c r="S62" s="44">
        <f t="shared" si="117"/>
        <v>374348</v>
      </c>
      <c r="T62" s="203">
        <f t="shared" si="117"/>
        <v>743157</v>
      </c>
      <c r="U62" s="45">
        <f t="shared" si="117"/>
        <v>0</v>
      </c>
      <c r="V62" s="206">
        <f t="shared" si="117"/>
        <v>743157</v>
      </c>
      <c r="W62" s="47">
        <f>IF(Q62=0,0,((V62/Q62)-1)*100)</f>
        <v>30.134817805966719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18">+C13+C38</f>
        <v>847</v>
      </c>
      <c r="D63" s="141">
        <f t="shared" si="118"/>
        <v>847</v>
      </c>
      <c r="E63" s="186">
        <f t="shared" si="118"/>
        <v>1694</v>
      </c>
      <c r="F63" s="139">
        <f t="shared" si="118"/>
        <v>840</v>
      </c>
      <c r="G63" s="141">
        <f t="shared" si="118"/>
        <v>840</v>
      </c>
      <c r="H63" s="186">
        <f t="shared" si="118"/>
        <v>1680</v>
      </c>
      <c r="I63" s="129">
        <f t="shared" si="110"/>
        <v>-0.82644628099173278</v>
      </c>
      <c r="J63" s="8"/>
      <c r="L63" s="14" t="s">
        <v>16</v>
      </c>
      <c r="M63" s="37">
        <f t="shared" ref="M63:N65" si="119">+M13+M38</f>
        <v>121339</v>
      </c>
      <c r="N63" s="38">
        <f t="shared" si="119"/>
        <v>124130</v>
      </c>
      <c r="O63" s="202">
        <f t="shared" ref="O63:O65" si="120">SUM(M63:N63)</f>
        <v>245469</v>
      </c>
      <c r="P63" s="39">
        <f t="shared" ref="P63:S65" si="121">+P13+P38</f>
        <v>147</v>
      </c>
      <c r="Q63" s="202">
        <f t="shared" si="121"/>
        <v>245616</v>
      </c>
      <c r="R63" s="40">
        <f t="shared" si="121"/>
        <v>132433</v>
      </c>
      <c r="S63" s="38">
        <f t="shared" si="121"/>
        <v>132806</v>
      </c>
      <c r="T63" s="202">
        <f t="shared" ref="T63:T65" si="122">SUM(R63:S63)</f>
        <v>265239</v>
      </c>
      <c r="U63" s="39">
        <f>U13+U38</f>
        <v>0</v>
      </c>
      <c r="V63" s="205">
        <f>+T63+U63</f>
        <v>265239</v>
      </c>
      <c r="W63" s="41">
        <f t="shared" si="115"/>
        <v>7.9893003713113142</v>
      </c>
      <c r="Y63" s="344"/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8"/>
        <v>822</v>
      </c>
      <c r="D64" s="141">
        <f t="shared" si="118"/>
        <v>822</v>
      </c>
      <c r="E64" s="186">
        <f t="shared" si="118"/>
        <v>1644</v>
      </c>
      <c r="F64" s="139">
        <f t="shared" si="118"/>
        <v>870</v>
      </c>
      <c r="G64" s="141">
        <f t="shared" si="118"/>
        <v>870</v>
      </c>
      <c r="H64" s="186">
        <f t="shared" si="118"/>
        <v>1740</v>
      </c>
      <c r="I64" s="129">
        <f>IF(E64=0,0,((H64/E64)-1)*100)</f>
        <v>5.8394160583941535</v>
      </c>
      <c r="J64" s="4"/>
      <c r="L64" s="14" t="s">
        <v>17</v>
      </c>
      <c r="M64" s="37">
        <f t="shared" si="119"/>
        <v>113979</v>
      </c>
      <c r="N64" s="38">
        <f t="shared" si="119"/>
        <v>113299</v>
      </c>
      <c r="O64" s="202">
        <f>SUM(M64:N64)</f>
        <v>227278</v>
      </c>
      <c r="P64" s="39">
        <f t="shared" si="121"/>
        <v>0</v>
      </c>
      <c r="Q64" s="202">
        <f t="shared" si="121"/>
        <v>227278</v>
      </c>
      <c r="R64" s="40">
        <f t="shared" si="121"/>
        <v>134247</v>
      </c>
      <c r="S64" s="38">
        <f t="shared" si="121"/>
        <v>132956</v>
      </c>
      <c r="T64" s="202">
        <f>SUM(R64:S64)</f>
        <v>267203</v>
      </c>
      <c r="U64" s="151">
        <f>U14+U39</f>
        <v>0</v>
      </c>
      <c r="V64" s="202">
        <f>+T64+U64</f>
        <v>267203</v>
      </c>
      <c r="W64" s="41">
        <f>IF(Q64=0,0,((V64/Q64)-1)*100)</f>
        <v>17.566592455055051</v>
      </c>
      <c r="Y64" s="344"/>
    </row>
    <row r="65" spans="1:27" ht="13.5" thickBot="1">
      <c r="A65" s="4" t="str">
        <f t="shared" ref="A65:A70" si="123">IF(ISERROR(F65/G65)," ",IF(F65/G65&gt;0.5,IF(F65/G65&lt;1.5," ","NOT OK"),"NOT OK"))</f>
        <v xml:space="preserve"> </v>
      </c>
      <c r="B65" s="112" t="s">
        <v>18</v>
      </c>
      <c r="C65" s="139">
        <f t="shared" si="118"/>
        <v>741</v>
      </c>
      <c r="D65" s="141">
        <f t="shared" si="118"/>
        <v>741</v>
      </c>
      <c r="E65" s="186">
        <f t="shared" si="118"/>
        <v>1482</v>
      </c>
      <c r="F65" s="139">
        <f t="shared" si="118"/>
        <v>773</v>
      </c>
      <c r="G65" s="141">
        <f t="shared" si="118"/>
        <v>773</v>
      </c>
      <c r="H65" s="186">
        <f t="shared" si="118"/>
        <v>1546</v>
      </c>
      <c r="I65" s="129">
        <f t="shared" si="110"/>
        <v>4.3184885290148411</v>
      </c>
      <c r="J65" s="4"/>
      <c r="L65" s="14" t="s">
        <v>18</v>
      </c>
      <c r="M65" s="37">
        <f t="shared" si="119"/>
        <v>103835</v>
      </c>
      <c r="N65" s="38">
        <f t="shared" si="119"/>
        <v>104091</v>
      </c>
      <c r="O65" s="202">
        <f t="shared" si="120"/>
        <v>207926</v>
      </c>
      <c r="P65" s="39">
        <f t="shared" si="121"/>
        <v>138</v>
      </c>
      <c r="Q65" s="202">
        <f t="shared" si="121"/>
        <v>208064</v>
      </c>
      <c r="R65" s="40">
        <f t="shared" si="121"/>
        <v>121528</v>
      </c>
      <c r="S65" s="38">
        <f t="shared" si="121"/>
        <v>121240</v>
      </c>
      <c r="T65" s="202">
        <f t="shared" si="122"/>
        <v>242768</v>
      </c>
      <c r="U65" s="151">
        <f>U15+U40</f>
        <v>0</v>
      </c>
      <c r="V65" s="202">
        <f>+T65+U65</f>
        <v>242768</v>
      </c>
      <c r="W65" s="41">
        <f t="shared" si="115"/>
        <v>16.679483235927407</v>
      </c>
    </row>
    <row r="66" spans="1:27" ht="16.5" thickTop="1" thickBot="1">
      <c r="A66" s="10" t="str">
        <f t="shared" si="123"/>
        <v xml:space="preserve"> </v>
      </c>
      <c r="B66" s="142" t="s">
        <v>19</v>
      </c>
      <c r="C66" s="143">
        <f>+C63+C64+C65</f>
        <v>2410</v>
      </c>
      <c r="D66" s="150">
        <f t="shared" ref="D66" si="124">+D63+D64+D65</f>
        <v>2410</v>
      </c>
      <c r="E66" s="195">
        <f t="shared" ref="E66" si="125">+E63+E64+E65</f>
        <v>4820</v>
      </c>
      <c r="F66" s="134">
        <f t="shared" ref="F66" si="126">+F63+F64+F65</f>
        <v>2483</v>
      </c>
      <c r="G66" s="145">
        <f t="shared" ref="G66" si="127">+G63+G64+G65</f>
        <v>2483</v>
      </c>
      <c r="H66" s="188">
        <f t="shared" ref="H66" si="128">+H63+H64+H65</f>
        <v>4966</v>
      </c>
      <c r="I66" s="137">
        <f t="shared" si="110"/>
        <v>3.0290456431535162</v>
      </c>
      <c r="J66" s="10"/>
      <c r="K66" s="11"/>
      <c r="L66" s="48" t="s">
        <v>19</v>
      </c>
      <c r="M66" s="49">
        <f>+M63+M64+M65</f>
        <v>339153</v>
      </c>
      <c r="N66" s="50">
        <f t="shared" ref="N66" si="129">+N63+N64+N65</f>
        <v>341520</v>
      </c>
      <c r="O66" s="204">
        <f t="shared" ref="O66" si="130">+O63+O64+O65</f>
        <v>680673</v>
      </c>
      <c r="P66" s="50">
        <f t="shared" ref="P66" si="131">+P63+P64+P65</f>
        <v>285</v>
      </c>
      <c r="Q66" s="204">
        <f t="shared" ref="Q66" si="132">+Q63+Q64+Q65</f>
        <v>680958</v>
      </c>
      <c r="R66" s="49">
        <f t="shared" ref="R66" si="133">+R63+R64+R65</f>
        <v>388208</v>
      </c>
      <c r="S66" s="50">
        <f t="shared" ref="S66" si="134">+S63+S64+S65</f>
        <v>387002</v>
      </c>
      <c r="T66" s="204">
        <f t="shared" ref="T66" si="135">+T63+T64+T65</f>
        <v>775210</v>
      </c>
      <c r="U66" s="50">
        <f t="shared" ref="U66" si="136">+U63+U64+U65</f>
        <v>0</v>
      </c>
      <c r="V66" s="204">
        <f t="shared" ref="V66" si="137">+V63+V64+V65</f>
        <v>775210</v>
      </c>
      <c r="W66" s="51">
        <f t="shared" si="115"/>
        <v>13.841088584024263</v>
      </c>
    </row>
    <row r="67" spans="1:27" ht="13.5" thickTop="1">
      <c r="A67" s="4" t="str">
        <f t="shared" si="123"/>
        <v xml:space="preserve"> </v>
      </c>
      <c r="B67" s="112" t="s">
        <v>21</v>
      </c>
      <c r="C67" s="126">
        <f t="shared" ref="C67:H69" si="138">+C17+C42</f>
        <v>736</v>
      </c>
      <c r="D67" s="128">
        <f t="shared" si="138"/>
        <v>736</v>
      </c>
      <c r="E67" s="196">
        <f t="shared" si="138"/>
        <v>1472</v>
      </c>
      <c r="F67" s="126">
        <f t="shared" si="138"/>
        <v>788</v>
      </c>
      <c r="G67" s="128">
        <f t="shared" si="138"/>
        <v>788</v>
      </c>
      <c r="H67" s="189">
        <f t="shared" si="138"/>
        <v>1576</v>
      </c>
      <c r="I67" s="129">
        <f t="shared" si="110"/>
        <v>7.0652173913043459</v>
      </c>
      <c r="J67" s="4"/>
      <c r="L67" s="14" t="s">
        <v>21</v>
      </c>
      <c r="M67" s="37">
        <f t="shared" ref="M67:N69" si="139">+M17+M42</f>
        <v>112970</v>
      </c>
      <c r="N67" s="38">
        <f t="shared" si="139"/>
        <v>111994</v>
      </c>
      <c r="O67" s="202">
        <f t="shared" ref="O67:O69" si="140">SUM(M67:N67)</f>
        <v>224964</v>
      </c>
      <c r="P67" s="39">
        <f t="shared" ref="P67:S69" si="141">+P17+P42</f>
        <v>0</v>
      </c>
      <c r="Q67" s="202">
        <f t="shared" si="141"/>
        <v>224964</v>
      </c>
      <c r="R67" s="40">
        <f t="shared" si="141"/>
        <v>130196</v>
      </c>
      <c r="S67" s="38">
        <f t="shared" si="141"/>
        <v>127572</v>
      </c>
      <c r="T67" s="202">
        <f t="shared" ref="T67:T69" si="142">SUM(R67:S67)</f>
        <v>257768</v>
      </c>
      <c r="U67" s="151">
        <f>U17+U42</f>
        <v>0</v>
      </c>
      <c r="V67" s="202">
        <f>+T67+U67</f>
        <v>257768</v>
      </c>
      <c r="W67" s="41">
        <f t="shared" si="115"/>
        <v>14.581888657740794</v>
      </c>
    </row>
    <row r="68" spans="1:27">
      <c r="A68" s="4" t="str">
        <f t="shared" si="123"/>
        <v xml:space="preserve"> </v>
      </c>
      <c r="B68" s="112" t="s">
        <v>22</v>
      </c>
      <c r="C68" s="126">
        <f t="shared" si="138"/>
        <v>770</v>
      </c>
      <c r="D68" s="128">
        <f t="shared" si="138"/>
        <v>770</v>
      </c>
      <c r="E68" s="180">
        <f t="shared" si="138"/>
        <v>1540</v>
      </c>
      <c r="F68" s="126">
        <f t="shared" si="138"/>
        <v>818</v>
      </c>
      <c r="G68" s="128">
        <f t="shared" si="138"/>
        <v>818</v>
      </c>
      <c r="H68" s="180">
        <f t="shared" si="138"/>
        <v>1636</v>
      </c>
      <c r="I68" s="129">
        <f t="shared" si="110"/>
        <v>6.2337662337662358</v>
      </c>
      <c r="J68" s="4"/>
      <c r="L68" s="14" t="s">
        <v>22</v>
      </c>
      <c r="M68" s="37">
        <f t="shared" si="139"/>
        <v>117569</v>
      </c>
      <c r="N68" s="38">
        <f t="shared" si="139"/>
        <v>121986</v>
      </c>
      <c r="O68" s="202">
        <f t="shared" si="140"/>
        <v>239555</v>
      </c>
      <c r="P68" s="39">
        <f t="shared" si="141"/>
        <v>150</v>
      </c>
      <c r="Q68" s="202">
        <f t="shared" si="141"/>
        <v>239705</v>
      </c>
      <c r="R68" s="40">
        <f t="shared" si="141"/>
        <v>128952</v>
      </c>
      <c r="S68" s="38">
        <f t="shared" si="141"/>
        <v>132918</v>
      </c>
      <c r="T68" s="202">
        <f t="shared" si="142"/>
        <v>261870</v>
      </c>
      <c r="U68" s="151">
        <f>U18+U43</f>
        <v>0</v>
      </c>
      <c r="V68" s="202">
        <f>+T68+U68</f>
        <v>261870</v>
      </c>
      <c r="W68" s="41">
        <f t="shared" si="115"/>
        <v>9.2467825034938897</v>
      </c>
    </row>
    <row r="69" spans="1:27" ht="13.5" thickBot="1">
      <c r="A69" s="4" t="str">
        <f t="shared" si="123"/>
        <v xml:space="preserve"> </v>
      </c>
      <c r="B69" s="112" t="s">
        <v>23</v>
      </c>
      <c r="C69" s="126">
        <f t="shared" si="138"/>
        <v>693</v>
      </c>
      <c r="D69" s="147">
        <f t="shared" si="138"/>
        <v>693</v>
      </c>
      <c r="E69" s="184">
        <f t="shared" si="138"/>
        <v>1386</v>
      </c>
      <c r="F69" s="126">
        <f t="shared" si="138"/>
        <v>763</v>
      </c>
      <c r="G69" s="147">
        <f t="shared" si="138"/>
        <v>763</v>
      </c>
      <c r="H69" s="184">
        <f t="shared" si="138"/>
        <v>1526</v>
      </c>
      <c r="I69" s="148">
        <f t="shared" si="110"/>
        <v>10.1010101010101</v>
      </c>
      <c r="J69" s="4"/>
      <c r="L69" s="14" t="s">
        <v>23</v>
      </c>
      <c r="M69" s="37">
        <f t="shared" si="139"/>
        <v>109205</v>
      </c>
      <c r="N69" s="38">
        <f t="shared" si="139"/>
        <v>109090</v>
      </c>
      <c r="O69" s="202">
        <f t="shared" si="140"/>
        <v>218295</v>
      </c>
      <c r="P69" s="39">
        <f t="shared" si="141"/>
        <v>0</v>
      </c>
      <c r="Q69" s="202">
        <f t="shared" si="141"/>
        <v>218295</v>
      </c>
      <c r="R69" s="40">
        <f t="shared" si="141"/>
        <v>121151</v>
      </c>
      <c r="S69" s="38">
        <f t="shared" si="141"/>
        <v>119710</v>
      </c>
      <c r="T69" s="202">
        <f t="shared" si="142"/>
        <v>240861</v>
      </c>
      <c r="U69" s="39">
        <f>U19+U44</f>
        <v>0</v>
      </c>
      <c r="V69" s="202">
        <f>+T69+U69</f>
        <v>240861</v>
      </c>
      <c r="W69" s="41">
        <f t="shared" si="115"/>
        <v>10.337387480244619</v>
      </c>
    </row>
    <row r="70" spans="1:27" ht="14.25" thickTop="1" thickBot="1">
      <c r="A70" s="4" t="str">
        <f t="shared" si="123"/>
        <v xml:space="preserve"> </v>
      </c>
      <c r="B70" s="133" t="s">
        <v>24</v>
      </c>
      <c r="C70" s="134">
        <f t="shared" ref="C70:H70" si="143">+C67+C68+C69</f>
        <v>2199</v>
      </c>
      <c r="D70" s="136">
        <f t="shared" si="143"/>
        <v>2199</v>
      </c>
      <c r="E70" s="190">
        <f t="shared" si="143"/>
        <v>4398</v>
      </c>
      <c r="F70" s="134">
        <f t="shared" si="143"/>
        <v>2369</v>
      </c>
      <c r="G70" s="136">
        <f t="shared" si="143"/>
        <v>2369</v>
      </c>
      <c r="H70" s="190">
        <f t="shared" si="143"/>
        <v>4738</v>
      </c>
      <c r="I70" s="137">
        <f t="shared" si="110"/>
        <v>7.7307867212369263</v>
      </c>
      <c r="J70" s="4"/>
      <c r="L70" s="42" t="s">
        <v>24</v>
      </c>
      <c r="M70" s="43">
        <f t="shared" ref="M70:V70" si="144">+M67+M68+M69</f>
        <v>339744</v>
      </c>
      <c r="N70" s="44">
        <f t="shared" si="144"/>
        <v>343070</v>
      </c>
      <c r="O70" s="203">
        <f t="shared" si="144"/>
        <v>682814</v>
      </c>
      <c r="P70" s="45">
        <f t="shared" si="144"/>
        <v>150</v>
      </c>
      <c r="Q70" s="203">
        <f t="shared" si="144"/>
        <v>682964</v>
      </c>
      <c r="R70" s="46">
        <f t="shared" si="144"/>
        <v>380299</v>
      </c>
      <c r="S70" s="44">
        <f t="shared" si="144"/>
        <v>380200</v>
      </c>
      <c r="T70" s="203">
        <f t="shared" si="144"/>
        <v>760499</v>
      </c>
      <c r="U70" s="45">
        <f t="shared" si="144"/>
        <v>0</v>
      </c>
      <c r="V70" s="203">
        <f t="shared" si="144"/>
        <v>760499</v>
      </c>
      <c r="W70" s="47">
        <f t="shared" si="115"/>
        <v>11.352721373308118</v>
      </c>
    </row>
    <row r="71" spans="1:27" ht="13.5" thickTop="1">
      <c r="A71" s="4" t="str">
        <f t="shared" ref="A71" si="145">IF(ISERROR(F71/G71)," ",IF(F71/G71&gt;0.5,IF(F71/G71&lt;1.5," ","NOT OK"),"NOT OK"))</f>
        <v xml:space="preserve"> </v>
      </c>
      <c r="B71" s="112" t="s">
        <v>10</v>
      </c>
      <c r="C71" s="126">
        <f t="shared" ref="C71:H73" si="146">+C21+C46</f>
        <v>821</v>
      </c>
      <c r="D71" s="128">
        <f t="shared" si="146"/>
        <v>821</v>
      </c>
      <c r="E71" s="186">
        <f t="shared" si="146"/>
        <v>1642</v>
      </c>
      <c r="F71" s="126">
        <f t="shared" si="146"/>
        <v>819</v>
      </c>
      <c r="G71" s="128">
        <f t="shared" si="146"/>
        <v>819</v>
      </c>
      <c r="H71" s="186">
        <f t="shared" si="146"/>
        <v>1638</v>
      </c>
      <c r="I71" s="129">
        <f t="shared" ref="I71" si="147">IF(E71=0,0,((H71/E71)-1)*100)</f>
        <v>-0.24360535931789995</v>
      </c>
      <c r="J71" s="4"/>
      <c r="K71" s="7"/>
      <c r="L71" s="14" t="s">
        <v>10</v>
      </c>
      <c r="M71" s="37">
        <f t="shared" ref="M71:N73" si="148">+M21+M46</f>
        <v>129052</v>
      </c>
      <c r="N71" s="38">
        <f t="shared" si="148"/>
        <v>130873</v>
      </c>
      <c r="O71" s="202">
        <f>SUM(M71:N71)</f>
        <v>259925</v>
      </c>
      <c r="P71" s="39">
        <f t="shared" ref="P71:S73" si="149">+P21+P46</f>
        <v>0</v>
      </c>
      <c r="Q71" s="202">
        <f t="shared" si="149"/>
        <v>259925</v>
      </c>
      <c r="R71" s="40">
        <f t="shared" si="149"/>
        <v>134810</v>
      </c>
      <c r="S71" s="38">
        <f t="shared" si="149"/>
        <v>136867</v>
      </c>
      <c r="T71" s="202">
        <f>SUM(R71:S71)</f>
        <v>271677</v>
      </c>
      <c r="U71" s="39">
        <f>U21+U46</f>
        <v>0</v>
      </c>
      <c r="V71" s="202">
        <f>+T71+U71</f>
        <v>271677</v>
      </c>
      <c r="W71" s="41">
        <f t="shared" ref="W71" si="150">IF(Q71=0,0,((V71/Q71)-1)*100)</f>
        <v>4.5213042223718469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6"/>
        <v>775</v>
      </c>
      <c r="D72" s="128">
        <f t="shared" si="146"/>
        <v>775</v>
      </c>
      <c r="E72" s="186">
        <f t="shared" si="146"/>
        <v>1550</v>
      </c>
      <c r="F72" s="126">
        <f t="shared" si="146"/>
        <v>782</v>
      </c>
      <c r="G72" s="128">
        <f t="shared" si="146"/>
        <v>782</v>
      </c>
      <c r="H72" s="186">
        <f t="shared" si="146"/>
        <v>1564</v>
      </c>
      <c r="I72" s="129">
        <f>IF(E72=0,0,((H72/E72)-1)*100)</f>
        <v>0.90322580645161299</v>
      </c>
      <c r="J72" s="4"/>
      <c r="K72" s="7"/>
      <c r="L72" s="14" t="s">
        <v>11</v>
      </c>
      <c r="M72" s="37">
        <f t="shared" si="148"/>
        <v>111513</v>
      </c>
      <c r="N72" s="38">
        <f t="shared" si="148"/>
        <v>113669</v>
      </c>
      <c r="O72" s="202">
        <f>SUM(M72:N72)</f>
        <v>225182</v>
      </c>
      <c r="P72" s="39">
        <f t="shared" si="149"/>
        <v>0</v>
      </c>
      <c r="Q72" s="202">
        <f t="shared" si="149"/>
        <v>225182</v>
      </c>
      <c r="R72" s="40">
        <f t="shared" si="149"/>
        <v>124732</v>
      </c>
      <c r="S72" s="38">
        <f t="shared" si="149"/>
        <v>124858</v>
      </c>
      <c r="T72" s="202">
        <f>SUM(R72:S72)</f>
        <v>249590</v>
      </c>
      <c r="U72" s="39">
        <f>U22+U47</f>
        <v>0</v>
      </c>
      <c r="V72" s="202">
        <f>+T72+U72</f>
        <v>249590</v>
      </c>
      <c r="W72" s="41">
        <f>IF(Q72=0,0,((V72/Q72)-1)*100)</f>
        <v>10.839232265456378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6"/>
        <v>811</v>
      </c>
      <c r="D73" s="132">
        <f t="shared" si="146"/>
        <v>810</v>
      </c>
      <c r="E73" s="186">
        <f t="shared" si="146"/>
        <v>1621</v>
      </c>
      <c r="F73" s="130">
        <f t="shared" si="146"/>
        <v>805</v>
      </c>
      <c r="G73" s="132">
        <f t="shared" si="146"/>
        <v>805</v>
      </c>
      <c r="H73" s="186">
        <f t="shared" si="146"/>
        <v>1610</v>
      </c>
      <c r="I73" s="129">
        <f>IF(E73=0,0,((H73/E73)-1)*100)</f>
        <v>-0.67859346082664862</v>
      </c>
      <c r="J73" s="4"/>
      <c r="K73" s="7"/>
      <c r="L73" s="23" t="s">
        <v>12</v>
      </c>
      <c r="M73" s="37">
        <f t="shared" si="148"/>
        <v>128394</v>
      </c>
      <c r="N73" s="38">
        <f t="shared" si="148"/>
        <v>120988</v>
      </c>
      <c r="O73" s="202">
        <f t="shared" ref="O73" si="151">SUM(M73:N73)</f>
        <v>249382</v>
      </c>
      <c r="P73" s="39">
        <f t="shared" si="149"/>
        <v>0</v>
      </c>
      <c r="Q73" s="202">
        <f t="shared" si="149"/>
        <v>249382</v>
      </c>
      <c r="R73" s="40">
        <f t="shared" si="149"/>
        <v>132691</v>
      </c>
      <c r="S73" s="38">
        <f t="shared" si="149"/>
        <v>127846</v>
      </c>
      <c r="T73" s="202">
        <f t="shared" ref="T73" si="152">SUM(R73:S73)</f>
        <v>260537</v>
      </c>
      <c r="U73" s="39">
        <f>U23+U48</f>
        <v>0</v>
      </c>
      <c r="V73" s="202">
        <f>+T73+U73</f>
        <v>260537</v>
      </c>
      <c r="W73" s="41">
        <f>IF(Q73=0,0,((V73/Q73)-1)*100)</f>
        <v>4.4730573978875698</v>
      </c>
    </row>
    <row r="74" spans="1:27" ht="14.25" thickTop="1" thickBot="1">
      <c r="A74" s="1"/>
      <c r="B74" s="133" t="s">
        <v>38</v>
      </c>
      <c r="C74" s="440">
        <f>+C71+C72+C73</f>
        <v>2407</v>
      </c>
      <c r="D74" s="441">
        <f t="shared" ref="D74" si="153">+D71+D72+D73</f>
        <v>2406</v>
      </c>
      <c r="E74" s="454">
        <f t="shared" ref="E74" si="154">+E71+E72+E73</f>
        <v>4813</v>
      </c>
      <c r="F74" s="440">
        <f t="shared" ref="F74" si="155">+F71+F72+F73</f>
        <v>2406</v>
      </c>
      <c r="G74" s="441">
        <f t="shared" ref="G74" si="156">+G71+G72+G73</f>
        <v>2406</v>
      </c>
      <c r="H74" s="454">
        <f t="shared" ref="H74" si="157">+H71+H72+H73</f>
        <v>4812</v>
      </c>
      <c r="I74" s="137">
        <f t="shared" ref="I74:I75" si="158">IF(E74=0,0,((H74/E74)-1)*100)</f>
        <v>-2.0777062123411572E-2</v>
      </c>
      <c r="J74" s="4"/>
      <c r="L74" s="42" t="s">
        <v>38</v>
      </c>
      <c r="M74" s="43">
        <f t="shared" ref="M74" si="159">+M71+M72+M73</f>
        <v>368959</v>
      </c>
      <c r="N74" s="46">
        <f t="shared" ref="N74" si="160">+N71+N72+N73</f>
        <v>365530</v>
      </c>
      <c r="O74" s="455">
        <f t="shared" ref="O74" si="161">+O71+O72+O73</f>
        <v>734489</v>
      </c>
      <c r="P74" s="43">
        <f t="shared" ref="P74" si="162">+P71+P72+P73</f>
        <v>0</v>
      </c>
      <c r="Q74" s="455">
        <f t="shared" ref="Q74" si="163">+Q71+Q72+Q73</f>
        <v>734489</v>
      </c>
      <c r="R74" s="43">
        <f t="shared" ref="R74" si="164">+R71+R72+R73</f>
        <v>392233</v>
      </c>
      <c r="S74" s="46">
        <f t="shared" ref="S74" si="165">+S71+S72+S73</f>
        <v>389571</v>
      </c>
      <c r="T74" s="455">
        <f t="shared" ref="T74" si="166">+T71+T72+T73</f>
        <v>781804</v>
      </c>
      <c r="U74" s="43">
        <f t="shared" ref="U74" si="167">+U71+U72+U73</f>
        <v>0</v>
      </c>
      <c r="V74" s="455">
        <f t="shared" ref="V74" si="168">+V71+V72+V73</f>
        <v>781804</v>
      </c>
      <c r="W74" s="444">
        <f t="shared" ref="W74:W75" si="169">IF(Q74=0,0,((V74/Q74)-1)*100)</f>
        <v>6.4418936158335827</v>
      </c>
      <c r="X74" s="1"/>
      <c r="AA74" s="1"/>
    </row>
    <row r="75" spans="1:27" ht="14.25" thickTop="1" thickBot="1">
      <c r="A75" s="419" t="str">
        <f t="shared" ref="A75" si="170">IF(ISERROR(F75/G75)," ",IF(F75/G75&gt;0.5,IF(F75/G75&lt;1.5," ","NOT OK"),"NOT OK"))</f>
        <v xml:space="preserve"> </v>
      </c>
      <c r="B75" s="133" t="s">
        <v>64</v>
      </c>
      <c r="C75" s="134">
        <f>+C62+C66+C70+C74</f>
        <v>8979</v>
      </c>
      <c r="D75" s="136">
        <f t="shared" ref="D75" si="171">+D62+D66+D70+D74</f>
        <v>8976</v>
      </c>
      <c r="E75" s="165">
        <f t="shared" ref="E75" si="172">+E62+E66+E70+E74</f>
        <v>17955</v>
      </c>
      <c r="F75" s="134">
        <f t="shared" ref="F75" si="173">+F62+F66+F70+F74</f>
        <v>9627</v>
      </c>
      <c r="G75" s="136">
        <f t="shared" ref="G75" si="174">+G62+G66+G70+G74</f>
        <v>9627</v>
      </c>
      <c r="H75" s="165">
        <f t="shared" ref="H75" si="175">+H62+H66+H70+H74</f>
        <v>19254</v>
      </c>
      <c r="I75" s="138">
        <f t="shared" si="158"/>
        <v>7.2347535505430161</v>
      </c>
      <c r="J75" s="8"/>
      <c r="L75" s="42" t="s">
        <v>64</v>
      </c>
      <c r="M75" s="46">
        <f t="shared" ref="M75" si="176">+M62+M66+M70+M74</f>
        <v>1331641</v>
      </c>
      <c r="N75" s="44">
        <f t="shared" ref="N75" si="177">+N62+N66+N70+N74</f>
        <v>1337152</v>
      </c>
      <c r="O75" s="156">
        <f t="shared" ref="O75" si="178">+O62+O66+O70+O74</f>
        <v>2668793</v>
      </c>
      <c r="P75" s="45">
        <f t="shared" ref="P75" si="179">+P62+P66+P70+P74</f>
        <v>685</v>
      </c>
      <c r="Q75" s="159">
        <f t="shared" ref="Q75" si="180">+Q62+Q66+Q70+Q74</f>
        <v>2669478</v>
      </c>
      <c r="R75" s="46">
        <f t="shared" ref="R75" si="181">+R62+R66+R70+R74</f>
        <v>1529549</v>
      </c>
      <c r="S75" s="44">
        <f t="shared" ref="S75" si="182">+S62+S66+S70+S74</f>
        <v>1531121</v>
      </c>
      <c r="T75" s="156">
        <f t="shared" ref="T75" si="183">+T62+T66+T70+T74</f>
        <v>3060670</v>
      </c>
      <c r="U75" s="45">
        <f t="shared" ref="U75" si="184">+U62+U66+U70+U74</f>
        <v>0</v>
      </c>
      <c r="V75" s="159">
        <f t="shared" ref="V75" si="185">+V62+V66+V70+V74</f>
        <v>3060670</v>
      </c>
      <c r="W75" s="47">
        <f t="shared" si="169"/>
        <v>14.65425075614033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thickTop="1" thickBot="1">
      <c r="L80" s="59"/>
      <c r="M80" s="230" t="s">
        <v>59</v>
      </c>
      <c r="N80" s="231"/>
      <c r="O80" s="232"/>
      <c r="P80" s="230"/>
      <c r="Q80" s="230"/>
      <c r="R80" s="230" t="s">
        <v>63</v>
      </c>
      <c r="S80" s="231"/>
      <c r="T80" s="232"/>
      <c r="U80" s="230"/>
      <c r="V80" s="230"/>
      <c r="W80" s="384" t="s">
        <v>2</v>
      </c>
    </row>
    <row r="81" spans="1:28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8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8" ht="6" customHeight="1" thickTop="1">
      <c r="L83" s="61"/>
      <c r="M83" s="73"/>
      <c r="N83" s="74"/>
      <c r="O83" s="248"/>
      <c r="P83" s="243"/>
      <c r="Q83" s="75"/>
      <c r="R83" s="73"/>
      <c r="S83" s="74"/>
      <c r="T83" s="248"/>
      <c r="U83" s="243"/>
      <c r="V83" s="75"/>
      <c r="W83" s="77"/>
    </row>
    <row r="84" spans="1:28">
      <c r="A84" s="422"/>
      <c r="L84" s="61" t="s">
        <v>13</v>
      </c>
      <c r="M84" s="78">
        <v>0</v>
      </c>
      <c r="N84" s="79">
        <v>0</v>
      </c>
      <c r="O84" s="216">
        <f>M84+N84</f>
        <v>0</v>
      </c>
      <c r="P84" s="244">
        <v>0</v>
      </c>
      <c r="Q84" s="216">
        <f>O84+P84</f>
        <v>0</v>
      </c>
      <c r="R84" s="78">
        <v>0</v>
      </c>
      <c r="S84" s="79">
        <v>0</v>
      </c>
      <c r="T84" s="216">
        <f>R84+S84</f>
        <v>0</v>
      </c>
      <c r="U84" s="244">
        <v>0</v>
      </c>
      <c r="V84" s="216">
        <f>T84+U84</f>
        <v>0</v>
      </c>
      <c r="W84" s="81">
        <f t="shared" ref="W84:W95" si="186">IF(Q84=0,0,((V84/Q84)-1)*100)</f>
        <v>0</v>
      </c>
      <c r="Y84" s="344"/>
      <c r="Z84" s="344"/>
    </row>
    <row r="85" spans="1:28">
      <c r="A85" s="422"/>
      <c r="L85" s="61" t="s">
        <v>14</v>
      </c>
      <c r="M85" s="78">
        <v>0</v>
      </c>
      <c r="N85" s="79">
        <v>0</v>
      </c>
      <c r="O85" s="216">
        <f>M85+N85</f>
        <v>0</v>
      </c>
      <c r="P85" s="244">
        <v>0</v>
      </c>
      <c r="Q85" s="216">
        <f>O85+P85</f>
        <v>0</v>
      </c>
      <c r="R85" s="78">
        <v>0</v>
      </c>
      <c r="S85" s="79">
        <v>0</v>
      </c>
      <c r="T85" s="216">
        <f>R85+S85</f>
        <v>0</v>
      </c>
      <c r="U85" s="244">
        <v>0</v>
      </c>
      <c r="V85" s="216">
        <f>T85+U85</f>
        <v>0</v>
      </c>
      <c r="W85" s="81">
        <f t="shared" si="186"/>
        <v>0</v>
      </c>
      <c r="Y85" s="344"/>
      <c r="Z85" s="344"/>
    </row>
    <row r="86" spans="1:28" ht="13.5" thickBot="1">
      <c r="A86" s="422"/>
      <c r="L86" s="61" t="s">
        <v>15</v>
      </c>
      <c r="M86" s="78">
        <v>0</v>
      </c>
      <c r="N86" s="79">
        <v>0</v>
      </c>
      <c r="O86" s="216">
        <f>M86+N86</f>
        <v>0</v>
      </c>
      <c r="P86" s="244">
        <v>0</v>
      </c>
      <c r="Q86" s="216">
        <f>O86+P86</f>
        <v>0</v>
      </c>
      <c r="R86" s="78">
        <v>0</v>
      </c>
      <c r="S86" s="79">
        <v>0</v>
      </c>
      <c r="T86" s="216">
        <f>R86+S86</f>
        <v>0</v>
      </c>
      <c r="U86" s="244">
        <v>0</v>
      </c>
      <c r="V86" s="216">
        <f>T86+U86</f>
        <v>0</v>
      </c>
      <c r="W86" s="81">
        <f>IF(Q86=0,0,((V86/Q86)-1)*100)</f>
        <v>0</v>
      </c>
    </row>
    <row r="87" spans="1:28" ht="14.25" thickTop="1" thickBot="1">
      <c r="A87" s="422"/>
      <c r="L87" s="82" t="s">
        <v>61</v>
      </c>
      <c r="M87" s="83">
        <f t="shared" ref="M87" si="187">+M84+M85+M86</f>
        <v>0</v>
      </c>
      <c r="N87" s="241">
        <f t="shared" ref="N87" si="188">+N84+N85+N86</f>
        <v>0</v>
      </c>
      <c r="O87" s="249">
        <f t="shared" ref="O87" si="189">+O84+O85+O86</f>
        <v>0</v>
      </c>
      <c r="P87" s="84">
        <f t="shared" ref="P87" si="190">+P84+P85+P86</f>
        <v>0</v>
      </c>
      <c r="Q87" s="217">
        <f t="shared" ref="Q87" si="191">+Q84+Q85+Q86</f>
        <v>0</v>
      </c>
      <c r="R87" s="83">
        <f t="shared" ref="R87" si="192">+R84+R85+R86</f>
        <v>0</v>
      </c>
      <c r="S87" s="241">
        <f t="shared" ref="S87" si="193">+S84+S85+S86</f>
        <v>0</v>
      </c>
      <c r="T87" s="249">
        <f t="shared" ref="T87" si="194">+T84+T85+T86</f>
        <v>0</v>
      </c>
      <c r="U87" s="84">
        <f t="shared" ref="U87" si="195">+U84+U85+U86</f>
        <v>0</v>
      </c>
      <c r="V87" s="217">
        <f t="shared" ref="V87" si="196">+V84+V85+V86</f>
        <v>0</v>
      </c>
      <c r="W87" s="85">
        <f>IF(Q87=0,0,((V87/Q87)-1)*100)</f>
        <v>0</v>
      </c>
      <c r="Y87" s="344"/>
      <c r="Z87" s="344"/>
      <c r="AB87" s="344"/>
    </row>
    <row r="88" spans="1:28" ht="13.5" thickTop="1">
      <c r="A88" s="422"/>
      <c r="L88" s="61" t="s">
        <v>16</v>
      </c>
      <c r="M88" s="78">
        <v>0</v>
      </c>
      <c r="N88" s="79">
        <v>0</v>
      </c>
      <c r="O88" s="216">
        <f>SUM(M88:N88)</f>
        <v>0</v>
      </c>
      <c r="P88" s="244">
        <v>0</v>
      </c>
      <c r="Q88" s="216">
        <f>O88+P88</f>
        <v>0</v>
      </c>
      <c r="R88" s="78">
        <v>0</v>
      </c>
      <c r="S88" s="79">
        <v>0</v>
      </c>
      <c r="T88" s="216">
        <f>SUM(R88:S88)</f>
        <v>0</v>
      </c>
      <c r="U88" s="244">
        <v>0</v>
      </c>
      <c r="V88" s="216">
        <f>T88+U88</f>
        <v>0</v>
      </c>
      <c r="W88" s="81">
        <f t="shared" si="186"/>
        <v>0</v>
      </c>
      <c r="Y88" s="344"/>
      <c r="Z88" s="344"/>
    </row>
    <row r="89" spans="1:28">
      <c r="A89" s="422"/>
      <c r="L89" s="61" t="s">
        <v>17</v>
      </c>
      <c r="M89" s="78">
        <v>0</v>
      </c>
      <c r="N89" s="79">
        <v>0</v>
      </c>
      <c r="O89" s="216">
        <f>SUM(M89:N89)</f>
        <v>0</v>
      </c>
      <c r="P89" s="244">
        <v>0</v>
      </c>
      <c r="Q89" s="216">
        <f>O89+P89</f>
        <v>0</v>
      </c>
      <c r="R89" s="78">
        <v>0</v>
      </c>
      <c r="S89" s="79">
        <v>0</v>
      </c>
      <c r="T89" s="216">
        <f>SUM(R89:S89)</f>
        <v>0</v>
      </c>
      <c r="U89" s="244">
        <v>0</v>
      </c>
      <c r="V89" s="216">
        <f>T89+U89</f>
        <v>0</v>
      </c>
      <c r="W89" s="81">
        <f>IF(Q89=0,0,((V89/Q89)-1)*100)</f>
        <v>0</v>
      </c>
      <c r="Y89" s="344"/>
      <c r="Z89" s="344"/>
    </row>
    <row r="90" spans="1:28" ht="13.5" thickBot="1">
      <c r="A90" s="422"/>
      <c r="L90" s="61" t="s">
        <v>18</v>
      </c>
      <c r="M90" s="78">
        <v>0</v>
      </c>
      <c r="N90" s="79">
        <v>0</v>
      </c>
      <c r="O90" s="216">
        <f>SUM(M90:N90)</f>
        <v>0</v>
      </c>
      <c r="P90" s="245">
        <v>0</v>
      </c>
      <c r="Q90" s="218">
        <f>O90+P90</f>
        <v>0</v>
      </c>
      <c r="R90" s="78">
        <v>0</v>
      </c>
      <c r="S90" s="79">
        <v>0</v>
      </c>
      <c r="T90" s="216">
        <f>SUM(R90:S90)</f>
        <v>0</v>
      </c>
      <c r="U90" s="245">
        <v>0</v>
      </c>
      <c r="V90" s="218">
        <f>T90+U90</f>
        <v>0</v>
      </c>
      <c r="W90" s="81">
        <f t="shared" si="186"/>
        <v>0</v>
      </c>
      <c r="Y90" s="344"/>
      <c r="Z90" s="344"/>
    </row>
    <row r="91" spans="1:28" ht="14.25" thickTop="1" thickBot="1">
      <c r="A91" s="422"/>
      <c r="L91" s="87" t="s">
        <v>39</v>
      </c>
      <c r="M91" s="88">
        <f>+M88+M89+M90</f>
        <v>0</v>
      </c>
      <c r="N91" s="242">
        <f t="shared" ref="N91" si="197">+N88+N89+N90</f>
        <v>0</v>
      </c>
      <c r="O91" s="250">
        <f t="shared" ref="O91" si="198">+O88+O89+O90</f>
        <v>0</v>
      </c>
      <c r="P91" s="246">
        <f t="shared" ref="P91" si="199">+P88+P89+P90</f>
        <v>0</v>
      </c>
      <c r="Q91" s="219">
        <f t="shared" ref="Q91" si="200">+Q88+Q89+Q90</f>
        <v>0</v>
      </c>
      <c r="R91" s="88">
        <f t="shared" ref="R91" si="201">+R88+R89+R90</f>
        <v>0</v>
      </c>
      <c r="S91" s="242">
        <f t="shared" ref="S91" si="202">+S88+S89+S90</f>
        <v>0</v>
      </c>
      <c r="T91" s="250">
        <f t="shared" ref="T91" si="203">+T88+T89+T90</f>
        <v>0</v>
      </c>
      <c r="U91" s="246">
        <f t="shared" ref="U91" si="204">+U88+U89+U90</f>
        <v>0</v>
      </c>
      <c r="V91" s="219">
        <f t="shared" ref="V91" si="205">+V88+V89+V90</f>
        <v>0</v>
      </c>
      <c r="W91" s="90">
        <f t="shared" si="186"/>
        <v>0</v>
      </c>
    </row>
    <row r="92" spans="1:28" ht="13.5" thickTop="1">
      <c r="A92" s="422"/>
      <c r="L92" s="61" t="s">
        <v>21</v>
      </c>
      <c r="M92" s="78">
        <v>0</v>
      </c>
      <c r="N92" s="79">
        <v>0</v>
      </c>
      <c r="O92" s="216">
        <f>SUM(M92:N92)</f>
        <v>0</v>
      </c>
      <c r="P92" s="247">
        <v>0</v>
      </c>
      <c r="Q92" s="218">
        <f>O92+P92</f>
        <v>0</v>
      </c>
      <c r="R92" s="78">
        <v>0</v>
      </c>
      <c r="S92" s="79">
        <v>0</v>
      </c>
      <c r="T92" s="216">
        <f>SUM(R92:S92)</f>
        <v>0</v>
      </c>
      <c r="U92" s="247">
        <v>0</v>
      </c>
      <c r="V92" s="218">
        <f>T92+U92</f>
        <v>0</v>
      </c>
      <c r="W92" s="81">
        <f t="shared" si="186"/>
        <v>0</v>
      </c>
    </row>
    <row r="93" spans="1:28">
      <c r="A93" s="422"/>
      <c r="L93" s="61" t="s">
        <v>22</v>
      </c>
      <c r="M93" s="78">
        <v>0</v>
      </c>
      <c r="N93" s="79">
        <v>0</v>
      </c>
      <c r="O93" s="216">
        <f>SUM(M93:N93)</f>
        <v>0</v>
      </c>
      <c r="P93" s="244">
        <v>0</v>
      </c>
      <c r="Q93" s="218">
        <f>O93+P93</f>
        <v>0</v>
      </c>
      <c r="R93" s="78">
        <v>0</v>
      </c>
      <c r="S93" s="79">
        <v>0</v>
      </c>
      <c r="T93" s="216">
        <f>SUM(R93:S93)</f>
        <v>0</v>
      </c>
      <c r="U93" s="244">
        <v>0</v>
      </c>
      <c r="V93" s="218">
        <f>T93+U93</f>
        <v>0</v>
      </c>
      <c r="W93" s="81">
        <f t="shared" si="186"/>
        <v>0</v>
      </c>
    </row>
    <row r="94" spans="1:28" ht="13.5" thickBot="1">
      <c r="A94" s="423"/>
      <c r="L94" s="61" t="s">
        <v>23</v>
      </c>
      <c r="M94" s="78">
        <v>0</v>
      </c>
      <c r="N94" s="79">
        <v>0</v>
      </c>
      <c r="O94" s="216">
        <f>SUM(M94:N94)</f>
        <v>0</v>
      </c>
      <c r="P94" s="244">
        <v>0</v>
      </c>
      <c r="Q94" s="218">
        <f>O94+P94</f>
        <v>0</v>
      </c>
      <c r="R94" s="78">
        <v>0</v>
      </c>
      <c r="S94" s="79">
        <v>0</v>
      </c>
      <c r="T94" s="216">
        <f>SUM(R94:S94)</f>
        <v>0</v>
      </c>
      <c r="U94" s="244">
        <v>0</v>
      </c>
      <c r="V94" s="218">
        <f>T94+U94</f>
        <v>0</v>
      </c>
      <c r="W94" s="81">
        <f t="shared" si="186"/>
        <v>0</v>
      </c>
    </row>
    <row r="95" spans="1:28" ht="14.25" thickTop="1" thickBot="1">
      <c r="A95" s="422"/>
      <c r="L95" s="82" t="s">
        <v>40</v>
      </c>
      <c r="M95" s="83">
        <f t="shared" ref="M95:V95" si="206">+M92+M93+M94</f>
        <v>0</v>
      </c>
      <c r="N95" s="241">
        <f t="shared" si="206"/>
        <v>0</v>
      </c>
      <c r="O95" s="249">
        <f t="shared" si="206"/>
        <v>0</v>
      </c>
      <c r="P95" s="84">
        <f t="shared" si="206"/>
        <v>0</v>
      </c>
      <c r="Q95" s="217">
        <f t="shared" si="206"/>
        <v>0</v>
      </c>
      <c r="R95" s="83">
        <f t="shared" si="206"/>
        <v>0</v>
      </c>
      <c r="S95" s="241">
        <f t="shared" si="206"/>
        <v>0</v>
      </c>
      <c r="T95" s="249">
        <f t="shared" si="206"/>
        <v>0</v>
      </c>
      <c r="U95" s="84">
        <f t="shared" si="206"/>
        <v>0</v>
      </c>
      <c r="V95" s="217">
        <f t="shared" si="206"/>
        <v>0</v>
      </c>
      <c r="W95" s="85">
        <f t="shared" si="186"/>
        <v>0</v>
      </c>
    </row>
    <row r="96" spans="1:28" ht="13.5" thickTop="1">
      <c r="A96" s="422"/>
      <c r="L96" s="61" t="s">
        <v>10</v>
      </c>
      <c r="M96" s="78">
        <v>0</v>
      </c>
      <c r="N96" s="79">
        <v>0</v>
      </c>
      <c r="O96" s="216">
        <f>M96+N96</f>
        <v>0</v>
      </c>
      <c r="P96" s="244">
        <v>0</v>
      </c>
      <c r="Q96" s="216">
        <f>O96+P96</f>
        <v>0</v>
      </c>
      <c r="R96" s="78">
        <v>0</v>
      </c>
      <c r="S96" s="79">
        <v>0</v>
      </c>
      <c r="T96" s="216">
        <f>R96+S96</f>
        <v>0</v>
      </c>
      <c r="U96" s="244">
        <v>0</v>
      </c>
      <c r="V96" s="216">
        <f>T96+U96</f>
        <v>0</v>
      </c>
      <c r="W96" s="81">
        <f>IF(Q96=0,0,((V96/Q96)-1)*100)</f>
        <v>0</v>
      </c>
      <c r="Y96" s="344"/>
      <c r="Z96" s="344"/>
    </row>
    <row r="97" spans="1:28">
      <c r="A97" s="422"/>
      <c r="L97" s="61" t="s">
        <v>11</v>
      </c>
      <c r="M97" s="78">
        <v>0</v>
      </c>
      <c r="N97" s="79">
        <v>0</v>
      </c>
      <c r="O97" s="216">
        <f>M97+N97</f>
        <v>0</v>
      </c>
      <c r="P97" s="244">
        <v>0</v>
      </c>
      <c r="Q97" s="216">
        <f>O97+P97</f>
        <v>0</v>
      </c>
      <c r="R97" s="78">
        <v>0</v>
      </c>
      <c r="S97" s="79">
        <v>0</v>
      </c>
      <c r="T97" s="216">
        <f>R97+S97</f>
        <v>0</v>
      </c>
      <c r="U97" s="244">
        <v>0</v>
      </c>
      <c r="V97" s="216">
        <f>T97+U97</f>
        <v>0</v>
      </c>
      <c r="W97" s="81">
        <f>IF(Q97=0,0,((V97/Q97)-1)*100)</f>
        <v>0</v>
      </c>
      <c r="Y97" s="344"/>
      <c r="Z97" s="344"/>
    </row>
    <row r="98" spans="1:28" ht="13.5" thickBot="1">
      <c r="A98" s="422"/>
      <c r="L98" s="67" t="s">
        <v>12</v>
      </c>
      <c r="M98" s="78">
        <v>0</v>
      </c>
      <c r="N98" s="79">
        <v>0</v>
      </c>
      <c r="O98" s="251">
        <f>M98+N98</f>
        <v>0</v>
      </c>
      <c r="P98" s="244">
        <v>0</v>
      </c>
      <c r="Q98" s="216">
        <f>O98+P98</f>
        <v>0</v>
      </c>
      <c r="R98" s="78">
        <v>0</v>
      </c>
      <c r="S98" s="79">
        <v>0</v>
      </c>
      <c r="T98" s="251">
        <f>R98+S98</f>
        <v>0</v>
      </c>
      <c r="U98" s="244">
        <v>0</v>
      </c>
      <c r="V98" s="216">
        <f>T98+U98</f>
        <v>0</v>
      </c>
      <c r="W98" s="81">
        <f>IF(Q98=0,0,((V98/Q98)-1)*100)</f>
        <v>0</v>
      </c>
    </row>
    <row r="99" spans="1:28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07">+M96+M97+M98</f>
        <v>0</v>
      </c>
      <c r="N99" s="84">
        <f t="shared" ref="N99" si="208">+N96+N97+N98</f>
        <v>0</v>
      </c>
      <c r="O99" s="209">
        <f t="shared" ref="O99" si="209">+O96+O97+O98</f>
        <v>0</v>
      </c>
      <c r="P99" s="83">
        <f t="shared" ref="P99" si="210">+P96+P97+P98</f>
        <v>0</v>
      </c>
      <c r="Q99" s="209">
        <f t="shared" ref="Q99" si="211">+Q96+Q97+Q98</f>
        <v>0</v>
      </c>
      <c r="R99" s="83">
        <f t="shared" ref="R99" si="212">+R96+R97+R98</f>
        <v>0</v>
      </c>
      <c r="S99" s="84">
        <f t="shared" ref="S99" si="213">+S96+S97+S98</f>
        <v>0</v>
      </c>
      <c r="T99" s="209">
        <f t="shared" ref="T99" si="214">+T96+T97+T98</f>
        <v>0</v>
      </c>
      <c r="U99" s="83">
        <f t="shared" ref="U99" si="215">+U96+U97+U98</f>
        <v>0</v>
      </c>
      <c r="V99" s="209">
        <f t="shared" ref="V99" si="216">+V96+V97+V98</f>
        <v>0</v>
      </c>
      <c r="W99" s="85">
        <f t="shared" ref="W99" si="217">IF(Q99=0,0,((V99/Q99)-1)*100)</f>
        <v>0</v>
      </c>
      <c r="Y99" s="344"/>
      <c r="Z99" s="344"/>
    </row>
    <row r="100" spans="1:28" ht="14.25" thickTop="1" thickBot="1">
      <c r="A100" s="422"/>
      <c r="L100" s="82" t="s">
        <v>64</v>
      </c>
      <c r="M100" s="83">
        <f t="shared" ref="M100" si="218">+M87+M91+M95+M99</f>
        <v>0</v>
      </c>
      <c r="N100" s="241">
        <f t="shared" ref="N100" si="219">+N87+N91+N95+N99</f>
        <v>0</v>
      </c>
      <c r="O100" s="249">
        <f t="shared" ref="O100" si="220">+O87+O91+O95+O99</f>
        <v>0</v>
      </c>
      <c r="P100" s="84">
        <f t="shared" ref="P100" si="221">+P87+P91+P95+P99</f>
        <v>0</v>
      </c>
      <c r="Q100" s="217">
        <f t="shared" ref="Q100" si="222">+Q87+Q91+Q95+Q99</f>
        <v>0</v>
      </c>
      <c r="R100" s="83">
        <f t="shared" ref="R100" si="223">+R87+R91+R95+R99</f>
        <v>0</v>
      </c>
      <c r="S100" s="241">
        <f t="shared" ref="S100" si="224">+S87+S91+S95+S99</f>
        <v>0</v>
      </c>
      <c r="T100" s="249">
        <f t="shared" ref="T100" si="225">+T87+T91+T95+T99</f>
        <v>0</v>
      </c>
      <c r="U100" s="84">
        <f t="shared" ref="U100" si="226">+U87+U91+U95+U99</f>
        <v>0</v>
      </c>
      <c r="V100" s="217">
        <f t="shared" ref="V100" si="227">+V87+V91+V95+V99</f>
        <v>0</v>
      </c>
      <c r="W100" s="85">
        <f>IF(Q100=0,0,((V100/Q100)-1)*100)</f>
        <v>0</v>
      </c>
      <c r="Y100" s="344"/>
      <c r="Z100" s="344"/>
      <c r="AB100" s="344"/>
    </row>
    <row r="101" spans="1:28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8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8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>
      <c r="L105" s="59"/>
      <c r="M105" s="230" t="s">
        <v>59</v>
      </c>
      <c r="N105" s="231"/>
      <c r="O105" s="232"/>
      <c r="P105" s="230"/>
      <c r="Q105" s="230"/>
      <c r="R105" s="230" t="s">
        <v>63</v>
      </c>
      <c r="S105" s="231"/>
      <c r="T105" s="232"/>
      <c r="U105" s="230"/>
      <c r="V105" s="230"/>
      <c r="W105" s="384" t="s">
        <v>2</v>
      </c>
    </row>
    <row r="106" spans="1:28" ht="13.5" thickTop="1">
      <c r="L106" s="61" t="s">
        <v>3</v>
      </c>
      <c r="M106" s="329"/>
      <c r="N106" s="63"/>
      <c r="O106" s="64"/>
      <c r="P106" s="65"/>
      <c r="Q106" s="64"/>
      <c r="R106" s="329"/>
      <c r="S106" s="63"/>
      <c r="T106" s="64"/>
      <c r="U106" s="65"/>
      <c r="V106" s="64"/>
      <c r="W106" s="385" t="s">
        <v>4</v>
      </c>
    </row>
    <row r="107" spans="1:28" ht="13.5" thickBot="1">
      <c r="L107" s="67"/>
      <c r="M107" s="330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330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8" ht="7.5" customHeight="1" thickTop="1">
      <c r="L108" s="61"/>
      <c r="M108" s="331"/>
      <c r="N108" s="74"/>
      <c r="O108" s="75"/>
      <c r="P108" s="76"/>
      <c r="Q108" s="75"/>
      <c r="R108" s="331"/>
      <c r="S108" s="74"/>
      <c r="T108" s="75"/>
      <c r="U108" s="76"/>
      <c r="V108" s="75"/>
      <c r="W108" s="77"/>
    </row>
    <row r="109" spans="1:28">
      <c r="L109" s="61" t="s">
        <v>13</v>
      </c>
      <c r="M109" s="332">
        <v>208</v>
      </c>
      <c r="N109" s="79">
        <v>102</v>
      </c>
      <c r="O109" s="216">
        <f>M109+N109</f>
        <v>310</v>
      </c>
      <c r="P109" s="80">
        <v>0</v>
      </c>
      <c r="Q109" s="216">
        <f>O109+P109</f>
        <v>310</v>
      </c>
      <c r="R109" s="332">
        <v>287</v>
      </c>
      <c r="S109" s="79">
        <v>70</v>
      </c>
      <c r="T109" s="216">
        <f>R109+S109</f>
        <v>357</v>
      </c>
      <c r="U109" s="80">
        <v>0</v>
      </c>
      <c r="V109" s="216">
        <f>T109+U109</f>
        <v>357</v>
      </c>
      <c r="W109" s="81">
        <f t="shared" ref="W109:W120" si="228">IF(Q109=0,0,((V109/Q109)-1)*100)</f>
        <v>15.161290322580644</v>
      </c>
      <c r="Y109" s="344"/>
      <c r="Z109" s="344"/>
    </row>
    <row r="110" spans="1:28">
      <c r="L110" s="61" t="s">
        <v>14</v>
      </c>
      <c r="M110" s="332">
        <v>226</v>
      </c>
      <c r="N110" s="79">
        <v>93</v>
      </c>
      <c r="O110" s="216">
        <f>M110+N110</f>
        <v>319</v>
      </c>
      <c r="P110" s="80">
        <v>0</v>
      </c>
      <c r="Q110" s="216">
        <f>O110+P110</f>
        <v>319</v>
      </c>
      <c r="R110" s="332">
        <v>289</v>
      </c>
      <c r="S110" s="79">
        <v>51</v>
      </c>
      <c r="T110" s="216">
        <f>R110+S110</f>
        <v>340</v>
      </c>
      <c r="U110" s="80">
        <v>0</v>
      </c>
      <c r="V110" s="216">
        <f>T110+U110</f>
        <v>340</v>
      </c>
      <c r="W110" s="81">
        <f t="shared" si="228"/>
        <v>6.5830721003134807</v>
      </c>
      <c r="Y110" s="344"/>
      <c r="Z110" s="344"/>
    </row>
    <row r="111" spans="1:28" ht="13.5" thickBot="1">
      <c r="L111" s="61" t="s">
        <v>15</v>
      </c>
      <c r="M111" s="332">
        <v>245</v>
      </c>
      <c r="N111" s="79">
        <v>81</v>
      </c>
      <c r="O111" s="216">
        <f>M111+N111</f>
        <v>326</v>
      </c>
      <c r="P111" s="80">
        <v>0</v>
      </c>
      <c r="Q111" s="216">
        <f>O111+P111</f>
        <v>326</v>
      </c>
      <c r="R111" s="332">
        <v>246</v>
      </c>
      <c r="S111" s="79">
        <v>63</v>
      </c>
      <c r="T111" s="216">
        <f>R111+S111</f>
        <v>309</v>
      </c>
      <c r="U111" s="80">
        <v>0</v>
      </c>
      <c r="V111" s="216">
        <f>T111+U111</f>
        <v>309</v>
      </c>
      <c r="W111" s="81">
        <f>IF(Q111=0,0,((V111/Q111)-1)*100)</f>
        <v>-5.2147239263803709</v>
      </c>
      <c r="Y111" s="344"/>
      <c r="Z111" s="344"/>
    </row>
    <row r="112" spans="1:28" ht="14.25" thickTop="1" thickBot="1">
      <c r="L112" s="82" t="s">
        <v>61</v>
      </c>
      <c r="M112" s="83">
        <f t="shared" ref="M112" si="229">+M109+M110+M111</f>
        <v>679</v>
      </c>
      <c r="N112" s="241">
        <f t="shared" ref="N112" si="230">+N109+N110+N111</f>
        <v>276</v>
      </c>
      <c r="O112" s="249">
        <f t="shared" ref="O112" si="231">+O109+O110+O111</f>
        <v>955</v>
      </c>
      <c r="P112" s="84">
        <f t="shared" ref="P112" si="232">+P109+P110+P111</f>
        <v>0</v>
      </c>
      <c r="Q112" s="249">
        <f t="shared" ref="Q112" si="233">+Q109+Q110+Q111</f>
        <v>955</v>
      </c>
      <c r="R112" s="84">
        <f t="shared" ref="R112" si="234">+R109+R110+R111</f>
        <v>822</v>
      </c>
      <c r="S112" s="241">
        <f t="shared" ref="S112" si="235">+S109+S110+S111</f>
        <v>184</v>
      </c>
      <c r="T112" s="249">
        <f t="shared" ref="T112" si="236">+T109+T110+T111</f>
        <v>1006</v>
      </c>
      <c r="U112" s="84">
        <f t="shared" ref="U112" si="237">+U109+U110+U111</f>
        <v>0</v>
      </c>
      <c r="V112" s="217">
        <f t="shared" ref="V112" si="238">+V109+V110+V111</f>
        <v>1006</v>
      </c>
      <c r="W112" s="85">
        <f>IF(Q112=0,0,((V112/Q112)-1)*100)</f>
        <v>5.3403141361256568</v>
      </c>
      <c r="Y112" s="344"/>
      <c r="Z112" s="344"/>
      <c r="AB112" s="344"/>
    </row>
    <row r="113" spans="1:28" ht="13.5" thickTop="1">
      <c r="L113" s="61" t="s">
        <v>16</v>
      </c>
      <c r="M113" s="332">
        <v>191</v>
      </c>
      <c r="N113" s="79">
        <v>102</v>
      </c>
      <c r="O113" s="216">
        <f>SUM(M113:N113)</f>
        <v>293</v>
      </c>
      <c r="P113" s="80">
        <v>0</v>
      </c>
      <c r="Q113" s="216">
        <f>O113+P113</f>
        <v>293</v>
      </c>
      <c r="R113" s="332">
        <v>218</v>
      </c>
      <c r="S113" s="79">
        <v>50</v>
      </c>
      <c r="T113" s="216">
        <f>SUM(R113:S113)</f>
        <v>268</v>
      </c>
      <c r="U113" s="80">
        <v>0</v>
      </c>
      <c r="V113" s="216">
        <f>T113+U113</f>
        <v>268</v>
      </c>
      <c r="W113" s="81">
        <f t="shared" si="228"/>
        <v>-8.5324232081911315</v>
      </c>
      <c r="Y113" s="344"/>
      <c r="Z113" s="344"/>
    </row>
    <row r="114" spans="1:28">
      <c r="L114" s="61" t="s">
        <v>17</v>
      </c>
      <c r="M114" s="332">
        <v>171</v>
      </c>
      <c r="N114" s="79">
        <v>84</v>
      </c>
      <c r="O114" s="216">
        <f>SUM(M114:N114)</f>
        <v>255</v>
      </c>
      <c r="P114" s="80">
        <v>0</v>
      </c>
      <c r="Q114" s="216">
        <f>O114+P114</f>
        <v>255</v>
      </c>
      <c r="R114" s="332">
        <v>214</v>
      </c>
      <c r="S114" s="79">
        <v>69</v>
      </c>
      <c r="T114" s="216">
        <f>SUM(R114:S114)</f>
        <v>283</v>
      </c>
      <c r="U114" s="80">
        <v>0</v>
      </c>
      <c r="V114" s="216">
        <f>T114+U114</f>
        <v>283</v>
      </c>
      <c r="W114" s="81">
        <f>IF(Q114=0,0,((V114/Q114)-1)*100)</f>
        <v>10.98039215686275</v>
      </c>
      <c r="Y114" s="344"/>
      <c r="Z114" s="344"/>
    </row>
    <row r="115" spans="1:28" ht="13.5" thickBot="1">
      <c r="L115" s="61" t="s">
        <v>18</v>
      </c>
      <c r="M115" s="332">
        <v>159</v>
      </c>
      <c r="N115" s="79">
        <v>54</v>
      </c>
      <c r="O115" s="218">
        <f>SUM(M115:N115)</f>
        <v>213</v>
      </c>
      <c r="P115" s="86"/>
      <c r="Q115" s="216">
        <f>O115+P115</f>
        <v>213</v>
      </c>
      <c r="R115" s="332">
        <v>205</v>
      </c>
      <c r="S115" s="79">
        <v>57</v>
      </c>
      <c r="T115" s="218">
        <f>SUM(R115:S115)</f>
        <v>262</v>
      </c>
      <c r="U115" s="86">
        <v>0</v>
      </c>
      <c r="V115" s="218">
        <f>T115+U115</f>
        <v>262</v>
      </c>
      <c r="W115" s="81">
        <f t="shared" si="228"/>
        <v>23.004694835680752</v>
      </c>
      <c r="Y115" s="344"/>
      <c r="Z115" s="344"/>
    </row>
    <row r="116" spans="1:28" ht="14.25" thickTop="1" thickBot="1">
      <c r="L116" s="87" t="s">
        <v>39</v>
      </c>
      <c r="M116" s="88">
        <f>+M113+M114+M115</f>
        <v>521</v>
      </c>
      <c r="N116" s="88">
        <f t="shared" ref="N116" si="239">+N113+N114+N115</f>
        <v>240</v>
      </c>
      <c r="O116" s="219">
        <f t="shared" ref="O116" si="240">+O113+O114+O115</f>
        <v>761</v>
      </c>
      <c r="P116" s="89">
        <f t="shared" ref="P116" si="241">+P113+P114+P115</f>
        <v>0</v>
      </c>
      <c r="Q116" s="396">
        <f t="shared" ref="Q116" si="242">+Q113+Q114+Q115</f>
        <v>761</v>
      </c>
      <c r="R116" s="88">
        <f t="shared" ref="R116" si="243">+R113+R114+R115</f>
        <v>637</v>
      </c>
      <c r="S116" s="88">
        <f t="shared" ref="S116" si="244">+S113+S114+S115</f>
        <v>176</v>
      </c>
      <c r="T116" s="219">
        <f t="shared" ref="T116" si="245">+T113+T114+T115</f>
        <v>813</v>
      </c>
      <c r="U116" s="89">
        <f t="shared" ref="U116" si="246">+U113+U114+U115</f>
        <v>0</v>
      </c>
      <c r="V116" s="219">
        <f t="shared" ref="V116" si="247">+V113+V114+V115</f>
        <v>813</v>
      </c>
      <c r="W116" s="90">
        <f t="shared" si="228"/>
        <v>6.8331143232588598</v>
      </c>
    </row>
    <row r="117" spans="1:28" ht="13.5" thickTop="1">
      <c r="A117" s="424"/>
      <c r="K117" s="424"/>
      <c r="L117" s="61" t="s">
        <v>21</v>
      </c>
      <c r="M117" s="332">
        <v>230</v>
      </c>
      <c r="N117" s="79">
        <v>58</v>
      </c>
      <c r="O117" s="218">
        <f>SUM(M117:N117)</f>
        <v>288</v>
      </c>
      <c r="P117" s="91">
        <v>0</v>
      </c>
      <c r="Q117" s="216">
        <f>O117+P117</f>
        <v>288</v>
      </c>
      <c r="R117" s="332">
        <v>220</v>
      </c>
      <c r="S117" s="79">
        <v>46</v>
      </c>
      <c r="T117" s="218">
        <f>SUM(R117:S117)</f>
        <v>266</v>
      </c>
      <c r="U117" s="91">
        <v>0</v>
      </c>
      <c r="V117" s="218">
        <f>T117+U117</f>
        <v>266</v>
      </c>
      <c r="W117" s="81">
        <f t="shared" si="228"/>
        <v>-7.638888888888884</v>
      </c>
    </row>
    <row r="118" spans="1:28">
      <c r="A118" s="424"/>
      <c r="K118" s="424"/>
      <c r="L118" s="61" t="s">
        <v>22</v>
      </c>
      <c r="M118" s="332">
        <v>222</v>
      </c>
      <c r="N118" s="79">
        <v>52</v>
      </c>
      <c r="O118" s="218">
        <f>SUM(M118:N118)</f>
        <v>274</v>
      </c>
      <c r="P118" s="80">
        <v>0</v>
      </c>
      <c r="Q118" s="216">
        <f>O118+P118</f>
        <v>274</v>
      </c>
      <c r="R118" s="332">
        <v>216</v>
      </c>
      <c r="S118" s="79">
        <v>77</v>
      </c>
      <c r="T118" s="218">
        <f>SUM(R118:S118)</f>
        <v>293</v>
      </c>
      <c r="U118" s="80">
        <v>0</v>
      </c>
      <c r="V118" s="218">
        <f>T118+U118</f>
        <v>293</v>
      </c>
      <c r="W118" s="81">
        <f t="shared" si="228"/>
        <v>6.9343065693430628</v>
      </c>
    </row>
    <row r="119" spans="1:28" ht="13.5" thickBot="1">
      <c r="A119" s="424"/>
      <c r="K119" s="424"/>
      <c r="L119" s="61" t="s">
        <v>23</v>
      </c>
      <c r="M119" s="332">
        <v>204</v>
      </c>
      <c r="N119" s="79">
        <v>48</v>
      </c>
      <c r="O119" s="218">
        <f>SUM(M119:N119)</f>
        <v>252</v>
      </c>
      <c r="P119" s="80">
        <v>0</v>
      </c>
      <c r="Q119" s="216">
        <f>O119+P119</f>
        <v>252</v>
      </c>
      <c r="R119" s="332">
        <v>238</v>
      </c>
      <c r="S119" s="79">
        <v>104</v>
      </c>
      <c r="T119" s="218">
        <f>SUM(R119:S119)</f>
        <v>342</v>
      </c>
      <c r="U119" s="80">
        <v>0</v>
      </c>
      <c r="V119" s="218">
        <f>T119+U119</f>
        <v>342</v>
      </c>
      <c r="W119" s="81">
        <f t="shared" si="228"/>
        <v>35.714285714285722</v>
      </c>
    </row>
    <row r="120" spans="1:28" ht="14.25" thickTop="1" thickBot="1">
      <c r="L120" s="82" t="s">
        <v>40</v>
      </c>
      <c r="M120" s="84">
        <f t="shared" ref="M120:V120" si="248">+M117+M118+M119</f>
        <v>656</v>
      </c>
      <c r="N120" s="84">
        <f t="shared" si="248"/>
        <v>158</v>
      </c>
      <c r="O120" s="217">
        <f t="shared" si="248"/>
        <v>814</v>
      </c>
      <c r="P120" s="83">
        <f t="shared" si="248"/>
        <v>0</v>
      </c>
      <c r="Q120" s="249">
        <f t="shared" si="248"/>
        <v>814</v>
      </c>
      <c r="R120" s="84">
        <f t="shared" si="248"/>
        <v>674</v>
      </c>
      <c r="S120" s="84">
        <f t="shared" si="248"/>
        <v>227</v>
      </c>
      <c r="T120" s="217">
        <f t="shared" si="248"/>
        <v>901</v>
      </c>
      <c r="U120" s="83">
        <f t="shared" si="248"/>
        <v>0</v>
      </c>
      <c r="V120" s="217">
        <f t="shared" si="248"/>
        <v>901</v>
      </c>
      <c r="W120" s="85">
        <f t="shared" si="228"/>
        <v>10.687960687960697</v>
      </c>
    </row>
    <row r="121" spans="1:28" ht="13.5" thickTop="1">
      <c r="L121" s="61" t="s">
        <v>10</v>
      </c>
      <c r="M121" s="332">
        <v>245</v>
      </c>
      <c r="N121" s="79">
        <v>42</v>
      </c>
      <c r="O121" s="216">
        <f>M121+N121</f>
        <v>287</v>
      </c>
      <c r="P121" s="80">
        <v>0</v>
      </c>
      <c r="Q121" s="216">
        <f>O121+P121</f>
        <v>287</v>
      </c>
      <c r="R121" s="332">
        <v>315</v>
      </c>
      <c r="S121" s="79">
        <v>57</v>
      </c>
      <c r="T121" s="216">
        <f>R121+S121</f>
        <v>372</v>
      </c>
      <c r="U121" s="80">
        <v>0</v>
      </c>
      <c r="V121" s="216">
        <f>T121+U121</f>
        <v>372</v>
      </c>
      <c r="W121" s="81">
        <f>IF(Q121=0,0,((V121/Q121)-1)*100)</f>
        <v>29.616724738675959</v>
      </c>
    </row>
    <row r="122" spans="1:28">
      <c r="L122" s="61" t="s">
        <v>11</v>
      </c>
      <c r="M122" s="332">
        <v>228</v>
      </c>
      <c r="N122" s="79">
        <v>54</v>
      </c>
      <c r="O122" s="216">
        <f>M122+N122</f>
        <v>282</v>
      </c>
      <c r="P122" s="80">
        <v>0</v>
      </c>
      <c r="Q122" s="216">
        <f>O122+P122</f>
        <v>282</v>
      </c>
      <c r="R122" s="332">
        <v>282</v>
      </c>
      <c r="S122" s="79">
        <v>47</v>
      </c>
      <c r="T122" s="216">
        <f>R122+S122</f>
        <v>329</v>
      </c>
      <c r="U122" s="80"/>
      <c r="V122" s="216">
        <f>T122+U122</f>
        <v>329</v>
      </c>
      <c r="W122" s="81">
        <f>IF(Q122=0,0,((V122/Q122)-1)*100)</f>
        <v>16.666666666666675</v>
      </c>
    </row>
    <row r="123" spans="1:28" ht="13.5" thickBot="1">
      <c r="L123" s="67" t="s">
        <v>12</v>
      </c>
      <c r="M123" s="332">
        <v>276</v>
      </c>
      <c r="N123" s="79">
        <v>54</v>
      </c>
      <c r="O123" s="216">
        <f>M123+N123</f>
        <v>330</v>
      </c>
      <c r="P123" s="80">
        <v>0</v>
      </c>
      <c r="Q123" s="216">
        <f>O123+P123</f>
        <v>330</v>
      </c>
      <c r="R123" s="332">
        <v>320</v>
      </c>
      <c r="S123" s="79">
        <v>63</v>
      </c>
      <c r="T123" s="216">
        <f>R123+S123</f>
        <v>383</v>
      </c>
      <c r="U123" s="80"/>
      <c r="V123" s="216">
        <f>T123+U123</f>
        <v>383</v>
      </c>
      <c r="W123" s="81">
        <f>IF(Q123=0,0,((V123/Q123)-1)*100)</f>
        <v>16.060606060606062</v>
      </c>
    </row>
    <row r="124" spans="1:28" ht="14.25" thickTop="1" thickBot="1">
      <c r="L124" s="82" t="s">
        <v>38</v>
      </c>
      <c r="M124" s="83">
        <f t="shared" ref="M124" si="249">+M121+M122+M123</f>
        <v>749</v>
      </c>
      <c r="N124" s="84">
        <f t="shared" ref="N124" si="250">+N121+N122+N123</f>
        <v>150</v>
      </c>
      <c r="O124" s="209">
        <f t="shared" ref="O124" si="251">+O121+O122+O123</f>
        <v>899</v>
      </c>
      <c r="P124" s="83">
        <f t="shared" ref="P124" si="252">+P121+P122+P123</f>
        <v>0</v>
      </c>
      <c r="Q124" s="209">
        <f t="shared" ref="Q124" si="253">+Q121+Q122+Q123</f>
        <v>899</v>
      </c>
      <c r="R124" s="83">
        <f t="shared" ref="R124" si="254">+R121+R122+R123</f>
        <v>917</v>
      </c>
      <c r="S124" s="84">
        <f t="shared" ref="S124" si="255">+S121+S122+S123</f>
        <v>167</v>
      </c>
      <c r="T124" s="209">
        <f t="shared" ref="T124" si="256">+T121+T122+T123</f>
        <v>1084</v>
      </c>
      <c r="U124" s="83">
        <f t="shared" ref="U124" si="257">+U121+U122+U123</f>
        <v>0</v>
      </c>
      <c r="V124" s="209">
        <f t="shared" ref="V124" si="258">+V121+V122+V123</f>
        <v>1084</v>
      </c>
      <c r="W124" s="85">
        <f t="shared" ref="W124" si="259">IF(Q124=0,0,((V124/Q124)-1)*100)</f>
        <v>20.578420467185765</v>
      </c>
    </row>
    <row r="125" spans="1:28" ht="14.25" thickTop="1" thickBot="1">
      <c r="L125" s="82" t="s">
        <v>64</v>
      </c>
      <c r="M125" s="83">
        <f t="shared" ref="M125" si="260">+M112+M116+M120+M124</f>
        <v>2605</v>
      </c>
      <c r="N125" s="241">
        <f t="shared" ref="N125" si="261">+N112+N116+N120+N124</f>
        <v>824</v>
      </c>
      <c r="O125" s="249">
        <f t="shared" ref="O125" si="262">+O112+O116+O120+O124</f>
        <v>3429</v>
      </c>
      <c r="P125" s="84">
        <f t="shared" ref="P125" si="263">+P112+P116+P120+P124</f>
        <v>0</v>
      </c>
      <c r="Q125" s="217">
        <f t="shared" ref="Q125" si="264">+Q112+Q116+Q120+Q124</f>
        <v>3429</v>
      </c>
      <c r="R125" s="83">
        <f t="shared" ref="R125" si="265">+R112+R116+R120+R124</f>
        <v>3050</v>
      </c>
      <c r="S125" s="241">
        <f t="shared" ref="S125" si="266">+S112+S116+S120+S124</f>
        <v>754</v>
      </c>
      <c r="T125" s="249">
        <f t="shared" ref="T125" si="267">+T112+T116+T120+T124</f>
        <v>3804</v>
      </c>
      <c r="U125" s="84">
        <f t="shared" ref="U125" si="268">+U112+U116+U120+U124</f>
        <v>0</v>
      </c>
      <c r="V125" s="217">
        <f t="shared" ref="V125" si="269">+V112+V116+V120+V124</f>
        <v>3804</v>
      </c>
      <c r="W125" s="85">
        <f>IF(Q125=0,0,((V125/Q125)-1)*100)</f>
        <v>10.936132983377078</v>
      </c>
      <c r="Y125" s="344"/>
      <c r="Z125" s="344"/>
      <c r="AB125" s="344"/>
    </row>
    <row r="126" spans="1:28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8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8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>
      <c r="L130" s="59"/>
      <c r="M130" s="230" t="s">
        <v>59</v>
      </c>
      <c r="N130" s="231"/>
      <c r="O130" s="232"/>
      <c r="P130" s="230"/>
      <c r="Q130" s="230"/>
      <c r="R130" s="230" t="s">
        <v>63</v>
      </c>
      <c r="S130" s="231"/>
      <c r="T130" s="232"/>
      <c r="U130" s="230"/>
      <c r="V130" s="230"/>
      <c r="W130" s="384" t="s">
        <v>2</v>
      </c>
    </row>
    <row r="131" spans="1:28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8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105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5" t="s">
        <v>7</v>
      </c>
      <c r="W132" s="386"/>
    </row>
    <row r="133" spans="1:28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8">
      <c r="L134" s="61" t="s">
        <v>13</v>
      </c>
      <c r="M134" s="78">
        <f t="shared" ref="M134:N136" si="270">+M84+M109</f>
        <v>208</v>
      </c>
      <c r="N134" s="79">
        <f t="shared" si="270"/>
        <v>102</v>
      </c>
      <c r="O134" s="216">
        <f t="shared" ref="O134:O144" si="271">M134+N134</f>
        <v>310</v>
      </c>
      <c r="P134" s="80">
        <f>+P84+P109</f>
        <v>0</v>
      </c>
      <c r="Q134" s="225">
        <f t="shared" ref="Q134:Q135" si="272">O134+P134</f>
        <v>310</v>
      </c>
      <c r="R134" s="78">
        <f t="shared" ref="R134:S136" si="273">+R84+R109</f>
        <v>287</v>
      </c>
      <c r="S134" s="79">
        <f t="shared" si="273"/>
        <v>70</v>
      </c>
      <c r="T134" s="216">
        <f t="shared" ref="T134:T135" si="274">R134+S134</f>
        <v>357</v>
      </c>
      <c r="U134" s="80">
        <f>+U84+U109</f>
        <v>0</v>
      </c>
      <c r="V134" s="226">
        <f>T134+U134</f>
        <v>357</v>
      </c>
      <c r="W134" s="81">
        <f>IF(Q134=0,0,((V134/Q134)-1)*100)</f>
        <v>15.161290322580644</v>
      </c>
      <c r="Y134" s="344"/>
      <c r="Z134" s="344"/>
    </row>
    <row r="135" spans="1:28">
      <c r="L135" s="61" t="s">
        <v>14</v>
      </c>
      <c r="M135" s="78">
        <f t="shared" si="270"/>
        <v>226</v>
      </c>
      <c r="N135" s="79">
        <f t="shared" si="270"/>
        <v>93</v>
      </c>
      <c r="O135" s="216">
        <f t="shared" si="271"/>
        <v>319</v>
      </c>
      <c r="P135" s="80">
        <f>+P85+P110</f>
        <v>0</v>
      </c>
      <c r="Q135" s="225">
        <f t="shared" si="272"/>
        <v>319</v>
      </c>
      <c r="R135" s="78">
        <f t="shared" si="273"/>
        <v>289</v>
      </c>
      <c r="S135" s="79">
        <f t="shared" si="273"/>
        <v>51</v>
      </c>
      <c r="T135" s="216">
        <f t="shared" si="274"/>
        <v>340</v>
      </c>
      <c r="U135" s="80">
        <f>+U85+U110</f>
        <v>0</v>
      </c>
      <c r="V135" s="226">
        <f>T135+U135</f>
        <v>340</v>
      </c>
      <c r="W135" s="81">
        <f t="shared" ref="W135:W145" si="275">IF(Q135=0,0,((V135/Q135)-1)*100)</f>
        <v>6.5830721003134807</v>
      </c>
      <c r="Y135" s="344"/>
      <c r="Z135" s="344"/>
      <c r="AB135" s="344"/>
    </row>
    <row r="136" spans="1:28" ht="13.5" thickBot="1">
      <c r="L136" s="61" t="s">
        <v>15</v>
      </c>
      <c r="M136" s="78">
        <f t="shared" si="270"/>
        <v>245</v>
      </c>
      <c r="N136" s="79">
        <f t="shared" si="270"/>
        <v>81</v>
      </c>
      <c r="O136" s="216">
        <f>M136+N136</f>
        <v>326</v>
      </c>
      <c r="P136" s="80">
        <f>+P86+P111</f>
        <v>0</v>
      </c>
      <c r="Q136" s="225">
        <f>O136+P136</f>
        <v>326</v>
      </c>
      <c r="R136" s="78">
        <f t="shared" si="273"/>
        <v>246</v>
      </c>
      <c r="S136" s="79">
        <f t="shared" si="273"/>
        <v>63</v>
      </c>
      <c r="T136" s="216">
        <f>R136+S136</f>
        <v>309</v>
      </c>
      <c r="U136" s="80">
        <f>+U86+U111</f>
        <v>0</v>
      </c>
      <c r="V136" s="226">
        <f>T136+U136</f>
        <v>309</v>
      </c>
      <c r="W136" s="81">
        <f>IF(Q136=0,0,((V136/Q136)-1)*100)</f>
        <v>-5.2147239263803709</v>
      </c>
      <c r="Y136" s="344"/>
      <c r="Z136" s="344"/>
    </row>
    <row r="137" spans="1:28" ht="14.25" thickTop="1" thickBot="1">
      <c r="L137" s="82" t="s">
        <v>61</v>
      </c>
      <c r="M137" s="83">
        <f t="shared" ref="M137" si="276">+M134+M135+M136</f>
        <v>679</v>
      </c>
      <c r="N137" s="241">
        <f t="shared" ref="N137" si="277">+N134+N135+N136</f>
        <v>276</v>
      </c>
      <c r="O137" s="249">
        <f t="shared" ref="O137" si="278">+O134+O135+O136</f>
        <v>955</v>
      </c>
      <c r="P137" s="84">
        <f t="shared" ref="P137" si="279">+P134+P135+P136</f>
        <v>0</v>
      </c>
      <c r="Q137" s="217">
        <f t="shared" ref="Q137" si="280">+Q134+Q135+Q136</f>
        <v>955</v>
      </c>
      <c r="R137" s="83">
        <f t="shared" ref="R137" si="281">+R134+R135+R136</f>
        <v>822</v>
      </c>
      <c r="S137" s="241">
        <f t="shared" ref="S137" si="282">+S134+S135+S136</f>
        <v>184</v>
      </c>
      <c r="T137" s="249">
        <f t="shared" ref="T137" si="283">+T134+T135+T136</f>
        <v>1006</v>
      </c>
      <c r="U137" s="84">
        <f t="shared" ref="U137" si="284">+U134+U135+U136</f>
        <v>0</v>
      </c>
      <c r="V137" s="217">
        <f t="shared" ref="V137" si="285">+V134+V135+V136</f>
        <v>1006</v>
      </c>
      <c r="W137" s="85">
        <f>IF(Q137=0,0,((V137/Q137)-1)*100)</f>
        <v>5.3403141361256568</v>
      </c>
      <c r="Y137" s="344"/>
      <c r="Z137" s="344"/>
      <c r="AB137" s="344"/>
    </row>
    <row r="138" spans="1:28" ht="13.5" thickTop="1">
      <c r="L138" s="61" t="s">
        <v>16</v>
      </c>
      <c r="M138" s="78">
        <f t="shared" ref="M138:N140" si="286">+M88+M113</f>
        <v>191</v>
      </c>
      <c r="N138" s="79">
        <f t="shared" si="286"/>
        <v>102</v>
      </c>
      <c r="O138" s="216">
        <f t="shared" si="271"/>
        <v>293</v>
      </c>
      <c r="P138" s="80">
        <f>+P88+P113</f>
        <v>0</v>
      </c>
      <c r="Q138" s="225">
        <f t="shared" ref="Q138:Q144" si="287">O138+P138</f>
        <v>293</v>
      </c>
      <c r="R138" s="78">
        <f t="shared" ref="R138:S140" si="288">+R88+R113</f>
        <v>218</v>
      </c>
      <c r="S138" s="79">
        <f t="shared" si="288"/>
        <v>50</v>
      </c>
      <c r="T138" s="216">
        <f t="shared" ref="T138:T140" si="289">R138+S138</f>
        <v>268</v>
      </c>
      <c r="U138" s="80">
        <f>+U88+U113</f>
        <v>0</v>
      </c>
      <c r="V138" s="226">
        <f t="shared" ref="V138:V140" si="290">T138+U138</f>
        <v>268</v>
      </c>
      <c r="W138" s="81">
        <f t="shared" ref="W138:W140" si="291">IF(Q138=0,0,((V138/Q138)-1)*100)</f>
        <v>-8.5324232081911315</v>
      </c>
      <c r="Y138" s="344"/>
      <c r="Z138" s="344"/>
    </row>
    <row r="139" spans="1:28">
      <c r="L139" s="61" t="s">
        <v>17</v>
      </c>
      <c r="M139" s="78">
        <f t="shared" si="286"/>
        <v>171</v>
      </c>
      <c r="N139" s="79">
        <f t="shared" si="286"/>
        <v>84</v>
      </c>
      <c r="O139" s="216">
        <f>M139+N139</f>
        <v>255</v>
      </c>
      <c r="P139" s="80">
        <f>+P89+P114</f>
        <v>0</v>
      </c>
      <c r="Q139" s="225">
        <f>O139+P139</f>
        <v>255</v>
      </c>
      <c r="R139" s="78">
        <f t="shared" si="288"/>
        <v>214</v>
      </c>
      <c r="S139" s="79">
        <f t="shared" si="288"/>
        <v>69</v>
      </c>
      <c r="T139" s="216">
        <f>R139+S139</f>
        <v>283</v>
      </c>
      <c r="U139" s="80">
        <f>+U89+U114</f>
        <v>0</v>
      </c>
      <c r="V139" s="226">
        <f>T139+U139</f>
        <v>283</v>
      </c>
      <c r="W139" s="81">
        <f>IF(Q139=0,0,((V139/Q139)-1)*100)</f>
        <v>10.98039215686275</v>
      </c>
      <c r="Y139" s="344"/>
      <c r="Z139" s="344"/>
    </row>
    <row r="140" spans="1:28" ht="13.5" thickBot="1">
      <c r="L140" s="61" t="s">
        <v>18</v>
      </c>
      <c r="M140" s="78">
        <f t="shared" si="286"/>
        <v>159</v>
      </c>
      <c r="N140" s="79">
        <f t="shared" si="286"/>
        <v>54</v>
      </c>
      <c r="O140" s="218">
        <f t="shared" si="271"/>
        <v>213</v>
      </c>
      <c r="P140" s="86">
        <f>+P90+P115</f>
        <v>0</v>
      </c>
      <c r="Q140" s="225">
        <f t="shared" si="287"/>
        <v>213</v>
      </c>
      <c r="R140" s="78">
        <f t="shared" si="288"/>
        <v>205</v>
      </c>
      <c r="S140" s="79">
        <f t="shared" si="288"/>
        <v>57</v>
      </c>
      <c r="T140" s="218">
        <f t="shared" si="289"/>
        <v>262</v>
      </c>
      <c r="U140" s="86">
        <f>+U90+U115</f>
        <v>0</v>
      </c>
      <c r="V140" s="226">
        <f t="shared" si="290"/>
        <v>262</v>
      </c>
      <c r="W140" s="81">
        <f t="shared" si="291"/>
        <v>23.004694835680752</v>
      </c>
      <c r="Y140" s="344"/>
      <c r="Z140" s="344"/>
    </row>
    <row r="141" spans="1:28" ht="14.25" thickTop="1" thickBot="1">
      <c r="A141" s="422"/>
      <c r="L141" s="87" t="s">
        <v>39</v>
      </c>
      <c r="M141" s="83">
        <f>+M138+M139+M140</f>
        <v>521</v>
      </c>
      <c r="N141" s="241">
        <f t="shared" ref="N141" si="292">+N138+N139+N140</f>
        <v>240</v>
      </c>
      <c r="O141" s="249">
        <f t="shared" ref="O141" si="293">+O138+O139+O140</f>
        <v>761</v>
      </c>
      <c r="P141" s="84">
        <f t="shared" ref="P141" si="294">+P138+P139+P140</f>
        <v>0</v>
      </c>
      <c r="Q141" s="217">
        <f t="shared" ref="Q141" si="295">+Q138+Q139+Q140</f>
        <v>761</v>
      </c>
      <c r="R141" s="83">
        <f t="shared" ref="R141" si="296">+R138+R139+R140</f>
        <v>637</v>
      </c>
      <c r="S141" s="241">
        <f t="shared" ref="S141" si="297">+S138+S139+S140</f>
        <v>176</v>
      </c>
      <c r="T141" s="249">
        <f t="shared" ref="T141" si="298">+T138+T139+T140</f>
        <v>813</v>
      </c>
      <c r="U141" s="84">
        <f t="shared" ref="U141" si="299">+U138+U139+U140</f>
        <v>0</v>
      </c>
      <c r="V141" s="217">
        <f t="shared" ref="V141" si="300">+V138+V139+V140</f>
        <v>813</v>
      </c>
      <c r="W141" s="90">
        <f t="shared" si="275"/>
        <v>6.8331143232588598</v>
      </c>
      <c r="Y141" s="344"/>
      <c r="Z141" s="344"/>
    </row>
    <row r="142" spans="1:28" ht="13.5" thickTop="1">
      <c r="A142" s="422"/>
      <c r="L142" s="61" t="s">
        <v>21</v>
      </c>
      <c r="M142" s="78">
        <f t="shared" ref="M142:N144" si="301">+M92+M117</f>
        <v>230</v>
      </c>
      <c r="N142" s="79">
        <f t="shared" si="301"/>
        <v>58</v>
      </c>
      <c r="O142" s="218">
        <f t="shared" si="271"/>
        <v>288</v>
      </c>
      <c r="P142" s="91">
        <f>+P92+P117</f>
        <v>0</v>
      </c>
      <c r="Q142" s="225">
        <f t="shared" si="287"/>
        <v>288</v>
      </c>
      <c r="R142" s="78">
        <f t="shared" ref="R142:S144" si="302">+R92+R117</f>
        <v>220</v>
      </c>
      <c r="S142" s="79">
        <f t="shared" si="302"/>
        <v>46</v>
      </c>
      <c r="T142" s="218">
        <f t="shared" ref="T142:T144" si="303">R142+S142</f>
        <v>266</v>
      </c>
      <c r="U142" s="91">
        <f>+U92+U117</f>
        <v>0</v>
      </c>
      <c r="V142" s="226">
        <f t="shared" ref="V142:V144" si="304">T142+U142</f>
        <v>266</v>
      </c>
      <c r="W142" s="81">
        <f t="shared" ref="W142:W144" si="305">IF(Q142=0,0,((V142/Q142)-1)*100)</f>
        <v>-7.638888888888884</v>
      </c>
    </row>
    <row r="143" spans="1:28">
      <c r="A143" s="422"/>
      <c r="L143" s="61" t="s">
        <v>22</v>
      </c>
      <c r="M143" s="78">
        <f t="shared" si="301"/>
        <v>222</v>
      </c>
      <c r="N143" s="79">
        <f t="shared" si="301"/>
        <v>52</v>
      </c>
      <c r="O143" s="218">
        <f t="shared" si="271"/>
        <v>274</v>
      </c>
      <c r="P143" s="80">
        <f>+P93+P118</f>
        <v>0</v>
      </c>
      <c r="Q143" s="225">
        <f t="shared" si="287"/>
        <v>274</v>
      </c>
      <c r="R143" s="78">
        <f t="shared" si="302"/>
        <v>216</v>
      </c>
      <c r="S143" s="79">
        <f t="shared" si="302"/>
        <v>77</v>
      </c>
      <c r="T143" s="218">
        <f t="shared" si="303"/>
        <v>293</v>
      </c>
      <c r="U143" s="80">
        <f>+U93+U118</f>
        <v>0</v>
      </c>
      <c r="V143" s="226">
        <f t="shared" si="304"/>
        <v>293</v>
      </c>
      <c r="W143" s="81">
        <f t="shared" si="305"/>
        <v>6.9343065693430628</v>
      </c>
    </row>
    <row r="144" spans="1:28" ht="13.5" thickBot="1">
      <c r="A144" s="424"/>
      <c r="K144" s="424"/>
      <c r="L144" s="61" t="s">
        <v>23</v>
      </c>
      <c r="M144" s="78">
        <f t="shared" si="301"/>
        <v>204</v>
      </c>
      <c r="N144" s="79">
        <f t="shared" si="301"/>
        <v>48</v>
      </c>
      <c r="O144" s="218">
        <f t="shared" si="271"/>
        <v>252</v>
      </c>
      <c r="P144" s="80">
        <f>+P94+P119</f>
        <v>0</v>
      </c>
      <c r="Q144" s="225">
        <f t="shared" si="287"/>
        <v>252</v>
      </c>
      <c r="R144" s="78">
        <f t="shared" si="302"/>
        <v>238</v>
      </c>
      <c r="S144" s="79">
        <f t="shared" si="302"/>
        <v>104</v>
      </c>
      <c r="T144" s="218">
        <f t="shared" si="303"/>
        <v>342</v>
      </c>
      <c r="U144" s="80">
        <f>+U94+U119</f>
        <v>0</v>
      </c>
      <c r="V144" s="226">
        <f t="shared" si="304"/>
        <v>342</v>
      </c>
      <c r="W144" s="81">
        <f t="shared" si="305"/>
        <v>35.714285714285722</v>
      </c>
    </row>
    <row r="145" spans="1:28" ht="14.25" thickTop="1" thickBot="1">
      <c r="A145" s="424"/>
      <c r="K145" s="424"/>
      <c r="L145" s="82" t="s">
        <v>40</v>
      </c>
      <c r="M145" s="83">
        <f t="shared" ref="M145:V145" si="306">+M142+M143+M144</f>
        <v>656</v>
      </c>
      <c r="N145" s="241">
        <f t="shared" si="306"/>
        <v>158</v>
      </c>
      <c r="O145" s="249">
        <f t="shared" si="306"/>
        <v>814</v>
      </c>
      <c r="P145" s="84">
        <f t="shared" si="306"/>
        <v>0</v>
      </c>
      <c r="Q145" s="217">
        <f t="shared" si="306"/>
        <v>814</v>
      </c>
      <c r="R145" s="83">
        <f t="shared" si="306"/>
        <v>674</v>
      </c>
      <c r="S145" s="241">
        <f t="shared" si="306"/>
        <v>227</v>
      </c>
      <c r="T145" s="249">
        <f t="shared" si="306"/>
        <v>901</v>
      </c>
      <c r="U145" s="84">
        <f t="shared" si="306"/>
        <v>0</v>
      </c>
      <c r="V145" s="217">
        <f t="shared" si="306"/>
        <v>901</v>
      </c>
      <c r="W145" s="85">
        <f t="shared" si="275"/>
        <v>10.687960687960697</v>
      </c>
    </row>
    <row r="146" spans="1:28" ht="13.5" thickTop="1">
      <c r="L146" s="61" t="s">
        <v>10</v>
      </c>
      <c r="M146" s="78">
        <f t="shared" ref="M146:N148" si="307">+M96+M121</f>
        <v>245</v>
      </c>
      <c r="N146" s="79">
        <f t="shared" si="307"/>
        <v>42</v>
      </c>
      <c r="O146" s="216">
        <f>M146+N146</f>
        <v>287</v>
      </c>
      <c r="P146" s="80">
        <f>+P96+P121</f>
        <v>0</v>
      </c>
      <c r="Q146" s="225">
        <f t="shared" ref="Q146" si="308">O146+P146</f>
        <v>287</v>
      </c>
      <c r="R146" s="78">
        <f>R96+R121</f>
        <v>315</v>
      </c>
      <c r="S146" s="79">
        <f>S121+S96</f>
        <v>57</v>
      </c>
      <c r="T146" s="216">
        <f>R146+S146</f>
        <v>372</v>
      </c>
      <c r="U146" s="80">
        <f>+U96+U121</f>
        <v>0</v>
      </c>
      <c r="V146" s="226">
        <f>T146+U146</f>
        <v>372</v>
      </c>
      <c r="W146" s="81">
        <f>IF(Q146=0,0,((V146/Q146)-1)*100)</f>
        <v>29.616724738675959</v>
      </c>
      <c r="Z146" s="344"/>
    </row>
    <row r="147" spans="1:28">
      <c r="L147" s="61" t="s">
        <v>11</v>
      </c>
      <c r="M147" s="78">
        <f t="shared" si="307"/>
        <v>228</v>
      </c>
      <c r="N147" s="79">
        <f t="shared" si="307"/>
        <v>54</v>
      </c>
      <c r="O147" s="216">
        <f>M147+N147</f>
        <v>282</v>
      </c>
      <c r="P147" s="80">
        <f>+P97+P122</f>
        <v>0</v>
      </c>
      <c r="Q147" s="225">
        <f>O147+P147</f>
        <v>282</v>
      </c>
      <c r="R147" s="78">
        <f>+R97+R122</f>
        <v>282</v>
      </c>
      <c r="S147" s="79">
        <f>+S97+S122</f>
        <v>47</v>
      </c>
      <c r="T147" s="216">
        <f>R147+S147</f>
        <v>329</v>
      </c>
      <c r="U147" s="80">
        <f>+U97+U122</f>
        <v>0</v>
      </c>
      <c r="V147" s="226">
        <f>T147+U147</f>
        <v>329</v>
      </c>
      <c r="W147" s="81">
        <f>IF(Q147=0,0,((V147/Q147)-1)*100)</f>
        <v>16.666666666666675</v>
      </c>
      <c r="Z147" s="344"/>
    </row>
    <row r="148" spans="1:28" ht="13.5" thickBot="1">
      <c r="L148" s="67" t="s">
        <v>12</v>
      </c>
      <c r="M148" s="78">
        <f t="shared" si="307"/>
        <v>276</v>
      </c>
      <c r="N148" s="79">
        <f t="shared" si="307"/>
        <v>54</v>
      </c>
      <c r="O148" s="216">
        <f>M148+N148</f>
        <v>330</v>
      </c>
      <c r="P148" s="80">
        <f>+P98+P123</f>
        <v>0</v>
      </c>
      <c r="Q148" s="225">
        <f>O148+P148</f>
        <v>330</v>
      </c>
      <c r="R148" s="78">
        <f>+R98+R123</f>
        <v>320</v>
      </c>
      <c r="S148" s="79">
        <f>+S98+S123</f>
        <v>63</v>
      </c>
      <c r="T148" s="216">
        <f>R148+S148</f>
        <v>383</v>
      </c>
      <c r="U148" s="80">
        <f>+U98+U123</f>
        <v>0</v>
      </c>
      <c r="V148" s="226">
        <f>T148+U148</f>
        <v>383</v>
      </c>
      <c r="W148" s="81">
        <f>IF(Q148=0,0,((V148/Q148)-1)*100)</f>
        <v>16.060606060606062</v>
      </c>
      <c r="Z148" s="344"/>
    </row>
    <row r="149" spans="1:28" ht="14.25" thickTop="1" thickBot="1">
      <c r="L149" s="82" t="s">
        <v>38</v>
      </c>
      <c r="M149" s="83">
        <f t="shared" ref="M149" si="309">+M146+M147+M148</f>
        <v>749</v>
      </c>
      <c r="N149" s="84">
        <f t="shared" ref="N149" si="310">+N146+N147+N148</f>
        <v>150</v>
      </c>
      <c r="O149" s="209">
        <f t="shared" ref="O149" si="311">+O146+O147+O148</f>
        <v>899</v>
      </c>
      <c r="P149" s="83">
        <f t="shared" ref="P149" si="312">+P146+P147+P148</f>
        <v>0</v>
      </c>
      <c r="Q149" s="209">
        <f t="shared" ref="Q149" si="313">+Q146+Q147+Q148</f>
        <v>899</v>
      </c>
      <c r="R149" s="83">
        <f t="shared" ref="R149" si="314">+R146+R147+R148</f>
        <v>917</v>
      </c>
      <c r="S149" s="84">
        <f t="shared" ref="S149" si="315">+S146+S147+S148</f>
        <v>167</v>
      </c>
      <c r="T149" s="209">
        <f t="shared" ref="T149" si="316">+T146+T147+T148</f>
        <v>1084</v>
      </c>
      <c r="U149" s="83">
        <f t="shared" ref="U149" si="317">+U146+U147+U148</f>
        <v>0</v>
      </c>
      <c r="V149" s="209">
        <f t="shared" ref="V149" si="318">+V146+V147+V148</f>
        <v>1084</v>
      </c>
      <c r="W149" s="85">
        <f t="shared" ref="W149" si="319">IF(Q149=0,0,((V149/Q149)-1)*100)</f>
        <v>20.578420467185765</v>
      </c>
      <c r="Z149" s="344"/>
    </row>
    <row r="150" spans="1:28" ht="14.25" thickTop="1" thickBot="1">
      <c r="L150" s="82" t="s">
        <v>64</v>
      </c>
      <c r="M150" s="83">
        <f t="shared" ref="M150" si="320">+M137+M141+M145+M149</f>
        <v>2605</v>
      </c>
      <c r="N150" s="241">
        <f t="shared" ref="N150" si="321">+N137+N141+N145+N149</f>
        <v>824</v>
      </c>
      <c r="O150" s="249">
        <f t="shared" ref="O150" si="322">+O137+O141+O145+O149</f>
        <v>3429</v>
      </c>
      <c r="P150" s="84">
        <f t="shared" ref="P150" si="323">+P137+P141+P145+P149</f>
        <v>0</v>
      </c>
      <c r="Q150" s="217">
        <f t="shared" ref="Q150" si="324">+Q137+Q141+Q145+Q149</f>
        <v>3429</v>
      </c>
      <c r="R150" s="83">
        <f t="shared" ref="R150" si="325">+R137+R141+R145+R149</f>
        <v>3050</v>
      </c>
      <c r="S150" s="241">
        <f t="shared" ref="S150" si="326">+S137+S141+S145+S149</f>
        <v>754</v>
      </c>
      <c r="T150" s="249">
        <f t="shared" ref="T150" si="327">+T137+T141+T145+T149</f>
        <v>3804</v>
      </c>
      <c r="U150" s="84">
        <f t="shared" ref="U150" si="328">+U137+U141+U145+U149</f>
        <v>0</v>
      </c>
      <c r="V150" s="217">
        <f t="shared" ref="V150" si="329">+V137+V141+V145+V149</f>
        <v>3804</v>
      </c>
      <c r="W150" s="85">
        <f>IF(Q150=0,0,((V150/Q150)-1)*100)</f>
        <v>10.936132983377078</v>
      </c>
      <c r="Y150" s="344"/>
      <c r="Z150" s="344"/>
      <c r="AB150" s="344"/>
    </row>
    <row r="151" spans="1:28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8" ht="24.7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8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8" ht="14.25" thickTop="1" thickBot="1">
      <c r="L155" s="257"/>
      <c r="M155" s="258" t="s">
        <v>59</v>
      </c>
      <c r="N155" s="259"/>
      <c r="O155" s="297"/>
      <c r="P155" s="258"/>
      <c r="Q155" s="258"/>
      <c r="R155" s="258" t="s">
        <v>63</v>
      </c>
      <c r="S155" s="259"/>
      <c r="T155" s="297"/>
      <c r="U155" s="258"/>
      <c r="V155" s="258"/>
      <c r="W155" s="381" t="s">
        <v>2</v>
      </c>
    </row>
    <row r="156" spans="1:28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8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8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8">
      <c r="L159" s="261" t="s">
        <v>13</v>
      </c>
      <c r="M159" s="278">
        <v>0</v>
      </c>
      <c r="N159" s="279">
        <v>0</v>
      </c>
      <c r="O159" s="280">
        <f>M159+N159</f>
        <v>0</v>
      </c>
      <c r="P159" s="281">
        <v>0</v>
      </c>
      <c r="Q159" s="280">
        <f>O159+P159</f>
        <v>0</v>
      </c>
      <c r="R159" s="278">
        <v>0</v>
      </c>
      <c r="S159" s="279">
        <v>0</v>
      </c>
      <c r="T159" s="280">
        <f>R159+S159</f>
        <v>0</v>
      </c>
      <c r="U159" s="281">
        <v>0</v>
      </c>
      <c r="V159" s="280">
        <f>T159+U159</f>
        <v>0</v>
      </c>
      <c r="W159" s="282">
        <f t="shared" ref="W159:W170" si="330">IF(Q159=0,0,((V159/Q159)-1)*100)</f>
        <v>0</v>
      </c>
    </row>
    <row r="160" spans="1:28">
      <c r="L160" s="261" t="s">
        <v>14</v>
      </c>
      <c r="M160" s="278">
        <v>0</v>
      </c>
      <c r="N160" s="279">
        <v>0</v>
      </c>
      <c r="O160" s="280">
        <f>M160+N160</f>
        <v>0</v>
      </c>
      <c r="P160" s="281">
        <v>0</v>
      </c>
      <c r="Q160" s="280">
        <f>O160+P160</f>
        <v>0</v>
      </c>
      <c r="R160" s="278">
        <v>0</v>
      </c>
      <c r="S160" s="279">
        <v>0</v>
      </c>
      <c r="T160" s="280">
        <f>R160+S160</f>
        <v>0</v>
      </c>
      <c r="U160" s="281">
        <v>0</v>
      </c>
      <c r="V160" s="280">
        <f>T160+U160</f>
        <v>0</v>
      </c>
      <c r="W160" s="282">
        <f t="shared" si="330"/>
        <v>0</v>
      </c>
    </row>
    <row r="161" spans="1:23" ht="13.5" thickBot="1">
      <c r="L161" s="261" t="s">
        <v>15</v>
      </c>
      <c r="M161" s="278">
        <v>0</v>
      </c>
      <c r="N161" s="279">
        <v>0</v>
      </c>
      <c r="O161" s="280">
        <f>M161+N161</f>
        <v>0</v>
      </c>
      <c r="P161" s="281">
        <v>0</v>
      </c>
      <c r="Q161" s="280">
        <f>O161+P161</f>
        <v>0</v>
      </c>
      <c r="R161" s="278">
        <v>0</v>
      </c>
      <c r="S161" s="279">
        <v>0</v>
      </c>
      <c r="T161" s="280">
        <f>R161+S161</f>
        <v>0</v>
      </c>
      <c r="U161" s="281">
        <v>0</v>
      </c>
      <c r="V161" s="280">
        <f>T161+U161</f>
        <v>0</v>
      </c>
      <c r="W161" s="282">
        <f>IF(Q161=0,0,((V161/Q161)-1)*100)</f>
        <v>0</v>
      </c>
    </row>
    <row r="162" spans="1:23" ht="14.25" thickTop="1" thickBot="1">
      <c r="L162" s="283" t="s">
        <v>61</v>
      </c>
      <c r="M162" s="284">
        <f t="shared" ref="M162" si="331">+M159+M160+M161</f>
        <v>0</v>
      </c>
      <c r="N162" s="285">
        <f t="shared" ref="N162" si="332">+N159+N160+N161</f>
        <v>0</v>
      </c>
      <c r="O162" s="286">
        <f t="shared" ref="O162" si="333">+O159+O160+O161</f>
        <v>0</v>
      </c>
      <c r="P162" s="284">
        <f t="shared" ref="P162" si="334">+P159+P160+P161</f>
        <v>0</v>
      </c>
      <c r="Q162" s="286">
        <f t="shared" ref="Q162" si="335">+Q159+Q160+Q161</f>
        <v>0</v>
      </c>
      <c r="R162" s="284">
        <f t="shared" ref="R162" si="336">+R159+R160+R161</f>
        <v>0</v>
      </c>
      <c r="S162" s="285">
        <f t="shared" ref="S162" si="337">+S159+S160+S161</f>
        <v>0</v>
      </c>
      <c r="T162" s="286">
        <f t="shared" ref="T162" si="338">+T159+T160+T161</f>
        <v>0</v>
      </c>
      <c r="U162" s="284">
        <f t="shared" ref="U162" si="339">+U159+U160+U161</f>
        <v>0</v>
      </c>
      <c r="V162" s="286">
        <f t="shared" ref="V162" si="340">+V159+V160+V161</f>
        <v>0</v>
      </c>
      <c r="W162" s="287">
        <f t="shared" si="330"/>
        <v>0</v>
      </c>
    </row>
    <row r="163" spans="1:23" ht="13.5" thickTop="1">
      <c r="L163" s="261" t="s">
        <v>16</v>
      </c>
      <c r="M163" s="278">
        <v>0</v>
      </c>
      <c r="N163" s="279">
        <v>0</v>
      </c>
      <c r="O163" s="280">
        <f>SUM(M163:N163)</f>
        <v>0</v>
      </c>
      <c r="P163" s="281">
        <v>0</v>
      </c>
      <c r="Q163" s="280">
        <f t="shared" ref="Q163" si="341">O163+P163</f>
        <v>0</v>
      </c>
      <c r="R163" s="278">
        <v>0</v>
      </c>
      <c r="S163" s="279">
        <v>0</v>
      </c>
      <c r="T163" s="280">
        <f>SUM(R163:S163)</f>
        <v>0</v>
      </c>
      <c r="U163" s="281">
        <v>0</v>
      </c>
      <c r="V163" s="280">
        <f t="shared" ref="V163" si="342">T163+U163</f>
        <v>0</v>
      </c>
      <c r="W163" s="282">
        <f t="shared" si="330"/>
        <v>0</v>
      </c>
    </row>
    <row r="164" spans="1:23">
      <c r="L164" s="261" t="s">
        <v>17</v>
      </c>
      <c r="M164" s="278">
        <v>0</v>
      </c>
      <c r="N164" s="279">
        <v>0</v>
      </c>
      <c r="O164" s="280">
        <f>SUM(M164:N164)</f>
        <v>0</v>
      </c>
      <c r="P164" s="281">
        <v>0</v>
      </c>
      <c r="Q164" s="280">
        <f>O164+P164</f>
        <v>0</v>
      </c>
      <c r="R164" s="278">
        <v>0</v>
      </c>
      <c r="S164" s="279">
        <v>0</v>
      </c>
      <c r="T164" s="280">
        <f>SUM(R164:S164)</f>
        <v>0</v>
      </c>
      <c r="U164" s="281">
        <v>0</v>
      </c>
      <c r="V164" s="280">
        <f>T164+U164</f>
        <v>0</v>
      </c>
      <c r="W164" s="282">
        <f>IF(Q164=0,0,((V164/Q164)-1)*100)</f>
        <v>0</v>
      </c>
    </row>
    <row r="165" spans="1:23" ht="13.5" thickBot="1">
      <c r="L165" s="261" t="s">
        <v>18</v>
      </c>
      <c r="M165" s="278">
        <v>0</v>
      </c>
      <c r="N165" s="279">
        <v>0</v>
      </c>
      <c r="O165" s="288">
        <f>SUM(M165:N165)</f>
        <v>0</v>
      </c>
      <c r="P165" s="289">
        <v>0</v>
      </c>
      <c r="Q165" s="288">
        <f>O165+P165</f>
        <v>0</v>
      </c>
      <c r="R165" s="278">
        <v>0</v>
      </c>
      <c r="S165" s="279">
        <v>0</v>
      </c>
      <c r="T165" s="288">
        <f>SUM(R165:S165)</f>
        <v>0</v>
      </c>
      <c r="U165" s="289">
        <v>0</v>
      </c>
      <c r="V165" s="288">
        <f>T165+U165</f>
        <v>0</v>
      </c>
      <c r="W165" s="282">
        <f t="shared" si="330"/>
        <v>0</v>
      </c>
    </row>
    <row r="166" spans="1:23" ht="14.25" thickTop="1" thickBot="1">
      <c r="L166" s="290" t="s">
        <v>39</v>
      </c>
      <c r="M166" s="291">
        <f>+M163+M164+M165</f>
        <v>0</v>
      </c>
      <c r="N166" s="291">
        <f t="shared" ref="N166" si="343">+N163+N164+N165</f>
        <v>0</v>
      </c>
      <c r="O166" s="292">
        <f t="shared" ref="O166" si="344">+O163+O164+O165</f>
        <v>0</v>
      </c>
      <c r="P166" s="293">
        <f t="shared" ref="P166" si="345">+P163+P164+P165</f>
        <v>0</v>
      </c>
      <c r="Q166" s="292">
        <f t="shared" ref="Q166" si="346">+Q163+Q164+Q165</f>
        <v>0</v>
      </c>
      <c r="R166" s="291">
        <f t="shared" ref="R166" si="347">+R163+R164+R165</f>
        <v>0</v>
      </c>
      <c r="S166" s="291">
        <f t="shared" ref="S166" si="348">+S163+S164+S165</f>
        <v>0</v>
      </c>
      <c r="T166" s="292">
        <f t="shared" ref="T166" si="349">+T163+T164+T165</f>
        <v>0</v>
      </c>
      <c r="U166" s="293">
        <f t="shared" ref="U166" si="350">+U163+U164+U165</f>
        <v>0</v>
      </c>
      <c r="V166" s="292">
        <f t="shared" ref="V166" si="351">+V163+V164+V165</f>
        <v>0</v>
      </c>
      <c r="W166" s="294">
        <f t="shared" si="330"/>
        <v>0</v>
      </c>
    </row>
    <row r="167" spans="1:23" ht="13.5" thickTop="1">
      <c r="A167" s="424"/>
      <c r="K167" s="424"/>
      <c r="L167" s="261" t="s">
        <v>21</v>
      </c>
      <c r="M167" s="278">
        <v>0</v>
      </c>
      <c r="N167" s="279">
        <v>0</v>
      </c>
      <c r="O167" s="288">
        <f>SUM(M167:N167)</f>
        <v>0</v>
      </c>
      <c r="P167" s="295">
        <v>0</v>
      </c>
      <c r="Q167" s="288">
        <f>O167+P167</f>
        <v>0</v>
      </c>
      <c r="R167" s="278">
        <v>0</v>
      </c>
      <c r="S167" s="279">
        <v>0</v>
      </c>
      <c r="T167" s="288">
        <f>SUM(R167:S167)</f>
        <v>0</v>
      </c>
      <c r="U167" s="295">
        <v>0</v>
      </c>
      <c r="V167" s="288">
        <f>T167+U167</f>
        <v>0</v>
      </c>
      <c r="W167" s="282">
        <f t="shared" si="330"/>
        <v>0</v>
      </c>
    </row>
    <row r="168" spans="1:23">
      <c r="A168" s="424"/>
      <c r="K168" s="424"/>
      <c r="L168" s="261" t="s">
        <v>22</v>
      </c>
      <c r="M168" s="278">
        <v>0</v>
      </c>
      <c r="N168" s="279">
        <v>0</v>
      </c>
      <c r="O168" s="288">
        <f>SUM(M168:N168)</f>
        <v>0</v>
      </c>
      <c r="P168" s="281">
        <v>0</v>
      </c>
      <c r="Q168" s="288">
        <f>O168+P168</f>
        <v>0</v>
      </c>
      <c r="R168" s="278">
        <v>0</v>
      </c>
      <c r="S168" s="279">
        <v>0</v>
      </c>
      <c r="T168" s="288">
        <f>SUM(R168:S168)</f>
        <v>0</v>
      </c>
      <c r="U168" s="281">
        <v>0</v>
      </c>
      <c r="V168" s="288">
        <f>T168+U168</f>
        <v>0</v>
      </c>
      <c r="W168" s="282">
        <f t="shared" si="330"/>
        <v>0</v>
      </c>
    </row>
    <row r="169" spans="1:23" ht="13.5" thickBot="1">
      <c r="A169" s="424"/>
      <c r="K169" s="424"/>
      <c r="L169" s="261" t="s">
        <v>23</v>
      </c>
      <c r="M169" s="278">
        <v>0</v>
      </c>
      <c r="N169" s="279">
        <v>0</v>
      </c>
      <c r="O169" s="288">
        <f>SUM(M169:N169)</f>
        <v>0</v>
      </c>
      <c r="P169" s="281">
        <v>0</v>
      </c>
      <c r="Q169" s="288">
        <f>O169+P169</f>
        <v>0</v>
      </c>
      <c r="R169" s="278">
        <v>0</v>
      </c>
      <c r="S169" s="279">
        <v>0</v>
      </c>
      <c r="T169" s="288">
        <f>SUM(R169:S169)</f>
        <v>0</v>
      </c>
      <c r="U169" s="281">
        <v>0</v>
      </c>
      <c r="V169" s="288">
        <f>T169+U169</f>
        <v>0</v>
      </c>
      <c r="W169" s="282">
        <f t="shared" si="330"/>
        <v>0</v>
      </c>
    </row>
    <row r="170" spans="1:23" ht="14.25" thickTop="1" thickBot="1">
      <c r="L170" s="283" t="s">
        <v>40</v>
      </c>
      <c r="M170" s="284">
        <f t="shared" ref="M170:V170" si="352">+M167+M168+M169</f>
        <v>0</v>
      </c>
      <c r="N170" s="285">
        <f t="shared" si="352"/>
        <v>0</v>
      </c>
      <c r="O170" s="286">
        <f t="shared" si="352"/>
        <v>0</v>
      </c>
      <c r="P170" s="284">
        <f t="shared" si="352"/>
        <v>0</v>
      </c>
      <c r="Q170" s="286">
        <f t="shared" si="352"/>
        <v>0</v>
      </c>
      <c r="R170" s="284">
        <f t="shared" si="352"/>
        <v>0</v>
      </c>
      <c r="S170" s="285">
        <f t="shared" si="352"/>
        <v>0</v>
      </c>
      <c r="T170" s="286">
        <f t="shared" si="352"/>
        <v>0</v>
      </c>
      <c r="U170" s="284">
        <f t="shared" si="352"/>
        <v>0</v>
      </c>
      <c r="V170" s="286">
        <f t="shared" si="352"/>
        <v>0</v>
      </c>
      <c r="W170" s="287">
        <f t="shared" si="330"/>
        <v>0</v>
      </c>
    </row>
    <row r="171" spans="1:23" ht="13.5" thickTop="1">
      <c r="L171" s="261" t="s">
        <v>10</v>
      </c>
      <c r="M171" s="278">
        <v>0</v>
      </c>
      <c r="N171" s="279">
        <v>0</v>
      </c>
      <c r="O171" s="280">
        <f>M171+N171</f>
        <v>0</v>
      </c>
      <c r="P171" s="281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81">
        <v>0</v>
      </c>
      <c r="V171" s="280">
        <f t="shared" ref="V171" si="353">T171+U171</f>
        <v>0</v>
      </c>
      <c r="W171" s="282">
        <f>IF(Q171=0,0,((V171/Q171)-1)*100)</f>
        <v>0</v>
      </c>
    </row>
    <row r="172" spans="1:23">
      <c r="L172" s="261" t="s">
        <v>11</v>
      </c>
      <c r="M172" s="278">
        <v>0</v>
      </c>
      <c r="N172" s="279">
        <v>0</v>
      </c>
      <c r="O172" s="280">
        <f>M172+N172</f>
        <v>0</v>
      </c>
      <c r="P172" s="281">
        <v>0</v>
      </c>
      <c r="Q172" s="280">
        <f>O172+P172</f>
        <v>0</v>
      </c>
      <c r="R172" s="278">
        <v>0</v>
      </c>
      <c r="S172" s="279">
        <v>0</v>
      </c>
      <c r="T172" s="280">
        <f>R172+S172</f>
        <v>0</v>
      </c>
      <c r="U172" s="281">
        <v>0</v>
      </c>
      <c r="V172" s="280">
        <f>T172+U172</f>
        <v>0</v>
      </c>
      <c r="W172" s="282">
        <f>IF(Q172=0,0,((V172/Q172)-1)*100)</f>
        <v>0</v>
      </c>
    </row>
    <row r="173" spans="1:23" ht="13.5" thickBot="1">
      <c r="L173" s="267" t="s">
        <v>12</v>
      </c>
      <c r="M173" s="278">
        <v>0</v>
      </c>
      <c r="N173" s="279">
        <v>0</v>
      </c>
      <c r="O173" s="280">
        <f>M173+N173</f>
        <v>0</v>
      </c>
      <c r="P173" s="281">
        <v>0</v>
      </c>
      <c r="Q173" s="280">
        <f>O173+P173</f>
        <v>0</v>
      </c>
      <c r="R173" s="278">
        <v>0</v>
      </c>
      <c r="S173" s="279">
        <v>0</v>
      </c>
      <c r="T173" s="280">
        <f>R173+S173</f>
        <v>0</v>
      </c>
      <c r="U173" s="281">
        <v>0</v>
      </c>
      <c r="V173" s="280">
        <f>T173+U173</f>
        <v>0</v>
      </c>
      <c r="W173" s="282">
        <f>IF(Q173=0,0,((V173/Q173)-1)*100)</f>
        <v>0</v>
      </c>
    </row>
    <row r="174" spans="1:23" ht="14.25" thickTop="1" thickBot="1">
      <c r="L174" s="448" t="s">
        <v>38</v>
      </c>
      <c r="M174" s="449">
        <f t="shared" ref="M174" si="354">+M171+M172+M173</f>
        <v>0</v>
      </c>
      <c r="N174" s="450">
        <f t="shared" ref="N174" si="355">+N171+N172+N173</f>
        <v>0</v>
      </c>
      <c r="O174" s="451">
        <f t="shared" ref="O174" si="356">+O171+O172+O173</f>
        <v>0</v>
      </c>
      <c r="P174" s="449">
        <f t="shared" ref="P174" si="357">+P171+P172+P173</f>
        <v>0</v>
      </c>
      <c r="Q174" s="452">
        <f t="shared" ref="Q174" si="358">+Q171+Q172+Q173</f>
        <v>0</v>
      </c>
      <c r="R174" s="449">
        <f t="shared" ref="R174" si="359">+R171+R172+R173</f>
        <v>0</v>
      </c>
      <c r="S174" s="450">
        <f t="shared" ref="S174" si="360">+S171+S172+S173</f>
        <v>0</v>
      </c>
      <c r="T174" s="451">
        <f t="shared" ref="T174" si="361">+T171+T172+T173</f>
        <v>0</v>
      </c>
      <c r="U174" s="449">
        <f t="shared" ref="U174" si="362">+U171+U172+U173</f>
        <v>0</v>
      </c>
      <c r="V174" s="452">
        <f t="shared" ref="V174" si="363">+V171+V172+V173</f>
        <v>0</v>
      </c>
      <c r="W174" s="453">
        <f t="shared" ref="W174" si="364">IF(Q174=0,0,((V174/Q174)-1)*100)</f>
        <v>0</v>
      </c>
    </row>
    <row r="175" spans="1:23" ht="14.25" thickTop="1" thickBot="1">
      <c r="L175" s="283" t="s">
        <v>64</v>
      </c>
      <c r="M175" s="284">
        <f t="shared" ref="M175" si="365">+M162+M166+M170+M174</f>
        <v>0</v>
      </c>
      <c r="N175" s="285">
        <f t="shared" ref="N175" si="366">+N162+N166+N170+N174</f>
        <v>0</v>
      </c>
      <c r="O175" s="286">
        <f t="shared" ref="O175" si="367">+O162+O166+O170+O174</f>
        <v>0</v>
      </c>
      <c r="P175" s="284">
        <f t="shared" ref="P175" si="368">+P162+P166+P170+P174</f>
        <v>0</v>
      </c>
      <c r="Q175" s="286">
        <f t="shared" ref="Q175" si="369">+Q162+Q166+Q170+Q174</f>
        <v>0</v>
      </c>
      <c r="R175" s="284">
        <f t="shared" ref="R175" si="370">+R162+R166+R170+R174</f>
        <v>0</v>
      </c>
      <c r="S175" s="285">
        <f t="shared" ref="S175" si="371">+S162+S166+S170+S174</f>
        <v>0</v>
      </c>
      <c r="T175" s="286">
        <f t="shared" ref="T175" si="372">+T162+T166+T170+T174</f>
        <v>0</v>
      </c>
      <c r="U175" s="284">
        <f t="shared" ref="U175" si="373">+U162+U166+U170+U174</f>
        <v>0</v>
      </c>
      <c r="V175" s="286">
        <f t="shared" ref="V175" si="374">+V162+V166+V170+V174</f>
        <v>0</v>
      </c>
      <c r="W175" s="287">
        <f>IF(Q175=0,0,((V175/Q175)-1)*100)</f>
        <v>0</v>
      </c>
    </row>
    <row r="176" spans="1:23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3" ht="13.5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3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3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3" ht="14.25" thickTop="1" thickBot="1">
      <c r="L180" s="257"/>
      <c r="M180" s="258" t="s">
        <v>59</v>
      </c>
      <c r="N180" s="259"/>
      <c r="O180" s="297"/>
      <c r="P180" s="258"/>
      <c r="Q180" s="258"/>
      <c r="R180" s="258" t="s">
        <v>63</v>
      </c>
      <c r="S180" s="259"/>
      <c r="T180" s="297"/>
      <c r="U180" s="258"/>
      <c r="V180" s="258"/>
      <c r="W180" s="381" t="s">
        <v>2</v>
      </c>
    </row>
    <row r="181" spans="1:23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3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</row>
    <row r="183" spans="1:23" ht="6" customHeight="1" thickTop="1">
      <c r="L183" s="261"/>
      <c r="M183" s="273"/>
      <c r="N183" s="274"/>
      <c r="O183" s="275"/>
      <c r="P183" s="276"/>
      <c r="Q183" s="275"/>
      <c r="R183" s="273"/>
      <c r="S183" s="274"/>
      <c r="T183" s="275"/>
      <c r="U183" s="276"/>
      <c r="V183" s="275"/>
      <c r="W183" s="277"/>
    </row>
    <row r="184" spans="1:23">
      <c r="L184" s="261" t="s">
        <v>13</v>
      </c>
      <c r="M184" s="278">
        <v>109</v>
      </c>
      <c r="N184" s="279">
        <v>81</v>
      </c>
      <c r="O184" s="280">
        <f>M184+N184</f>
        <v>190</v>
      </c>
      <c r="P184" s="333">
        <v>0</v>
      </c>
      <c r="Q184" s="280">
        <f>O184+P184</f>
        <v>190</v>
      </c>
      <c r="R184" s="278">
        <v>91</v>
      </c>
      <c r="S184" s="279">
        <v>86</v>
      </c>
      <c r="T184" s="280">
        <f>R184+S184</f>
        <v>177</v>
      </c>
      <c r="U184" s="333">
        <v>0</v>
      </c>
      <c r="V184" s="280">
        <f>T184+U184</f>
        <v>177</v>
      </c>
      <c r="W184" s="282">
        <f t="shared" ref="W184:W195" si="375">IF(Q184=0,0,((V184/Q184)-1)*100)</f>
        <v>-6.8421052631578938</v>
      </c>
    </row>
    <row r="185" spans="1:23">
      <c r="L185" s="261" t="s">
        <v>14</v>
      </c>
      <c r="M185" s="278">
        <v>90</v>
      </c>
      <c r="N185" s="279">
        <v>75</v>
      </c>
      <c r="O185" s="280">
        <f>M185+N185</f>
        <v>165</v>
      </c>
      <c r="P185" s="333">
        <v>0</v>
      </c>
      <c r="Q185" s="280">
        <f>O185+P185</f>
        <v>165</v>
      </c>
      <c r="R185" s="278">
        <v>84</v>
      </c>
      <c r="S185" s="279">
        <v>84</v>
      </c>
      <c r="T185" s="280">
        <f>R185+S185</f>
        <v>168</v>
      </c>
      <c r="U185" s="333">
        <v>0</v>
      </c>
      <c r="V185" s="280">
        <f>T185+U185</f>
        <v>168</v>
      </c>
      <c r="W185" s="282">
        <f t="shared" si="375"/>
        <v>1.8181818181818077</v>
      </c>
    </row>
    <row r="186" spans="1:23" ht="13.5" thickBot="1">
      <c r="L186" s="261" t="s">
        <v>15</v>
      </c>
      <c r="M186" s="278">
        <v>94</v>
      </c>
      <c r="N186" s="279">
        <v>78</v>
      </c>
      <c r="O186" s="280">
        <f>M186+N186</f>
        <v>172</v>
      </c>
      <c r="P186" s="333">
        <v>0</v>
      </c>
      <c r="Q186" s="280">
        <f>O186+P186</f>
        <v>172</v>
      </c>
      <c r="R186" s="278">
        <v>91</v>
      </c>
      <c r="S186" s="279">
        <v>90</v>
      </c>
      <c r="T186" s="280">
        <f>R186+S186</f>
        <v>181</v>
      </c>
      <c r="U186" s="333">
        <v>0</v>
      </c>
      <c r="V186" s="280">
        <f>T186+U186</f>
        <v>181</v>
      </c>
      <c r="W186" s="282">
        <f>IF(Q186=0,0,((V186/Q186)-1)*100)</f>
        <v>5.232558139534893</v>
      </c>
    </row>
    <row r="187" spans="1:23" ht="14.25" thickTop="1" thickBot="1">
      <c r="L187" s="283" t="s">
        <v>61</v>
      </c>
      <c r="M187" s="284">
        <f t="shared" ref="M187" si="376">+M184+M185+M186</f>
        <v>293</v>
      </c>
      <c r="N187" s="285">
        <f t="shared" ref="N187" si="377">+N184+N185+N186</f>
        <v>234</v>
      </c>
      <c r="O187" s="286">
        <f t="shared" ref="O187" si="378">+O184+O185+O186</f>
        <v>527</v>
      </c>
      <c r="P187" s="284">
        <f t="shared" ref="P187" si="379">+P184+P185+P186</f>
        <v>0</v>
      </c>
      <c r="Q187" s="286">
        <f t="shared" ref="Q187" si="380">+Q184+Q185+Q186</f>
        <v>527</v>
      </c>
      <c r="R187" s="284">
        <f t="shared" ref="R187" si="381">+R184+R185+R186</f>
        <v>266</v>
      </c>
      <c r="S187" s="285">
        <f t="shared" ref="S187" si="382">+S184+S185+S186</f>
        <v>260</v>
      </c>
      <c r="T187" s="286">
        <f t="shared" ref="T187" si="383">+T184+T185+T186</f>
        <v>526</v>
      </c>
      <c r="U187" s="284">
        <f t="shared" ref="U187" si="384">+U184+U185+U186</f>
        <v>0</v>
      </c>
      <c r="V187" s="286">
        <f t="shared" ref="V187" si="385">+V184+V185+V186</f>
        <v>526</v>
      </c>
      <c r="W187" s="287">
        <f t="shared" si="375"/>
        <v>-0.18975332068311701</v>
      </c>
    </row>
    <row r="188" spans="1:23" ht="13.5" thickTop="1">
      <c r="L188" s="261" t="s">
        <v>16</v>
      </c>
      <c r="M188" s="278">
        <v>76</v>
      </c>
      <c r="N188" s="279">
        <v>59</v>
      </c>
      <c r="O188" s="280">
        <f>SUM(M188:N188)</f>
        <v>135</v>
      </c>
      <c r="P188" s="333">
        <v>0</v>
      </c>
      <c r="Q188" s="280">
        <f>O188+P188</f>
        <v>135</v>
      </c>
      <c r="R188" s="278">
        <v>61</v>
      </c>
      <c r="S188" s="279">
        <v>78</v>
      </c>
      <c r="T188" s="280">
        <f>SUM(R188:S188)</f>
        <v>139</v>
      </c>
      <c r="U188" s="333">
        <v>0</v>
      </c>
      <c r="V188" s="280">
        <f>T188+U188</f>
        <v>139</v>
      </c>
      <c r="W188" s="282">
        <f t="shared" si="375"/>
        <v>2.9629629629629672</v>
      </c>
    </row>
    <row r="189" spans="1:23">
      <c r="L189" s="261" t="s">
        <v>17</v>
      </c>
      <c r="M189" s="278">
        <v>92</v>
      </c>
      <c r="N189" s="279">
        <v>70</v>
      </c>
      <c r="O189" s="280">
        <f>SUM(M189:N189)</f>
        <v>162</v>
      </c>
      <c r="P189" s="333">
        <v>0</v>
      </c>
      <c r="Q189" s="280">
        <f>O189+P189</f>
        <v>162</v>
      </c>
      <c r="R189" s="278">
        <v>73</v>
      </c>
      <c r="S189" s="279">
        <v>83</v>
      </c>
      <c r="T189" s="280">
        <f>SUM(R189:S189)</f>
        <v>156</v>
      </c>
      <c r="U189" s="333">
        <v>0</v>
      </c>
      <c r="V189" s="280">
        <f>T189+U189</f>
        <v>156</v>
      </c>
      <c r="W189" s="282">
        <f>IF(Q189=0,0,((V189/Q189)-1)*100)</f>
        <v>-3.703703703703709</v>
      </c>
    </row>
    <row r="190" spans="1:23" ht="13.5" thickBot="1">
      <c r="L190" s="261" t="s">
        <v>18</v>
      </c>
      <c r="M190" s="278">
        <v>100</v>
      </c>
      <c r="N190" s="279">
        <v>71</v>
      </c>
      <c r="O190" s="280">
        <f>SUM(M190:N190)</f>
        <v>171</v>
      </c>
      <c r="P190" s="334">
        <v>0</v>
      </c>
      <c r="Q190" s="288">
        <f>O190+P190</f>
        <v>171</v>
      </c>
      <c r="R190" s="278">
        <v>94</v>
      </c>
      <c r="S190" s="279">
        <v>97</v>
      </c>
      <c r="T190" s="280">
        <f>SUM(R190:S190)</f>
        <v>191</v>
      </c>
      <c r="U190" s="334">
        <v>0</v>
      </c>
      <c r="V190" s="288">
        <f>T190+U190</f>
        <v>191</v>
      </c>
      <c r="W190" s="282">
        <f t="shared" si="375"/>
        <v>11.695906432748536</v>
      </c>
    </row>
    <row r="191" spans="1:23" ht="14.25" thickTop="1" thickBot="1">
      <c r="L191" s="290" t="s">
        <v>39</v>
      </c>
      <c r="M191" s="291">
        <f>+M188+M189+M190</f>
        <v>268</v>
      </c>
      <c r="N191" s="321">
        <f t="shared" ref="N191" si="386">+N188+N189+N190</f>
        <v>200</v>
      </c>
      <c r="O191" s="309">
        <f t="shared" ref="O191" si="387">+O188+O189+O190</f>
        <v>468</v>
      </c>
      <c r="P191" s="335">
        <f t="shared" ref="P191" si="388">+P188+P189+P190</f>
        <v>0</v>
      </c>
      <c r="Q191" s="292">
        <f t="shared" ref="Q191" si="389">+Q188+Q189+Q190</f>
        <v>468</v>
      </c>
      <c r="R191" s="291">
        <f t="shared" ref="R191" si="390">+R188+R189+R190</f>
        <v>228</v>
      </c>
      <c r="S191" s="321">
        <f t="shared" ref="S191" si="391">+S188+S189+S190</f>
        <v>258</v>
      </c>
      <c r="T191" s="309">
        <f t="shared" ref="T191" si="392">+T188+T189+T190</f>
        <v>486</v>
      </c>
      <c r="U191" s="335">
        <f t="shared" ref="U191" si="393">+U188+U189+U190</f>
        <v>0</v>
      </c>
      <c r="V191" s="292">
        <f t="shared" ref="V191" si="394">+V188+V189+V190</f>
        <v>486</v>
      </c>
      <c r="W191" s="294">
        <f t="shared" si="375"/>
        <v>3.8461538461538547</v>
      </c>
    </row>
    <row r="192" spans="1:23" ht="13.5" thickTop="1">
      <c r="A192" s="424"/>
      <c r="K192" s="424"/>
      <c r="L192" s="261" t="s">
        <v>21</v>
      </c>
      <c r="M192" s="278">
        <v>100</v>
      </c>
      <c r="N192" s="279">
        <v>97</v>
      </c>
      <c r="O192" s="280">
        <f>SUM(M192:N192)</f>
        <v>197</v>
      </c>
      <c r="P192" s="336">
        <v>0</v>
      </c>
      <c r="Q192" s="288">
        <f>O192+P192</f>
        <v>197</v>
      </c>
      <c r="R192" s="278">
        <v>89</v>
      </c>
      <c r="S192" s="279">
        <v>108</v>
      </c>
      <c r="T192" s="280">
        <f>SUM(R192:S192)</f>
        <v>197</v>
      </c>
      <c r="U192" s="336">
        <v>0</v>
      </c>
      <c r="V192" s="288">
        <f>T192+U192</f>
        <v>197</v>
      </c>
      <c r="W192" s="282">
        <f t="shared" si="375"/>
        <v>0</v>
      </c>
    </row>
    <row r="193" spans="1:23">
      <c r="A193" s="424"/>
      <c r="K193" s="424"/>
      <c r="L193" s="261" t="s">
        <v>22</v>
      </c>
      <c r="M193" s="278">
        <v>95</v>
      </c>
      <c r="N193" s="279">
        <v>108</v>
      </c>
      <c r="O193" s="280">
        <f>SUM(M193:N193)</f>
        <v>203</v>
      </c>
      <c r="P193" s="333">
        <v>0</v>
      </c>
      <c r="Q193" s="288">
        <f>O193+P193</f>
        <v>203</v>
      </c>
      <c r="R193" s="278">
        <v>112</v>
      </c>
      <c r="S193" s="279">
        <v>118</v>
      </c>
      <c r="T193" s="280">
        <f>SUM(R193:S193)</f>
        <v>230</v>
      </c>
      <c r="U193" s="333">
        <v>0</v>
      </c>
      <c r="V193" s="288">
        <f>T193+U193</f>
        <v>230</v>
      </c>
      <c r="W193" s="282">
        <f t="shared" si="375"/>
        <v>13.300492610837434</v>
      </c>
    </row>
    <row r="194" spans="1:23" ht="13.5" thickBot="1">
      <c r="A194" s="424"/>
      <c r="K194" s="424"/>
      <c r="L194" s="261" t="s">
        <v>23</v>
      </c>
      <c r="M194" s="278">
        <v>100</v>
      </c>
      <c r="N194" s="279">
        <v>105</v>
      </c>
      <c r="O194" s="280">
        <f>SUM(M194:N194)</f>
        <v>205</v>
      </c>
      <c r="P194" s="333">
        <v>0</v>
      </c>
      <c r="Q194" s="288">
        <f>O194+P194</f>
        <v>205</v>
      </c>
      <c r="R194" s="278">
        <v>148</v>
      </c>
      <c r="S194" s="279">
        <v>123</v>
      </c>
      <c r="T194" s="280">
        <f>SUM(R194:S194)</f>
        <v>271</v>
      </c>
      <c r="U194" s="333">
        <v>0</v>
      </c>
      <c r="V194" s="288">
        <f>T194+U194</f>
        <v>271</v>
      </c>
      <c r="W194" s="282">
        <f t="shared" si="375"/>
        <v>32.195121951219519</v>
      </c>
    </row>
    <row r="195" spans="1:23" ht="14.25" thickTop="1" thickBot="1">
      <c r="A195" s="424"/>
      <c r="K195" s="424"/>
      <c r="L195" s="283" t="s">
        <v>40</v>
      </c>
      <c r="M195" s="284">
        <f t="shared" ref="M195:V195" si="395">+M192+M193+M194</f>
        <v>295</v>
      </c>
      <c r="N195" s="319">
        <f t="shared" si="395"/>
        <v>310</v>
      </c>
      <c r="O195" s="305">
        <f t="shared" si="395"/>
        <v>605</v>
      </c>
      <c r="P195" s="285">
        <f t="shared" si="395"/>
        <v>0</v>
      </c>
      <c r="Q195" s="286">
        <f t="shared" si="395"/>
        <v>605</v>
      </c>
      <c r="R195" s="284">
        <f t="shared" si="395"/>
        <v>349</v>
      </c>
      <c r="S195" s="319">
        <f t="shared" si="395"/>
        <v>349</v>
      </c>
      <c r="T195" s="305">
        <f t="shared" si="395"/>
        <v>698</v>
      </c>
      <c r="U195" s="285">
        <f t="shared" si="395"/>
        <v>0</v>
      </c>
      <c r="V195" s="286">
        <f t="shared" si="395"/>
        <v>698</v>
      </c>
      <c r="W195" s="287">
        <f t="shared" si="375"/>
        <v>15.371900826446282</v>
      </c>
    </row>
    <row r="196" spans="1:23" ht="13.5" thickTop="1">
      <c r="L196" s="261" t="s">
        <v>10</v>
      </c>
      <c r="M196" s="278">
        <v>100</v>
      </c>
      <c r="N196" s="279">
        <v>84</v>
      </c>
      <c r="O196" s="280">
        <f>M196+N196</f>
        <v>184</v>
      </c>
      <c r="P196" s="333">
        <v>0</v>
      </c>
      <c r="Q196" s="280">
        <f>O196+P196</f>
        <v>184</v>
      </c>
      <c r="R196" s="278">
        <v>150</v>
      </c>
      <c r="S196" s="279">
        <v>96</v>
      </c>
      <c r="T196" s="280">
        <f>R196+S196</f>
        <v>246</v>
      </c>
      <c r="U196" s="333">
        <v>0</v>
      </c>
      <c r="V196" s="280">
        <f>T196+U196</f>
        <v>246</v>
      </c>
      <c r="W196" s="282">
        <f>IF(Q196=0,0,((V196/Q196)-1)*100)</f>
        <v>33.695652173913039</v>
      </c>
    </row>
    <row r="197" spans="1:23">
      <c r="L197" s="261" t="s">
        <v>11</v>
      </c>
      <c r="M197" s="278">
        <v>97</v>
      </c>
      <c r="N197" s="279">
        <v>77</v>
      </c>
      <c r="O197" s="280">
        <f>M197+N197</f>
        <v>174</v>
      </c>
      <c r="P197" s="333">
        <v>0</v>
      </c>
      <c r="Q197" s="280">
        <f>O197+P197</f>
        <v>174</v>
      </c>
      <c r="R197" s="278">
        <v>143</v>
      </c>
      <c r="S197" s="279">
        <v>87</v>
      </c>
      <c r="T197" s="280">
        <f>R197+S197</f>
        <v>230</v>
      </c>
      <c r="U197" s="333"/>
      <c r="V197" s="280">
        <f>T197+U197</f>
        <v>230</v>
      </c>
      <c r="W197" s="282">
        <f>IF(Q197=0,0,((V197/Q197)-1)*100)</f>
        <v>32.18390804597702</v>
      </c>
    </row>
    <row r="198" spans="1:23" ht="13.5" thickBot="1">
      <c r="L198" s="267" t="s">
        <v>12</v>
      </c>
      <c r="M198" s="278">
        <v>89</v>
      </c>
      <c r="N198" s="279">
        <v>72</v>
      </c>
      <c r="O198" s="323">
        <f>M198+N198</f>
        <v>161</v>
      </c>
      <c r="P198" s="333">
        <v>0</v>
      </c>
      <c r="Q198" s="280">
        <f>O198+P198</f>
        <v>161</v>
      </c>
      <c r="R198" s="278">
        <v>175</v>
      </c>
      <c r="S198" s="279">
        <v>93</v>
      </c>
      <c r="T198" s="323">
        <f>R198+S198</f>
        <v>268</v>
      </c>
      <c r="U198" s="333"/>
      <c r="V198" s="280">
        <f t="shared" ref="V198" si="396">T198+U198</f>
        <v>268</v>
      </c>
      <c r="W198" s="282">
        <f>IF(Q198=0,0,((V198/Q198)-1)*100)</f>
        <v>66.459627329192557</v>
      </c>
    </row>
    <row r="199" spans="1:23" ht="14.25" thickTop="1" thickBot="1">
      <c r="L199" s="448" t="s">
        <v>38</v>
      </c>
      <c r="M199" s="449">
        <f t="shared" ref="M199" si="397">+M196+M197+M198</f>
        <v>286</v>
      </c>
      <c r="N199" s="450">
        <f t="shared" ref="N199" si="398">+N196+N197+N198</f>
        <v>233</v>
      </c>
      <c r="O199" s="451">
        <f t="shared" ref="O199" si="399">+O196+O197+O198</f>
        <v>519</v>
      </c>
      <c r="P199" s="449">
        <f t="shared" ref="P199" si="400">+P196+P197+P198</f>
        <v>0</v>
      </c>
      <c r="Q199" s="452">
        <f t="shared" ref="Q199" si="401">+Q196+Q197+Q198</f>
        <v>519</v>
      </c>
      <c r="R199" s="449">
        <f t="shared" ref="R199" si="402">+R196+R197+R198</f>
        <v>468</v>
      </c>
      <c r="S199" s="450">
        <f t="shared" ref="S199" si="403">+S196+S197+S198</f>
        <v>276</v>
      </c>
      <c r="T199" s="451">
        <f t="shared" ref="T199" si="404">+T196+T197+T198</f>
        <v>744</v>
      </c>
      <c r="U199" s="449">
        <f t="shared" ref="U199" si="405">+U196+U197+U198</f>
        <v>0</v>
      </c>
      <c r="V199" s="452">
        <f t="shared" ref="V199" si="406">+V196+V197+V198</f>
        <v>744</v>
      </c>
      <c r="W199" s="453">
        <f t="shared" ref="W199" si="407">IF(Q199=0,0,((V199/Q199)-1)*100)</f>
        <v>43.352601156069362</v>
      </c>
    </row>
    <row r="200" spans="1:23" ht="14.25" thickTop="1" thickBot="1">
      <c r="L200" s="283" t="s">
        <v>64</v>
      </c>
      <c r="M200" s="284">
        <f t="shared" ref="M200" si="408">+M187+M191+M195+M199</f>
        <v>1142</v>
      </c>
      <c r="N200" s="285">
        <f t="shared" ref="N200" si="409">+N187+N191+N195+N199</f>
        <v>977</v>
      </c>
      <c r="O200" s="286">
        <f t="shared" ref="O200" si="410">+O187+O191+O195+O199</f>
        <v>2119</v>
      </c>
      <c r="P200" s="284">
        <f t="shared" ref="P200" si="411">+P187+P191+P195+P199</f>
        <v>0</v>
      </c>
      <c r="Q200" s="286">
        <f t="shared" ref="Q200" si="412">+Q187+Q191+Q195+Q199</f>
        <v>2119</v>
      </c>
      <c r="R200" s="284">
        <f t="shared" ref="R200" si="413">+R187+R191+R195+R199</f>
        <v>1311</v>
      </c>
      <c r="S200" s="285">
        <f t="shared" ref="S200" si="414">+S187+S191+S195+S199</f>
        <v>1143</v>
      </c>
      <c r="T200" s="286">
        <f t="shared" ref="T200" si="415">+T187+T191+T195+T199</f>
        <v>2454</v>
      </c>
      <c r="U200" s="284">
        <f t="shared" ref="U200" si="416">+U187+U191+U195+U199</f>
        <v>0</v>
      </c>
      <c r="V200" s="286">
        <f t="shared" ref="V200" si="417">+V187+V191+V195+V199</f>
        <v>2454</v>
      </c>
      <c r="W200" s="287">
        <f>IF(Q200=0,0,((V200/Q200)-1)*100)</f>
        <v>15.809344030202933</v>
      </c>
    </row>
    <row r="201" spans="1:23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3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3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3" ht="5.25" customHeight="1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3" ht="12.75" customHeight="1" thickTop="1" thickBot="1">
      <c r="L205" s="257"/>
      <c r="M205" s="484" t="s">
        <v>59</v>
      </c>
      <c r="N205" s="485"/>
      <c r="O205" s="485"/>
      <c r="P205" s="485"/>
      <c r="Q205" s="485"/>
      <c r="R205" s="258" t="s">
        <v>63</v>
      </c>
      <c r="S205" s="259"/>
      <c r="T205" s="297"/>
      <c r="U205" s="258"/>
      <c r="V205" s="258"/>
      <c r="W205" s="381" t="s">
        <v>2</v>
      </c>
    </row>
    <row r="206" spans="1:23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3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12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376" t="s">
        <v>7</v>
      </c>
      <c r="W207" s="383"/>
    </row>
    <row r="208" spans="1:23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3">
      <c r="L209" s="261" t="s">
        <v>13</v>
      </c>
      <c r="M209" s="278">
        <f t="shared" ref="M209:N211" si="418">+M159+M184</f>
        <v>109</v>
      </c>
      <c r="N209" s="279">
        <f t="shared" si="418"/>
        <v>81</v>
      </c>
      <c r="O209" s="280">
        <f t="shared" ref="O209:O210" si="419">M209+N209</f>
        <v>190</v>
      </c>
      <c r="P209" s="281">
        <f>+P159+P184</f>
        <v>0</v>
      </c>
      <c r="Q209" s="314">
        <f t="shared" ref="Q209:Q210" si="420">O209+P209</f>
        <v>190</v>
      </c>
      <c r="R209" s="278">
        <f t="shared" ref="R209:S211" si="421">+R159+R184</f>
        <v>91</v>
      </c>
      <c r="S209" s="279">
        <f t="shared" si="421"/>
        <v>86</v>
      </c>
      <c r="T209" s="280">
        <f t="shared" ref="T209:T210" si="422">R209+S209</f>
        <v>177</v>
      </c>
      <c r="U209" s="281">
        <f>+U159+U184</f>
        <v>0</v>
      </c>
      <c r="V209" s="316">
        <f>T209+U209</f>
        <v>177</v>
      </c>
      <c r="W209" s="282">
        <f>IF(Q209=0,0,((V209/Q209)-1)*100)</f>
        <v>-6.8421052631578938</v>
      </c>
    </row>
    <row r="210" spans="1:23">
      <c r="L210" s="261" t="s">
        <v>14</v>
      </c>
      <c r="M210" s="278">
        <f t="shared" si="418"/>
        <v>90</v>
      </c>
      <c r="N210" s="279">
        <f t="shared" si="418"/>
        <v>75</v>
      </c>
      <c r="O210" s="280">
        <f t="shared" si="419"/>
        <v>165</v>
      </c>
      <c r="P210" s="281">
        <f>+P160+P185</f>
        <v>0</v>
      </c>
      <c r="Q210" s="314">
        <f t="shared" si="420"/>
        <v>165</v>
      </c>
      <c r="R210" s="278">
        <f t="shared" si="421"/>
        <v>84</v>
      </c>
      <c r="S210" s="279">
        <f t="shared" si="421"/>
        <v>84</v>
      </c>
      <c r="T210" s="280">
        <f t="shared" si="422"/>
        <v>168</v>
      </c>
      <c r="U210" s="281">
        <f>+U160+U185</f>
        <v>0</v>
      </c>
      <c r="V210" s="316">
        <f>T210+U210</f>
        <v>168</v>
      </c>
      <c r="W210" s="282">
        <f t="shared" ref="W210:W220" si="423">IF(Q210=0,0,((V210/Q210)-1)*100)</f>
        <v>1.8181818181818077</v>
      </c>
    </row>
    <row r="211" spans="1:23" ht="13.5" thickBot="1">
      <c r="L211" s="261" t="s">
        <v>15</v>
      </c>
      <c r="M211" s="278">
        <f t="shared" si="418"/>
        <v>94</v>
      </c>
      <c r="N211" s="279">
        <f t="shared" si="418"/>
        <v>78</v>
      </c>
      <c r="O211" s="280">
        <f>M211+N211</f>
        <v>172</v>
      </c>
      <c r="P211" s="281">
        <f>+P161+P186</f>
        <v>0</v>
      </c>
      <c r="Q211" s="314">
        <f>O211+P211</f>
        <v>172</v>
      </c>
      <c r="R211" s="278">
        <f t="shared" si="421"/>
        <v>91</v>
      </c>
      <c r="S211" s="279">
        <f t="shared" si="421"/>
        <v>90</v>
      </c>
      <c r="T211" s="280">
        <f>R211+S211</f>
        <v>181</v>
      </c>
      <c r="U211" s="281">
        <f>+U161+U186</f>
        <v>0</v>
      </c>
      <c r="V211" s="316">
        <f>T211+U211</f>
        <v>181</v>
      </c>
      <c r="W211" s="282">
        <f>IF(Q211=0,0,((V211/Q211)-1)*100)</f>
        <v>5.232558139534893</v>
      </c>
    </row>
    <row r="212" spans="1:23" ht="14.25" thickTop="1" thickBot="1">
      <c r="L212" s="283" t="s">
        <v>61</v>
      </c>
      <c r="M212" s="284">
        <f t="shared" ref="M212" si="424">+M209+M210+M211</f>
        <v>293</v>
      </c>
      <c r="N212" s="285">
        <f t="shared" ref="N212" si="425">+N209+N210+N211</f>
        <v>234</v>
      </c>
      <c r="O212" s="286">
        <f t="shared" ref="O212" si="426">+O209+O210+O211</f>
        <v>527</v>
      </c>
      <c r="P212" s="284">
        <f t="shared" ref="P212" si="427">+P209+P210+P211</f>
        <v>0</v>
      </c>
      <c r="Q212" s="286">
        <f t="shared" ref="Q212" si="428">+Q209+Q210+Q211</f>
        <v>527</v>
      </c>
      <c r="R212" s="284">
        <f t="shared" ref="R212" si="429">+R209+R210+R211</f>
        <v>266</v>
      </c>
      <c r="S212" s="285">
        <f t="shared" ref="S212" si="430">+S209+S210+S211</f>
        <v>260</v>
      </c>
      <c r="T212" s="286">
        <f t="shared" ref="T212" si="431">+T209+T210+T211</f>
        <v>526</v>
      </c>
      <c r="U212" s="284">
        <f t="shared" ref="U212" si="432">+U209+U210+U211</f>
        <v>0</v>
      </c>
      <c r="V212" s="286">
        <f t="shared" ref="V212" si="433">+V209+V210+V211</f>
        <v>526</v>
      </c>
      <c r="W212" s="287">
        <f t="shared" si="423"/>
        <v>-0.18975332068311701</v>
      </c>
    </row>
    <row r="213" spans="1:23" ht="13.5" thickTop="1">
      <c r="L213" s="261" t="s">
        <v>16</v>
      </c>
      <c r="M213" s="278">
        <f t="shared" ref="M213:N215" si="434">+M163+M188</f>
        <v>76</v>
      </c>
      <c r="N213" s="279">
        <f t="shared" si="434"/>
        <v>59</v>
      </c>
      <c r="O213" s="280">
        <f t="shared" ref="O213:O215" si="435">M213+N213</f>
        <v>135</v>
      </c>
      <c r="P213" s="281">
        <f>+P163+P188</f>
        <v>0</v>
      </c>
      <c r="Q213" s="314">
        <f t="shared" ref="Q213:Q215" si="436">O213+P213</f>
        <v>135</v>
      </c>
      <c r="R213" s="278">
        <f t="shared" ref="R213:S215" si="437">+R163+R188</f>
        <v>61</v>
      </c>
      <c r="S213" s="279">
        <f t="shared" si="437"/>
        <v>78</v>
      </c>
      <c r="T213" s="280">
        <f t="shared" ref="T213:T215" si="438">R213+S213</f>
        <v>139</v>
      </c>
      <c r="U213" s="281">
        <f>+U163+U188</f>
        <v>0</v>
      </c>
      <c r="V213" s="316">
        <f>T213+U213</f>
        <v>139</v>
      </c>
      <c r="W213" s="282">
        <f t="shared" si="423"/>
        <v>2.9629629629629672</v>
      </c>
    </row>
    <row r="214" spans="1:23">
      <c r="L214" s="261" t="s">
        <v>17</v>
      </c>
      <c r="M214" s="278">
        <f t="shared" si="434"/>
        <v>92</v>
      </c>
      <c r="N214" s="279">
        <f t="shared" si="434"/>
        <v>70</v>
      </c>
      <c r="O214" s="280">
        <f>M214+N214</f>
        <v>162</v>
      </c>
      <c r="P214" s="281">
        <f>+P164+P189</f>
        <v>0</v>
      </c>
      <c r="Q214" s="314">
        <f>O214+P214</f>
        <v>162</v>
      </c>
      <c r="R214" s="278">
        <f t="shared" si="437"/>
        <v>73</v>
      </c>
      <c r="S214" s="279">
        <f t="shared" si="437"/>
        <v>83</v>
      </c>
      <c r="T214" s="280">
        <f>R214+S214</f>
        <v>156</v>
      </c>
      <c r="U214" s="281">
        <f>+U164+U189</f>
        <v>0</v>
      </c>
      <c r="V214" s="316">
        <f>T214+U214</f>
        <v>156</v>
      </c>
      <c r="W214" s="282">
        <f>IF(Q214=0,0,((V214/Q214)-1)*100)</f>
        <v>-3.703703703703709</v>
      </c>
    </row>
    <row r="215" spans="1:23" ht="13.5" thickBot="1">
      <c r="L215" s="261" t="s">
        <v>18</v>
      </c>
      <c r="M215" s="278">
        <f t="shared" si="434"/>
        <v>100</v>
      </c>
      <c r="N215" s="279">
        <f t="shared" si="434"/>
        <v>71</v>
      </c>
      <c r="O215" s="288">
        <f t="shared" si="435"/>
        <v>171</v>
      </c>
      <c r="P215" s="289">
        <f>+P165+P190</f>
        <v>0</v>
      </c>
      <c r="Q215" s="314">
        <f t="shared" si="436"/>
        <v>171</v>
      </c>
      <c r="R215" s="278">
        <f t="shared" si="437"/>
        <v>94</v>
      </c>
      <c r="S215" s="279">
        <f t="shared" si="437"/>
        <v>97</v>
      </c>
      <c r="T215" s="288">
        <f t="shared" si="438"/>
        <v>191</v>
      </c>
      <c r="U215" s="289">
        <f>+U165+U190</f>
        <v>0</v>
      </c>
      <c r="V215" s="316">
        <f>T215+U215</f>
        <v>191</v>
      </c>
      <c r="W215" s="282">
        <f t="shared" si="423"/>
        <v>11.695906432748536</v>
      </c>
    </row>
    <row r="216" spans="1:23" ht="14.25" thickTop="1" thickBot="1">
      <c r="A216" s="425"/>
      <c r="L216" s="290" t="s">
        <v>39</v>
      </c>
      <c r="M216" s="291">
        <f>+M213+M214+M215</f>
        <v>268</v>
      </c>
      <c r="N216" s="291">
        <f t="shared" ref="N216" si="439">+N213+N214+N215</f>
        <v>200</v>
      </c>
      <c r="O216" s="292">
        <f t="shared" ref="O216" si="440">+O213+O214+O215</f>
        <v>468</v>
      </c>
      <c r="P216" s="293">
        <f t="shared" ref="P216" si="441">+P213+P214+P215</f>
        <v>0</v>
      </c>
      <c r="Q216" s="292">
        <f t="shared" ref="Q216" si="442">+Q213+Q214+Q215</f>
        <v>468</v>
      </c>
      <c r="R216" s="291">
        <f t="shared" ref="R216" si="443">+R213+R214+R215</f>
        <v>228</v>
      </c>
      <c r="S216" s="291">
        <f t="shared" ref="S216" si="444">+S213+S214+S215</f>
        <v>258</v>
      </c>
      <c r="T216" s="292">
        <f t="shared" ref="T216" si="445">+T213+T214+T215</f>
        <v>486</v>
      </c>
      <c r="U216" s="293">
        <f t="shared" ref="U216" si="446">+U213+U214+U215</f>
        <v>0</v>
      </c>
      <c r="V216" s="292">
        <f t="shared" ref="V216" si="447">+V213+V214+V215</f>
        <v>486</v>
      </c>
      <c r="W216" s="411">
        <f t="shared" si="423"/>
        <v>3.8461538461538547</v>
      </c>
    </row>
    <row r="217" spans="1:23" ht="13.5" thickTop="1">
      <c r="A217" s="424"/>
      <c r="K217" s="424"/>
      <c r="L217" s="261" t="s">
        <v>21</v>
      </c>
      <c r="M217" s="278">
        <f t="shared" ref="M217:N219" si="448">+M167+M192</f>
        <v>100</v>
      </c>
      <c r="N217" s="279">
        <f t="shared" si="448"/>
        <v>97</v>
      </c>
      <c r="O217" s="288">
        <f t="shared" ref="O217:O219" si="449">M217+N217</f>
        <v>197</v>
      </c>
      <c r="P217" s="295">
        <f>+P167+P192</f>
        <v>0</v>
      </c>
      <c r="Q217" s="314">
        <f t="shared" ref="Q217:Q219" si="450">O217+P217</f>
        <v>197</v>
      </c>
      <c r="R217" s="278">
        <f t="shared" ref="R217:S219" si="451">+R167+R192</f>
        <v>89</v>
      </c>
      <c r="S217" s="279">
        <f t="shared" si="451"/>
        <v>108</v>
      </c>
      <c r="T217" s="288">
        <f t="shared" ref="T217:T219" si="452">R217+S217</f>
        <v>197</v>
      </c>
      <c r="U217" s="295">
        <f>+U167+U192</f>
        <v>0</v>
      </c>
      <c r="V217" s="316">
        <f>T217+U217</f>
        <v>197</v>
      </c>
      <c r="W217" s="282">
        <f t="shared" si="423"/>
        <v>0</v>
      </c>
    </row>
    <row r="218" spans="1:23">
      <c r="A218" s="424"/>
      <c r="K218" s="424"/>
      <c r="L218" s="261" t="s">
        <v>22</v>
      </c>
      <c r="M218" s="278">
        <f t="shared" si="448"/>
        <v>95</v>
      </c>
      <c r="N218" s="279">
        <f t="shared" si="448"/>
        <v>108</v>
      </c>
      <c r="O218" s="288">
        <f t="shared" si="449"/>
        <v>203</v>
      </c>
      <c r="P218" s="281">
        <f>+P168+P193</f>
        <v>0</v>
      </c>
      <c r="Q218" s="314">
        <f t="shared" si="450"/>
        <v>203</v>
      </c>
      <c r="R218" s="278">
        <f t="shared" si="451"/>
        <v>112</v>
      </c>
      <c r="S218" s="279">
        <f t="shared" si="451"/>
        <v>118</v>
      </c>
      <c r="T218" s="288">
        <f t="shared" si="452"/>
        <v>230</v>
      </c>
      <c r="U218" s="281">
        <f>+U168+U193</f>
        <v>0</v>
      </c>
      <c r="V218" s="316">
        <f>T218+U218</f>
        <v>230</v>
      </c>
      <c r="W218" s="282">
        <f t="shared" si="423"/>
        <v>13.300492610837434</v>
      </c>
    </row>
    <row r="219" spans="1:23" ht="13.5" thickBot="1">
      <c r="A219" s="424"/>
      <c r="K219" s="424"/>
      <c r="L219" s="261" t="s">
        <v>23</v>
      </c>
      <c r="M219" s="278">
        <f t="shared" si="448"/>
        <v>100</v>
      </c>
      <c r="N219" s="279">
        <f t="shared" si="448"/>
        <v>105</v>
      </c>
      <c r="O219" s="288">
        <f t="shared" si="449"/>
        <v>205</v>
      </c>
      <c r="P219" s="281">
        <f>+P169+P194</f>
        <v>0</v>
      </c>
      <c r="Q219" s="314">
        <f t="shared" si="450"/>
        <v>205</v>
      </c>
      <c r="R219" s="278">
        <f t="shared" si="451"/>
        <v>148</v>
      </c>
      <c r="S219" s="279">
        <f t="shared" si="451"/>
        <v>123</v>
      </c>
      <c r="T219" s="288">
        <f t="shared" si="452"/>
        <v>271</v>
      </c>
      <c r="U219" s="281">
        <f>+U169+U194</f>
        <v>0</v>
      </c>
      <c r="V219" s="316">
        <f>T219+U219</f>
        <v>271</v>
      </c>
      <c r="W219" s="282">
        <f t="shared" si="423"/>
        <v>32.195121951219519</v>
      </c>
    </row>
    <row r="220" spans="1:23" ht="14.25" thickTop="1" thickBot="1">
      <c r="L220" s="283" t="s">
        <v>40</v>
      </c>
      <c r="M220" s="284">
        <f t="shared" ref="M220:V220" si="453">+M217+M218+M219</f>
        <v>295</v>
      </c>
      <c r="N220" s="285">
        <f t="shared" si="453"/>
        <v>310</v>
      </c>
      <c r="O220" s="286">
        <f t="shared" si="453"/>
        <v>605</v>
      </c>
      <c r="P220" s="284">
        <f t="shared" si="453"/>
        <v>0</v>
      </c>
      <c r="Q220" s="286">
        <f t="shared" si="453"/>
        <v>605</v>
      </c>
      <c r="R220" s="284">
        <f t="shared" si="453"/>
        <v>349</v>
      </c>
      <c r="S220" s="285">
        <f t="shared" si="453"/>
        <v>349</v>
      </c>
      <c r="T220" s="286">
        <f t="shared" si="453"/>
        <v>698</v>
      </c>
      <c r="U220" s="284">
        <f t="shared" si="453"/>
        <v>0</v>
      </c>
      <c r="V220" s="286">
        <f t="shared" si="453"/>
        <v>698</v>
      </c>
      <c r="W220" s="287">
        <f t="shared" si="423"/>
        <v>15.371900826446282</v>
      </c>
    </row>
    <row r="221" spans="1:23" ht="13.5" thickTop="1">
      <c r="L221" s="261" t="s">
        <v>10</v>
      </c>
      <c r="M221" s="278">
        <f t="shared" ref="M221:N223" si="454">+M171+M196</f>
        <v>100</v>
      </c>
      <c r="N221" s="279">
        <f t="shared" si="454"/>
        <v>84</v>
      </c>
      <c r="O221" s="280">
        <f>M221+N221</f>
        <v>184</v>
      </c>
      <c r="P221" s="281">
        <f>+P171+P196</f>
        <v>0</v>
      </c>
      <c r="Q221" s="314">
        <f t="shared" ref="Q221" si="455">O221+P221</f>
        <v>184</v>
      </c>
      <c r="R221" s="278">
        <f t="shared" ref="R221:S223" si="456">+R171+R196</f>
        <v>150</v>
      </c>
      <c r="S221" s="279">
        <f t="shared" si="456"/>
        <v>96</v>
      </c>
      <c r="T221" s="280">
        <f>R221+S221</f>
        <v>246</v>
      </c>
      <c r="U221" s="281">
        <f>+U171+U196</f>
        <v>0</v>
      </c>
      <c r="V221" s="316">
        <f>T221+U221</f>
        <v>246</v>
      </c>
      <c r="W221" s="282">
        <f>IF(Q221=0,0,((V221/Q221)-1)*100)</f>
        <v>33.695652173913039</v>
      </c>
    </row>
    <row r="222" spans="1:23">
      <c r="L222" s="261" t="s">
        <v>11</v>
      </c>
      <c r="M222" s="278">
        <f t="shared" si="454"/>
        <v>97</v>
      </c>
      <c r="N222" s="279">
        <f t="shared" si="454"/>
        <v>77</v>
      </c>
      <c r="O222" s="280">
        <f>M222+N222</f>
        <v>174</v>
      </c>
      <c r="P222" s="281">
        <f>+P172+P197</f>
        <v>0</v>
      </c>
      <c r="Q222" s="314">
        <f>O222+P222</f>
        <v>174</v>
      </c>
      <c r="R222" s="278">
        <f t="shared" si="456"/>
        <v>143</v>
      </c>
      <c r="S222" s="279">
        <f t="shared" si="456"/>
        <v>87</v>
      </c>
      <c r="T222" s="280">
        <f>R222+S222</f>
        <v>230</v>
      </c>
      <c r="U222" s="281">
        <f>+U172+U197</f>
        <v>0</v>
      </c>
      <c r="V222" s="316">
        <f>T222+U222</f>
        <v>230</v>
      </c>
      <c r="W222" s="282">
        <f>IF(Q222=0,0,((V222/Q222)-1)*100)</f>
        <v>32.18390804597702</v>
      </c>
    </row>
    <row r="223" spans="1:23" ht="13.5" thickBot="1">
      <c r="L223" s="267" t="s">
        <v>12</v>
      </c>
      <c r="M223" s="278">
        <f t="shared" si="454"/>
        <v>89</v>
      </c>
      <c r="N223" s="279">
        <f t="shared" si="454"/>
        <v>72</v>
      </c>
      <c r="O223" s="280">
        <f t="shared" ref="O223" si="457">M223+N223</f>
        <v>161</v>
      </c>
      <c r="P223" s="281">
        <f>+P173+P198</f>
        <v>0</v>
      </c>
      <c r="Q223" s="314">
        <f>O223+P223</f>
        <v>161</v>
      </c>
      <c r="R223" s="278">
        <f t="shared" si="456"/>
        <v>175</v>
      </c>
      <c r="S223" s="279">
        <f t="shared" si="456"/>
        <v>93</v>
      </c>
      <c r="T223" s="280">
        <f t="shared" ref="T223" si="458">R223+S223</f>
        <v>268</v>
      </c>
      <c r="U223" s="281">
        <f>+U173+U198</f>
        <v>0</v>
      </c>
      <c r="V223" s="316">
        <f>T223+U223</f>
        <v>268</v>
      </c>
      <c r="W223" s="282">
        <f>IF(Q223=0,0,((V223/Q223)-1)*100)</f>
        <v>66.459627329192557</v>
      </c>
    </row>
    <row r="224" spans="1:23" ht="14.25" thickTop="1" thickBot="1">
      <c r="L224" s="448" t="s">
        <v>38</v>
      </c>
      <c r="M224" s="449">
        <f t="shared" ref="M224" si="459">+M221+M222+M223</f>
        <v>286</v>
      </c>
      <c r="N224" s="450">
        <f t="shared" ref="N224" si="460">+N221+N222+N223</f>
        <v>233</v>
      </c>
      <c r="O224" s="451">
        <f t="shared" ref="O224" si="461">+O221+O222+O223</f>
        <v>519</v>
      </c>
      <c r="P224" s="449">
        <f t="shared" ref="P224" si="462">+P221+P222+P223</f>
        <v>0</v>
      </c>
      <c r="Q224" s="452">
        <f t="shared" ref="Q224" si="463">+Q221+Q222+Q223</f>
        <v>519</v>
      </c>
      <c r="R224" s="449">
        <f t="shared" ref="R224" si="464">+R221+R222+R223</f>
        <v>468</v>
      </c>
      <c r="S224" s="450">
        <f t="shared" ref="S224" si="465">+S221+S222+S223</f>
        <v>276</v>
      </c>
      <c r="T224" s="451">
        <f t="shared" ref="T224" si="466">+T221+T222+T223</f>
        <v>744</v>
      </c>
      <c r="U224" s="449">
        <f t="shared" ref="U224" si="467">+U221+U222+U223</f>
        <v>0</v>
      </c>
      <c r="V224" s="452">
        <f t="shared" ref="V224" si="468">+V221+V222+V223</f>
        <v>744</v>
      </c>
      <c r="W224" s="453">
        <f t="shared" ref="W224" si="469">IF(Q224=0,0,((V224/Q224)-1)*100)</f>
        <v>43.352601156069362</v>
      </c>
    </row>
    <row r="225" spans="12:23" ht="14.25" thickTop="1" thickBot="1">
      <c r="L225" s="283" t="s">
        <v>64</v>
      </c>
      <c r="M225" s="284">
        <f t="shared" ref="M225" si="470">+M212+M216+M220+M224</f>
        <v>1142</v>
      </c>
      <c r="N225" s="285">
        <f t="shared" ref="N225" si="471">+N212+N216+N220+N224</f>
        <v>977</v>
      </c>
      <c r="O225" s="286">
        <f t="shared" ref="O225" si="472">+O212+O216+O220+O224</f>
        <v>2119</v>
      </c>
      <c r="P225" s="284">
        <f t="shared" ref="P225" si="473">+P212+P216+P220+P224</f>
        <v>0</v>
      </c>
      <c r="Q225" s="286">
        <f t="shared" ref="Q225" si="474">+Q212+Q216+Q220+Q224</f>
        <v>2119</v>
      </c>
      <c r="R225" s="284">
        <f t="shared" ref="R225" si="475">+R212+R216+R220+R224</f>
        <v>1311</v>
      </c>
      <c r="S225" s="285">
        <f t="shared" ref="S225" si="476">+S212+S216+S220+S224</f>
        <v>1143</v>
      </c>
      <c r="T225" s="286">
        <f t="shared" ref="T225" si="477">+T212+T216+T220+T224</f>
        <v>2454</v>
      </c>
      <c r="U225" s="284">
        <f t="shared" ref="U225" si="478">+U212+U216+U220+U224</f>
        <v>0</v>
      </c>
      <c r="V225" s="286">
        <f t="shared" ref="V225" si="479">+V212+V216+V220+V224</f>
        <v>2454</v>
      </c>
      <c r="W225" s="287">
        <f>IF(Q225=0,0,((V225/Q225)-1)*100)</f>
        <v>15.809344030202933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128:W128"/>
    <mergeCell ref="L202:W202"/>
    <mergeCell ref="L203:W203"/>
    <mergeCell ref="L152:W152"/>
    <mergeCell ref="L153:W153"/>
    <mergeCell ref="L177:W177"/>
    <mergeCell ref="L178:W178"/>
    <mergeCell ref="L77:W77"/>
    <mergeCell ref="L78:W78"/>
    <mergeCell ref="L102:W102"/>
    <mergeCell ref="L103:W103"/>
    <mergeCell ref="L127:W127"/>
    <mergeCell ref="R30:V30"/>
    <mergeCell ref="B52:I52"/>
    <mergeCell ref="B53:I53"/>
    <mergeCell ref="C55:E55"/>
    <mergeCell ref="F55:H55"/>
    <mergeCell ref="L52:W52"/>
    <mergeCell ref="L53:W53"/>
    <mergeCell ref="M55:Q55"/>
    <mergeCell ref="R55:V55"/>
    <mergeCell ref="M205:Q205"/>
    <mergeCell ref="B2:I2"/>
    <mergeCell ref="B3:I3"/>
    <mergeCell ref="C5:E5"/>
    <mergeCell ref="F5:H5"/>
    <mergeCell ref="L2:W2"/>
    <mergeCell ref="L3:W3"/>
    <mergeCell ref="M5:Q5"/>
    <mergeCell ref="R5:V5"/>
    <mergeCell ref="B27:I27"/>
    <mergeCell ref="B28:I28"/>
    <mergeCell ref="C30:E30"/>
    <mergeCell ref="F30:H30"/>
    <mergeCell ref="L27:W27"/>
    <mergeCell ref="L28:W28"/>
    <mergeCell ref="M30:Q30"/>
  </mergeCells>
  <conditionalFormatting sqref="A1:A1048576 K1:K1048576">
    <cfRule type="containsText" dxfId="3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Hat Yai International Airport</oddHeader>
  </headerFooter>
  <rowBreaks count="2" manualBreakCount="2">
    <brk id="76" min="11" max="22" man="1"/>
    <brk id="151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226"/>
  <sheetViews>
    <sheetView topLeftCell="H79" workbookViewId="0">
      <selection activeCell="V70" sqref="V70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1.5703125" style="1" customWidth="1"/>
    <col min="6" max="6" width="10.85546875" style="1" customWidth="1"/>
    <col min="7" max="7" width="11.140625" style="1" customWidth="1"/>
    <col min="8" max="8" width="12.14062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4" width="12" style="1" customWidth="1"/>
    <col min="15" max="15" width="14.28515625" style="1" bestFit="1" customWidth="1"/>
    <col min="16" max="16" width="11" style="1" customWidth="1"/>
    <col min="17" max="17" width="11.85546875" style="1" customWidth="1"/>
    <col min="18" max="19" width="12.85546875" style="1" customWidth="1"/>
    <col min="20" max="20" width="14.28515625" style="1" bestFit="1" customWidth="1"/>
    <col min="21" max="21" width="11" style="1" customWidth="1"/>
    <col min="22" max="22" width="12.7109375" style="1" customWidth="1"/>
    <col min="23" max="23" width="12.28515625" style="2" bestFit="1" customWidth="1"/>
    <col min="24" max="24" width="7.7109375" style="2" bestFit="1" customWidth="1"/>
    <col min="25" max="25" width="6.85546875" style="1" bestFit="1" customWidth="1"/>
    <col min="26" max="26" width="7" style="1"/>
    <col min="27" max="27" width="7.5703125" style="3" bestFit="1" customWidth="1"/>
    <col min="28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395"/>
      <c r="G4" s="395"/>
      <c r="H4" s="395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3.5" customHeight="1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118" t="s">
        <v>5</v>
      </c>
      <c r="D7" s="119" t="s">
        <v>6</v>
      </c>
      <c r="E7" s="417" t="s">
        <v>7</v>
      </c>
      <c r="F7" s="118" t="s">
        <v>5</v>
      </c>
      <c r="G7" s="119" t="s">
        <v>6</v>
      </c>
      <c r="H7" s="120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122"/>
      <c r="D8" s="123"/>
      <c r="E8" s="185"/>
      <c r="F8" s="122"/>
      <c r="G8" s="123"/>
      <c r="H8" s="185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v>534</v>
      </c>
      <c r="D9" s="128">
        <v>535</v>
      </c>
      <c r="E9" s="186">
        <f>SUM(C9:D9)</f>
        <v>1069</v>
      </c>
      <c r="F9" s="126">
        <v>578</v>
      </c>
      <c r="G9" s="128">
        <v>576</v>
      </c>
      <c r="H9" s="186">
        <f>SUM(F9:G9)</f>
        <v>1154</v>
      </c>
      <c r="I9" s="129">
        <f t="shared" ref="I9:I19" si="1">IF(E9=0,0,((H9/E9)-1)*100)</f>
        <v>7.9513564078578014</v>
      </c>
      <c r="J9" s="4"/>
      <c r="L9" s="14" t="s">
        <v>13</v>
      </c>
      <c r="M9" s="40">
        <v>77450</v>
      </c>
      <c r="N9" s="38">
        <v>80995</v>
      </c>
      <c r="O9" s="202">
        <f>SUM(M9:N9)</f>
        <v>158445</v>
      </c>
      <c r="P9" s="151">
        <v>2</v>
      </c>
      <c r="Q9" s="202">
        <f>O9+P9</f>
        <v>158447</v>
      </c>
      <c r="R9" s="40">
        <v>80204</v>
      </c>
      <c r="S9" s="38">
        <v>84229</v>
      </c>
      <c r="T9" s="202">
        <f>SUM(R9:S9)</f>
        <v>164433</v>
      </c>
      <c r="U9" s="151">
        <v>4</v>
      </c>
      <c r="V9" s="202">
        <f>T9+U9</f>
        <v>164437</v>
      </c>
      <c r="W9" s="41">
        <f t="shared" ref="W9:W19" si="2">IF(Q9=0,0,((V9/Q9)-1)*100)</f>
        <v>3.7804439339337526</v>
      </c>
    </row>
    <row r="10" spans="1:23">
      <c r="A10" s="418" t="str">
        <f t="shared" si="0"/>
        <v xml:space="preserve"> </v>
      </c>
      <c r="B10" s="112" t="s">
        <v>14</v>
      </c>
      <c r="C10" s="126">
        <v>481</v>
      </c>
      <c r="D10" s="128">
        <v>480</v>
      </c>
      <c r="E10" s="186">
        <f>SUM(C10:D10)</f>
        <v>961</v>
      </c>
      <c r="F10" s="126">
        <v>542</v>
      </c>
      <c r="G10" s="128">
        <v>543</v>
      </c>
      <c r="H10" s="186">
        <f>SUM(F10:G10)</f>
        <v>1085</v>
      </c>
      <c r="I10" s="129">
        <f t="shared" si="1"/>
        <v>12.903225806451623</v>
      </c>
      <c r="J10" s="4"/>
      <c r="L10" s="14" t="s">
        <v>14</v>
      </c>
      <c r="M10" s="40">
        <v>68920</v>
      </c>
      <c r="N10" s="38">
        <v>71986</v>
      </c>
      <c r="O10" s="202">
        <f t="shared" ref="O10" si="3">SUM(M10:N10)</f>
        <v>140906</v>
      </c>
      <c r="P10" s="151">
        <v>4</v>
      </c>
      <c r="Q10" s="202">
        <f>O10+P10</f>
        <v>140910</v>
      </c>
      <c r="R10" s="40">
        <v>82340</v>
      </c>
      <c r="S10" s="38">
        <v>82818</v>
      </c>
      <c r="T10" s="202">
        <f t="shared" ref="T10" si="4">SUM(R10:S10)</f>
        <v>165158</v>
      </c>
      <c r="U10" s="151">
        <v>0</v>
      </c>
      <c r="V10" s="202">
        <f>T10+U10</f>
        <v>165158</v>
      </c>
      <c r="W10" s="41">
        <f t="shared" si="2"/>
        <v>17.208147044212609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v>505</v>
      </c>
      <c r="D11" s="128">
        <v>505</v>
      </c>
      <c r="E11" s="186">
        <f>SUM(C11:D11)</f>
        <v>1010</v>
      </c>
      <c r="F11" s="126">
        <v>572</v>
      </c>
      <c r="G11" s="128">
        <v>573</v>
      </c>
      <c r="H11" s="186">
        <f>SUM(F11:G11)</f>
        <v>1145</v>
      </c>
      <c r="I11" s="129">
        <f>IF(E11=0,0,((H11/E11)-1)*100)</f>
        <v>13.366336633663355</v>
      </c>
      <c r="J11" s="8"/>
      <c r="L11" s="14" t="s">
        <v>15</v>
      </c>
      <c r="M11" s="40">
        <v>70593</v>
      </c>
      <c r="N11" s="38">
        <v>74783</v>
      </c>
      <c r="O11" s="202">
        <f>SUM(M11:N11)</f>
        <v>145376</v>
      </c>
      <c r="P11" s="151">
        <v>126</v>
      </c>
      <c r="Q11" s="202">
        <f>O11+P11</f>
        <v>145502</v>
      </c>
      <c r="R11" s="40">
        <v>84131</v>
      </c>
      <c r="S11" s="38">
        <v>87879</v>
      </c>
      <c r="T11" s="202">
        <f>SUM(R11:S11)</f>
        <v>172010</v>
      </c>
      <c r="U11" s="151">
        <v>123</v>
      </c>
      <c r="V11" s="202">
        <f>T11+U11</f>
        <v>172133</v>
      </c>
      <c r="W11" s="41">
        <f>IF(Q11=0,0,((V11/Q11)-1)*100)</f>
        <v>18.302841198059138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134">
        <f>+C9+C10+C11</f>
        <v>1520</v>
      </c>
      <c r="D12" s="136">
        <f t="shared" ref="D12:H12" si="5">+D9+D10+D11</f>
        <v>1520</v>
      </c>
      <c r="E12" s="187">
        <f t="shared" si="5"/>
        <v>3040</v>
      </c>
      <c r="F12" s="134">
        <f t="shared" si="5"/>
        <v>1692</v>
      </c>
      <c r="G12" s="136">
        <f t="shared" si="5"/>
        <v>1692</v>
      </c>
      <c r="H12" s="187">
        <f t="shared" si="5"/>
        <v>3384</v>
      </c>
      <c r="I12" s="138">
        <f t="shared" si="1"/>
        <v>11.315789473684212</v>
      </c>
      <c r="J12" s="8"/>
      <c r="L12" s="42" t="s">
        <v>61</v>
      </c>
      <c r="M12" s="46">
        <f t="shared" ref="M12:V12" si="6">+M9+M10+M11</f>
        <v>216963</v>
      </c>
      <c r="N12" s="44">
        <f t="shared" si="6"/>
        <v>227764</v>
      </c>
      <c r="O12" s="203">
        <f t="shared" si="6"/>
        <v>444727</v>
      </c>
      <c r="P12" s="44">
        <f t="shared" si="6"/>
        <v>132</v>
      </c>
      <c r="Q12" s="203">
        <f t="shared" si="6"/>
        <v>444859</v>
      </c>
      <c r="R12" s="46">
        <f t="shared" si="6"/>
        <v>246675</v>
      </c>
      <c r="S12" s="44">
        <f t="shared" si="6"/>
        <v>254926</v>
      </c>
      <c r="T12" s="203">
        <f t="shared" si="6"/>
        <v>501601</v>
      </c>
      <c r="U12" s="44">
        <f t="shared" si="6"/>
        <v>127</v>
      </c>
      <c r="V12" s="203">
        <f t="shared" si="6"/>
        <v>501728</v>
      </c>
      <c r="W12" s="47">
        <f t="shared" si="2"/>
        <v>12.783601096077636</v>
      </c>
    </row>
    <row r="13" spans="1:23" ht="13.5" thickTop="1">
      <c r="A13" s="418" t="str">
        <f t="shared" si="0"/>
        <v xml:space="preserve"> </v>
      </c>
      <c r="B13" s="112" t="s">
        <v>16</v>
      </c>
      <c r="C13" s="139">
        <v>503</v>
      </c>
      <c r="D13" s="141">
        <v>505</v>
      </c>
      <c r="E13" s="186">
        <f t="shared" ref="E13" si="7">SUM(C13:D13)</f>
        <v>1008</v>
      </c>
      <c r="F13" s="139">
        <v>513</v>
      </c>
      <c r="G13" s="141">
        <v>513</v>
      </c>
      <c r="H13" s="186">
        <f t="shared" ref="H13:H19" si="8">SUM(F13:G13)</f>
        <v>1026</v>
      </c>
      <c r="I13" s="129">
        <f t="shared" si="1"/>
        <v>1.7857142857142794</v>
      </c>
      <c r="J13" s="8"/>
      <c r="L13" s="14" t="s">
        <v>16</v>
      </c>
      <c r="M13" s="40">
        <v>69715</v>
      </c>
      <c r="N13" s="38">
        <v>69118</v>
      </c>
      <c r="O13" s="202">
        <f t="shared" ref="O13" si="9">SUM(M13:N13)</f>
        <v>138833</v>
      </c>
      <c r="P13" s="151">
        <v>5</v>
      </c>
      <c r="Q13" s="202">
        <f>O13+P13</f>
        <v>138838</v>
      </c>
      <c r="R13" s="40">
        <v>75415</v>
      </c>
      <c r="S13" s="38">
        <v>77604</v>
      </c>
      <c r="T13" s="202">
        <f t="shared" ref="T13:T15" si="10">SUM(R13:S13)</f>
        <v>153019</v>
      </c>
      <c r="U13" s="151">
        <v>2</v>
      </c>
      <c r="V13" s="202">
        <f>T13+U13</f>
        <v>153021</v>
      </c>
      <c r="W13" s="41">
        <f t="shared" si="2"/>
        <v>10.215502960284638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v>492</v>
      </c>
      <c r="D14" s="141">
        <v>488</v>
      </c>
      <c r="E14" s="186">
        <f>SUM(C14:D14)</f>
        <v>980</v>
      </c>
      <c r="F14" s="139">
        <v>518</v>
      </c>
      <c r="G14" s="141">
        <v>518</v>
      </c>
      <c r="H14" s="186">
        <f>SUM(F14:G14)</f>
        <v>1036</v>
      </c>
      <c r="I14" s="129">
        <f>IF(E14=0,0,((H14/E14)-1)*100)</f>
        <v>5.7142857142857162</v>
      </c>
      <c r="L14" s="14" t="s">
        <v>17</v>
      </c>
      <c r="M14" s="40">
        <v>64708</v>
      </c>
      <c r="N14" s="38">
        <v>63824</v>
      </c>
      <c r="O14" s="202">
        <f>SUM(M14:N14)</f>
        <v>128532</v>
      </c>
      <c r="P14" s="151">
        <v>2</v>
      </c>
      <c r="Q14" s="202">
        <f>O14+P14</f>
        <v>128534</v>
      </c>
      <c r="R14" s="40">
        <v>71800</v>
      </c>
      <c r="S14" s="38">
        <v>71143</v>
      </c>
      <c r="T14" s="202">
        <f>SUM(R14:S14)</f>
        <v>142943</v>
      </c>
      <c r="U14" s="151">
        <v>103</v>
      </c>
      <c r="V14" s="202">
        <f>T14+U14</f>
        <v>143046</v>
      </c>
      <c r="W14" s="41">
        <f>IF(Q14=0,0,((V14/Q14)-1)*100)</f>
        <v>11.290397871380332</v>
      </c>
    </row>
    <row r="15" spans="1:23" ht="13.5" thickBot="1">
      <c r="A15" s="421" t="str">
        <f t="shared" si="0"/>
        <v xml:space="preserve"> </v>
      </c>
      <c r="B15" s="112" t="s">
        <v>18</v>
      </c>
      <c r="C15" s="139">
        <v>495</v>
      </c>
      <c r="D15" s="141">
        <v>495</v>
      </c>
      <c r="E15" s="186">
        <f t="shared" ref="E15" si="11">SUM(C15:D15)</f>
        <v>990</v>
      </c>
      <c r="F15" s="139">
        <v>494</v>
      </c>
      <c r="G15" s="141">
        <v>493</v>
      </c>
      <c r="H15" s="186">
        <f t="shared" si="8"/>
        <v>987</v>
      </c>
      <c r="I15" s="129">
        <f t="shared" si="1"/>
        <v>-0.30303030303030498</v>
      </c>
      <c r="J15" s="9"/>
      <c r="L15" s="14" t="s">
        <v>18</v>
      </c>
      <c r="M15" s="40">
        <v>68557</v>
      </c>
      <c r="N15" s="38">
        <v>65736</v>
      </c>
      <c r="O15" s="202">
        <f t="shared" ref="O15" si="12">SUM(M15:N15)</f>
        <v>134293</v>
      </c>
      <c r="P15" s="151">
        <v>2</v>
      </c>
      <c r="Q15" s="202">
        <f>O15+P15</f>
        <v>134295</v>
      </c>
      <c r="R15" s="40">
        <v>72756</v>
      </c>
      <c r="S15" s="38">
        <v>70429</v>
      </c>
      <c r="T15" s="202">
        <f t="shared" si="10"/>
        <v>143185</v>
      </c>
      <c r="U15" s="151">
        <v>188</v>
      </c>
      <c r="V15" s="202">
        <f>T15+U15</f>
        <v>143373</v>
      </c>
      <c r="W15" s="41">
        <f t="shared" si="2"/>
        <v>6.7597453367586269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1490</v>
      </c>
      <c r="D16" s="145">
        <f t="shared" ref="D16:H16" si="13">+D13+D14+D15</f>
        <v>1488</v>
      </c>
      <c r="E16" s="188">
        <f t="shared" si="13"/>
        <v>2978</v>
      </c>
      <c r="F16" s="134">
        <f t="shared" si="13"/>
        <v>1525</v>
      </c>
      <c r="G16" s="145">
        <f t="shared" si="13"/>
        <v>1524</v>
      </c>
      <c r="H16" s="188">
        <f t="shared" si="13"/>
        <v>3049</v>
      </c>
      <c r="I16" s="137">
        <f t="shared" si="1"/>
        <v>2.3841504365345934</v>
      </c>
      <c r="J16" s="10"/>
      <c r="K16" s="11"/>
      <c r="L16" s="48" t="s">
        <v>19</v>
      </c>
      <c r="M16" s="49">
        <f>+M13+M14+M15</f>
        <v>202980</v>
      </c>
      <c r="N16" s="50">
        <f t="shared" ref="N16:V16" si="14">+N13+N14+N15</f>
        <v>198678</v>
      </c>
      <c r="O16" s="204">
        <f t="shared" si="14"/>
        <v>401658</v>
      </c>
      <c r="P16" s="50">
        <f t="shared" si="14"/>
        <v>9</v>
      </c>
      <c r="Q16" s="204">
        <f t="shared" si="14"/>
        <v>401667</v>
      </c>
      <c r="R16" s="49">
        <f t="shared" si="14"/>
        <v>219971</v>
      </c>
      <c r="S16" s="50">
        <f t="shared" si="14"/>
        <v>219176</v>
      </c>
      <c r="T16" s="204">
        <f t="shared" si="14"/>
        <v>439147</v>
      </c>
      <c r="U16" s="50">
        <f t="shared" si="14"/>
        <v>293</v>
      </c>
      <c r="V16" s="204">
        <f t="shared" si="14"/>
        <v>439440</v>
      </c>
      <c r="W16" s="51">
        <f t="shared" si="2"/>
        <v>9.4040585858435009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v>483</v>
      </c>
      <c r="D17" s="128">
        <v>484</v>
      </c>
      <c r="E17" s="189">
        <f t="shared" ref="E17:E19" si="15">SUM(C17:D17)</f>
        <v>967</v>
      </c>
      <c r="F17" s="126">
        <v>529</v>
      </c>
      <c r="G17" s="128">
        <v>529</v>
      </c>
      <c r="H17" s="189">
        <f t="shared" si="8"/>
        <v>1058</v>
      </c>
      <c r="I17" s="129">
        <f t="shared" si="1"/>
        <v>9.4105480868665872</v>
      </c>
      <c r="J17" s="8"/>
      <c r="L17" s="14" t="s">
        <v>21</v>
      </c>
      <c r="M17" s="40">
        <v>70436</v>
      </c>
      <c r="N17" s="38">
        <v>68288</v>
      </c>
      <c r="O17" s="202">
        <f t="shared" ref="O17:O19" si="16">SUM(M17:N17)</f>
        <v>138724</v>
      </c>
      <c r="P17" s="151">
        <v>1</v>
      </c>
      <c r="Q17" s="202">
        <f>O17+P17</f>
        <v>138725</v>
      </c>
      <c r="R17" s="40">
        <v>80334</v>
      </c>
      <c r="S17" s="38">
        <v>76878</v>
      </c>
      <c r="T17" s="202">
        <f t="shared" ref="T17:T19" si="17">SUM(R17:S17)</f>
        <v>157212</v>
      </c>
      <c r="U17" s="151">
        <v>6</v>
      </c>
      <c r="V17" s="202">
        <f>T17+U17</f>
        <v>157218</v>
      </c>
      <c r="W17" s="41">
        <f t="shared" si="2"/>
        <v>13.330690214453057</v>
      </c>
    </row>
    <row r="18" spans="1:27">
      <c r="A18" s="418" t="str">
        <f t="shared" si="0"/>
        <v xml:space="preserve"> </v>
      </c>
      <c r="B18" s="112" t="s">
        <v>22</v>
      </c>
      <c r="C18" s="126">
        <v>507</v>
      </c>
      <c r="D18" s="128">
        <v>507</v>
      </c>
      <c r="E18" s="180">
        <f t="shared" si="15"/>
        <v>1014</v>
      </c>
      <c r="F18" s="126">
        <v>547</v>
      </c>
      <c r="G18" s="128">
        <v>546</v>
      </c>
      <c r="H18" s="180">
        <f t="shared" si="8"/>
        <v>1093</v>
      </c>
      <c r="I18" s="129">
        <f t="shared" si="1"/>
        <v>7.7909270216962589</v>
      </c>
      <c r="J18" s="8"/>
      <c r="L18" s="14" t="s">
        <v>22</v>
      </c>
      <c r="M18" s="40">
        <v>69933</v>
      </c>
      <c r="N18" s="38">
        <v>70331</v>
      </c>
      <c r="O18" s="202">
        <f t="shared" si="16"/>
        <v>140264</v>
      </c>
      <c r="P18" s="151">
        <v>103</v>
      </c>
      <c r="Q18" s="202">
        <f>O18+P18</f>
        <v>140367</v>
      </c>
      <c r="R18" s="40">
        <v>81861</v>
      </c>
      <c r="S18" s="38">
        <v>82710</v>
      </c>
      <c r="T18" s="202">
        <f t="shared" si="17"/>
        <v>164571</v>
      </c>
      <c r="U18" s="151">
        <v>153</v>
      </c>
      <c r="V18" s="202">
        <f>T18+U18</f>
        <v>164724</v>
      </c>
      <c r="W18" s="41">
        <f t="shared" si="2"/>
        <v>17.352369146594281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v>502</v>
      </c>
      <c r="D19" s="147">
        <v>503</v>
      </c>
      <c r="E19" s="184">
        <f t="shared" si="15"/>
        <v>1005</v>
      </c>
      <c r="F19" s="126">
        <v>499</v>
      </c>
      <c r="G19" s="147">
        <v>498</v>
      </c>
      <c r="H19" s="184">
        <f t="shared" si="8"/>
        <v>997</v>
      </c>
      <c r="I19" s="148">
        <f t="shared" si="1"/>
        <v>-0.79601990049751326</v>
      </c>
      <c r="J19" s="8"/>
      <c r="L19" s="14" t="s">
        <v>23</v>
      </c>
      <c r="M19" s="40">
        <v>68474</v>
      </c>
      <c r="N19" s="38">
        <v>63953</v>
      </c>
      <c r="O19" s="202">
        <f t="shared" si="16"/>
        <v>132427</v>
      </c>
      <c r="P19" s="151">
        <v>5</v>
      </c>
      <c r="Q19" s="202">
        <f>O19+P19</f>
        <v>132432</v>
      </c>
      <c r="R19" s="40">
        <v>69391</v>
      </c>
      <c r="S19" s="38">
        <v>67364</v>
      </c>
      <c r="T19" s="202">
        <f t="shared" si="17"/>
        <v>136755</v>
      </c>
      <c r="U19" s="151">
        <v>390</v>
      </c>
      <c r="V19" s="202">
        <f>T19+U19</f>
        <v>137145</v>
      </c>
      <c r="W19" s="41">
        <f t="shared" si="2"/>
        <v>3.5588075389633822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18">+C17+C18+C19</f>
        <v>1492</v>
      </c>
      <c r="D20" s="136">
        <f t="shared" si="18"/>
        <v>1494</v>
      </c>
      <c r="E20" s="190">
        <f t="shared" si="18"/>
        <v>2986</v>
      </c>
      <c r="F20" s="134">
        <f t="shared" si="18"/>
        <v>1575</v>
      </c>
      <c r="G20" s="136">
        <f t="shared" si="18"/>
        <v>1573</v>
      </c>
      <c r="H20" s="190">
        <f t="shared" si="18"/>
        <v>3148</v>
      </c>
      <c r="I20" s="137">
        <f t="shared" ref="I20" si="19">IF(E20=0,0,((H20/E20)-1)*100)</f>
        <v>5.4253181513730819</v>
      </c>
      <c r="J20" s="4"/>
      <c r="L20" s="42" t="s">
        <v>24</v>
      </c>
      <c r="M20" s="46">
        <f t="shared" ref="M20:V20" si="20">+M17+M18+M19</f>
        <v>208843</v>
      </c>
      <c r="N20" s="44">
        <f t="shared" si="20"/>
        <v>202572</v>
      </c>
      <c r="O20" s="203">
        <f t="shared" si="20"/>
        <v>411415</v>
      </c>
      <c r="P20" s="44">
        <f t="shared" si="20"/>
        <v>109</v>
      </c>
      <c r="Q20" s="203">
        <f t="shared" si="20"/>
        <v>411524</v>
      </c>
      <c r="R20" s="46">
        <f t="shared" si="20"/>
        <v>231586</v>
      </c>
      <c r="S20" s="44">
        <f t="shared" si="20"/>
        <v>226952</v>
      </c>
      <c r="T20" s="203">
        <f t="shared" si="20"/>
        <v>458538</v>
      </c>
      <c r="U20" s="44">
        <f t="shared" si="20"/>
        <v>549</v>
      </c>
      <c r="V20" s="203">
        <f t="shared" si="20"/>
        <v>459087</v>
      </c>
      <c r="W20" s="47">
        <f t="shared" ref="W20" si="21">IF(Q20=0,0,((V20/Q20)-1)*100)</f>
        <v>11.557770628201514</v>
      </c>
    </row>
    <row r="21" spans="1:27" ht="13.5" thickTop="1">
      <c r="A21" s="418" t="str">
        <f t="shared" ref="A21:A25" si="22">IF(ISERROR(F21/G21)," ",IF(F21/G21&gt;0.5,IF(F21/G21&lt;1.5," ","NOT OK"),"NOT OK"))</f>
        <v xml:space="preserve"> </v>
      </c>
      <c r="B21" s="112" t="s">
        <v>10</v>
      </c>
      <c r="C21" s="126">
        <v>530</v>
      </c>
      <c r="D21" s="128">
        <v>530</v>
      </c>
      <c r="E21" s="186">
        <f>SUM(C21:D21)</f>
        <v>1060</v>
      </c>
      <c r="F21" s="126">
        <v>528</v>
      </c>
      <c r="G21" s="128">
        <v>527</v>
      </c>
      <c r="H21" s="186">
        <f>SUM(F21:G21)</f>
        <v>1055</v>
      </c>
      <c r="I21" s="129">
        <f t="shared" ref="I21:I25" si="23">IF(E21=0,0,((H21/E21)-1)*100)</f>
        <v>-0.47169811320755262</v>
      </c>
      <c r="J21" s="4"/>
      <c r="L21" s="14" t="s">
        <v>10</v>
      </c>
      <c r="M21" s="40">
        <v>74113</v>
      </c>
      <c r="N21" s="38">
        <v>74124</v>
      </c>
      <c r="O21" s="202">
        <f>SUM(M21:N21)</f>
        <v>148237</v>
      </c>
      <c r="P21" s="151">
        <v>218</v>
      </c>
      <c r="Q21" s="202">
        <f>O21+P21</f>
        <v>148455</v>
      </c>
      <c r="R21" s="40">
        <v>76273</v>
      </c>
      <c r="S21" s="38">
        <v>75650</v>
      </c>
      <c r="T21" s="202">
        <f>SUM(R21:S21)</f>
        <v>151923</v>
      </c>
      <c r="U21" s="151">
        <v>53</v>
      </c>
      <c r="V21" s="202">
        <f t="shared" ref="V21" si="24">T21+U21</f>
        <v>151976</v>
      </c>
      <c r="W21" s="41">
        <f t="shared" ref="W21:W25" si="25">IF(Q21=0,0,((V21/Q21)-1)*100)</f>
        <v>2.3717624869489029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523</v>
      </c>
      <c r="D22" s="128">
        <v>523</v>
      </c>
      <c r="E22" s="186">
        <f>SUM(C22:D22)</f>
        <v>1046</v>
      </c>
      <c r="F22" s="126">
        <v>522</v>
      </c>
      <c r="G22" s="128">
        <v>522</v>
      </c>
      <c r="H22" s="186">
        <f>SUM(F22:G22)</f>
        <v>1044</v>
      </c>
      <c r="I22" s="129">
        <f>IF(E22=0,0,((H22/E22)-1)*100)</f>
        <v>-0.19120458891013214</v>
      </c>
      <c r="J22" s="4"/>
      <c r="K22" s="7"/>
      <c r="L22" s="14" t="s">
        <v>11</v>
      </c>
      <c r="M22" s="40">
        <v>71189</v>
      </c>
      <c r="N22" s="38">
        <v>67553</v>
      </c>
      <c r="O22" s="202">
        <f>SUM(M22:N22)</f>
        <v>138742</v>
      </c>
      <c r="P22" s="151">
        <v>3</v>
      </c>
      <c r="Q22" s="202">
        <f>O22+P22</f>
        <v>138745</v>
      </c>
      <c r="R22" s="40">
        <v>77155</v>
      </c>
      <c r="S22" s="38">
        <v>72156</v>
      </c>
      <c r="T22" s="202">
        <f>SUM(R22:S22)</f>
        <v>149311</v>
      </c>
      <c r="U22" s="151">
        <v>2</v>
      </c>
      <c r="V22" s="202">
        <f>T22+U22</f>
        <v>149313</v>
      </c>
      <c r="W22" s="41">
        <f>IF(Q22=0,0,((V22/Q22)-1)*100)</f>
        <v>7.6168510576957837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560</v>
      </c>
      <c r="D23" s="132">
        <v>558</v>
      </c>
      <c r="E23" s="186">
        <f>SUM(C23:D23)</f>
        <v>1118</v>
      </c>
      <c r="F23" s="130">
        <v>564</v>
      </c>
      <c r="G23" s="132">
        <v>564</v>
      </c>
      <c r="H23" s="186">
        <f>SUM(F23:G23)</f>
        <v>1128</v>
      </c>
      <c r="I23" s="129">
        <f>IF(E23=0,0,((H23/E23)-1)*100)</f>
        <v>0.89445438282647061</v>
      </c>
      <c r="J23" s="4"/>
      <c r="K23" s="7"/>
      <c r="L23" s="23" t="s">
        <v>12</v>
      </c>
      <c r="M23" s="40">
        <v>87279</v>
      </c>
      <c r="N23" s="38">
        <v>74240</v>
      </c>
      <c r="O23" s="202">
        <f t="shared" ref="O23" si="26">SUM(M23:N23)</f>
        <v>161519</v>
      </c>
      <c r="P23" s="151">
        <v>498</v>
      </c>
      <c r="Q23" s="324">
        <f>O23+P23</f>
        <v>162017</v>
      </c>
      <c r="R23" s="40">
        <v>94679</v>
      </c>
      <c r="S23" s="38">
        <v>82659</v>
      </c>
      <c r="T23" s="202">
        <f t="shared" ref="T23" si="27">SUM(R23:S23)</f>
        <v>177338</v>
      </c>
      <c r="U23" s="151">
        <v>8</v>
      </c>
      <c r="V23" s="324">
        <f>T23+U23</f>
        <v>177346</v>
      </c>
      <c r="W23" s="41">
        <f>IF(Q23=0,0,((V23/Q23)-1)*100)</f>
        <v>9.4613528210002684</v>
      </c>
    </row>
    <row r="24" spans="1:27" ht="14.25" thickTop="1" thickBot="1">
      <c r="A24" s="1"/>
      <c r="B24" s="133" t="s">
        <v>38</v>
      </c>
      <c r="C24" s="440">
        <f>+C21+C22+C23</f>
        <v>1613</v>
      </c>
      <c r="D24" s="441">
        <f t="shared" ref="D24:H24" si="28">+D21+D22+D23</f>
        <v>1611</v>
      </c>
      <c r="E24" s="454">
        <f t="shared" si="28"/>
        <v>3224</v>
      </c>
      <c r="F24" s="440">
        <f t="shared" si="28"/>
        <v>1614</v>
      </c>
      <c r="G24" s="441">
        <f t="shared" si="28"/>
        <v>1613</v>
      </c>
      <c r="H24" s="454">
        <f t="shared" si="28"/>
        <v>3227</v>
      </c>
      <c r="I24" s="137">
        <f t="shared" ref="I24" si="29">IF(E24=0,0,((H24/E24)-1)*100)</f>
        <v>9.3052109181135378E-2</v>
      </c>
      <c r="J24" s="4"/>
      <c r="L24" s="42" t="s">
        <v>38</v>
      </c>
      <c r="M24" s="43">
        <f t="shared" ref="M24:V24" si="30">+M21+M22+M23</f>
        <v>232581</v>
      </c>
      <c r="N24" s="46">
        <f t="shared" si="30"/>
        <v>215917</v>
      </c>
      <c r="O24" s="455">
        <f t="shared" si="30"/>
        <v>448498</v>
      </c>
      <c r="P24" s="43">
        <f t="shared" si="30"/>
        <v>719</v>
      </c>
      <c r="Q24" s="455">
        <f t="shared" si="30"/>
        <v>449217</v>
      </c>
      <c r="R24" s="43">
        <f t="shared" si="30"/>
        <v>248107</v>
      </c>
      <c r="S24" s="46">
        <f t="shared" si="30"/>
        <v>230465</v>
      </c>
      <c r="T24" s="455">
        <f t="shared" si="30"/>
        <v>478572</v>
      </c>
      <c r="U24" s="43">
        <f t="shared" si="30"/>
        <v>63</v>
      </c>
      <c r="V24" s="455">
        <f t="shared" si="30"/>
        <v>478635</v>
      </c>
      <c r="W24" s="444">
        <f t="shared" ref="W24" si="31">IF(Q24=0,0,((V24/Q24)-1)*100)</f>
        <v>6.5487281202625924</v>
      </c>
      <c r="X24" s="1"/>
      <c r="AA24" s="1"/>
    </row>
    <row r="25" spans="1:27" ht="14.25" thickTop="1" thickBot="1">
      <c r="A25" s="419" t="str">
        <f t="shared" si="22"/>
        <v xml:space="preserve"> </v>
      </c>
      <c r="B25" s="133" t="s">
        <v>64</v>
      </c>
      <c r="C25" s="134">
        <f>+C12+C16+C20+C24</f>
        <v>6115</v>
      </c>
      <c r="D25" s="136">
        <f t="shared" ref="D25:H25" si="32">+D12+D16+D20+D24</f>
        <v>6113</v>
      </c>
      <c r="E25" s="165">
        <f t="shared" si="32"/>
        <v>12228</v>
      </c>
      <c r="F25" s="134">
        <f t="shared" si="32"/>
        <v>6406</v>
      </c>
      <c r="G25" s="136">
        <f t="shared" si="32"/>
        <v>6402</v>
      </c>
      <c r="H25" s="165">
        <f t="shared" si="32"/>
        <v>12808</v>
      </c>
      <c r="I25" s="138">
        <f t="shared" si="23"/>
        <v>4.7432122996401649</v>
      </c>
      <c r="J25" s="8"/>
      <c r="L25" s="42" t="s">
        <v>64</v>
      </c>
      <c r="M25" s="46">
        <f t="shared" ref="M25:V25" si="33">+M12+M16+M20+M24</f>
        <v>861367</v>
      </c>
      <c r="N25" s="44">
        <f t="shared" si="33"/>
        <v>844931</v>
      </c>
      <c r="O25" s="156">
        <f t="shared" si="33"/>
        <v>1706298</v>
      </c>
      <c r="P25" s="45">
        <f t="shared" si="33"/>
        <v>969</v>
      </c>
      <c r="Q25" s="159">
        <f t="shared" si="33"/>
        <v>1707267</v>
      </c>
      <c r="R25" s="46">
        <f t="shared" si="33"/>
        <v>946339</v>
      </c>
      <c r="S25" s="44">
        <f t="shared" si="33"/>
        <v>931519</v>
      </c>
      <c r="T25" s="156">
        <f t="shared" si="33"/>
        <v>1877858</v>
      </c>
      <c r="U25" s="45">
        <f t="shared" si="33"/>
        <v>1032</v>
      </c>
      <c r="V25" s="159">
        <f t="shared" si="33"/>
        <v>1878890</v>
      </c>
      <c r="W25" s="47">
        <f t="shared" si="25"/>
        <v>10.052499111152514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120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33"/>
      <c r="Q33" s="35"/>
      <c r="R33" s="34"/>
      <c r="S33" s="31"/>
      <c r="T33" s="32"/>
      <c r="U33" s="33"/>
      <c r="V33" s="35"/>
      <c r="W33" s="36"/>
    </row>
    <row r="34" spans="1:23">
      <c r="A34" s="4" t="str">
        <f t="shared" si="0"/>
        <v xml:space="preserve"> </v>
      </c>
      <c r="B34" s="112" t="s">
        <v>13</v>
      </c>
      <c r="C34" s="126">
        <v>661</v>
      </c>
      <c r="D34" s="128">
        <v>662</v>
      </c>
      <c r="E34" s="186">
        <f t="shared" ref="E34:E35" si="34">SUM(C34:D34)</f>
        <v>1323</v>
      </c>
      <c r="F34" s="126">
        <v>733</v>
      </c>
      <c r="G34" s="128">
        <v>733</v>
      </c>
      <c r="H34" s="186">
        <f t="shared" ref="H34:H35" si="35">SUM(F34:G34)</f>
        <v>1466</v>
      </c>
      <c r="I34" s="129">
        <f t="shared" ref="I34:I45" si="36">IF(E34=0,0,((H34/E34)-1)*100)</f>
        <v>10.808767951625086</v>
      </c>
      <c r="L34" s="14" t="s">
        <v>13</v>
      </c>
      <c r="M34" s="40">
        <v>99248</v>
      </c>
      <c r="N34" s="38">
        <v>100309</v>
      </c>
      <c r="O34" s="202">
        <f t="shared" ref="O34:O35" si="37">SUM(M34:N34)</f>
        <v>199557</v>
      </c>
      <c r="P34" s="39">
        <v>61</v>
      </c>
      <c r="Q34" s="205">
        <f>O34+P34</f>
        <v>199618</v>
      </c>
      <c r="R34" s="40">
        <v>110719</v>
      </c>
      <c r="S34" s="38">
        <v>115549</v>
      </c>
      <c r="T34" s="202">
        <f t="shared" ref="T34:T35" si="38">SUM(R34:S34)</f>
        <v>226268</v>
      </c>
      <c r="U34" s="39">
        <v>161</v>
      </c>
      <c r="V34" s="205">
        <f>T34+U34</f>
        <v>226429</v>
      </c>
      <c r="W34" s="41">
        <f t="shared" ref="W34:W45" si="39">IF(Q34=0,0,((V34/Q34)-1)*100)</f>
        <v>13.431153503191084</v>
      </c>
    </row>
    <row r="35" spans="1:23">
      <c r="A35" s="4" t="str">
        <f t="shared" si="0"/>
        <v xml:space="preserve"> </v>
      </c>
      <c r="B35" s="112" t="s">
        <v>14</v>
      </c>
      <c r="C35" s="126">
        <v>595</v>
      </c>
      <c r="D35" s="128">
        <v>585</v>
      </c>
      <c r="E35" s="186">
        <f t="shared" si="34"/>
        <v>1180</v>
      </c>
      <c r="F35" s="126">
        <v>647</v>
      </c>
      <c r="G35" s="128">
        <v>647</v>
      </c>
      <c r="H35" s="186">
        <f t="shared" si="35"/>
        <v>1294</v>
      </c>
      <c r="I35" s="129">
        <f t="shared" si="36"/>
        <v>9.6610169491525344</v>
      </c>
      <c r="J35" s="4"/>
      <c r="L35" s="14" t="s">
        <v>14</v>
      </c>
      <c r="M35" s="40">
        <v>91070</v>
      </c>
      <c r="N35" s="38">
        <v>94126</v>
      </c>
      <c r="O35" s="202">
        <f t="shared" si="37"/>
        <v>185196</v>
      </c>
      <c r="P35" s="39">
        <v>0</v>
      </c>
      <c r="Q35" s="205">
        <f>O35+P35</f>
        <v>185196</v>
      </c>
      <c r="R35" s="40">
        <v>109620</v>
      </c>
      <c r="S35" s="38">
        <v>108160</v>
      </c>
      <c r="T35" s="202">
        <f t="shared" si="38"/>
        <v>217780</v>
      </c>
      <c r="U35" s="39">
        <v>0</v>
      </c>
      <c r="V35" s="205">
        <f>T35+U35</f>
        <v>217780</v>
      </c>
      <c r="W35" s="41">
        <f t="shared" si="39"/>
        <v>17.594332490982524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649</v>
      </c>
      <c r="D36" s="128">
        <v>614</v>
      </c>
      <c r="E36" s="186">
        <f>SUM(C36:D36)</f>
        <v>1263</v>
      </c>
      <c r="F36" s="126">
        <v>751</v>
      </c>
      <c r="G36" s="128">
        <v>752</v>
      </c>
      <c r="H36" s="186">
        <f>SUM(F36:G36)</f>
        <v>1503</v>
      </c>
      <c r="I36" s="129">
        <f>IF(E36=0,0,((H36/E36)-1)*100)</f>
        <v>19.00237529691211</v>
      </c>
      <c r="J36" s="4"/>
      <c r="L36" s="14" t="s">
        <v>15</v>
      </c>
      <c r="M36" s="40">
        <v>96984</v>
      </c>
      <c r="N36" s="38">
        <v>96092</v>
      </c>
      <c r="O36" s="202">
        <f>SUM(M36:N36)</f>
        <v>193076</v>
      </c>
      <c r="P36" s="39">
        <v>260</v>
      </c>
      <c r="Q36" s="205">
        <f>O36+P36</f>
        <v>193336</v>
      </c>
      <c r="R36" s="40">
        <v>117373</v>
      </c>
      <c r="S36" s="38">
        <v>120341</v>
      </c>
      <c r="T36" s="202">
        <f>SUM(R36:S36)</f>
        <v>237714</v>
      </c>
      <c r="U36" s="39">
        <v>0</v>
      </c>
      <c r="V36" s="205">
        <f>T36+U36</f>
        <v>237714</v>
      </c>
      <c r="W36" s="41">
        <f>IF(Q36=0,0,((V36/Q36)-1)*100)</f>
        <v>22.953821326602398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0">+C34+C35+C36</f>
        <v>1905</v>
      </c>
      <c r="D37" s="136">
        <f t="shared" si="40"/>
        <v>1861</v>
      </c>
      <c r="E37" s="187">
        <f t="shared" si="40"/>
        <v>3766</v>
      </c>
      <c r="F37" s="134">
        <f t="shared" si="40"/>
        <v>2131</v>
      </c>
      <c r="G37" s="136">
        <f t="shared" si="40"/>
        <v>2132</v>
      </c>
      <c r="H37" s="187">
        <f t="shared" si="40"/>
        <v>4263</v>
      </c>
      <c r="I37" s="138">
        <f t="shared" si="36"/>
        <v>13.197026022304836</v>
      </c>
      <c r="J37" s="8"/>
      <c r="L37" s="42" t="s">
        <v>61</v>
      </c>
      <c r="M37" s="46">
        <f t="shared" ref="M37:V37" si="41">+M34+M35+M36</f>
        <v>287302</v>
      </c>
      <c r="N37" s="44">
        <f t="shared" si="41"/>
        <v>290527</v>
      </c>
      <c r="O37" s="203">
        <f t="shared" si="41"/>
        <v>577829</v>
      </c>
      <c r="P37" s="45">
        <f t="shared" si="41"/>
        <v>321</v>
      </c>
      <c r="Q37" s="206">
        <f t="shared" si="41"/>
        <v>578150</v>
      </c>
      <c r="R37" s="46">
        <f t="shared" si="41"/>
        <v>337712</v>
      </c>
      <c r="S37" s="44">
        <f t="shared" si="41"/>
        <v>344050</v>
      </c>
      <c r="T37" s="203">
        <f t="shared" si="41"/>
        <v>681762</v>
      </c>
      <c r="U37" s="45">
        <f t="shared" si="41"/>
        <v>161</v>
      </c>
      <c r="V37" s="206">
        <f t="shared" si="41"/>
        <v>681923</v>
      </c>
      <c r="W37" s="47">
        <f t="shared" si="39"/>
        <v>17.949148144945081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v>663</v>
      </c>
      <c r="D38" s="141">
        <v>656</v>
      </c>
      <c r="E38" s="186">
        <f t="shared" ref="E38" si="42">SUM(C38:D38)</f>
        <v>1319</v>
      </c>
      <c r="F38" s="139">
        <v>761</v>
      </c>
      <c r="G38" s="141">
        <v>761</v>
      </c>
      <c r="H38" s="186">
        <f t="shared" ref="H38:H40" si="43">SUM(F38:G38)</f>
        <v>1522</v>
      </c>
      <c r="I38" s="129">
        <f t="shared" si="36"/>
        <v>15.39044730856709</v>
      </c>
      <c r="J38" s="8"/>
      <c r="L38" s="14" t="s">
        <v>16</v>
      </c>
      <c r="M38" s="40">
        <v>98177</v>
      </c>
      <c r="N38" s="38">
        <v>96927</v>
      </c>
      <c r="O38" s="202">
        <f t="shared" ref="O38" si="44">SUM(M38:N38)</f>
        <v>195104</v>
      </c>
      <c r="P38" s="151">
        <v>287</v>
      </c>
      <c r="Q38" s="327">
        <f>O38+P38</f>
        <v>195391</v>
      </c>
      <c r="R38" s="40">
        <v>112667</v>
      </c>
      <c r="S38" s="38">
        <v>114775</v>
      </c>
      <c r="T38" s="202">
        <f t="shared" ref="T38:T40" si="45">SUM(R38:S38)</f>
        <v>227442</v>
      </c>
      <c r="U38" s="151">
        <v>0</v>
      </c>
      <c r="V38" s="327">
        <f>T38+U38</f>
        <v>227442</v>
      </c>
      <c r="W38" s="41">
        <f t="shared" si="39"/>
        <v>16.403519097604292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689</v>
      </c>
      <c r="D39" s="141">
        <v>677</v>
      </c>
      <c r="E39" s="186">
        <f>SUM(C39:D39)</f>
        <v>1366</v>
      </c>
      <c r="F39" s="139">
        <v>814</v>
      </c>
      <c r="G39" s="141">
        <v>814</v>
      </c>
      <c r="H39" s="186">
        <f>SUM(F39:G39)</f>
        <v>1628</v>
      </c>
      <c r="I39" s="129">
        <f>IF(E39=0,0,((H39/E39)-1)*100)</f>
        <v>19.180087847730597</v>
      </c>
      <c r="J39" s="4"/>
      <c r="L39" s="14" t="s">
        <v>17</v>
      </c>
      <c r="M39" s="40">
        <v>88668</v>
      </c>
      <c r="N39" s="38">
        <v>90206</v>
      </c>
      <c r="O39" s="202">
        <f>SUM(M39:N39)</f>
        <v>178874</v>
      </c>
      <c r="P39" s="151">
        <v>109</v>
      </c>
      <c r="Q39" s="202">
        <f>O39+P39</f>
        <v>178983</v>
      </c>
      <c r="R39" s="40">
        <v>105325</v>
      </c>
      <c r="S39" s="38">
        <v>109380</v>
      </c>
      <c r="T39" s="202">
        <f>SUM(R39:S39)</f>
        <v>214705</v>
      </c>
      <c r="U39" s="151">
        <v>313</v>
      </c>
      <c r="V39" s="202">
        <f>T39+U39</f>
        <v>215018</v>
      </c>
      <c r="W39" s="41">
        <f>IF(Q39=0,0,((V39/Q39)-1)*100)</f>
        <v>20.133197007537017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v>633</v>
      </c>
      <c r="D40" s="141">
        <v>612</v>
      </c>
      <c r="E40" s="186">
        <f t="shared" ref="E40" si="46">SUM(C40:D40)</f>
        <v>1245</v>
      </c>
      <c r="F40" s="139">
        <v>787</v>
      </c>
      <c r="G40" s="141">
        <v>788</v>
      </c>
      <c r="H40" s="186">
        <f t="shared" si="43"/>
        <v>1575</v>
      </c>
      <c r="I40" s="129">
        <f t="shared" si="36"/>
        <v>26.506024096385538</v>
      </c>
      <c r="J40" s="4"/>
      <c r="L40" s="14" t="s">
        <v>18</v>
      </c>
      <c r="M40" s="40">
        <v>76958</v>
      </c>
      <c r="N40" s="38">
        <v>76322</v>
      </c>
      <c r="O40" s="202">
        <f t="shared" ref="O40" si="47">SUM(M40:N40)</f>
        <v>153280</v>
      </c>
      <c r="P40" s="151">
        <v>0</v>
      </c>
      <c r="Q40" s="202">
        <f>O40+P40</f>
        <v>153280</v>
      </c>
      <c r="R40" s="40">
        <v>100140</v>
      </c>
      <c r="S40" s="38">
        <v>99189</v>
      </c>
      <c r="T40" s="202">
        <f t="shared" si="45"/>
        <v>199329</v>
      </c>
      <c r="U40" s="151">
        <v>108</v>
      </c>
      <c r="V40" s="202">
        <f>T40+U40</f>
        <v>199437</v>
      </c>
      <c r="W40" s="41">
        <f t="shared" si="39"/>
        <v>30.112865344467643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1985</v>
      </c>
      <c r="D41" s="145">
        <f t="shared" ref="D41" si="48">+D38+D39+D40</f>
        <v>1945</v>
      </c>
      <c r="E41" s="188">
        <f t="shared" ref="E41" si="49">+E38+E39+E40</f>
        <v>3930</v>
      </c>
      <c r="F41" s="134">
        <f t="shared" ref="F41" si="50">+F38+F39+F40</f>
        <v>2362</v>
      </c>
      <c r="G41" s="145">
        <f t="shared" ref="G41" si="51">+G38+G39+G40</f>
        <v>2363</v>
      </c>
      <c r="H41" s="188">
        <f t="shared" ref="H41" si="52">+H38+H39+H40</f>
        <v>4725</v>
      </c>
      <c r="I41" s="137">
        <f t="shared" si="36"/>
        <v>20.229007633587791</v>
      </c>
      <c r="J41" s="10"/>
      <c r="K41" s="11"/>
      <c r="L41" s="48" t="s">
        <v>19</v>
      </c>
      <c r="M41" s="49">
        <f>+M38+M39+M40</f>
        <v>263803</v>
      </c>
      <c r="N41" s="50">
        <f t="shared" ref="N41" si="53">+N38+N39+N40</f>
        <v>263455</v>
      </c>
      <c r="O41" s="204">
        <f t="shared" ref="O41" si="54">+O38+O39+O40</f>
        <v>527258</v>
      </c>
      <c r="P41" s="50">
        <f t="shared" ref="P41" si="55">+P38+P39+P40</f>
        <v>396</v>
      </c>
      <c r="Q41" s="204">
        <f t="shared" ref="Q41" si="56">+Q38+Q39+Q40</f>
        <v>527654</v>
      </c>
      <c r="R41" s="49">
        <f t="shared" ref="R41" si="57">+R38+R39+R40</f>
        <v>318132</v>
      </c>
      <c r="S41" s="50">
        <f t="shared" ref="S41" si="58">+S38+S39+S40</f>
        <v>323344</v>
      </c>
      <c r="T41" s="204">
        <f t="shared" ref="T41" si="59">+T38+T39+T40</f>
        <v>641476</v>
      </c>
      <c r="U41" s="50">
        <f t="shared" ref="U41" si="60">+U38+U39+U40</f>
        <v>421</v>
      </c>
      <c r="V41" s="204">
        <f t="shared" ref="V41" si="61">+V38+V39+V40</f>
        <v>641897</v>
      </c>
      <c r="W41" s="51">
        <f t="shared" si="39"/>
        <v>21.651119862637259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v>660</v>
      </c>
      <c r="D42" s="128">
        <v>634</v>
      </c>
      <c r="E42" s="189">
        <f t="shared" ref="E42:E44" si="62">SUM(C42:D42)</f>
        <v>1294</v>
      </c>
      <c r="F42" s="126">
        <v>824</v>
      </c>
      <c r="G42" s="128">
        <v>840</v>
      </c>
      <c r="H42" s="189">
        <f t="shared" ref="H42:H44" si="63">SUM(F42:G42)</f>
        <v>1664</v>
      </c>
      <c r="I42" s="129">
        <f t="shared" si="36"/>
        <v>28.593508500772803</v>
      </c>
      <c r="J42" s="4"/>
      <c r="L42" s="14" t="s">
        <v>21</v>
      </c>
      <c r="M42" s="40">
        <v>87123</v>
      </c>
      <c r="N42" s="38">
        <v>80309</v>
      </c>
      <c r="O42" s="202">
        <f t="shared" ref="O42:O44" si="64">SUM(M42:N42)</f>
        <v>167432</v>
      </c>
      <c r="P42" s="151">
        <v>0</v>
      </c>
      <c r="Q42" s="202">
        <f>O42+P42</f>
        <v>167432</v>
      </c>
      <c r="R42" s="40">
        <v>121960</v>
      </c>
      <c r="S42" s="38">
        <v>119934</v>
      </c>
      <c r="T42" s="202">
        <f t="shared" ref="T42:T44" si="65">SUM(R42:S42)</f>
        <v>241894</v>
      </c>
      <c r="U42" s="151">
        <v>0</v>
      </c>
      <c r="V42" s="202">
        <f>T42+U42</f>
        <v>241894</v>
      </c>
      <c r="W42" s="41">
        <f t="shared" si="39"/>
        <v>44.472980075493339</v>
      </c>
    </row>
    <row r="43" spans="1:23">
      <c r="A43" s="4" t="str">
        <f t="shared" si="0"/>
        <v xml:space="preserve"> </v>
      </c>
      <c r="B43" s="112" t="s">
        <v>22</v>
      </c>
      <c r="C43" s="126">
        <v>676</v>
      </c>
      <c r="D43" s="128">
        <v>651</v>
      </c>
      <c r="E43" s="180">
        <f t="shared" si="62"/>
        <v>1327</v>
      </c>
      <c r="F43" s="126">
        <v>823</v>
      </c>
      <c r="G43" s="128">
        <v>855</v>
      </c>
      <c r="H43" s="180">
        <f t="shared" si="63"/>
        <v>1678</v>
      </c>
      <c r="I43" s="129">
        <f t="shared" si="36"/>
        <v>26.45064054257724</v>
      </c>
      <c r="J43" s="4"/>
      <c r="L43" s="14" t="s">
        <v>22</v>
      </c>
      <c r="M43" s="40">
        <v>94837</v>
      </c>
      <c r="N43" s="38">
        <v>96103</v>
      </c>
      <c r="O43" s="202">
        <f t="shared" si="64"/>
        <v>190940</v>
      </c>
      <c r="P43" s="151">
        <v>87</v>
      </c>
      <c r="Q43" s="202">
        <f>O43+P43</f>
        <v>191027</v>
      </c>
      <c r="R43" s="40">
        <v>126730</v>
      </c>
      <c r="S43" s="38">
        <v>135064</v>
      </c>
      <c r="T43" s="202">
        <f t="shared" si="65"/>
        <v>261794</v>
      </c>
      <c r="U43" s="151">
        <v>0</v>
      </c>
      <c r="V43" s="202">
        <f>T43+U43</f>
        <v>261794</v>
      </c>
      <c r="W43" s="41">
        <f t="shared" si="39"/>
        <v>37.04554853502384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v>650</v>
      </c>
      <c r="D44" s="147">
        <v>658</v>
      </c>
      <c r="E44" s="184">
        <f t="shared" si="62"/>
        <v>1308</v>
      </c>
      <c r="F44" s="126">
        <v>794</v>
      </c>
      <c r="G44" s="147">
        <v>825</v>
      </c>
      <c r="H44" s="184">
        <f t="shared" si="63"/>
        <v>1619</v>
      </c>
      <c r="I44" s="148">
        <f t="shared" si="36"/>
        <v>23.776758409785927</v>
      </c>
      <c r="J44" s="4"/>
      <c r="L44" s="14" t="s">
        <v>23</v>
      </c>
      <c r="M44" s="40">
        <v>84652</v>
      </c>
      <c r="N44" s="38">
        <v>81911</v>
      </c>
      <c r="O44" s="202">
        <f t="shared" si="64"/>
        <v>166563</v>
      </c>
      <c r="P44" s="151">
        <v>0</v>
      </c>
      <c r="Q44" s="202">
        <f>O44+P44</f>
        <v>166563</v>
      </c>
      <c r="R44" s="40">
        <v>102995</v>
      </c>
      <c r="S44" s="38">
        <v>101691</v>
      </c>
      <c r="T44" s="202">
        <f t="shared" si="65"/>
        <v>204686</v>
      </c>
      <c r="U44" s="151">
        <v>87</v>
      </c>
      <c r="V44" s="202">
        <f>T44+U44</f>
        <v>204773</v>
      </c>
      <c r="W44" s="41">
        <f t="shared" si="39"/>
        <v>22.940268847222978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6">+C42+C43+C44</f>
        <v>1986</v>
      </c>
      <c r="D45" s="136">
        <f t="shared" si="66"/>
        <v>1943</v>
      </c>
      <c r="E45" s="190">
        <f t="shared" si="66"/>
        <v>3929</v>
      </c>
      <c r="F45" s="134">
        <f t="shared" si="66"/>
        <v>2441</v>
      </c>
      <c r="G45" s="136">
        <f t="shared" si="66"/>
        <v>2520</v>
      </c>
      <c r="H45" s="190">
        <f t="shared" si="66"/>
        <v>4961</v>
      </c>
      <c r="I45" s="137">
        <f t="shared" si="36"/>
        <v>26.266225502672434</v>
      </c>
      <c r="J45" s="4"/>
      <c r="L45" s="42" t="s">
        <v>24</v>
      </c>
      <c r="M45" s="46">
        <f t="shared" ref="M45:V45" si="67">+M42+M43+M44</f>
        <v>266612</v>
      </c>
      <c r="N45" s="44">
        <f t="shared" si="67"/>
        <v>258323</v>
      </c>
      <c r="O45" s="203">
        <f t="shared" si="67"/>
        <v>524935</v>
      </c>
      <c r="P45" s="44">
        <f t="shared" si="67"/>
        <v>87</v>
      </c>
      <c r="Q45" s="203">
        <f t="shared" si="67"/>
        <v>525022</v>
      </c>
      <c r="R45" s="46">
        <f t="shared" si="67"/>
        <v>351685</v>
      </c>
      <c r="S45" s="44">
        <f t="shared" si="67"/>
        <v>356689</v>
      </c>
      <c r="T45" s="203">
        <f t="shared" si="67"/>
        <v>708374</v>
      </c>
      <c r="U45" s="44">
        <f t="shared" si="67"/>
        <v>87</v>
      </c>
      <c r="V45" s="203">
        <f t="shared" si="67"/>
        <v>708461</v>
      </c>
      <c r="W45" s="47">
        <f t="shared" si="39"/>
        <v>34.939297781807241</v>
      </c>
    </row>
    <row r="46" spans="1:23" ht="13.5" thickTop="1">
      <c r="A46" s="4" t="str">
        <f t="shared" ref="A46" si="68">IF(ISERROR(F46/G46)," ",IF(F46/G46&gt;0.5,IF(F46/G46&lt;1.5," ","NOT OK"),"NOT OK"))</f>
        <v xml:space="preserve"> </v>
      </c>
      <c r="B46" s="112" t="s">
        <v>10</v>
      </c>
      <c r="C46" s="126">
        <v>719</v>
      </c>
      <c r="D46" s="128">
        <v>716</v>
      </c>
      <c r="E46" s="186">
        <f t="shared" ref="E46" si="69">SUM(C46:D46)</f>
        <v>1435</v>
      </c>
      <c r="F46" s="126">
        <v>842</v>
      </c>
      <c r="G46" s="128">
        <v>866</v>
      </c>
      <c r="H46" s="186">
        <f t="shared" ref="H46" si="70">SUM(F46:G46)</f>
        <v>1708</v>
      </c>
      <c r="I46" s="129">
        <f t="shared" ref="I46" si="71">IF(E46=0,0,((H46/E46)-1)*100)</f>
        <v>19.024390243902435</v>
      </c>
      <c r="J46" s="4"/>
      <c r="K46" s="7"/>
      <c r="L46" s="14" t="s">
        <v>10</v>
      </c>
      <c r="M46" s="40">
        <v>105028</v>
      </c>
      <c r="N46" s="38">
        <v>106103</v>
      </c>
      <c r="O46" s="202">
        <f>SUM(M46:N46)</f>
        <v>211131</v>
      </c>
      <c r="P46" s="151">
        <v>273</v>
      </c>
      <c r="Q46" s="202">
        <f>O46+P46</f>
        <v>211404</v>
      </c>
      <c r="R46" s="40">
        <v>126639</v>
      </c>
      <c r="S46" s="38">
        <v>127388</v>
      </c>
      <c r="T46" s="202">
        <f>SUM(R46:S46)</f>
        <v>254027</v>
      </c>
      <c r="U46" s="151">
        <v>146</v>
      </c>
      <c r="V46" s="202">
        <f t="shared" ref="V46" si="72">T46+U46</f>
        <v>254173</v>
      </c>
      <c r="W46" s="41">
        <f t="shared" ref="W46" si="73">IF(Q46=0,0,((V46/Q46)-1)*100)</f>
        <v>20.230932243476939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716</v>
      </c>
      <c r="D47" s="128">
        <v>714</v>
      </c>
      <c r="E47" s="186">
        <f>SUM(C47:D47)</f>
        <v>1430</v>
      </c>
      <c r="F47" s="126">
        <v>872</v>
      </c>
      <c r="G47" s="128">
        <v>873</v>
      </c>
      <c r="H47" s="186">
        <f>SUM(F47:G47)</f>
        <v>1745</v>
      </c>
      <c r="I47" s="129">
        <f>IF(E47=0,0,((H47/E47)-1)*100)</f>
        <v>22.027972027972019</v>
      </c>
      <c r="J47" s="4"/>
      <c r="K47" s="7"/>
      <c r="L47" s="14" t="s">
        <v>11</v>
      </c>
      <c r="M47" s="40">
        <v>102442</v>
      </c>
      <c r="N47" s="38">
        <v>99556</v>
      </c>
      <c r="O47" s="202">
        <f>SUM(M47:N47)</f>
        <v>201998</v>
      </c>
      <c r="P47" s="151">
        <v>0</v>
      </c>
      <c r="Q47" s="202">
        <f>O47+P47</f>
        <v>201998</v>
      </c>
      <c r="R47" s="40">
        <v>130866</v>
      </c>
      <c r="S47" s="38">
        <v>123401</v>
      </c>
      <c r="T47" s="202">
        <f>SUM(R47:S47)</f>
        <v>254267</v>
      </c>
      <c r="U47" s="151">
        <v>164</v>
      </c>
      <c r="V47" s="202">
        <f>T47+U47</f>
        <v>254431</v>
      </c>
      <c r="W47" s="41">
        <f>IF(Q47=0,0,((V47/Q47)-1)*100)</f>
        <v>25.957187694927676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741</v>
      </c>
      <c r="D48" s="132">
        <v>741</v>
      </c>
      <c r="E48" s="186">
        <f>SUM(C48:D48)</f>
        <v>1482</v>
      </c>
      <c r="F48" s="130">
        <v>918</v>
      </c>
      <c r="G48" s="132">
        <v>916</v>
      </c>
      <c r="H48" s="186">
        <f>SUM(F48:G48)</f>
        <v>1834</v>
      </c>
      <c r="I48" s="129">
        <f>IF(E48=0,0,((H48/E48)-1)*100)</f>
        <v>23.75168690958165</v>
      </c>
      <c r="J48" s="4"/>
      <c r="K48" s="7"/>
      <c r="L48" s="23" t="s">
        <v>12</v>
      </c>
      <c r="M48" s="40">
        <v>110321</v>
      </c>
      <c r="N48" s="38">
        <v>96028</v>
      </c>
      <c r="O48" s="202">
        <f t="shared" ref="O48" si="74">SUM(M48:N48)</f>
        <v>206349</v>
      </c>
      <c r="P48" s="39">
        <v>110</v>
      </c>
      <c r="Q48" s="205">
        <f>O48+P48</f>
        <v>206459</v>
      </c>
      <c r="R48" s="40">
        <v>141107</v>
      </c>
      <c r="S48" s="38">
        <v>125044</v>
      </c>
      <c r="T48" s="202">
        <f t="shared" ref="T48" si="75">SUM(R48:S48)</f>
        <v>266151</v>
      </c>
      <c r="U48" s="39">
        <v>0</v>
      </c>
      <c r="V48" s="205">
        <f>T48+U48</f>
        <v>266151</v>
      </c>
      <c r="W48" s="41">
        <f>IF(Q48=0,0,((V48/Q48)-1)*100)</f>
        <v>28.912277982553448</v>
      </c>
    </row>
    <row r="49" spans="1:27" ht="14.25" thickTop="1" thickBot="1">
      <c r="A49" s="1"/>
      <c r="B49" s="133" t="s">
        <v>38</v>
      </c>
      <c r="C49" s="440">
        <f>+C46+C47+C48</f>
        <v>2176</v>
      </c>
      <c r="D49" s="441">
        <f t="shared" ref="D49" si="76">+D46+D47+D48</f>
        <v>2171</v>
      </c>
      <c r="E49" s="454">
        <f t="shared" ref="E49" si="77">+E46+E47+E48</f>
        <v>4347</v>
      </c>
      <c r="F49" s="440">
        <f t="shared" ref="F49" si="78">+F46+F47+F48</f>
        <v>2632</v>
      </c>
      <c r="G49" s="441">
        <f t="shared" ref="G49" si="79">+G46+G47+G48</f>
        <v>2655</v>
      </c>
      <c r="H49" s="454">
        <f t="shared" ref="H49" si="80">+H46+H47+H48</f>
        <v>5287</v>
      </c>
      <c r="I49" s="137">
        <f t="shared" ref="I49:I50" si="81">IF(E49=0,0,((H49/E49)-1)*100)</f>
        <v>21.624108580630331</v>
      </c>
      <c r="J49" s="4"/>
      <c r="L49" s="42" t="s">
        <v>38</v>
      </c>
      <c r="M49" s="43">
        <f t="shared" ref="M49" si="82">+M46+M47+M48</f>
        <v>317791</v>
      </c>
      <c r="N49" s="46">
        <f t="shared" ref="N49" si="83">+N46+N47+N48</f>
        <v>301687</v>
      </c>
      <c r="O49" s="455">
        <f t="shared" ref="O49" si="84">+O46+O47+O48</f>
        <v>619478</v>
      </c>
      <c r="P49" s="43">
        <f t="shared" ref="P49" si="85">+P46+P47+P48</f>
        <v>383</v>
      </c>
      <c r="Q49" s="455">
        <f t="shared" ref="Q49" si="86">+Q46+Q47+Q48</f>
        <v>619861</v>
      </c>
      <c r="R49" s="43">
        <f t="shared" ref="R49" si="87">+R46+R47+R48</f>
        <v>398612</v>
      </c>
      <c r="S49" s="46">
        <f t="shared" ref="S49" si="88">+S46+S47+S48</f>
        <v>375833</v>
      </c>
      <c r="T49" s="455">
        <f t="shared" ref="T49" si="89">+T46+T47+T48</f>
        <v>774445</v>
      </c>
      <c r="U49" s="43">
        <f t="shared" ref="U49" si="90">+U46+U47+U48</f>
        <v>310</v>
      </c>
      <c r="V49" s="455">
        <f t="shared" ref="V49" si="91">+V46+V47+V48</f>
        <v>774755</v>
      </c>
      <c r="W49" s="444">
        <f t="shared" ref="W49:W50" si="92">IF(Q49=0,0,((V49/Q49)-1)*100)</f>
        <v>24.988505487520584</v>
      </c>
      <c r="X49" s="1"/>
      <c r="AA49" s="1"/>
    </row>
    <row r="50" spans="1:27" ht="14.25" thickTop="1" thickBot="1">
      <c r="A50" s="419" t="str">
        <f t="shared" ref="A50" si="93">IF(ISERROR(F50/G50)," ",IF(F50/G50&gt;0.5,IF(F50/G50&lt;1.5," ","NOT OK"),"NOT OK"))</f>
        <v xml:space="preserve"> </v>
      </c>
      <c r="B50" s="133" t="s">
        <v>64</v>
      </c>
      <c r="C50" s="134">
        <f>+C37+C41+C45+C49</f>
        <v>8052</v>
      </c>
      <c r="D50" s="136">
        <f t="shared" ref="D50" si="94">+D37+D41+D45+D49</f>
        <v>7920</v>
      </c>
      <c r="E50" s="165">
        <f t="shared" ref="E50" si="95">+E37+E41+E45+E49</f>
        <v>15972</v>
      </c>
      <c r="F50" s="134">
        <f t="shared" ref="F50" si="96">+F37+F41+F45+F49</f>
        <v>9566</v>
      </c>
      <c r="G50" s="136">
        <f t="shared" ref="G50" si="97">+G37+G41+G45+G49</f>
        <v>9670</v>
      </c>
      <c r="H50" s="165">
        <f t="shared" ref="H50" si="98">+H37+H41+H45+H49</f>
        <v>19236</v>
      </c>
      <c r="I50" s="138">
        <f t="shared" si="81"/>
        <v>20.435762584522909</v>
      </c>
      <c r="J50" s="8"/>
      <c r="L50" s="42" t="s">
        <v>64</v>
      </c>
      <c r="M50" s="46">
        <f t="shared" ref="M50" si="99">+M37+M41+M45+M49</f>
        <v>1135508</v>
      </c>
      <c r="N50" s="44">
        <f t="shared" ref="N50" si="100">+N37+N41+N45+N49</f>
        <v>1113992</v>
      </c>
      <c r="O50" s="156">
        <f t="shared" ref="O50" si="101">+O37+O41+O45+O49</f>
        <v>2249500</v>
      </c>
      <c r="P50" s="45">
        <f t="shared" ref="P50" si="102">+P37+P41+P45+P49</f>
        <v>1187</v>
      </c>
      <c r="Q50" s="159">
        <f t="shared" ref="Q50" si="103">+Q37+Q41+Q45+Q49</f>
        <v>2250687</v>
      </c>
      <c r="R50" s="46">
        <f t="shared" ref="R50" si="104">+R37+R41+R45+R49</f>
        <v>1406141</v>
      </c>
      <c r="S50" s="44">
        <f t="shared" ref="S50" si="105">+S37+S41+S45+S49</f>
        <v>1399916</v>
      </c>
      <c r="T50" s="156">
        <f t="shared" ref="T50" si="106">+T37+T41+T45+T49</f>
        <v>2806057</v>
      </c>
      <c r="U50" s="45">
        <f t="shared" ref="U50" si="107">+U37+U41+U45+U49</f>
        <v>979</v>
      </c>
      <c r="V50" s="159">
        <f t="shared" ref="V50" si="108">+V37+V41+V45+V49</f>
        <v>2807036</v>
      </c>
      <c r="W50" s="47">
        <f t="shared" si="92"/>
        <v>24.719074664757912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120" t="s">
        <v>7</v>
      </c>
      <c r="F57" s="118" t="s">
        <v>5</v>
      </c>
      <c r="G57" s="119" t="s">
        <v>6</v>
      </c>
      <c r="H57" s="120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152"/>
      <c r="V58" s="153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09">+C9+C34</f>
        <v>1195</v>
      </c>
      <c r="D59" s="128">
        <f t="shared" si="109"/>
        <v>1197</v>
      </c>
      <c r="E59" s="186">
        <f t="shared" si="109"/>
        <v>2392</v>
      </c>
      <c r="F59" s="126">
        <f t="shared" si="109"/>
        <v>1311</v>
      </c>
      <c r="G59" s="128">
        <f t="shared" si="109"/>
        <v>1309</v>
      </c>
      <c r="H59" s="186">
        <f t="shared" si="109"/>
        <v>2620</v>
      </c>
      <c r="I59" s="129">
        <f t="shared" ref="I59:I70" si="110">IF(E59=0,0,((H59/E59)-1)*100)</f>
        <v>9.5317725752508409</v>
      </c>
      <c r="J59" s="4"/>
      <c r="L59" s="14" t="s">
        <v>13</v>
      </c>
      <c r="M59" s="37">
        <f t="shared" ref="M59:N61" si="111">+M9+M34</f>
        <v>176698</v>
      </c>
      <c r="N59" s="38">
        <f t="shared" si="111"/>
        <v>181304</v>
      </c>
      <c r="O59" s="202">
        <f t="shared" ref="O59:O60" si="112">SUM(M59:N59)</f>
        <v>358002</v>
      </c>
      <c r="P59" s="39">
        <f t="shared" ref="P59:U59" si="113">+P9+P34</f>
        <v>63</v>
      </c>
      <c r="Q59" s="202">
        <f t="shared" si="113"/>
        <v>358065</v>
      </c>
      <c r="R59" s="40">
        <f t="shared" si="113"/>
        <v>190923</v>
      </c>
      <c r="S59" s="38">
        <f t="shared" si="113"/>
        <v>199778</v>
      </c>
      <c r="T59" s="202">
        <f t="shared" si="113"/>
        <v>390701</v>
      </c>
      <c r="U59" s="151">
        <f t="shared" si="113"/>
        <v>165</v>
      </c>
      <c r="V59" s="202">
        <f>+T59+U59</f>
        <v>390866</v>
      </c>
      <c r="W59" s="41">
        <f t="shared" ref="W59:W70" si="114">IF(Q59=0,0,((V59/Q59)-1)*100)</f>
        <v>9.160627260413623</v>
      </c>
    </row>
    <row r="60" spans="1:27">
      <c r="A60" s="4" t="str">
        <f t="shared" si="0"/>
        <v xml:space="preserve"> </v>
      </c>
      <c r="B60" s="112" t="s">
        <v>14</v>
      </c>
      <c r="C60" s="126">
        <f t="shared" si="109"/>
        <v>1076</v>
      </c>
      <c r="D60" s="128">
        <f t="shared" si="109"/>
        <v>1065</v>
      </c>
      <c r="E60" s="186">
        <f t="shared" si="109"/>
        <v>2141</v>
      </c>
      <c r="F60" s="126">
        <f t="shared" si="109"/>
        <v>1189</v>
      </c>
      <c r="G60" s="128">
        <f t="shared" si="109"/>
        <v>1190</v>
      </c>
      <c r="H60" s="186">
        <f t="shared" si="109"/>
        <v>2379</v>
      </c>
      <c r="I60" s="129">
        <f t="shared" si="110"/>
        <v>11.116300794021484</v>
      </c>
      <c r="J60" s="4"/>
      <c r="L60" s="14" t="s">
        <v>14</v>
      </c>
      <c r="M60" s="37">
        <f t="shared" si="111"/>
        <v>159990</v>
      </c>
      <c r="N60" s="38">
        <f t="shared" si="111"/>
        <v>166112</v>
      </c>
      <c r="O60" s="202">
        <f t="shared" si="112"/>
        <v>326102</v>
      </c>
      <c r="P60" s="39">
        <f t="shared" ref="P60:S61" si="115">+P10+P35</f>
        <v>4</v>
      </c>
      <c r="Q60" s="202">
        <f t="shared" si="115"/>
        <v>326106</v>
      </c>
      <c r="R60" s="40">
        <f t="shared" si="115"/>
        <v>191960</v>
      </c>
      <c r="S60" s="38">
        <f t="shared" si="115"/>
        <v>190978</v>
      </c>
      <c r="T60" s="202">
        <f t="shared" ref="T60" si="116">SUM(R60:S60)</f>
        <v>382938</v>
      </c>
      <c r="U60" s="151">
        <f>+U10+U35</f>
        <v>0</v>
      </c>
      <c r="V60" s="202">
        <f>+T60+U60</f>
        <v>382938</v>
      </c>
      <c r="W60" s="41">
        <f t="shared" si="114"/>
        <v>17.427462236205415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9"/>
        <v>1154</v>
      </c>
      <c r="D61" s="128">
        <f t="shared" si="109"/>
        <v>1119</v>
      </c>
      <c r="E61" s="186">
        <f t="shared" si="109"/>
        <v>2273</v>
      </c>
      <c r="F61" s="126">
        <f t="shared" si="109"/>
        <v>1323</v>
      </c>
      <c r="G61" s="128">
        <f t="shared" si="109"/>
        <v>1325</v>
      </c>
      <c r="H61" s="186">
        <f t="shared" si="109"/>
        <v>2648</v>
      </c>
      <c r="I61" s="129">
        <f>IF(E61=0,0,((H61/E61)-1)*100)</f>
        <v>16.498020237571499</v>
      </c>
      <c r="J61" s="4"/>
      <c r="L61" s="14" t="s">
        <v>15</v>
      </c>
      <c r="M61" s="37">
        <f t="shared" si="111"/>
        <v>167577</v>
      </c>
      <c r="N61" s="38">
        <f t="shared" si="111"/>
        <v>170875</v>
      </c>
      <c r="O61" s="202">
        <f>SUM(M61:N61)</f>
        <v>338452</v>
      </c>
      <c r="P61" s="39">
        <f t="shared" si="115"/>
        <v>386</v>
      </c>
      <c r="Q61" s="202">
        <f t="shared" si="115"/>
        <v>338838</v>
      </c>
      <c r="R61" s="40">
        <f t="shared" si="115"/>
        <v>201504</v>
      </c>
      <c r="S61" s="38">
        <f t="shared" si="115"/>
        <v>208220</v>
      </c>
      <c r="T61" s="202">
        <f>SUM(R61:S61)</f>
        <v>409724</v>
      </c>
      <c r="U61" s="151">
        <f>+U11+U36</f>
        <v>123</v>
      </c>
      <c r="V61" s="202">
        <f>+T61+U61</f>
        <v>409847</v>
      </c>
      <c r="W61" s="41">
        <f>IF(Q61=0,0,((V61/Q61)-1)*100)</f>
        <v>20.956622338698729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7">+C59+C60+C61</f>
        <v>3425</v>
      </c>
      <c r="D62" s="136">
        <f t="shared" si="117"/>
        <v>3381</v>
      </c>
      <c r="E62" s="181">
        <f t="shared" si="117"/>
        <v>6806</v>
      </c>
      <c r="F62" s="134">
        <f t="shared" si="117"/>
        <v>3823</v>
      </c>
      <c r="G62" s="136">
        <f t="shared" si="117"/>
        <v>3824</v>
      </c>
      <c r="H62" s="187">
        <f t="shared" si="117"/>
        <v>7647</v>
      </c>
      <c r="I62" s="138">
        <f>IF(E62=0,0,((H62/E62)-1)*100)</f>
        <v>12.356744049368196</v>
      </c>
      <c r="J62" s="8"/>
      <c r="L62" s="42" t="s">
        <v>61</v>
      </c>
      <c r="M62" s="46">
        <f t="shared" ref="M62:V62" si="118">+M59+M60+M61</f>
        <v>504265</v>
      </c>
      <c r="N62" s="44">
        <f t="shared" si="118"/>
        <v>518291</v>
      </c>
      <c r="O62" s="203">
        <f t="shared" si="118"/>
        <v>1022556</v>
      </c>
      <c r="P62" s="45">
        <f t="shared" si="118"/>
        <v>453</v>
      </c>
      <c r="Q62" s="206">
        <f t="shared" si="118"/>
        <v>1023009</v>
      </c>
      <c r="R62" s="46">
        <f t="shared" si="118"/>
        <v>584387</v>
      </c>
      <c r="S62" s="44">
        <f t="shared" si="118"/>
        <v>598976</v>
      </c>
      <c r="T62" s="203">
        <f t="shared" si="118"/>
        <v>1183363</v>
      </c>
      <c r="U62" s="45">
        <f t="shared" si="118"/>
        <v>288</v>
      </c>
      <c r="V62" s="206">
        <f t="shared" si="118"/>
        <v>1183651</v>
      </c>
      <c r="W62" s="47">
        <f>IF(Q62=0,0,((V62/Q62)-1)*100)</f>
        <v>15.702892154418979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19">+C13+C38</f>
        <v>1166</v>
      </c>
      <c r="D63" s="141">
        <f t="shared" si="119"/>
        <v>1161</v>
      </c>
      <c r="E63" s="186">
        <f t="shared" si="119"/>
        <v>2327</v>
      </c>
      <c r="F63" s="139">
        <f t="shared" si="119"/>
        <v>1274</v>
      </c>
      <c r="G63" s="141">
        <f t="shared" si="119"/>
        <v>1274</v>
      </c>
      <c r="H63" s="186">
        <f t="shared" si="119"/>
        <v>2548</v>
      </c>
      <c r="I63" s="129">
        <f t="shared" si="110"/>
        <v>9.4972067039106101</v>
      </c>
      <c r="J63" s="8"/>
      <c r="L63" s="14" t="s">
        <v>16</v>
      </c>
      <c r="M63" s="37">
        <f t="shared" ref="M63:N65" si="120">+M13+M38</f>
        <v>167892</v>
      </c>
      <c r="N63" s="38">
        <f t="shared" si="120"/>
        <v>166045</v>
      </c>
      <c r="O63" s="202">
        <f t="shared" ref="O63:O65" si="121">SUM(M63:N63)</f>
        <v>333937</v>
      </c>
      <c r="P63" s="39">
        <f t="shared" ref="P63:S65" si="122">+P13+P38</f>
        <v>292</v>
      </c>
      <c r="Q63" s="202">
        <f t="shared" si="122"/>
        <v>334229</v>
      </c>
      <c r="R63" s="40">
        <f t="shared" si="122"/>
        <v>188082</v>
      </c>
      <c r="S63" s="38">
        <f t="shared" si="122"/>
        <v>192379</v>
      </c>
      <c r="T63" s="202">
        <f t="shared" ref="T63:T65" si="123">SUM(R63:S63)</f>
        <v>380461</v>
      </c>
      <c r="U63" s="151">
        <f>+U13+U38</f>
        <v>2</v>
      </c>
      <c r="V63" s="202">
        <f>+T63+U63</f>
        <v>380463</v>
      </c>
      <c r="W63" s="41">
        <f t="shared" si="114"/>
        <v>13.833030646652444</v>
      </c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9"/>
        <v>1181</v>
      </c>
      <c r="D64" s="141">
        <f t="shared" si="119"/>
        <v>1165</v>
      </c>
      <c r="E64" s="186">
        <f t="shared" si="119"/>
        <v>2346</v>
      </c>
      <c r="F64" s="139">
        <f t="shared" si="119"/>
        <v>1332</v>
      </c>
      <c r="G64" s="141">
        <f t="shared" si="119"/>
        <v>1332</v>
      </c>
      <c r="H64" s="186">
        <f t="shared" si="119"/>
        <v>2664</v>
      </c>
      <c r="I64" s="129">
        <f>IF(E64=0,0,((H64/E64)-1)*100)</f>
        <v>13.554987212276215</v>
      </c>
      <c r="J64" s="4"/>
      <c r="L64" s="14" t="s">
        <v>17</v>
      </c>
      <c r="M64" s="37">
        <f t="shared" si="120"/>
        <v>153376</v>
      </c>
      <c r="N64" s="38">
        <f t="shared" si="120"/>
        <v>154030</v>
      </c>
      <c r="O64" s="202">
        <f>SUM(M64:N64)</f>
        <v>307406</v>
      </c>
      <c r="P64" s="39">
        <f t="shared" si="122"/>
        <v>111</v>
      </c>
      <c r="Q64" s="202">
        <f t="shared" si="122"/>
        <v>307517</v>
      </c>
      <c r="R64" s="40">
        <f t="shared" si="122"/>
        <v>177125</v>
      </c>
      <c r="S64" s="38">
        <f t="shared" si="122"/>
        <v>180523</v>
      </c>
      <c r="T64" s="202">
        <f>SUM(R64:S64)</f>
        <v>357648</v>
      </c>
      <c r="U64" s="151">
        <f>+U14+U39</f>
        <v>416</v>
      </c>
      <c r="V64" s="202">
        <f>+T64+U64</f>
        <v>358064</v>
      </c>
      <c r="W64" s="41">
        <f>IF(Q64=0,0,((V64/Q64)-1)*100)</f>
        <v>16.437140060549503</v>
      </c>
    </row>
    <row r="65" spans="1:27" ht="13.5" thickBot="1">
      <c r="A65" s="4" t="str">
        <f t="shared" ref="A65:A70" si="124">IF(ISERROR(F65/G65)," ",IF(F65/G65&gt;0.5,IF(F65/G65&lt;1.5," ","NOT OK"),"NOT OK"))</f>
        <v xml:space="preserve"> </v>
      </c>
      <c r="B65" s="112" t="s">
        <v>18</v>
      </c>
      <c r="C65" s="139">
        <f t="shared" si="119"/>
        <v>1128</v>
      </c>
      <c r="D65" s="141">
        <f t="shared" si="119"/>
        <v>1107</v>
      </c>
      <c r="E65" s="186">
        <f t="shared" si="119"/>
        <v>2235</v>
      </c>
      <c r="F65" s="139">
        <f t="shared" si="119"/>
        <v>1281</v>
      </c>
      <c r="G65" s="141">
        <f t="shared" si="119"/>
        <v>1281</v>
      </c>
      <c r="H65" s="186">
        <f t="shared" si="119"/>
        <v>2562</v>
      </c>
      <c r="I65" s="129">
        <f t="shared" si="110"/>
        <v>14.630872483221481</v>
      </c>
      <c r="J65" s="4"/>
      <c r="L65" s="14" t="s">
        <v>18</v>
      </c>
      <c r="M65" s="37">
        <f t="shared" si="120"/>
        <v>145515</v>
      </c>
      <c r="N65" s="38">
        <f t="shared" si="120"/>
        <v>142058</v>
      </c>
      <c r="O65" s="202">
        <f t="shared" si="121"/>
        <v>287573</v>
      </c>
      <c r="P65" s="39">
        <f t="shared" si="122"/>
        <v>2</v>
      </c>
      <c r="Q65" s="202">
        <f t="shared" si="122"/>
        <v>287575</v>
      </c>
      <c r="R65" s="40">
        <f t="shared" si="122"/>
        <v>172896</v>
      </c>
      <c r="S65" s="38">
        <f t="shared" si="122"/>
        <v>169618</v>
      </c>
      <c r="T65" s="202">
        <f t="shared" si="123"/>
        <v>342514</v>
      </c>
      <c r="U65" s="151">
        <f>+U15+U40</f>
        <v>296</v>
      </c>
      <c r="V65" s="202">
        <f>+T65+U65</f>
        <v>342810</v>
      </c>
      <c r="W65" s="41">
        <f t="shared" si="114"/>
        <v>19.207163348691637</v>
      </c>
    </row>
    <row r="66" spans="1:27" ht="16.5" thickTop="1" thickBot="1">
      <c r="A66" s="10" t="str">
        <f t="shared" si="124"/>
        <v xml:space="preserve"> </v>
      </c>
      <c r="B66" s="142" t="s">
        <v>19</v>
      </c>
      <c r="C66" s="143">
        <f>+C63+C64+C65</f>
        <v>3475</v>
      </c>
      <c r="D66" s="150">
        <f t="shared" ref="D66" si="125">+D63+D64+D65</f>
        <v>3433</v>
      </c>
      <c r="E66" s="195">
        <f t="shared" ref="E66" si="126">+E63+E64+E65</f>
        <v>6908</v>
      </c>
      <c r="F66" s="134">
        <f t="shared" ref="F66" si="127">+F63+F64+F65</f>
        <v>3887</v>
      </c>
      <c r="G66" s="145">
        <f t="shared" ref="G66" si="128">+G63+G64+G65</f>
        <v>3887</v>
      </c>
      <c r="H66" s="188">
        <f t="shared" ref="H66" si="129">+H63+H64+H65</f>
        <v>7774</v>
      </c>
      <c r="I66" s="137">
        <f t="shared" si="110"/>
        <v>12.536189924724962</v>
      </c>
      <c r="J66" s="10"/>
      <c r="K66" s="11"/>
      <c r="L66" s="48" t="s">
        <v>19</v>
      </c>
      <c r="M66" s="49">
        <f>+M63+M64+M65</f>
        <v>466783</v>
      </c>
      <c r="N66" s="50">
        <f t="shared" ref="N66" si="130">+N63+N64+N65</f>
        <v>462133</v>
      </c>
      <c r="O66" s="204">
        <f t="shared" ref="O66" si="131">+O63+O64+O65</f>
        <v>928916</v>
      </c>
      <c r="P66" s="50">
        <f t="shared" ref="P66" si="132">+P63+P64+P65</f>
        <v>405</v>
      </c>
      <c r="Q66" s="204">
        <f t="shared" ref="Q66" si="133">+Q63+Q64+Q65</f>
        <v>929321</v>
      </c>
      <c r="R66" s="49">
        <f t="shared" ref="R66" si="134">+R63+R64+R65</f>
        <v>538103</v>
      </c>
      <c r="S66" s="50">
        <f t="shared" ref="S66" si="135">+S63+S64+S65</f>
        <v>542520</v>
      </c>
      <c r="T66" s="204">
        <f t="shared" ref="T66" si="136">+T63+T64+T65</f>
        <v>1080623</v>
      </c>
      <c r="U66" s="50">
        <f t="shared" ref="U66" si="137">+U63+U64+U65</f>
        <v>714</v>
      </c>
      <c r="V66" s="204">
        <f t="shared" ref="V66" si="138">+V63+V64+V65</f>
        <v>1081337</v>
      </c>
      <c r="W66" s="51">
        <f t="shared" si="114"/>
        <v>16.35774936754899</v>
      </c>
    </row>
    <row r="67" spans="1:27" ht="13.5" thickTop="1">
      <c r="A67" s="4" t="str">
        <f t="shared" si="124"/>
        <v xml:space="preserve"> </v>
      </c>
      <c r="B67" s="112" t="s">
        <v>21</v>
      </c>
      <c r="C67" s="126">
        <f t="shared" ref="C67:H69" si="139">+C17+C42</f>
        <v>1143</v>
      </c>
      <c r="D67" s="128">
        <f t="shared" si="139"/>
        <v>1118</v>
      </c>
      <c r="E67" s="196">
        <f t="shared" si="139"/>
        <v>2261</v>
      </c>
      <c r="F67" s="126">
        <f t="shared" si="139"/>
        <v>1353</v>
      </c>
      <c r="G67" s="128">
        <f t="shared" si="139"/>
        <v>1369</v>
      </c>
      <c r="H67" s="189">
        <f t="shared" si="139"/>
        <v>2722</v>
      </c>
      <c r="I67" s="129">
        <f t="shared" si="110"/>
        <v>20.389208314904916</v>
      </c>
      <c r="J67" s="4"/>
      <c r="L67" s="14" t="s">
        <v>21</v>
      </c>
      <c r="M67" s="37">
        <f t="shared" ref="M67:N69" si="140">+M17+M42</f>
        <v>157559</v>
      </c>
      <c r="N67" s="38">
        <f t="shared" si="140"/>
        <v>148597</v>
      </c>
      <c r="O67" s="202">
        <f t="shared" ref="O67:O69" si="141">SUM(M67:N67)</f>
        <v>306156</v>
      </c>
      <c r="P67" s="39">
        <f t="shared" ref="P67:S69" si="142">+P17+P42</f>
        <v>1</v>
      </c>
      <c r="Q67" s="202">
        <f t="shared" si="142"/>
        <v>306157</v>
      </c>
      <c r="R67" s="40">
        <f t="shared" si="142"/>
        <v>202294</v>
      </c>
      <c r="S67" s="38">
        <f t="shared" si="142"/>
        <v>196812</v>
      </c>
      <c r="T67" s="202">
        <f t="shared" ref="T67:T69" si="143">SUM(R67:S67)</f>
        <v>399106</v>
      </c>
      <c r="U67" s="151">
        <f>+U17+U42</f>
        <v>6</v>
      </c>
      <c r="V67" s="202">
        <f>+T67+U67</f>
        <v>399112</v>
      </c>
      <c r="W67" s="41">
        <f t="shared" si="114"/>
        <v>30.361873156583052</v>
      </c>
    </row>
    <row r="68" spans="1:27">
      <c r="A68" s="4" t="str">
        <f t="shared" si="124"/>
        <v xml:space="preserve"> </v>
      </c>
      <c r="B68" s="112" t="s">
        <v>22</v>
      </c>
      <c r="C68" s="126">
        <f t="shared" si="139"/>
        <v>1183</v>
      </c>
      <c r="D68" s="128">
        <f t="shared" si="139"/>
        <v>1158</v>
      </c>
      <c r="E68" s="180">
        <f t="shared" si="139"/>
        <v>2341</v>
      </c>
      <c r="F68" s="126">
        <f t="shared" si="139"/>
        <v>1370</v>
      </c>
      <c r="G68" s="128">
        <f t="shared" si="139"/>
        <v>1401</v>
      </c>
      <c r="H68" s="180">
        <f t="shared" si="139"/>
        <v>2771</v>
      </c>
      <c r="I68" s="129">
        <f t="shared" si="110"/>
        <v>18.36821870995302</v>
      </c>
      <c r="J68" s="4"/>
      <c r="L68" s="14" t="s">
        <v>22</v>
      </c>
      <c r="M68" s="37">
        <f t="shared" si="140"/>
        <v>164770</v>
      </c>
      <c r="N68" s="38">
        <f t="shared" si="140"/>
        <v>166434</v>
      </c>
      <c r="O68" s="202">
        <f t="shared" si="141"/>
        <v>331204</v>
      </c>
      <c r="P68" s="39">
        <f t="shared" si="142"/>
        <v>190</v>
      </c>
      <c r="Q68" s="202">
        <f t="shared" si="142"/>
        <v>331394</v>
      </c>
      <c r="R68" s="40">
        <f t="shared" si="142"/>
        <v>208591</v>
      </c>
      <c r="S68" s="38">
        <f t="shared" si="142"/>
        <v>217774</v>
      </c>
      <c r="T68" s="202">
        <f t="shared" si="143"/>
        <v>426365</v>
      </c>
      <c r="U68" s="151">
        <f>+U18+U43</f>
        <v>153</v>
      </c>
      <c r="V68" s="202">
        <f>+T68+U68</f>
        <v>426518</v>
      </c>
      <c r="W68" s="41">
        <f t="shared" si="114"/>
        <v>28.704201041660383</v>
      </c>
    </row>
    <row r="69" spans="1:27" ht="13.5" thickBot="1">
      <c r="A69" s="4" t="str">
        <f t="shared" si="124"/>
        <v xml:space="preserve"> </v>
      </c>
      <c r="B69" s="112" t="s">
        <v>23</v>
      </c>
      <c r="C69" s="126">
        <f t="shared" si="139"/>
        <v>1152</v>
      </c>
      <c r="D69" s="147">
        <f t="shared" si="139"/>
        <v>1161</v>
      </c>
      <c r="E69" s="184">
        <f t="shared" si="139"/>
        <v>2313</v>
      </c>
      <c r="F69" s="126">
        <f t="shared" si="139"/>
        <v>1293</v>
      </c>
      <c r="G69" s="147">
        <f t="shared" si="139"/>
        <v>1323</v>
      </c>
      <c r="H69" s="184">
        <f t="shared" si="139"/>
        <v>2616</v>
      </c>
      <c r="I69" s="148">
        <f t="shared" si="110"/>
        <v>13.099870298313876</v>
      </c>
      <c r="J69" s="4"/>
      <c r="L69" s="14" t="s">
        <v>23</v>
      </c>
      <c r="M69" s="37">
        <f t="shared" si="140"/>
        <v>153126</v>
      </c>
      <c r="N69" s="38">
        <f t="shared" si="140"/>
        <v>145864</v>
      </c>
      <c r="O69" s="202">
        <f t="shared" si="141"/>
        <v>298990</v>
      </c>
      <c r="P69" s="39">
        <f t="shared" si="142"/>
        <v>5</v>
      </c>
      <c r="Q69" s="202">
        <f t="shared" si="142"/>
        <v>298995</v>
      </c>
      <c r="R69" s="40">
        <f t="shared" si="142"/>
        <v>172386</v>
      </c>
      <c r="S69" s="38">
        <f t="shared" si="142"/>
        <v>169055</v>
      </c>
      <c r="T69" s="202">
        <f t="shared" si="143"/>
        <v>341441</v>
      </c>
      <c r="U69" s="151">
        <f>+U19+U44</f>
        <v>477</v>
      </c>
      <c r="V69" s="207">
        <f>+T69+U69</f>
        <v>341918</v>
      </c>
      <c r="W69" s="41">
        <f t="shared" si="114"/>
        <v>14.355758457499279</v>
      </c>
    </row>
    <row r="70" spans="1:27" ht="14.25" thickTop="1" thickBot="1">
      <c r="A70" s="4" t="str">
        <f t="shared" si="124"/>
        <v xml:space="preserve"> </v>
      </c>
      <c r="B70" s="133" t="s">
        <v>24</v>
      </c>
      <c r="C70" s="134">
        <f t="shared" ref="C70:H70" si="144">+C67+C68+C69</f>
        <v>3478</v>
      </c>
      <c r="D70" s="136">
        <f t="shared" si="144"/>
        <v>3437</v>
      </c>
      <c r="E70" s="190">
        <f t="shared" si="144"/>
        <v>6915</v>
      </c>
      <c r="F70" s="134">
        <f t="shared" si="144"/>
        <v>4016</v>
      </c>
      <c r="G70" s="136">
        <f t="shared" si="144"/>
        <v>4093</v>
      </c>
      <c r="H70" s="190">
        <f t="shared" si="144"/>
        <v>8109</v>
      </c>
      <c r="I70" s="137">
        <f t="shared" si="110"/>
        <v>17.266811279826456</v>
      </c>
      <c r="J70" s="4"/>
      <c r="L70" s="42" t="s">
        <v>24</v>
      </c>
      <c r="M70" s="43">
        <f t="shared" ref="M70:V70" si="145">+M67+M68+M69</f>
        <v>475455</v>
      </c>
      <c r="N70" s="44">
        <f t="shared" si="145"/>
        <v>460895</v>
      </c>
      <c r="O70" s="203">
        <f t="shared" si="145"/>
        <v>936350</v>
      </c>
      <c r="P70" s="45">
        <f t="shared" si="145"/>
        <v>196</v>
      </c>
      <c r="Q70" s="203">
        <f t="shared" si="145"/>
        <v>936546</v>
      </c>
      <c r="R70" s="46">
        <f t="shared" si="145"/>
        <v>583271</v>
      </c>
      <c r="S70" s="44">
        <f t="shared" si="145"/>
        <v>583641</v>
      </c>
      <c r="T70" s="203">
        <f t="shared" si="145"/>
        <v>1166912</v>
      </c>
      <c r="U70" s="45">
        <f t="shared" si="145"/>
        <v>636</v>
      </c>
      <c r="V70" s="206">
        <f t="shared" si="145"/>
        <v>1167548</v>
      </c>
      <c r="W70" s="47">
        <f t="shared" si="114"/>
        <v>24.665312755593426</v>
      </c>
    </row>
    <row r="71" spans="1:27" ht="13.5" thickTop="1">
      <c r="A71" s="4" t="str">
        <f t="shared" ref="A71" si="146">IF(ISERROR(F71/G71)," ",IF(F71/G71&gt;0.5,IF(F71/G71&lt;1.5," ","NOT OK"),"NOT OK"))</f>
        <v xml:space="preserve"> </v>
      </c>
      <c r="B71" s="112" t="s">
        <v>10</v>
      </c>
      <c r="C71" s="126">
        <f t="shared" ref="C71:H73" si="147">+C21+C46</f>
        <v>1249</v>
      </c>
      <c r="D71" s="128">
        <f t="shared" si="147"/>
        <v>1246</v>
      </c>
      <c r="E71" s="186">
        <f t="shared" si="147"/>
        <v>2495</v>
      </c>
      <c r="F71" s="126">
        <f t="shared" si="147"/>
        <v>1370</v>
      </c>
      <c r="G71" s="128">
        <f t="shared" si="147"/>
        <v>1393</v>
      </c>
      <c r="H71" s="186">
        <f t="shared" si="147"/>
        <v>2763</v>
      </c>
      <c r="I71" s="129">
        <f t="shared" ref="I71" si="148">IF(E71=0,0,((H71/E71)-1)*100)</f>
        <v>10.741482965931869</v>
      </c>
      <c r="J71" s="4"/>
      <c r="K71" s="7"/>
      <c r="L71" s="14" t="s">
        <v>10</v>
      </c>
      <c r="M71" s="37">
        <f t="shared" ref="M71:N73" si="149">+M21+M46</f>
        <v>179141</v>
      </c>
      <c r="N71" s="38">
        <f t="shared" si="149"/>
        <v>180227</v>
      </c>
      <c r="O71" s="202">
        <f>SUM(M71:N71)</f>
        <v>359368</v>
      </c>
      <c r="P71" s="39">
        <f t="shared" ref="P71:S73" si="150">+P21+P46</f>
        <v>491</v>
      </c>
      <c r="Q71" s="202">
        <f t="shared" si="150"/>
        <v>359859</v>
      </c>
      <c r="R71" s="40">
        <f t="shared" si="150"/>
        <v>202912</v>
      </c>
      <c r="S71" s="38">
        <f t="shared" si="150"/>
        <v>203038</v>
      </c>
      <c r="T71" s="202">
        <f>SUM(R71:S71)</f>
        <v>405950</v>
      </c>
      <c r="U71" s="151">
        <f>+U21+U46</f>
        <v>199</v>
      </c>
      <c r="V71" s="202">
        <f>+T71+U71</f>
        <v>406149</v>
      </c>
      <c r="W71" s="41">
        <f t="shared" ref="W71" si="151">IF(Q71=0,0,((V71/Q71)-1)*100)</f>
        <v>12.863371487165809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7"/>
        <v>1239</v>
      </c>
      <c r="D72" s="128">
        <f t="shared" si="147"/>
        <v>1237</v>
      </c>
      <c r="E72" s="186">
        <f t="shared" si="147"/>
        <v>2476</v>
      </c>
      <c r="F72" s="126">
        <f t="shared" si="147"/>
        <v>1394</v>
      </c>
      <c r="G72" s="128">
        <f t="shared" si="147"/>
        <v>1395</v>
      </c>
      <c r="H72" s="186">
        <f t="shared" si="147"/>
        <v>2789</v>
      </c>
      <c r="I72" s="129">
        <f>IF(E72=0,0,((H72/E72)-1)*100)</f>
        <v>12.641357027463652</v>
      </c>
      <c r="J72" s="4"/>
      <c r="K72" s="7"/>
      <c r="L72" s="14" t="s">
        <v>11</v>
      </c>
      <c r="M72" s="37">
        <f t="shared" si="149"/>
        <v>173631</v>
      </c>
      <c r="N72" s="38">
        <f t="shared" si="149"/>
        <v>167109</v>
      </c>
      <c r="O72" s="202">
        <f>SUM(M72:N72)</f>
        <v>340740</v>
      </c>
      <c r="P72" s="39">
        <f t="shared" si="150"/>
        <v>3</v>
      </c>
      <c r="Q72" s="202">
        <f t="shared" si="150"/>
        <v>340743</v>
      </c>
      <c r="R72" s="40">
        <f t="shared" si="150"/>
        <v>208021</v>
      </c>
      <c r="S72" s="38">
        <f t="shared" si="150"/>
        <v>195557</v>
      </c>
      <c r="T72" s="202">
        <f>SUM(R72:S72)</f>
        <v>403578</v>
      </c>
      <c r="U72" s="151">
        <f>+U22+U47</f>
        <v>166</v>
      </c>
      <c r="V72" s="202">
        <f>+T72+U72</f>
        <v>403744</v>
      </c>
      <c r="W72" s="41">
        <f>IF(Q72=0,0,((V72/Q72)-1)*100)</f>
        <v>18.489301320936889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7"/>
        <v>1301</v>
      </c>
      <c r="D73" s="132">
        <f t="shared" si="147"/>
        <v>1299</v>
      </c>
      <c r="E73" s="186">
        <f t="shared" si="147"/>
        <v>2600</v>
      </c>
      <c r="F73" s="130">
        <f t="shared" si="147"/>
        <v>1482</v>
      </c>
      <c r="G73" s="132">
        <f t="shared" si="147"/>
        <v>1480</v>
      </c>
      <c r="H73" s="186">
        <f t="shared" si="147"/>
        <v>2962</v>
      </c>
      <c r="I73" s="129">
        <f>IF(E73=0,0,((H73/E73)-1)*100)</f>
        <v>13.923076923076927</v>
      </c>
      <c r="J73" s="4"/>
      <c r="K73" s="7"/>
      <c r="L73" s="23" t="s">
        <v>12</v>
      </c>
      <c r="M73" s="37">
        <f t="shared" si="149"/>
        <v>197600</v>
      </c>
      <c r="N73" s="38">
        <f t="shared" si="149"/>
        <v>170268</v>
      </c>
      <c r="O73" s="202">
        <f t="shared" ref="O73" si="152">SUM(M73:N73)</f>
        <v>367868</v>
      </c>
      <c r="P73" s="39">
        <f t="shared" si="150"/>
        <v>608</v>
      </c>
      <c r="Q73" s="202">
        <f t="shared" si="150"/>
        <v>368476</v>
      </c>
      <c r="R73" s="40">
        <f t="shared" si="150"/>
        <v>235786</v>
      </c>
      <c r="S73" s="38">
        <f t="shared" si="150"/>
        <v>207703</v>
      </c>
      <c r="T73" s="202">
        <f t="shared" ref="T73" si="153">SUM(R73:S73)</f>
        <v>443489</v>
      </c>
      <c r="U73" s="151">
        <f>+U23+U48</f>
        <v>8</v>
      </c>
      <c r="V73" s="202">
        <f>+T73+U73</f>
        <v>443497</v>
      </c>
      <c r="W73" s="41">
        <f>IF(Q73=0,0,((V73/Q73)-1)*100)</f>
        <v>20.35980633745482</v>
      </c>
    </row>
    <row r="74" spans="1:27" ht="14.25" thickTop="1" thickBot="1">
      <c r="A74" s="1"/>
      <c r="B74" s="133" t="s">
        <v>38</v>
      </c>
      <c r="C74" s="440">
        <f>+C71+C72+C73</f>
        <v>3789</v>
      </c>
      <c r="D74" s="441">
        <f t="shared" ref="D74" si="154">+D71+D72+D73</f>
        <v>3782</v>
      </c>
      <c r="E74" s="454">
        <f t="shared" ref="E74" si="155">+E71+E72+E73</f>
        <v>7571</v>
      </c>
      <c r="F74" s="440">
        <f t="shared" ref="F74" si="156">+F71+F72+F73</f>
        <v>4246</v>
      </c>
      <c r="G74" s="441">
        <f t="shared" ref="G74" si="157">+G71+G72+G73</f>
        <v>4268</v>
      </c>
      <c r="H74" s="454">
        <f t="shared" ref="H74" si="158">+H71+H72+H73</f>
        <v>8514</v>
      </c>
      <c r="I74" s="137">
        <f t="shared" ref="I74:I75" si="159">IF(E74=0,0,((H74/E74)-1)*100)</f>
        <v>12.455422005019145</v>
      </c>
      <c r="J74" s="4"/>
      <c r="L74" s="42" t="s">
        <v>38</v>
      </c>
      <c r="M74" s="43">
        <f t="shared" ref="M74" si="160">+M71+M72+M73</f>
        <v>550372</v>
      </c>
      <c r="N74" s="46">
        <f t="shared" ref="N74" si="161">+N71+N72+N73</f>
        <v>517604</v>
      </c>
      <c r="O74" s="455">
        <f t="shared" ref="O74" si="162">+O71+O72+O73</f>
        <v>1067976</v>
      </c>
      <c r="P74" s="43">
        <f t="shared" ref="P74" si="163">+P71+P72+P73</f>
        <v>1102</v>
      </c>
      <c r="Q74" s="455">
        <f t="shared" ref="Q74" si="164">+Q71+Q72+Q73</f>
        <v>1069078</v>
      </c>
      <c r="R74" s="43">
        <f t="shared" ref="R74" si="165">+R71+R72+R73</f>
        <v>646719</v>
      </c>
      <c r="S74" s="46">
        <f t="shared" ref="S74" si="166">+S71+S72+S73</f>
        <v>606298</v>
      </c>
      <c r="T74" s="455">
        <f t="shared" ref="T74" si="167">+T71+T72+T73</f>
        <v>1253017</v>
      </c>
      <c r="U74" s="43">
        <f t="shared" ref="U74" si="168">+U71+U72+U73</f>
        <v>373</v>
      </c>
      <c r="V74" s="455">
        <f t="shared" ref="V74" si="169">+V71+V72+V73</f>
        <v>1253390</v>
      </c>
      <c r="W74" s="444">
        <f t="shared" ref="W74:W75" si="170">IF(Q74=0,0,((V74/Q74)-1)*100)</f>
        <v>17.240276200613991</v>
      </c>
      <c r="X74" s="1"/>
      <c r="AA74" s="1"/>
    </row>
    <row r="75" spans="1:27" ht="14.25" thickTop="1" thickBot="1">
      <c r="A75" s="419" t="str">
        <f t="shared" ref="A75" si="171">IF(ISERROR(F75/G75)," ",IF(F75/G75&gt;0.5,IF(F75/G75&lt;1.5," ","NOT OK"),"NOT OK"))</f>
        <v xml:space="preserve"> </v>
      </c>
      <c r="B75" s="133" t="s">
        <v>64</v>
      </c>
      <c r="C75" s="134">
        <f>+C62+C66+C70+C74</f>
        <v>14167</v>
      </c>
      <c r="D75" s="136">
        <f t="shared" ref="D75" si="172">+D62+D66+D70+D74</f>
        <v>14033</v>
      </c>
      <c r="E75" s="165">
        <f t="shared" ref="E75" si="173">+E62+E66+E70+E74</f>
        <v>28200</v>
      </c>
      <c r="F75" s="134">
        <f t="shared" ref="F75" si="174">+F62+F66+F70+F74</f>
        <v>15972</v>
      </c>
      <c r="G75" s="136">
        <f t="shared" ref="G75" si="175">+G62+G66+G70+G74</f>
        <v>16072</v>
      </c>
      <c r="H75" s="165">
        <f t="shared" ref="H75" si="176">+H62+H66+H70+H74</f>
        <v>32044</v>
      </c>
      <c r="I75" s="138">
        <f t="shared" si="159"/>
        <v>13.631205673758862</v>
      </c>
      <c r="J75" s="8"/>
      <c r="L75" s="42" t="s">
        <v>64</v>
      </c>
      <c r="M75" s="46">
        <f t="shared" ref="M75" si="177">+M62+M66+M70+M74</f>
        <v>1996875</v>
      </c>
      <c r="N75" s="44">
        <f t="shared" ref="N75" si="178">+N62+N66+N70+N74</f>
        <v>1958923</v>
      </c>
      <c r="O75" s="156">
        <f t="shared" ref="O75" si="179">+O62+O66+O70+O74</f>
        <v>3955798</v>
      </c>
      <c r="P75" s="45">
        <f t="shared" ref="P75" si="180">+P62+P66+P70+P74</f>
        <v>2156</v>
      </c>
      <c r="Q75" s="159">
        <f t="shared" ref="Q75" si="181">+Q62+Q66+Q70+Q74</f>
        <v>3957954</v>
      </c>
      <c r="R75" s="46">
        <f t="shared" ref="R75" si="182">+R62+R66+R70+R74</f>
        <v>2352480</v>
      </c>
      <c r="S75" s="44">
        <f t="shared" ref="S75" si="183">+S62+S66+S70+S74</f>
        <v>2331435</v>
      </c>
      <c r="T75" s="156">
        <f t="shared" ref="T75" si="184">+T62+T66+T70+T74</f>
        <v>4683915</v>
      </c>
      <c r="U75" s="45">
        <f t="shared" ref="U75" si="185">+U62+U66+U70+U74</f>
        <v>2011</v>
      </c>
      <c r="V75" s="159">
        <f t="shared" ref="V75" si="186">+V62+V66+V70+V74</f>
        <v>4685926</v>
      </c>
      <c r="W75" s="47">
        <f t="shared" si="170"/>
        <v>18.39263417412127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thickTop="1" thickBot="1">
      <c r="L80" s="59"/>
      <c r="M80" s="230" t="s">
        <v>59</v>
      </c>
      <c r="N80" s="231"/>
      <c r="O80" s="232"/>
      <c r="P80" s="230"/>
      <c r="Q80" s="230"/>
      <c r="R80" s="230" t="s">
        <v>63</v>
      </c>
      <c r="S80" s="231"/>
      <c r="T80" s="232"/>
      <c r="U80" s="230"/>
      <c r="V80" s="230"/>
      <c r="W80" s="384" t="s">
        <v>2</v>
      </c>
    </row>
    <row r="81" spans="1:28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8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8" ht="6.75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8">
      <c r="A84" s="422"/>
      <c r="L84" s="61" t="s">
        <v>13</v>
      </c>
      <c r="M84" s="78">
        <v>57</v>
      </c>
      <c r="N84" s="79">
        <v>151</v>
      </c>
      <c r="O84" s="216">
        <f>M84+N84</f>
        <v>208</v>
      </c>
      <c r="P84" s="80">
        <v>0</v>
      </c>
      <c r="Q84" s="216">
        <f>O84+P84</f>
        <v>208</v>
      </c>
      <c r="R84" s="78">
        <v>91</v>
      </c>
      <c r="S84" s="79">
        <v>182</v>
      </c>
      <c r="T84" s="216">
        <f>R84+S84</f>
        <v>273</v>
      </c>
      <c r="U84" s="80">
        <v>0</v>
      </c>
      <c r="V84" s="216">
        <f>T84+U84</f>
        <v>273</v>
      </c>
      <c r="W84" s="81">
        <f t="shared" ref="W84:W95" si="187">IF(Q84=0,0,((V84/Q84)-1)*100)</f>
        <v>31.25</v>
      </c>
      <c r="Y84" s="344"/>
      <c r="Z84" s="344"/>
    </row>
    <row r="85" spans="1:28">
      <c r="A85" s="422"/>
      <c r="L85" s="61" t="s">
        <v>14</v>
      </c>
      <c r="M85" s="78">
        <v>36</v>
      </c>
      <c r="N85" s="79">
        <v>110</v>
      </c>
      <c r="O85" s="216">
        <f>M85+N85</f>
        <v>146</v>
      </c>
      <c r="P85" s="80">
        <v>0</v>
      </c>
      <c r="Q85" s="216">
        <f>O85+P85</f>
        <v>146</v>
      </c>
      <c r="R85" s="78">
        <v>78</v>
      </c>
      <c r="S85" s="79">
        <v>244</v>
      </c>
      <c r="T85" s="216">
        <f>R85+S85</f>
        <v>322</v>
      </c>
      <c r="U85" s="80">
        <v>0</v>
      </c>
      <c r="V85" s="216">
        <f>T85+U85</f>
        <v>322</v>
      </c>
      <c r="W85" s="81">
        <f t="shared" si="187"/>
        <v>120.54794520547945</v>
      </c>
      <c r="Y85" s="344"/>
      <c r="Z85" s="344"/>
    </row>
    <row r="86" spans="1:28" ht="13.5" thickBot="1">
      <c r="A86" s="422"/>
      <c r="L86" s="61" t="s">
        <v>15</v>
      </c>
      <c r="M86" s="78">
        <v>87</v>
      </c>
      <c r="N86" s="79">
        <v>131</v>
      </c>
      <c r="O86" s="216">
        <f>M86+N86</f>
        <v>218</v>
      </c>
      <c r="P86" s="80">
        <v>0</v>
      </c>
      <c r="Q86" s="216">
        <f>O86+P86</f>
        <v>218</v>
      </c>
      <c r="R86" s="78">
        <v>80</v>
      </c>
      <c r="S86" s="79">
        <v>234</v>
      </c>
      <c r="T86" s="216">
        <f>R86+S86</f>
        <v>314</v>
      </c>
      <c r="U86" s="80">
        <v>0</v>
      </c>
      <c r="V86" s="216">
        <f>T86+U86</f>
        <v>314</v>
      </c>
      <c r="W86" s="81">
        <f>IF(Q86=0,0,((V86/Q86)-1)*100)</f>
        <v>44.036697247706428</v>
      </c>
    </row>
    <row r="87" spans="1:28" ht="14.25" thickTop="1" thickBot="1">
      <c r="A87" s="422"/>
      <c r="L87" s="82" t="s">
        <v>61</v>
      </c>
      <c r="M87" s="83">
        <f t="shared" ref="M87" si="188">+M84+M85+M86</f>
        <v>180</v>
      </c>
      <c r="N87" s="84">
        <f t="shared" ref="N87" si="189">+N84+N85+N86</f>
        <v>392</v>
      </c>
      <c r="O87" s="217">
        <f t="shared" ref="O87" si="190">+O84+O85+O86</f>
        <v>572</v>
      </c>
      <c r="P87" s="83">
        <f t="shared" ref="P87" si="191">+P84+P85+P86</f>
        <v>0</v>
      </c>
      <c r="Q87" s="217">
        <f t="shared" ref="Q87" si="192">+Q84+Q85+Q86</f>
        <v>572</v>
      </c>
      <c r="R87" s="83">
        <f t="shared" ref="R87" si="193">+R84+R85+R86</f>
        <v>249</v>
      </c>
      <c r="S87" s="84">
        <f t="shared" ref="S87" si="194">+S84+S85+S86</f>
        <v>660</v>
      </c>
      <c r="T87" s="217">
        <f t="shared" ref="T87" si="195">+T84+T85+T86</f>
        <v>909</v>
      </c>
      <c r="U87" s="83">
        <f t="shared" ref="U87" si="196">+U84+U85+U86</f>
        <v>0</v>
      </c>
      <c r="V87" s="217">
        <f t="shared" ref="V87" si="197">+V84+V85+V86</f>
        <v>909</v>
      </c>
      <c r="W87" s="85">
        <f>IF(Q87=0,0,((V87/Q87)-1)*100)</f>
        <v>58.91608391608392</v>
      </c>
      <c r="Y87" s="344"/>
      <c r="Z87" s="344"/>
      <c r="AB87" s="344"/>
    </row>
    <row r="88" spans="1:28" ht="13.5" thickTop="1">
      <c r="A88" s="422"/>
      <c r="L88" s="61" t="s">
        <v>16</v>
      </c>
      <c r="M88" s="78">
        <v>125</v>
      </c>
      <c r="N88" s="79">
        <v>130</v>
      </c>
      <c r="O88" s="216">
        <f>SUM(M88:N88)</f>
        <v>255</v>
      </c>
      <c r="P88" s="80">
        <v>0</v>
      </c>
      <c r="Q88" s="216">
        <f>O88+P88</f>
        <v>255</v>
      </c>
      <c r="R88" s="78">
        <v>53</v>
      </c>
      <c r="S88" s="79">
        <v>194</v>
      </c>
      <c r="T88" s="216">
        <f>SUM(R88:S88)</f>
        <v>247</v>
      </c>
      <c r="U88" s="80">
        <v>0</v>
      </c>
      <c r="V88" s="216">
        <f>T88+U88</f>
        <v>247</v>
      </c>
      <c r="W88" s="81">
        <f t="shared" si="187"/>
        <v>-3.1372549019607843</v>
      </c>
      <c r="Y88" s="344"/>
      <c r="Z88" s="344"/>
    </row>
    <row r="89" spans="1:28">
      <c r="A89" s="422"/>
      <c r="L89" s="61" t="s">
        <v>17</v>
      </c>
      <c r="M89" s="78">
        <v>65</v>
      </c>
      <c r="N89" s="79">
        <v>120</v>
      </c>
      <c r="O89" s="216">
        <f>SUM(M89:N89)</f>
        <v>185</v>
      </c>
      <c r="P89" s="80">
        <v>0</v>
      </c>
      <c r="Q89" s="216">
        <f>O89+P89</f>
        <v>185</v>
      </c>
      <c r="R89" s="78">
        <v>61</v>
      </c>
      <c r="S89" s="79">
        <v>241</v>
      </c>
      <c r="T89" s="216">
        <f>SUM(R89:S89)</f>
        <v>302</v>
      </c>
      <c r="U89" s="80">
        <v>0</v>
      </c>
      <c r="V89" s="216">
        <f>T89+U89</f>
        <v>302</v>
      </c>
      <c r="W89" s="81">
        <f>IF(Q89=0,0,((V89/Q89)-1)*100)</f>
        <v>63.243243243243242</v>
      </c>
      <c r="Y89" s="344"/>
      <c r="Z89" s="344"/>
    </row>
    <row r="90" spans="1:28" ht="13.5" thickBot="1">
      <c r="A90" s="422"/>
      <c r="L90" s="61" t="s">
        <v>18</v>
      </c>
      <c r="M90" s="78">
        <v>69</v>
      </c>
      <c r="N90" s="79">
        <v>109</v>
      </c>
      <c r="O90" s="218">
        <f>SUM(M90:N90)</f>
        <v>178</v>
      </c>
      <c r="P90" s="86">
        <v>0</v>
      </c>
      <c r="Q90" s="218">
        <f>O90+P90</f>
        <v>178</v>
      </c>
      <c r="R90" s="78">
        <v>58</v>
      </c>
      <c r="S90" s="79">
        <v>248</v>
      </c>
      <c r="T90" s="218">
        <f>SUM(R90:S90)</f>
        <v>306</v>
      </c>
      <c r="U90" s="86">
        <v>0</v>
      </c>
      <c r="V90" s="218">
        <f>T90+U90</f>
        <v>306</v>
      </c>
      <c r="W90" s="81">
        <f t="shared" si="187"/>
        <v>71.910112359550567</v>
      </c>
      <c r="Y90" s="344"/>
      <c r="Z90" s="344"/>
    </row>
    <row r="91" spans="1:28" ht="14.25" thickTop="1" thickBot="1">
      <c r="A91" s="422"/>
      <c r="L91" s="87" t="s">
        <v>39</v>
      </c>
      <c r="M91" s="88">
        <f>+M88+M89+M90</f>
        <v>259</v>
      </c>
      <c r="N91" s="88">
        <f t="shared" ref="N91" si="198">+N88+N89+N90</f>
        <v>359</v>
      </c>
      <c r="O91" s="219">
        <f t="shared" ref="O91" si="199">+O88+O89+O90</f>
        <v>618</v>
      </c>
      <c r="P91" s="89">
        <f t="shared" ref="P91" si="200">+P88+P89+P90</f>
        <v>0</v>
      </c>
      <c r="Q91" s="219">
        <f t="shared" ref="Q91" si="201">+Q88+Q89+Q90</f>
        <v>618</v>
      </c>
      <c r="R91" s="88">
        <f t="shared" ref="R91" si="202">+R88+R89+R90</f>
        <v>172</v>
      </c>
      <c r="S91" s="88">
        <f t="shared" ref="S91" si="203">+S88+S89+S90</f>
        <v>683</v>
      </c>
      <c r="T91" s="219">
        <f t="shared" ref="T91" si="204">+T88+T89+T90</f>
        <v>855</v>
      </c>
      <c r="U91" s="89">
        <f t="shared" ref="U91" si="205">+U88+U89+U90</f>
        <v>0</v>
      </c>
      <c r="V91" s="219">
        <f t="shared" ref="V91" si="206">+V88+V89+V90</f>
        <v>855</v>
      </c>
      <c r="W91" s="90">
        <f t="shared" si="187"/>
        <v>38.349514563106801</v>
      </c>
    </row>
    <row r="92" spans="1:28" ht="13.5" thickTop="1">
      <c r="A92" s="422"/>
      <c r="L92" s="61" t="s">
        <v>21</v>
      </c>
      <c r="M92" s="78">
        <v>53</v>
      </c>
      <c r="N92" s="79">
        <v>92</v>
      </c>
      <c r="O92" s="218">
        <f>SUM(M92:N92)</f>
        <v>145</v>
      </c>
      <c r="P92" s="91">
        <v>0</v>
      </c>
      <c r="Q92" s="218">
        <f>O92+P92</f>
        <v>145</v>
      </c>
      <c r="R92" s="78">
        <v>32</v>
      </c>
      <c r="S92" s="79">
        <v>175</v>
      </c>
      <c r="T92" s="218">
        <f>SUM(R92:S92)</f>
        <v>207</v>
      </c>
      <c r="U92" s="91">
        <v>0</v>
      </c>
      <c r="V92" s="218">
        <f>T92+U92</f>
        <v>207</v>
      </c>
      <c r="W92" s="81">
        <f t="shared" si="187"/>
        <v>42.758620689655167</v>
      </c>
    </row>
    <row r="93" spans="1:28">
      <c r="A93" s="422"/>
      <c r="L93" s="61" t="s">
        <v>22</v>
      </c>
      <c r="M93" s="78">
        <v>74</v>
      </c>
      <c r="N93" s="79">
        <v>94</v>
      </c>
      <c r="O93" s="218">
        <f>SUM(M93:N93)</f>
        <v>168</v>
      </c>
      <c r="P93" s="80">
        <v>0</v>
      </c>
      <c r="Q93" s="218">
        <f>O93+P93</f>
        <v>168</v>
      </c>
      <c r="R93" s="78">
        <v>48</v>
      </c>
      <c r="S93" s="79">
        <v>163</v>
      </c>
      <c r="T93" s="218">
        <f>SUM(R93:S93)</f>
        <v>211</v>
      </c>
      <c r="U93" s="80">
        <v>0</v>
      </c>
      <c r="V93" s="218">
        <f>T93+U93</f>
        <v>211</v>
      </c>
      <c r="W93" s="81">
        <f t="shared" si="187"/>
        <v>25.595238095238095</v>
      </c>
    </row>
    <row r="94" spans="1:28" ht="13.5" thickBot="1">
      <c r="A94" s="423"/>
      <c r="L94" s="61" t="s">
        <v>23</v>
      </c>
      <c r="M94" s="78">
        <v>36</v>
      </c>
      <c r="N94" s="79">
        <v>130</v>
      </c>
      <c r="O94" s="218">
        <f>SUM(M94:N94)</f>
        <v>166</v>
      </c>
      <c r="P94" s="80">
        <v>0</v>
      </c>
      <c r="Q94" s="218">
        <f>O94+P94</f>
        <v>166</v>
      </c>
      <c r="R94" s="78">
        <v>44</v>
      </c>
      <c r="S94" s="79">
        <v>192</v>
      </c>
      <c r="T94" s="218">
        <f>SUM(R94:S94)</f>
        <v>236</v>
      </c>
      <c r="U94" s="80">
        <v>0</v>
      </c>
      <c r="V94" s="218">
        <f>T94+U94</f>
        <v>236</v>
      </c>
      <c r="W94" s="81">
        <f t="shared" si="187"/>
        <v>42.168674698795172</v>
      </c>
    </row>
    <row r="95" spans="1:28" ht="14.25" thickTop="1" thickBot="1">
      <c r="A95" s="422"/>
      <c r="L95" s="82" t="s">
        <v>40</v>
      </c>
      <c r="M95" s="83">
        <f t="shared" ref="M95:V95" si="207">+M92+M93+M94</f>
        <v>163</v>
      </c>
      <c r="N95" s="84">
        <f t="shared" si="207"/>
        <v>316</v>
      </c>
      <c r="O95" s="217">
        <f t="shared" si="207"/>
        <v>479</v>
      </c>
      <c r="P95" s="83">
        <f t="shared" si="207"/>
        <v>0</v>
      </c>
      <c r="Q95" s="217">
        <f t="shared" si="207"/>
        <v>479</v>
      </c>
      <c r="R95" s="83">
        <f t="shared" si="207"/>
        <v>124</v>
      </c>
      <c r="S95" s="84">
        <f t="shared" si="207"/>
        <v>530</v>
      </c>
      <c r="T95" s="217">
        <f t="shared" si="207"/>
        <v>654</v>
      </c>
      <c r="U95" s="83">
        <f t="shared" si="207"/>
        <v>0</v>
      </c>
      <c r="V95" s="217">
        <f t="shared" si="207"/>
        <v>654</v>
      </c>
      <c r="W95" s="85">
        <f t="shared" si="187"/>
        <v>36.534446764091854</v>
      </c>
    </row>
    <row r="96" spans="1:28" ht="13.5" thickTop="1">
      <c r="A96" s="422"/>
      <c r="L96" s="61" t="s">
        <v>10</v>
      </c>
      <c r="M96" s="78">
        <v>44</v>
      </c>
      <c r="N96" s="79">
        <v>185</v>
      </c>
      <c r="O96" s="216">
        <f>M96+N96</f>
        <v>229</v>
      </c>
      <c r="P96" s="80">
        <v>0</v>
      </c>
      <c r="Q96" s="216">
        <f>O96+P96</f>
        <v>229</v>
      </c>
      <c r="R96" s="78">
        <v>36</v>
      </c>
      <c r="S96" s="79">
        <v>175</v>
      </c>
      <c r="T96" s="216">
        <f>R96+S96</f>
        <v>211</v>
      </c>
      <c r="U96" s="80">
        <v>0</v>
      </c>
      <c r="V96" s="216">
        <f t="shared" ref="V96" si="208">T96+U96</f>
        <v>211</v>
      </c>
      <c r="W96" s="81">
        <f>IF(Q96=0,0,((V96/Q96)-1)*100)</f>
        <v>-7.8602620087336206</v>
      </c>
      <c r="Y96" s="344"/>
      <c r="Z96" s="344"/>
    </row>
    <row r="97" spans="1:28">
      <c r="A97" s="422"/>
      <c r="L97" s="61" t="s">
        <v>11</v>
      </c>
      <c r="M97" s="78">
        <v>109</v>
      </c>
      <c r="N97" s="79">
        <v>193</v>
      </c>
      <c r="O97" s="216">
        <f>M97+N97</f>
        <v>302</v>
      </c>
      <c r="P97" s="80">
        <v>0</v>
      </c>
      <c r="Q97" s="216">
        <f>O97+P97</f>
        <v>302</v>
      </c>
      <c r="R97" s="78">
        <v>67</v>
      </c>
      <c r="S97" s="79">
        <v>236</v>
      </c>
      <c r="T97" s="216">
        <f>R97+S97</f>
        <v>303</v>
      </c>
      <c r="U97" s="80">
        <v>0</v>
      </c>
      <c r="V97" s="216">
        <f>T97+U97</f>
        <v>303</v>
      </c>
      <c r="W97" s="81">
        <f>IF(Q97=0,0,((V97/Q97)-1)*100)</f>
        <v>0.33112582781456013</v>
      </c>
      <c r="Y97" s="344"/>
      <c r="Z97" s="344"/>
    </row>
    <row r="98" spans="1:28" ht="13.5" thickBot="1">
      <c r="A98" s="422"/>
      <c r="L98" s="67" t="s">
        <v>12</v>
      </c>
      <c r="M98" s="78">
        <v>130</v>
      </c>
      <c r="N98" s="79">
        <v>186</v>
      </c>
      <c r="O98" s="216">
        <f>M98+N98</f>
        <v>316</v>
      </c>
      <c r="P98" s="80">
        <v>0</v>
      </c>
      <c r="Q98" s="216">
        <f>O98+P98</f>
        <v>316</v>
      </c>
      <c r="R98" s="78">
        <v>63</v>
      </c>
      <c r="S98" s="79">
        <v>157</v>
      </c>
      <c r="T98" s="216">
        <f>R98+S98</f>
        <v>220</v>
      </c>
      <c r="U98" s="80">
        <v>0</v>
      </c>
      <c r="V98" s="216">
        <f>T98+U98</f>
        <v>220</v>
      </c>
      <c r="W98" s="81">
        <f>IF(Q98=0,0,((V98/Q98)-1)*100)</f>
        <v>-30.379746835443033</v>
      </c>
      <c r="Y98" s="344"/>
      <c r="Z98" s="344"/>
    </row>
    <row r="99" spans="1:28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38</v>
      </c>
      <c r="M99" s="83">
        <f t="shared" ref="M99" si="209">+M96+M97+M98</f>
        <v>283</v>
      </c>
      <c r="N99" s="84">
        <f t="shared" ref="N99" si="210">+N96+N97+N98</f>
        <v>564</v>
      </c>
      <c r="O99" s="209">
        <f t="shared" ref="O99" si="211">+O96+O97+O98</f>
        <v>847</v>
      </c>
      <c r="P99" s="83">
        <f t="shared" ref="P99" si="212">+P96+P97+P98</f>
        <v>0</v>
      </c>
      <c r="Q99" s="209">
        <f t="shared" ref="Q99" si="213">+Q96+Q97+Q98</f>
        <v>847</v>
      </c>
      <c r="R99" s="83">
        <f t="shared" ref="R99" si="214">+R96+R97+R98</f>
        <v>166</v>
      </c>
      <c r="S99" s="84">
        <f t="shared" ref="S99" si="215">+S96+S97+S98</f>
        <v>568</v>
      </c>
      <c r="T99" s="209">
        <f t="shared" ref="T99" si="216">+T96+T97+T98</f>
        <v>734</v>
      </c>
      <c r="U99" s="83">
        <f t="shared" ref="U99" si="217">+U96+U97+U98</f>
        <v>0</v>
      </c>
      <c r="V99" s="209">
        <f t="shared" ref="V99" si="218">+V96+V97+V98</f>
        <v>734</v>
      </c>
      <c r="W99" s="85">
        <f t="shared" ref="W99" si="219">IF(Q99=0,0,((V99/Q99)-1)*100)</f>
        <v>-13.341204250295158</v>
      </c>
      <c r="Y99" s="344"/>
      <c r="Z99" s="344"/>
    </row>
    <row r="100" spans="1:28" ht="14.25" thickTop="1" thickBot="1">
      <c r="A100" s="422"/>
      <c r="L100" s="82" t="s">
        <v>64</v>
      </c>
      <c r="M100" s="83">
        <f t="shared" ref="M100" si="220">+M87+M91+M95+M99</f>
        <v>885</v>
      </c>
      <c r="N100" s="84">
        <f t="shared" ref="N100" si="221">+N87+N91+N95+N99</f>
        <v>1631</v>
      </c>
      <c r="O100" s="217">
        <f t="shared" ref="O100" si="222">+O87+O91+O95+O99</f>
        <v>2516</v>
      </c>
      <c r="P100" s="83">
        <f t="shared" ref="P100" si="223">+P87+P91+P95+P99</f>
        <v>0</v>
      </c>
      <c r="Q100" s="217">
        <f t="shared" ref="Q100" si="224">+Q87+Q91+Q95+Q99</f>
        <v>2516</v>
      </c>
      <c r="R100" s="83">
        <f t="shared" ref="R100" si="225">+R87+R91+R95+R99</f>
        <v>711</v>
      </c>
      <c r="S100" s="84">
        <f t="shared" ref="S100" si="226">+S87+S91+S95+S99</f>
        <v>2441</v>
      </c>
      <c r="T100" s="217">
        <f t="shared" ref="T100" si="227">+T87+T91+T95+T99</f>
        <v>3152</v>
      </c>
      <c r="U100" s="83">
        <f t="shared" ref="U100" si="228">+U87+U91+U95+U99</f>
        <v>0</v>
      </c>
      <c r="V100" s="217">
        <f t="shared" ref="V100" si="229">+V87+V91+V95+V99</f>
        <v>3152</v>
      </c>
      <c r="W100" s="85">
        <f>IF(Q100=0,0,((V100/Q100)-1)*100)</f>
        <v>25.278219395866451</v>
      </c>
      <c r="Y100" s="344"/>
      <c r="Z100" s="344"/>
      <c r="AB100" s="344"/>
    </row>
    <row r="101" spans="1:28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8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8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>
      <c r="L105" s="59"/>
      <c r="M105" s="230" t="s">
        <v>59</v>
      </c>
      <c r="N105" s="231"/>
      <c r="O105" s="232"/>
      <c r="P105" s="230"/>
      <c r="Q105" s="230"/>
      <c r="R105" s="230" t="s">
        <v>63</v>
      </c>
      <c r="S105" s="231"/>
      <c r="T105" s="232"/>
      <c r="U105" s="230"/>
      <c r="V105" s="230"/>
      <c r="W105" s="384" t="s">
        <v>2</v>
      </c>
    </row>
    <row r="106" spans="1:28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85" t="s">
        <v>4</v>
      </c>
    </row>
    <row r="107" spans="1:28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8" ht="6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>
      <c r="L109" s="61" t="s">
        <v>13</v>
      </c>
      <c r="M109" s="78">
        <v>123</v>
      </c>
      <c r="N109" s="79">
        <v>40</v>
      </c>
      <c r="O109" s="216">
        <f>M109+N109</f>
        <v>163</v>
      </c>
      <c r="P109" s="80">
        <v>0</v>
      </c>
      <c r="Q109" s="216">
        <f>O109+P109</f>
        <v>163</v>
      </c>
      <c r="R109" s="78">
        <v>215</v>
      </c>
      <c r="S109" s="79">
        <v>40</v>
      </c>
      <c r="T109" s="216">
        <f>R109+S109</f>
        <v>255</v>
      </c>
      <c r="U109" s="80">
        <v>0</v>
      </c>
      <c r="V109" s="216">
        <f>T109+U109</f>
        <v>255</v>
      </c>
      <c r="W109" s="81">
        <f t="shared" ref="W109:W120" si="230">IF(Q109=0,0,((V109/Q109)-1)*100)</f>
        <v>56.441717791411051</v>
      </c>
      <c r="Y109" s="344"/>
      <c r="Z109" s="344"/>
    </row>
    <row r="110" spans="1:28">
      <c r="L110" s="61" t="s">
        <v>14</v>
      </c>
      <c r="M110" s="78">
        <v>126</v>
      </c>
      <c r="N110" s="79">
        <v>32</v>
      </c>
      <c r="O110" s="216">
        <f>M110+N110</f>
        <v>158</v>
      </c>
      <c r="P110" s="80">
        <v>0</v>
      </c>
      <c r="Q110" s="216">
        <f>O110+P110</f>
        <v>158</v>
      </c>
      <c r="R110" s="78">
        <v>191</v>
      </c>
      <c r="S110" s="79">
        <v>37</v>
      </c>
      <c r="T110" s="216">
        <f>R110+S110</f>
        <v>228</v>
      </c>
      <c r="U110" s="80">
        <v>0</v>
      </c>
      <c r="V110" s="216">
        <f>T110+U110</f>
        <v>228</v>
      </c>
      <c r="W110" s="81">
        <f t="shared" si="230"/>
        <v>44.303797468354425</v>
      </c>
      <c r="Y110" s="344"/>
      <c r="Z110" s="344"/>
    </row>
    <row r="111" spans="1:28" ht="13.5" thickBot="1">
      <c r="L111" s="61" t="s">
        <v>15</v>
      </c>
      <c r="M111" s="78">
        <v>214</v>
      </c>
      <c r="N111" s="79">
        <v>35</v>
      </c>
      <c r="O111" s="216">
        <f>M111+N111</f>
        <v>249</v>
      </c>
      <c r="P111" s="80">
        <v>0</v>
      </c>
      <c r="Q111" s="216">
        <f>O111+P111</f>
        <v>249</v>
      </c>
      <c r="R111" s="78">
        <v>259</v>
      </c>
      <c r="S111" s="79">
        <v>21</v>
      </c>
      <c r="T111" s="216">
        <f>R111+S111</f>
        <v>280</v>
      </c>
      <c r="U111" s="80">
        <v>0</v>
      </c>
      <c r="V111" s="216">
        <f>T111+U111</f>
        <v>280</v>
      </c>
      <c r="W111" s="81">
        <f>IF(Q111=0,0,((V111/Q111)-1)*100)</f>
        <v>12.449799196787147</v>
      </c>
      <c r="Y111" s="344"/>
      <c r="Z111" s="344"/>
    </row>
    <row r="112" spans="1:28" ht="14.25" thickTop="1" thickBot="1">
      <c r="L112" s="82" t="s">
        <v>61</v>
      </c>
      <c r="M112" s="83">
        <f t="shared" ref="M112" si="231">+M109+M110+M111</f>
        <v>463</v>
      </c>
      <c r="N112" s="84">
        <f t="shared" ref="N112" si="232">+N109+N110+N111</f>
        <v>107</v>
      </c>
      <c r="O112" s="217">
        <f t="shared" ref="O112" si="233">+O109+O110+O111</f>
        <v>570</v>
      </c>
      <c r="P112" s="83">
        <f t="shared" ref="P112" si="234">+P109+P110+P111</f>
        <v>0</v>
      </c>
      <c r="Q112" s="217">
        <f t="shared" ref="Q112" si="235">+Q109+Q110+Q111</f>
        <v>570</v>
      </c>
      <c r="R112" s="83">
        <f t="shared" ref="R112" si="236">+R109+R110+R111</f>
        <v>665</v>
      </c>
      <c r="S112" s="84">
        <f t="shared" ref="S112" si="237">+S109+S110+S111</f>
        <v>98</v>
      </c>
      <c r="T112" s="217">
        <f t="shared" ref="T112" si="238">+T109+T110+T111</f>
        <v>763</v>
      </c>
      <c r="U112" s="83">
        <f t="shared" ref="U112" si="239">+U109+U110+U111</f>
        <v>0</v>
      </c>
      <c r="V112" s="217">
        <f t="shared" ref="V112" si="240">+V109+V110+V111</f>
        <v>763</v>
      </c>
      <c r="W112" s="85">
        <f>IF(Q112=0,0,((V112/Q112)-1)*100)</f>
        <v>33.859649122807014</v>
      </c>
      <c r="Y112" s="344"/>
      <c r="Z112" s="344"/>
      <c r="AB112" s="344"/>
    </row>
    <row r="113" spans="1:28" ht="13.5" thickTop="1">
      <c r="L113" s="61" t="s">
        <v>16</v>
      </c>
      <c r="M113" s="78">
        <v>254</v>
      </c>
      <c r="N113" s="79">
        <v>45</v>
      </c>
      <c r="O113" s="216">
        <f>SUM(M113:N113)</f>
        <v>299</v>
      </c>
      <c r="P113" s="80">
        <v>0</v>
      </c>
      <c r="Q113" s="216">
        <f>O113+P113</f>
        <v>299</v>
      </c>
      <c r="R113" s="78">
        <v>202</v>
      </c>
      <c r="S113" s="79">
        <v>27</v>
      </c>
      <c r="T113" s="216">
        <f>SUM(R113:S113)</f>
        <v>229</v>
      </c>
      <c r="U113" s="80">
        <v>0</v>
      </c>
      <c r="V113" s="216">
        <f>T113+U113</f>
        <v>229</v>
      </c>
      <c r="W113" s="81">
        <f t="shared" si="230"/>
        <v>-23.411371237458191</v>
      </c>
      <c r="Y113" s="344"/>
      <c r="Z113" s="344"/>
    </row>
    <row r="114" spans="1:28">
      <c r="L114" s="61" t="s">
        <v>17</v>
      </c>
      <c r="M114" s="78">
        <v>232</v>
      </c>
      <c r="N114" s="79">
        <v>40</v>
      </c>
      <c r="O114" s="216">
        <f>SUM(M114:N114)</f>
        <v>272</v>
      </c>
      <c r="P114" s="80">
        <v>0</v>
      </c>
      <c r="Q114" s="216">
        <f>O114+P114</f>
        <v>272</v>
      </c>
      <c r="R114" s="78">
        <v>153</v>
      </c>
      <c r="S114" s="79">
        <v>21</v>
      </c>
      <c r="T114" s="216">
        <f>SUM(R114:S114)</f>
        <v>174</v>
      </c>
      <c r="U114" s="80">
        <v>0</v>
      </c>
      <c r="V114" s="216">
        <f>T114+U114</f>
        <v>174</v>
      </c>
      <c r="W114" s="81">
        <f>IF(Q114=0,0,((V114/Q114)-1)*100)</f>
        <v>-36.029411764705884</v>
      </c>
      <c r="Y114" s="344"/>
      <c r="Z114" s="344"/>
    </row>
    <row r="115" spans="1:28" ht="13.5" thickBot="1">
      <c r="L115" s="61" t="s">
        <v>18</v>
      </c>
      <c r="M115" s="78">
        <v>197</v>
      </c>
      <c r="N115" s="79">
        <v>43</v>
      </c>
      <c r="O115" s="218">
        <f>SUM(M115:N115)</f>
        <v>240</v>
      </c>
      <c r="P115" s="86">
        <v>0</v>
      </c>
      <c r="Q115" s="218">
        <f>O115+P115</f>
        <v>240</v>
      </c>
      <c r="R115" s="78">
        <v>156</v>
      </c>
      <c r="S115" s="79">
        <v>32</v>
      </c>
      <c r="T115" s="218">
        <f>SUM(R115:S115)</f>
        <v>188</v>
      </c>
      <c r="U115" s="86">
        <v>0</v>
      </c>
      <c r="V115" s="218">
        <f>T115+U115</f>
        <v>188</v>
      </c>
      <c r="W115" s="81">
        <f t="shared" si="230"/>
        <v>-21.666666666666668</v>
      </c>
      <c r="Y115" s="344"/>
      <c r="Z115" s="344"/>
    </row>
    <row r="116" spans="1:28" ht="14.25" thickTop="1" thickBot="1">
      <c r="L116" s="87" t="s">
        <v>39</v>
      </c>
      <c r="M116" s="88">
        <f>+M113+M114+M115</f>
        <v>683</v>
      </c>
      <c r="N116" s="88">
        <f t="shared" ref="N116" si="241">+N113+N114+N115</f>
        <v>128</v>
      </c>
      <c r="O116" s="219">
        <f t="shared" ref="O116" si="242">+O113+O114+O115</f>
        <v>811</v>
      </c>
      <c r="P116" s="89">
        <f t="shared" ref="P116" si="243">+P113+P114+P115</f>
        <v>0</v>
      </c>
      <c r="Q116" s="219">
        <f t="shared" ref="Q116" si="244">+Q113+Q114+Q115</f>
        <v>811</v>
      </c>
      <c r="R116" s="88">
        <f t="shared" ref="R116" si="245">+R113+R114+R115</f>
        <v>511</v>
      </c>
      <c r="S116" s="88">
        <f t="shared" ref="S116" si="246">+S113+S114+S115</f>
        <v>80</v>
      </c>
      <c r="T116" s="219">
        <f t="shared" ref="T116" si="247">+T113+T114+T115</f>
        <v>591</v>
      </c>
      <c r="U116" s="89">
        <f t="shared" ref="U116" si="248">+U113+U114+U115</f>
        <v>0</v>
      </c>
      <c r="V116" s="219">
        <f t="shared" ref="V116" si="249">+V113+V114+V115</f>
        <v>591</v>
      </c>
      <c r="W116" s="90">
        <f t="shared" si="230"/>
        <v>-27.127003699136864</v>
      </c>
    </row>
    <row r="117" spans="1:28" ht="13.5" thickTop="1">
      <c r="A117" s="424"/>
      <c r="K117" s="424"/>
      <c r="L117" s="61" t="s">
        <v>21</v>
      </c>
      <c r="M117" s="78">
        <v>184</v>
      </c>
      <c r="N117" s="79">
        <v>43</v>
      </c>
      <c r="O117" s="218">
        <f>SUM(M117:N117)</f>
        <v>227</v>
      </c>
      <c r="P117" s="91">
        <v>0</v>
      </c>
      <c r="Q117" s="218">
        <f>O117+P117</f>
        <v>227</v>
      </c>
      <c r="R117" s="78">
        <v>161</v>
      </c>
      <c r="S117" s="79">
        <v>34</v>
      </c>
      <c r="T117" s="218">
        <f>SUM(R117:S117)</f>
        <v>195</v>
      </c>
      <c r="U117" s="91">
        <v>0</v>
      </c>
      <c r="V117" s="218">
        <f>T117+U117</f>
        <v>195</v>
      </c>
      <c r="W117" s="81">
        <f t="shared" si="230"/>
        <v>-14.096916299559471</v>
      </c>
    </row>
    <row r="118" spans="1:28">
      <c r="A118" s="424"/>
      <c r="K118" s="424"/>
      <c r="L118" s="61" t="s">
        <v>22</v>
      </c>
      <c r="M118" s="78">
        <v>182</v>
      </c>
      <c r="N118" s="79">
        <v>45</v>
      </c>
      <c r="O118" s="218">
        <f>SUM(M118:N118)</f>
        <v>227</v>
      </c>
      <c r="P118" s="80">
        <v>0</v>
      </c>
      <c r="Q118" s="218">
        <f>O118+P118</f>
        <v>227</v>
      </c>
      <c r="R118" s="78">
        <v>150</v>
      </c>
      <c r="S118" s="79">
        <v>22</v>
      </c>
      <c r="T118" s="218">
        <f>SUM(R118:S118)</f>
        <v>172</v>
      </c>
      <c r="U118" s="80">
        <v>0</v>
      </c>
      <c r="V118" s="218">
        <f>T118+U118</f>
        <v>172</v>
      </c>
      <c r="W118" s="81">
        <f t="shared" si="230"/>
        <v>-24.229074889867842</v>
      </c>
    </row>
    <row r="119" spans="1:28" ht="13.5" thickBot="1">
      <c r="A119" s="424"/>
      <c r="K119" s="424"/>
      <c r="L119" s="61" t="s">
        <v>23</v>
      </c>
      <c r="M119" s="78">
        <v>190</v>
      </c>
      <c r="N119" s="79">
        <v>32</v>
      </c>
      <c r="O119" s="218">
        <f>SUM(M119:N119)</f>
        <v>222</v>
      </c>
      <c r="P119" s="80">
        <v>0</v>
      </c>
      <c r="Q119" s="218">
        <f>O119+P119</f>
        <v>222</v>
      </c>
      <c r="R119" s="78">
        <v>148</v>
      </c>
      <c r="S119" s="79">
        <v>36</v>
      </c>
      <c r="T119" s="218">
        <f>SUM(R119:S119)</f>
        <v>184</v>
      </c>
      <c r="U119" s="80">
        <v>0</v>
      </c>
      <c r="V119" s="218">
        <f>T119+U119</f>
        <v>184</v>
      </c>
      <c r="W119" s="81">
        <f t="shared" si="230"/>
        <v>-17.117117117117118</v>
      </c>
    </row>
    <row r="120" spans="1:28" ht="14.25" thickTop="1" thickBot="1">
      <c r="L120" s="82" t="s">
        <v>40</v>
      </c>
      <c r="M120" s="83">
        <f t="shared" ref="M120:V120" si="250">+M117+M118+M119</f>
        <v>556</v>
      </c>
      <c r="N120" s="84">
        <f t="shared" si="250"/>
        <v>120</v>
      </c>
      <c r="O120" s="217">
        <f t="shared" si="250"/>
        <v>676</v>
      </c>
      <c r="P120" s="83">
        <f t="shared" si="250"/>
        <v>0</v>
      </c>
      <c r="Q120" s="217">
        <f t="shared" si="250"/>
        <v>676</v>
      </c>
      <c r="R120" s="83">
        <f t="shared" si="250"/>
        <v>459</v>
      </c>
      <c r="S120" s="84">
        <f t="shared" si="250"/>
        <v>92</v>
      </c>
      <c r="T120" s="217">
        <f t="shared" si="250"/>
        <v>551</v>
      </c>
      <c r="U120" s="83">
        <f t="shared" si="250"/>
        <v>0</v>
      </c>
      <c r="V120" s="217">
        <f t="shared" si="250"/>
        <v>551</v>
      </c>
      <c r="W120" s="85">
        <f t="shared" si="230"/>
        <v>-18.491124260355029</v>
      </c>
    </row>
    <row r="121" spans="1:28" ht="13.5" thickTop="1">
      <c r="L121" s="61" t="s">
        <v>10</v>
      </c>
      <c r="M121" s="78">
        <v>230</v>
      </c>
      <c r="N121" s="79">
        <v>29</v>
      </c>
      <c r="O121" s="216">
        <f>M121+N121</f>
        <v>259</v>
      </c>
      <c r="P121" s="80">
        <v>0</v>
      </c>
      <c r="Q121" s="216">
        <f>O121+P121</f>
        <v>259</v>
      </c>
      <c r="R121" s="78">
        <v>155</v>
      </c>
      <c r="S121" s="79">
        <v>32</v>
      </c>
      <c r="T121" s="216">
        <f>R121+S121</f>
        <v>187</v>
      </c>
      <c r="U121" s="80">
        <v>0</v>
      </c>
      <c r="V121" s="216">
        <f t="shared" ref="V121" si="251">T121+U121</f>
        <v>187</v>
      </c>
      <c r="W121" s="81">
        <f>IF(Q121=0,0,((V121/Q121)-1)*100)</f>
        <v>-27.799227799227801</v>
      </c>
    </row>
    <row r="122" spans="1:28">
      <c r="L122" s="61" t="s">
        <v>11</v>
      </c>
      <c r="M122" s="78">
        <v>242</v>
      </c>
      <c r="N122" s="79">
        <v>29</v>
      </c>
      <c r="O122" s="216">
        <f>M122+N122</f>
        <v>271</v>
      </c>
      <c r="P122" s="80">
        <v>0</v>
      </c>
      <c r="Q122" s="216">
        <f>O122+P122</f>
        <v>271</v>
      </c>
      <c r="R122" s="78">
        <v>183</v>
      </c>
      <c r="S122" s="79">
        <v>29</v>
      </c>
      <c r="T122" s="216">
        <f>R122+S122</f>
        <v>212</v>
      </c>
      <c r="U122" s="80">
        <v>0</v>
      </c>
      <c r="V122" s="216">
        <f>T122+U122</f>
        <v>212</v>
      </c>
      <c r="W122" s="81">
        <f>IF(Q122=0,0,((V122/Q122)-1)*100)</f>
        <v>-21.771217712177126</v>
      </c>
    </row>
    <row r="123" spans="1:28" ht="13.5" thickBot="1">
      <c r="L123" s="67" t="s">
        <v>12</v>
      </c>
      <c r="M123" s="78">
        <v>285</v>
      </c>
      <c r="N123" s="79">
        <v>96</v>
      </c>
      <c r="O123" s="216">
        <f>M123+N123</f>
        <v>381</v>
      </c>
      <c r="P123" s="80">
        <v>0</v>
      </c>
      <c r="Q123" s="216">
        <f>O123+P123</f>
        <v>381</v>
      </c>
      <c r="R123" s="78">
        <v>199</v>
      </c>
      <c r="S123" s="79">
        <v>42</v>
      </c>
      <c r="T123" s="216">
        <f>R123+S123</f>
        <v>241</v>
      </c>
      <c r="U123" s="80">
        <v>0</v>
      </c>
      <c r="V123" s="216">
        <f>T123+U123</f>
        <v>241</v>
      </c>
      <c r="W123" s="81">
        <f>IF(Q123=0,0,((V123/Q123)-1)*100)</f>
        <v>-36.74540682414699</v>
      </c>
      <c r="Y123" s="344"/>
      <c r="Z123" s="344"/>
    </row>
    <row r="124" spans="1:28" ht="14.25" thickTop="1" thickBot="1">
      <c r="L124" s="82" t="s">
        <v>38</v>
      </c>
      <c r="M124" s="83">
        <f t="shared" ref="M124" si="252">+M121+M122+M123</f>
        <v>757</v>
      </c>
      <c r="N124" s="84">
        <f t="shared" ref="N124" si="253">+N121+N122+N123</f>
        <v>154</v>
      </c>
      <c r="O124" s="209">
        <f t="shared" ref="O124" si="254">+O121+O122+O123</f>
        <v>911</v>
      </c>
      <c r="P124" s="83">
        <f t="shared" ref="P124" si="255">+P121+P122+P123</f>
        <v>0</v>
      </c>
      <c r="Q124" s="209">
        <f t="shared" ref="Q124" si="256">+Q121+Q122+Q123</f>
        <v>911</v>
      </c>
      <c r="R124" s="83">
        <f t="shared" ref="R124" si="257">+R121+R122+R123</f>
        <v>537</v>
      </c>
      <c r="S124" s="84">
        <f t="shared" ref="S124" si="258">+S121+S122+S123</f>
        <v>103</v>
      </c>
      <c r="T124" s="209">
        <f t="shared" ref="T124" si="259">+T121+T122+T123</f>
        <v>640</v>
      </c>
      <c r="U124" s="83">
        <f t="shared" ref="U124" si="260">+U121+U122+U123</f>
        <v>0</v>
      </c>
      <c r="V124" s="209">
        <f t="shared" ref="V124" si="261">+V121+V122+V123</f>
        <v>640</v>
      </c>
      <c r="W124" s="85">
        <f t="shared" ref="W124" si="262">IF(Q124=0,0,((V124/Q124)-1)*100)</f>
        <v>-29.747530186608117</v>
      </c>
    </row>
    <row r="125" spans="1:28" ht="14.25" thickTop="1" thickBot="1">
      <c r="L125" s="82" t="s">
        <v>64</v>
      </c>
      <c r="M125" s="83">
        <f t="shared" ref="M125" si="263">+M112+M116+M120+M124</f>
        <v>2459</v>
      </c>
      <c r="N125" s="84">
        <f t="shared" ref="N125" si="264">+N112+N116+N120+N124</f>
        <v>509</v>
      </c>
      <c r="O125" s="217">
        <f t="shared" ref="O125" si="265">+O112+O116+O120+O124</f>
        <v>2968</v>
      </c>
      <c r="P125" s="83">
        <f t="shared" ref="P125" si="266">+P112+P116+P120+P124</f>
        <v>0</v>
      </c>
      <c r="Q125" s="217">
        <f t="shared" ref="Q125" si="267">+Q112+Q116+Q120+Q124</f>
        <v>2968</v>
      </c>
      <c r="R125" s="83">
        <f t="shared" ref="R125" si="268">+R112+R116+R120+R124</f>
        <v>2172</v>
      </c>
      <c r="S125" s="84">
        <f t="shared" ref="S125" si="269">+S112+S116+S120+S124</f>
        <v>373</v>
      </c>
      <c r="T125" s="217">
        <f t="shared" ref="T125" si="270">+T112+T116+T120+T124</f>
        <v>2545</v>
      </c>
      <c r="U125" s="83">
        <f t="shared" ref="U125" si="271">+U112+U116+U120+U124</f>
        <v>0</v>
      </c>
      <c r="V125" s="217">
        <f t="shared" ref="V125" si="272">+V112+V116+V120+V124</f>
        <v>2545</v>
      </c>
      <c r="W125" s="85">
        <f>IF(Q125=0,0,((V125/Q125)-1)*100)</f>
        <v>-14.252021563342321</v>
      </c>
      <c r="Y125" s="344"/>
      <c r="Z125" s="344"/>
      <c r="AB125" s="344"/>
    </row>
    <row r="126" spans="1:28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8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8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>
      <c r="L130" s="59"/>
      <c r="M130" s="230" t="s">
        <v>59</v>
      </c>
      <c r="N130" s="231"/>
      <c r="O130" s="232"/>
      <c r="P130" s="230"/>
      <c r="Q130" s="230"/>
      <c r="R130" s="230" t="s">
        <v>63</v>
      </c>
      <c r="S130" s="231"/>
      <c r="T130" s="232"/>
      <c r="U130" s="230"/>
      <c r="V130" s="230"/>
      <c r="W130" s="384" t="s">
        <v>2</v>
      </c>
    </row>
    <row r="131" spans="1:28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8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105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5" t="s">
        <v>7</v>
      </c>
      <c r="W132" s="386"/>
    </row>
    <row r="133" spans="1:28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8">
      <c r="L134" s="61" t="s">
        <v>13</v>
      </c>
      <c r="M134" s="78">
        <f t="shared" ref="M134:N136" si="273">+M84+M109</f>
        <v>180</v>
      </c>
      <c r="N134" s="79">
        <f t="shared" si="273"/>
        <v>191</v>
      </c>
      <c r="O134" s="216">
        <f t="shared" ref="O134:O144" si="274">M134+N134</f>
        <v>371</v>
      </c>
      <c r="P134" s="80">
        <f>+P84+P109</f>
        <v>0</v>
      </c>
      <c r="Q134" s="225">
        <f t="shared" ref="Q134:Q135" si="275">O134+P134</f>
        <v>371</v>
      </c>
      <c r="R134" s="78">
        <f t="shared" ref="R134:S136" si="276">+R84+R109</f>
        <v>306</v>
      </c>
      <c r="S134" s="79">
        <f t="shared" si="276"/>
        <v>222</v>
      </c>
      <c r="T134" s="216">
        <f t="shared" ref="T134:T144" si="277">R134+S134</f>
        <v>528</v>
      </c>
      <c r="U134" s="80">
        <f>+U84+U109</f>
        <v>0</v>
      </c>
      <c r="V134" s="226">
        <f>T134+U134</f>
        <v>528</v>
      </c>
      <c r="W134" s="81">
        <f>IF(Q134=0,0,((V134/Q134)-1)*100)</f>
        <v>42.318059299191368</v>
      </c>
      <c r="Y134" s="344"/>
      <c r="Z134" s="344"/>
    </row>
    <row r="135" spans="1:28">
      <c r="L135" s="61" t="s">
        <v>14</v>
      </c>
      <c r="M135" s="78">
        <f t="shared" si="273"/>
        <v>162</v>
      </c>
      <c r="N135" s="79">
        <f t="shared" si="273"/>
        <v>142</v>
      </c>
      <c r="O135" s="216">
        <f t="shared" si="274"/>
        <v>304</v>
      </c>
      <c r="P135" s="80">
        <f>+P85+P110</f>
        <v>0</v>
      </c>
      <c r="Q135" s="225">
        <f t="shared" si="275"/>
        <v>304</v>
      </c>
      <c r="R135" s="78">
        <f t="shared" si="276"/>
        <v>269</v>
      </c>
      <c r="S135" s="79">
        <f t="shared" si="276"/>
        <v>281</v>
      </c>
      <c r="T135" s="216">
        <f t="shared" si="277"/>
        <v>550</v>
      </c>
      <c r="U135" s="80">
        <f>+U85+U110</f>
        <v>0</v>
      </c>
      <c r="V135" s="226">
        <f>T135+U135</f>
        <v>550</v>
      </c>
      <c r="W135" s="81">
        <f t="shared" ref="W135:W145" si="278">IF(Q135=0,0,((V135/Q135)-1)*100)</f>
        <v>80.921052631578931</v>
      </c>
      <c r="Y135" s="344"/>
      <c r="Z135" s="344"/>
      <c r="AB135" s="344"/>
    </row>
    <row r="136" spans="1:28" ht="13.5" thickBot="1">
      <c r="L136" s="61" t="s">
        <v>15</v>
      </c>
      <c r="M136" s="78">
        <f t="shared" si="273"/>
        <v>301</v>
      </c>
      <c r="N136" s="79">
        <f t="shared" si="273"/>
        <v>166</v>
      </c>
      <c r="O136" s="216">
        <f>M136+N136</f>
        <v>467</v>
      </c>
      <c r="P136" s="80">
        <f>+P86+P111</f>
        <v>0</v>
      </c>
      <c r="Q136" s="225">
        <f>O136+P136</f>
        <v>467</v>
      </c>
      <c r="R136" s="78">
        <f t="shared" si="276"/>
        <v>339</v>
      </c>
      <c r="S136" s="79">
        <f t="shared" si="276"/>
        <v>255</v>
      </c>
      <c r="T136" s="216">
        <f>R136+S136</f>
        <v>594</v>
      </c>
      <c r="U136" s="80">
        <f>+U86+U111</f>
        <v>0</v>
      </c>
      <c r="V136" s="226">
        <f>T136+U136</f>
        <v>594</v>
      </c>
      <c r="W136" s="81">
        <f>IF(Q136=0,0,((V136/Q136)-1)*100)</f>
        <v>27.194860813704501</v>
      </c>
      <c r="Y136" s="344"/>
      <c r="Z136" s="344"/>
    </row>
    <row r="137" spans="1:28" ht="14.25" thickTop="1" thickBot="1">
      <c r="L137" s="82" t="s">
        <v>61</v>
      </c>
      <c r="M137" s="83">
        <f t="shared" ref="M137" si="279">+M134+M135+M136</f>
        <v>643</v>
      </c>
      <c r="N137" s="84">
        <f t="shared" ref="N137" si="280">+N134+N135+N136</f>
        <v>499</v>
      </c>
      <c r="O137" s="217">
        <f t="shared" ref="O137" si="281">+O134+O135+O136</f>
        <v>1142</v>
      </c>
      <c r="P137" s="83">
        <f t="shared" ref="P137" si="282">+P134+P135+P136</f>
        <v>0</v>
      </c>
      <c r="Q137" s="217">
        <f t="shared" ref="Q137" si="283">+Q134+Q135+Q136</f>
        <v>1142</v>
      </c>
      <c r="R137" s="83">
        <f t="shared" ref="R137" si="284">+R134+R135+R136</f>
        <v>914</v>
      </c>
      <c r="S137" s="84">
        <f t="shared" ref="S137" si="285">+S134+S135+S136</f>
        <v>758</v>
      </c>
      <c r="T137" s="217">
        <f t="shared" ref="T137" si="286">+T134+T135+T136</f>
        <v>1672</v>
      </c>
      <c r="U137" s="83">
        <f t="shared" ref="U137" si="287">+U134+U135+U136</f>
        <v>0</v>
      </c>
      <c r="V137" s="217">
        <f t="shared" ref="V137" si="288">+V134+V135+V136</f>
        <v>1672</v>
      </c>
      <c r="W137" s="85">
        <f>IF(Q137=0,0,((V137/Q137)-1)*100)</f>
        <v>46.409807355516634</v>
      </c>
      <c r="Y137" s="344"/>
      <c r="Z137" s="344"/>
      <c r="AB137" s="344"/>
    </row>
    <row r="138" spans="1:28" ht="13.5" thickTop="1">
      <c r="L138" s="61" t="s">
        <v>16</v>
      </c>
      <c r="M138" s="78">
        <f t="shared" ref="M138:N140" si="289">+M88+M113</f>
        <v>379</v>
      </c>
      <c r="N138" s="79">
        <f t="shared" si="289"/>
        <v>175</v>
      </c>
      <c r="O138" s="216">
        <f t="shared" si="274"/>
        <v>554</v>
      </c>
      <c r="P138" s="80">
        <f>+P88+P113</f>
        <v>0</v>
      </c>
      <c r="Q138" s="225">
        <f t="shared" ref="Q138:Q144" si="290">O138+P138</f>
        <v>554</v>
      </c>
      <c r="R138" s="78">
        <f t="shared" ref="R138:S140" si="291">+R88+R113</f>
        <v>255</v>
      </c>
      <c r="S138" s="79">
        <f t="shared" si="291"/>
        <v>221</v>
      </c>
      <c r="T138" s="216">
        <f t="shared" si="277"/>
        <v>476</v>
      </c>
      <c r="U138" s="80">
        <f>+U88+U113</f>
        <v>0</v>
      </c>
      <c r="V138" s="226">
        <f>T138+U138</f>
        <v>476</v>
      </c>
      <c r="W138" s="81">
        <f t="shared" si="278"/>
        <v>-14.079422382671481</v>
      </c>
      <c r="Y138" s="344"/>
      <c r="Z138" s="344"/>
    </row>
    <row r="139" spans="1:28">
      <c r="L139" s="61" t="s">
        <v>17</v>
      </c>
      <c r="M139" s="78">
        <f t="shared" si="289"/>
        <v>297</v>
      </c>
      <c r="N139" s="79">
        <f t="shared" si="289"/>
        <v>160</v>
      </c>
      <c r="O139" s="216">
        <f>M139+N139</f>
        <v>457</v>
      </c>
      <c r="P139" s="80">
        <f>+P89+P114</f>
        <v>0</v>
      </c>
      <c r="Q139" s="225">
        <f>O139+P139</f>
        <v>457</v>
      </c>
      <c r="R139" s="78">
        <f t="shared" si="291"/>
        <v>214</v>
      </c>
      <c r="S139" s="79">
        <f t="shared" si="291"/>
        <v>262</v>
      </c>
      <c r="T139" s="216">
        <f>R139+S139</f>
        <v>476</v>
      </c>
      <c r="U139" s="80">
        <f>+U89+U114</f>
        <v>0</v>
      </c>
      <c r="V139" s="226">
        <f>T139+U139</f>
        <v>476</v>
      </c>
      <c r="W139" s="81">
        <f>IF(Q139=0,0,((V139/Q139)-1)*100)</f>
        <v>4.1575492341356712</v>
      </c>
      <c r="Y139" s="344"/>
      <c r="Z139" s="344"/>
    </row>
    <row r="140" spans="1:28" ht="13.5" thickBot="1">
      <c r="L140" s="61" t="s">
        <v>18</v>
      </c>
      <c r="M140" s="78">
        <f t="shared" si="289"/>
        <v>266</v>
      </c>
      <c r="N140" s="79">
        <f t="shared" si="289"/>
        <v>152</v>
      </c>
      <c r="O140" s="218">
        <f t="shared" si="274"/>
        <v>418</v>
      </c>
      <c r="P140" s="86">
        <f>+P90+P115</f>
        <v>0</v>
      </c>
      <c r="Q140" s="225">
        <f t="shared" si="290"/>
        <v>418</v>
      </c>
      <c r="R140" s="78">
        <f t="shared" si="291"/>
        <v>214</v>
      </c>
      <c r="S140" s="79">
        <f t="shared" si="291"/>
        <v>280</v>
      </c>
      <c r="T140" s="218">
        <f t="shared" si="277"/>
        <v>494</v>
      </c>
      <c r="U140" s="86">
        <f>+U90+U115</f>
        <v>0</v>
      </c>
      <c r="V140" s="226">
        <f>T140+U140</f>
        <v>494</v>
      </c>
      <c r="W140" s="81">
        <f t="shared" si="278"/>
        <v>18.181818181818187</v>
      </c>
      <c r="Y140" s="344"/>
      <c r="Z140" s="344"/>
    </row>
    <row r="141" spans="1:28" ht="14.25" thickTop="1" thickBot="1">
      <c r="A141" s="422"/>
      <c r="L141" s="87" t="s">
        <v>39</v>
      </c>
      <c r="M141" s="83">
        <f>+M138+M139+M140</f>
        <v>942</v>
      </c>
      <c r="N141" s="84">
        <f t="shared" ref="N141" si="292">+N138+N139+N140</f>
        <v>487</v>
      </c>
      <c r="O141" s="217">
        <f t="shared" ref="O141" si="293">+O138+O139+O140</f>
        <v>1429</v>
      </c>
      <c r="P141" s="83">
        <f t="shared" ref="P141" si="294">+P138+P139+P140</f>
        <v>0</v>
      </c>
      <c r="Q141" s="217">
        <f t="shared" ref="Q141" si="295">+Q138+Q139+Q140</f>
        <v>1429</v>
      </c>
      <c r="R141" s="83">
        <f t="shared" ref="R141" si="296">+R138+R139+R140</f>
        <v>683</v>
      </c>
      <c r="S141" s="84">
        <f t="shared" ref="S141" si="297">+S138+S139+S140</f>
        <v>763</v>
      </c>
      <c r="T141" s="217">
        <f t="shared" ref="T141" si="298">+T138+T139+T140</f>
        <v>1446</v>
      </c>
      <c r="U141" s="83">
        <f t="shared" ref="U141" si="299">+U138+U139+U140</f>
        <v>0</v>
      </c>
      <c r="V141" s="217">
        <f t="shared" ref="V141" si="300">+V138+V139+V140</f>
        <v>1446</v>
      </c>
      <c r="W141" s="90">
        <f t="shared" si="278"/>
        <v>1.1896431070678837</v>
      </c>
      <c r="Y141" s="344"/>
      <c r="Z141" s="344"/>
    </row>
    <row r="142" spans="1:28" ht="13.5" thickTop="1">
      <c r="A142" s="422"/>
      <c r="L142" s="61" t="s">
        <v>21</v>
      </c>
      <c r="M142" s="78">
        <f t="shared" ref="M142:N144" si="301">+M92+M117</f>
        <v>237</v>
      </c>
      <c r="N142" s="79">
        <f t="shared" si="301"/>
        <v>135</v>
      </c>
      <c r="O142" s="218">
        <f t="shared" si="274"/>
        <v>372</v>
      </c>
      <c r="P142" s="91">
        <f>+P92+P117</f>
        <v>0</v>
      </c>
      <c r="Q142" s="225">
        <f t="shared" si="290"/>
        <v>372</v>
      </c>
      <c r="R142" s="78">
        <f t="shared" ref="R142:S144" si="302">+R92+R117</f>
        <v>193</v>
      </c>
      <c r="S142" s="79">
        <f t="shared" si="302"/>
        <v>209</v>
      </c>
      <c r="T142" s="218">
        <f t="shared" si="277"/>
        <v>402</v>
      </c>
      <c r="U142" s="91">
        <f>+U92+U117</f>
        <v>0</v>
      </c>
      <c r="V142" s="226">
        <f>T142+U142</f>
        <v>402</v>
      </c>
      <c r="W142" s="81">
        <f t="shared" si="278"/>
        <v>8.0645161290322509</v>
      </c>
    </row>
    <row r="143" spans="1:28">
      <c r="A143" s="422"/>
      <c r="L143" s="61" t="s">
        <v>22</v>
      </c>
      <c r="M143" s="78">
        <f t="shared" si="301"/>
        <v>256</v>
      </c>
      <c r="N143" s="79">
        <f t="shared" si="301"/>
        <v>139</v>
      </c>
      <c r="O143" s="218">
        <f t="shared" si="274"/>
        <v>395</v>
      </c>
      <c r="P143" s="80">
        <f>+P93+P118</f>
        <v>0</v>
      </c>
      <c r="Q143" s="225">
        <f t="shared" si="290"/>
        <v>395</v>
      </c>
      <c r="R143" s="78">
        <f t="shared" si="302"/>
        <v>198</v>
      </c>
      <c r="S143" s="79">
        <f t="shared" si="302"/>
        <v>185</v>
      </c>
      <c r="T143" s="218">
        <f t="shared" si="277"/>
        <v>383</v>
      </c>
      <c r="U143" s="80">
        <f>+U93+U118</f>
        <v>0</v>
      </c>
      <c r="V143" s="226">
        <f>T143+U143</f>
        <v>383</v>
      </c>
      <c r="W143" s="81">
        <f t="shared" si="278"/>
        <v>-3.0379746835443089</v>
      </c>
    </row>
    <row r="144" spans="1:28" ht="13.5" thickBot="1">
      <c r="A144" s="424"/>
      <c r="K144" s="424"/>
      <c r="L144" s="61" t="s">
        <v>23</v>
      </c>
      <c r="M144" s="78">
        <f t="shared" si="301"/>
        <v>226</v>
      </c>
      <c r="N144" s="79">
        <f t="shared" si="301"/>
        <v>162</v>
      </c>
      <c r="O144" s="218">
        <f t="shared" si="274"/>
        <v>388</v>
      </c>
      <c r="P144" s="80">
        <f>+P94+P119</f>
        <v>0</v>
      </c>
      <c r="Q144" s="225">
        <f t="shared" si="290"/>
        <v>388</v>
      </c>
      <c r="R144" s="78">
        <f t="shared" si="302"/>
        <v>192</v>
      </c>
      <c r="S144" s="79">
        <f t="shared" si="302"/>
        <v>228</v>
      </c>
      <c r="T144" s="218">
        <f t="shared" si="277"/>
        <v>420</v>
      </c>
      <c r="U144" s="80">
        <f>+U94+U119</f>
        <v>0</v>
      </c>
      <c r="V144" s="226">
        <f>T144+U144</f>
        <v>420</v>
      </c>
      <c r="W144" s="81">
        <f t="shared" si="278"/>
        <v>8.2474226804123631</v>
      </c>
    </row>
    <row r="145" spans="1:28" ht="14.25" thickTop="1" thickBot="1">
      <c r="A145" s="424"/>
      <c r="K145" s="424"/>
      <c r="L145" s="82" t="s">
        <v>40</v>
      </c>
      <c r="M145" s="83">
        <f t="shared" ref="M145:V145" si="303">+M142+M143+M144</f>
        <v>719</v>
      </c>
      <c r="N145" s="84">
        <f t="shared" si="303"/>
        <v>436</v>
      </c>
      <c r="O145" s="217">
        <f t="shared" si="303"/>
        <v>1155</v>
      </c>
      <c r="P145" s="83">
        <f t="shared" si="303"/>
        <v>0</v>
      </c>
      <c r="Q145" s="217">
        <f t="shared" si="303"/>
        <v>1155</v>
      </c>
      <c r="R145" s="83">
        <f t="shared" si="303"/>
        <v>583</v>
      </c>
      <c r="S145" s="84">
        <f t="shared" si="303"/>
        <v>622</v>
      </c>
      <c r="T145" s="217">
        <f t="shared" si="303"/>
        <v>1205</v>
      </c>
      <c r="U145" s="83">
        <f t="shared" si="303"/>
        <v>0</v>
      </c>
      <c r="V145" s="217">
        <f t="shared" si="303"/>
        <v>1205</v>
      </c>
      <c r="W145" s="85">
        <f t="shared" si="278"/>
        <v>4.3290043290043378</v>
      </c>
    </row>
    <row r="146" spans="1:28" ht="13.5" thickTop="1">
      <c r="L146" s="61" t="s">
        <v>10</v>
      </c>
      <c r="M146" s="78">
        <f t="shared" ref="M146:N148" si="304">+M96+M121</f>
        <v>274</v>
      </c>
      <c r="N146" s="79">
        <f t="shared" si="304"/>
        <v>214</v>
      </c>
      <c r="O146" s="216">
        <f>M146+N146</f>
        <v>488</v>
      </c>
      <c r="P146" s="80">
        <f>+P96+P121</f>
        <v>0</v>
      </c>
      <c r="Q146" s="225">
        <f t="shared" ref="Q146" si="305">O146+P146</f>
        <v>488</v>
      </c>
      <c r="R146" s="78">
        <f t="shared" ref="R146:S148" si="306">+R96+R121</f>
        <v>191</v>
      </c>
      <c r="S146" s="79">
        <f t="shared" si="306"/>
        <v>207</v>
      </c>
      <c r="T146" s="216">
        <f>R146+S146</f>
        <v>398</v>
      </c>
      <c r="U146" s="80">
        <f>+U96+U121</f>
        <v>0</v>
      </c>
      <c r="V146" s="226">
        <f>T146+U146</f>
        <v>398</v>
      </c>
      <c r="W146" s="81">
        <f>IF(Q146=0,0,((V146/Q146)-1)*100)</f>
        <v>-18.442622950819676</v>
      </c>
      <c r="Z146" s="344"/>
    </row>
    <row r="147" spans="1:28">
      <c r="L147" s="61" t="s">
        <v>11</v>
      </c>
      <c r="M147" s="78">
        <f t="shared" si="304"/>
        <v>351</v>
      </c>
      <c r="N147" s="79">
        <f t="shared" si="304"/>
        <v>222</v>
      </c>
      <c r="O147" s="216">
        <f>M147+N147</f>
        <v>573</v>
      </c>
      <c r="P147" s="80">
        <f>+P97+P122</f>
        <v>0</v>
      </c>
      <c r="Q147" s="225">
        <f>O147+P147</f>
        <v>573</v>
      </c>
      <c r="R147" s="78">
        <f t="shared" si="306"/>
        <v>250</v>
      </c>
      <c r="S147" s="79">
        <f t="shared" si="306"/>
        <v>265</v>
      </c>
      <c r="T147" s="216">
        <f>R147+S147</f>
        <v>515</v>
      </c>
      <c r="U147" s="80">
        <f>+U97+U122</f>
        <v>0</v>
      </c>
      <c r="V147" s="226">
        <f>T147+U147</f>
        <v>515</v>
      </c>
      <c r="W147" s="81">
        <f>IF(Q147=0,0,((V147/Q147)-1)*100)</f>
        <v>-10.122164048865622</v>
      </c>
      <c r="Z147" s="344"/>
    </row>
    <row r="148" spans="1:28" ht="13.5" thickBot="1">
      <c r="L148" s="67" t="s">
        <v>12</v>
      </c>
      <c r="M148" s="78">
        <f t="shared" si="304"/>
        <v>415</v>
      </c>
      <c r="N148" s="79">
        <f t="shared" si="304"/>
        <v>282</v>
      </c>
      <c r="O148" s="216">
        <f>M148+N148</f>
        <v>697</v>
      </c>
      <c r="P148" s="80">
        <f>+P98+P123</f>
        <v>0</v>
      </c>
      <c r="Q148" s="225">
        <f>O148+P148</f>
        <v>697</v>
      </c>
      <c r="R148" s="78">
        <f t="shared" si="306"/>
        <v>262</v>
      </c>
      <c r="S148" s="79">
        <f t="shared" si="306"/>
        <v>199</v>
      </c>
      <c r="T148" s="216">
        <f>R148+S148</f>
        <v>461</v>
      </c>
      <c r="U148" s="80">
        <f>+U98+U123</f>
        <v>0</v>
      </c>
      <c r="V148" s="226">
        <f>T148+U148</f>
        <v>461</v>
      </c>
      <c r="W148" s="81">
        <f>IF(Q148=0,0,((V148/Q148)-1)*100)</f>
        <v>-33.859397417503587</v>
      </c>
      <c r="Z148" s="344"/>
    </row>
    <row r="149" spans="1:28" ht="14.25" thickTop="1" thickBot="1">
      <c r="L149" s="82" t="s">
        <v>38</v>
      </c>
      <c r="M149" s="83">
        <f t="shared" ref="M149" si="307">+M146+M147+M148</f>
        <v>1040</v>
      </c>
      <c r="N149" s="84">
        <f t="shared" ref="N149" si="308">+N146+N147+N148</f>
        <v>718</v>
      </c>
      <c r="O149" s="209">
        <f t="shared" ref="O149" si="309">+O146+O147+O148</f>
        <v>1758</v>
      </c>
      <c r="P149" s="83">
        <f t="shared" ref="P149" si="310">+P146+P147+P148</f>
        <v>0</v>
      </c>
      <c r="Q149" s="209">
        <f t="shared" ref="Q149" si="311">+Q146+Q147+Q148</f>
        <v>1758</v>
      </c>
      <c r="R149" s="83">
        <f t="shared" ref="R149" si="312">+R146+R147+R148</f>
        <v>703</v>
      </c>
      <c r="S149" s="84">
        <f t="shared" ref="S149" si="313">+S146+S147+S148</f>
        <v>671</v>
      </c>
      <c r="T149" s="209">
        <f t="shared" ref="T149" si="314">+T146+T147+T148</f>
        <v>1374</v>
      </c>
      <c r="U149" s="83">
        <f t="shared" ref="U149" si="315">+U146+U147+U148</f>
        <v>0</v>
      </c>
      <c r="V149" s="209">
        <f t="shared" ref="V149" si="316">+V146+V147+V148</f>
        <v>1374</v>
      </c>
      <c r="W149" s="85">
        <f t="shared" ref="W149" si="317">IF(Q149=0,0,((V149/Q149)-1)*100)</f>
        <v>-21.843003412969285</v>
      </c>
      <c r="Z149" s="344"/>
    </row>
    <row r="150" spans="1:28" ht="14.25" thickTop="1" thickBot="1">
      <c r="L150" s="82" t="s">
        <v>64</v>
      </c>
      <c r="M150" s="83">
        <f t="shared" ref="M150" si="318">+M137+M141+M145+M149</f>
        <v>3344</v>
      </c>
      <c r="N150" s="84">
        <f t="shared" ref="N150" si="319">+N137+N141+N145+N149</f>
        <v>2140</v>
      </c>
      <c r="O150" s="217">
        <f t="shared" ref="O150" si="320">+O137+O141+O145+O149</f>
        <v>5484</v>
      </c>
      <c r="P150" s="83">
        <f t="shared" ref="P150" si="321">+P137+P141+P145+P149</f>
        <v>0</v>
      </c>
      <c r="Q150" s="217">
        <f t="shared" ref="Q150" si="322">+Q137+Q141+Q145+Q149</f>
        <v>5484</v>
      </c>
      <c r="R150" s="83">
        <f t="shared" ref="R150" si="323">+R137+R141+R145+R149</f>
        <v>2883</v>
      </c>
      <c r="S150" s="84">
        <f t="shared" ref="S150" si="324">+S137+S141+S145+S149</f>
        <v>2814</v>
      </c>
      <c r="T150" s="217">
        <f t="shared" ref="T150" si="325">+T137+T141+T145+T149</f>
        <v>5697</v>
      </c>
      <c r="U150" s="83">
        <f t="shared" ref="U150" si="326">+U137+U141+U145+U149</f>
        <v>0</v>
      </c>
      <c r="V150" s="217">
        <f t="shared" ref="V150" si="327">+V137+V141+V145+V149</f>
        <v>5697</v>
      </c>
      <c r="W150" s="85">
        <f>IF(Q150=0,0,((V150/Q150)-1)*100)</f>
        <v>3.8840262582056972</v>
      </c>
      <c r="Y150" s="344"/>
      <c r="Z150" s="344"/>
      <c r="AB150" s="344"/>
    </row>
    <row r="151" spans="1:28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8" ht="24.7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8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8" ht="14.25" thickTop="1" thickBot="1">
      <c r="L155" s="257"/>
      <c r="M155" s="258" t="s">
        <v>59</v>
      </c>
      <c r="N155" s="259"/>
      <c r="O155" s="297"/>
      <c r="P155" s="258"/>
      <c r="Q155" s="258"/>
      <c r="R155" s="258" t="s">
        <v>63</v>
      </c>
      <c r="S155" s="259"/>
      <c r="T155" s="297"/>
      <c r="U155" s="258"/>
      <c r="V155" s="258"/>
      <c r="W155" s="381" t="s">
        <v>2</v>
      </c>
    </row>
    <row r="156" spans="1:28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8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8" ht="5.25" customHeight="1" thickTop="1">
      <c r="L158" s="261"/>
      <c r="M158" s="273"/>
      <c r="N158" s="274"/>
      <c r="O158" s="317"/>
      <c r="P158" s="318"/>
      <c r="Q158" s="275"/>
      <c r="R158" s="273"/>
      <c r="S158" s="274"/>
      <c r="T158" s="317"/>
      <c r="U158" s="318"/>
      <c r="V158" s="275"/>
      <c r="W158" s="277"/>
    </row>
    <row r="159" spans="1:28">
      <c r="L159" s="261" t="s">
        <v>13</v>
      </c>
      <c r="M159" s="278">
        <v>0</v>
      </c>
      <c r="N159" s="279">
        <v>0</v>
      </c>
      <c r="O159" s="280">
        <f>M159+N159</f>
        <v>0</v>
      </c>
      <c r="P159" s="279">
        <v>0</v>
      </c>
      <c r="Q159" s="280">
        <f>O159+P159</f>
        <v>0</v>
      </c>
      <c r="R159" s="278">
        <v>2</v>
      </c>
      <c r="S159" s="279">
        <v>0</v>
      </c>
      <c r="T159" s="280">
        <f>R159+S159</f>
        <v>2</v>
      </c>
      <c r="U159" s="279">
        <v>0</v>
      </c>
      <c r="V159" s="280">
        <f>T159+U159</f>
        <v>2</v>
      </c>
      <c r="W159" s="303">
        <f t="shared" ref="W159:W170" si="328">IF(Q159=0,0,((V159/Q159)-1)*100)</f>
        <v>0</v>
      </c>
    </row>
    <row r="160" spans="1:28">
      <c r="L160" s="261" t="s">
        <v>14</v>
      </c>
      <c r="M160" s="278">
        <v>0</v>
      </c>
      <c r="N160" s="279">
        <v>0</v>
      </c>
      <c r="O160" s="280">
        <f>M160+N160</f>
        <v>0</v>
      </c>
      <c r="P160" s="279">
        <v>0</v>
      </c>
      <c r="Q160" s="280">
        <f>O160+P160</f>
        <v>0</v>
      </c>
      <c r="R160" s="278">
        <v>2</v>
      </c>
      <c r="S160" s="279">
        <v>0</v>
      </c>
      <c r="T160" s="280">
        <f>R160+S160</f>
        <v>2</v>
      </c>
      <c r="U160" s="279">
        <v>0</v>
      </c>
      <c r="V160" s="280">
        <f>T160+U160</f>
        <v>2</v>
      </c>
      <c r="W160" s="303">
        <f t="shared" si="328"/>
        <v>0</v>
      </c>
    </row>
    <row r="161" spans="1:23" ht="13.5" thickBot="1">
      <c r="L161" s="261" t="s">
        <v>15</v>
      </c>
      <c r="M161" s="278">
        <v>0</v>
      </c>
      <c r="N161" s="279">
        <v>0</v>
      </c>
      <c r="O161" s="280">
        <f>M161+N161</f>
        <v>0</v>
      </c>
      <c r="P161" s="279">
        <v>0</v>
      </c>
      <c r="Q161" s="280">
        <f>O161+P161</f>
        <v>0</v>
      </c>
      <c r="R161" s="278">
        <v>1</v>
      </c>
      <c r="S161" s="279">
        <v>0</v>
      </c>
      <c r="T161" s="280">
        <f>R161+S161</f>
        <v>1</v>
      </c>
      <c r="U161" s="279">
        <v>0</v>
      </c>
      <c r="V161" s="280">
        <f>T161+U161</f>
        <v>1</v>
      </c>
      <c r="W161" s="303">
        <f>IF(Q161=0,0,((V161/Q161)-1)*100)</f>
        <v>0</v>
      </c>
    </row>
    <row r="162" spans="1:23" ht="14.25" thickTop="1" thickBot="1">
      <c r="L162" s="283" t="s">
        <v>61</v>
      </c>
      <c r="M162" s="284">
        <f t="shared" ref="M162" si="329">+M159+M160+M161</f>
        <v>0</v>
      </c>
      <c r="N162" s="319">
        <f t="shared" ref="N162" si="330">+N159+N160+N161</f>
        <v>0</v>
      </c>
      <c r="O162" s="305">
        <f t="shared" ref="O162" si="331">+O159+O160+O161</f>
        <v>0</v>
      </c>
      <c r="P162" s="319">
        <f t="shared" ref="P162" si="332">+P159+P160+P161</f>
        <v>0</v>
      </c>
      <c r="Q162" s="305">
        <f t="shared" ref="Q162" si="333">+Q159+Q160+Q161</f>
        <v>0</v>
      </c>
      <c r="R162" s="284">
        <f t="shared" ref="R162" si="334">+R159+R160+R161</f>
        <v>5</v>
      </c>
      <c r="S162" s="319">
        <f t="shared" ref="S162" si="335">+S159+S160+S161</f>
        <v>0</v>
      </c>
      <c r="T162" s="305">
        <f t="shared" ref="T162" si="336">+T159+T160+T161</f>
        <v>5</v>
      </c>
      <c r="U162" s="319">
        <f t="shared" ref="U162" si="337">+U159+U160+U161</f>
        <v>0</v>
      </c>
      <c r="V162" s="305">
        <f t="shared" ref="V162" si="338">+V159+V160+V161</f>
        <v>5</v>
      </c>
      <c r="W162" s="306">
        <f t="shared" si="328"/>
        <v>0</v>
      </c>
    </row>
    <row r="163" spans="1:23" ht="13.5" thickTop="1">
      <c r="L163" s="261" t="s">
        <v>16</v>
      </c>
      <c r="M163" s="278">
        <v>2</v>
      </c>
      <c r="N163" s="279">
        <v>0</v>
      </c>
      <c r="O163" s="280">
        <f>SUM(M163:N163)</f>
        <v>2</v>
      </c>
      <c r="P163" s="279">
        <v>0</v>
      </c>
      <c r="Q163" s="280">
        <f t="shared" ref="Q163" si="339">O163+P163</f>
        <v>2</v>
      </c>
      <c r="R163" s="278">
        <v>0</v>
      </c>
      <c r="S163" s="279">
        <v>0</v>
      </c>
      <c r="T163" s="280">
        <f>SUM(R163:S163)</f>
        <v>0</v>
      </c>
      <c r="U163" s="279">
        <v>0</v>
      </c>
      <c r="V163" s="280">
        <f t="shared" ref="V163" si="340">T163+U163</f>
        <v>0</v>
      </c>
      <c r="W163" s="303">
        <f t="shared" si="328"/>
        <v>-100</v>
      </c>
    </row>
    <row r="164" spans="1:23">
      <c r="L164" s="261" t="s">
        <v>17</v>
      </c>
      <c r="M164" s="278">
        <v>0</v>
      </c>
      <c r="N164" s="279">
        <v>0</v>
      </c>
      <c r="O164" s="280">
        <f>SUM(M164:N164)</f>
        <v>0</v>
      </c>
      <c r="P164" s="279">
        <v>0</v>
      </c>
      <c r="Q164" s="280">
        <f>O164+P164</f>
        <v>0</v>
      </c>
      <c r="R164" s="278">
        <v>0</v>
      </c>
      <c r="S164" s="279">
        <v>0</v>
      </c>
      <c r="T164" s="280">
        <f>SUM(R164:S164)</f>
        <v>0</v>
      </c>
      <c r="U164" s="279">
        <v>0</v>
      </c>
      <c r="V164" s="280">
        <f>T164+U164</f>
        <v>0</v>
      </c>
      <c r="W164" s="303">
        <f>IF(Q164=0,0,((V164/Q164)-1)*100)</f>
        <v>0</v>
      </c>
    </row>
    <row r="165" spans="1:23" ht="13.5" thickBot="1">
      <c r="L165" s="261" t="s">
        <v>18</v>
      </c>
      <c r="M165" s="278">
        <v>0</v>
      </c>
      <c r="N165" s="279">
        <v>0</v>
      </c>
      <c r="O165" s="280">
        <f>SUM(M165:N165)</f>
        <v>0</v>
      </c>
      <c r="P165" s="320">
        <v>0</v>
      </c>
      <c r="Q165" s="280">
        <f>O165+P165</f>
        <v>0</v>
      </c>
      <c r="R165" s="278">
        <v>0</v>
      </c>
      <c r="S165" s="279">
        <v>0</v>
      </c>
      <c r="T165" s="280">
        <f>SUM(R165:S165)</f>
        <v>0</v>
      </c>
      <c r="U165" s="320">
        <v>0</v>
      </c>
      <c r="V165" s="280">
        <f>T165+U165</f>
        <v>0</v>
      </c>
      <c r="W165" s="303">
        <f t="shared" si="328"/>
        <v>0</v>
      </c>
    </row>
    <row r="166" spans="1:23" ht="14.25" thickTop="1" thickBot="1">
      <c r="L166" s="290" t="s">
        <v>39</v>
      </c>
      <c r="M166" s="291">
        <f>+M163+M164+M165</f>
        <v>2</v>
      </c>
      <c r="N166" s="321">
        <f t="shared" ref="N166" si="341">+N163+N164+N165</f>
        <v>0</v>
      </c>
      <c r="O166" s="309">
        <f t="shared" ref="O166" si="342">+O163+O164+O165</f>
        <v>2</v>
      </c>
      <c r="P166" s="321">
        <f t="shared" ref="P166" si="343">+P163+P164+P165</f>
        <v>0</v>
      </c>
      <c r="Q166" s="309">
        <f t="shared" ref="Q166" si="344">+Q163+Q164+Q165</f>
        <v>2</v>
      </c>
      <c r="R166" s="291">
        <f t="shared" ref="R166" si="345">+R163+R164+R165</f>
        <v>0</v>
      </c>
      <c r="S166" s="321">
        <f t="shared" ref="S166" si="346">+S163+S164+S165</f>
        <v>0</v>
      </c>
      <c r="T166" s="309">
        <f t="shared" ref="T166" si="347">+T163+T164+T165</f>
        <v>0</v>
      </c>
      <c r="U166" s="321">
        <f t="shared" ref="U166" si="348">+U163+U164+U165</f>
        <v>0</v>
      </c>
      <c r="V166" s="309">
        <f t="shared" ref="V166" si="349">+V163+V164+V165</f>
        <v>0</v>
      </c>
      <c r="W166" s="294">
        <f t="shared" si="328"/>
        <v>-100</v>
      </c>
    </row>
    <row r="167" spans="1:23" ht="13.5" thickTop="1">
      <c r="A167" s="424"/>
      <c r="K167" s="424"/>
      <c r="L167" s="261" t="s">
        <v>21</v>
      </c>
      <c r="M167" s="278">
        <v>0</v>
      </c>
      <c r="N167" s="279">
        <v>0</v>
      </c>
      <c r="O167" s="280">
        <f>SUM(M167:N167)</f>
        <v>0</v>
      </c>
      <c r="P167" s="322">
        <v>0</v>
      </c>
      <c r="Q167" s="280">
        <f>O167+P167</f>
        <v>0</v>
      </c>
      <c r="R167" s="278">
        <v>0</v>
      </c>
      <c r="S167" s="279">
        <v>0</v>
      </c>
      <c r="T167" s="280">
        <f>SUM(R167:S167)</f>
        <v>0</v>
      </c>
      <c r="U167" s="322">
        <v>0</v>
      </c>
      <c r="V167" s="280">
        <f>T167+U167</f>
        <v>0</v>
      </c>
      <c r="W167" s="303">
        <f t="shared" si="328"/>
        <v>0</v>
      </c>
    </row>
    <row r="168" spans="1:23">
      <c r="A168" s="424"/>
      <c r="K168" s="424"/>
      <c r="L168" s="261" t="s">
        <v>22</v>
      </c>
      <c r="M168" s="278">
        <v>0</v>
      </c>
      <c r="N168" s="279">
        <v>0</v>
      </c>
      <c r="O168" s="280">
        <f>SUM(M168:N168)</f>
        <v>0</v>
      </c>
      <c r="P168" s="279">
        <v>0</v>
      </c>
      <c r="Q168" s="280">
        <f>O168+P168</f>
        <v>0</v>
      </c>
      <c r="R168" s="278">
        <v>0</v>
      </c>
      <c r="S168" s="279">
        <v>0</v>
      </c>
      <c r="T168" s="280">
        <f>SUM(R168:S168)</f>
        <v>0</v>
      </c>
      <c r="U168" s="279">
        <v>0</v>
      </c>
      <c r="V168" s="280">
        <f>T168+U168</f>
        <v>0</v>
      </c>
      <c r="W168" s="303">
        <f t="shared" si="328"/>
        <v>0</v>
      </c>
    </row>
    <row r="169" spans="1:23" ht="13.5" thickBot="1">
      <c r="A169" s="424"/>
      <c r="K169" s="424"/>
      <c r="L169" s="261" t="s">
        <v>23</v>
      </c>
      <c r="M169" s="278">
        <v>1</v>
      </c>
      <c r="N169" s="279">
        <v>0</v>
      </c>
      <c r="O169" s="280">
        <f>SUM(M169:N169)</f>
        <v>1</v>
      </c>
      <c r="P169" s="279">
        <v>0</v>
      </c>
      <c r="Q169" s="280">
        <f>O169+P169</f>
        <v>1</v>
      </c>
      <c r="R169" s="278">
        <v>0</v>
      </c>
      <c r="S169" s="279">
        <v>0</v>
      </c>
      <c r="T169" s="280">
        <f>SUM(R169:S169)</f>
        <v>0</v>
      </c>
      <c r="U169" s="279">
        <v>0</v>
      </c>
      <c r="V169" s="280">
        <f>T169+U169</f>
        <v>0</v>
      </c>
      <c r="W169" s="303">
        <f t="shared" si="328"/>
        <v>-100</v>
      </c>
    </row>
    <row r="170" spans="1:23" ht="14.25" thickTop="1" thickBot="1">
      <c r="L170" s="283" t="s">
        <v>40</v>
      </c>
      <c r="M170" s="284">
        <f t="shared" ref="M170:V170" si="350">+M167+M168+M169</f>
        <v>1</v>
      </c>
      <c r="N170" s="319">
        <f t="shared" si="350"/>
        <v>0</v>
      </c>
      <c r="O170" s="305">
        <f t="shared" si="350"/>
        <v>1</v>
      </c>
      <c r="P170" s="319">
        <f t="shared" si="350"/>
        <v>0</v>
      </c>
      <c r="Q170" s="305">
        <f t="shared" si="350"/>
        <v>1</v>
      </c>
      <c r="R170" s="284">
        <f t="shared" si="350"/>
        <v>0</v>
      </c>
      <c r="S170" s="319">
        <f t="shared" si="350"/>
        <v>0</v>
      </c>
      <c r="T170" s="305">
        <f t="shared" si="350"/>
        <v>0</v>
      </c>
      <c r="U170" s="319">
        <f t="shared" si="350"/>
        <v>0</v>
      </c>
      <c r="V170" s="305">
        <f t="shared" si="350"/>
        <v>0</v>
      </c>
      <c r="W170" s="306">
        <f t="shared" si="328"/>
        <v>-100</v>
      </c>
    </row>
    <row r="171" spans="1:23" ht="13.5" thickTop="1">
      <c r="L171" s="261" t="s">
        <v>10</v>
      </c>
      <c r="M171" s="278">
        <v>0</v>
      </c>
      <c r="N171" s="279">
        <v>0</v>
      </c>
      <c r="O171" s="280">
        <f>M171+N171</f>
        <v>0</v>
      </c>
      <c r="P171" s="279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79">
        <v>0</v>
      </c>
      <c r="V171" s="280">
        <f t="shared" ref="V171" si="351">T171+U171</f>
        <v>0</v>
      </c>
      <c r="W171" s="303">
        <f>IF(Q171=0,0,((V171/Q171)-1)*100)</f>
        <v>0</v>
      </c>
    </row>
    <row r="172" spans="1:23">
      <c r="L172" s="261" t="s">
        <v>11</v>
      </c>
      <c r="M172" s="278">
        <v>1</v>
      </c>
      <c r="N172" s="279">
        <v>0</v>
      </c>
      <c r="O172" s="280">
        <f>M172+N172</f>
        <v>1</v>
      </c>
      <c r="P172" s="279">
        <v>0</v>
      </c>
      <c r="Q172" s="280">
        <f>O172+P172</f>
        <v>1</v>
      </c>
      <c r="R172" s="278">
        <v>0</v>
      </c>
      <c r="S172" s="279">
        <v>0</v>
      </c>
      <c r="T172" s="280">
        <f>R172+S172</f>
        <v>0</v>
      </c>
      <c r="U172" s="279">
        <v>0</v>
      </c>
      <c r="V172" s="280">
        <f>T172+U172</f>
        <v>0</v>
      </c>
      <c r="W172" s="303">
        <f>IF(Q172=0,0,((V172/Q172)-1)*100)</f>
        <v>-100</v>
      </c>
    </row>
    <row r="173" spans="1:23" ht="13.5" thickBot="1">
      <c r="L173" s="267" t="s">
        <v>12</v>
      </c>
      <c r="M173" s="278">
        <v>3</v>
      </c>
      <c r="N173" s="279">
        <v>0</v>
      </c>
      <c r="O173" s="323">
        <f>M173+N173</f>
        <v>3</v>
      </c>
      <c r="P173" s="279">
        <v>0</v>
      </c>
      <c r="Q173" s="280">
        <f>O173+P173</f>
        <v>3</v>
      </c>
      <c r="R173" s="278"/>
      <c r="S173" s="279"/>
      <c r="T173" s="323">
        <f>R173+S173</f>
        <v>0</v>
      </c>
      <c r="U173" s="279"/>
      <c r="V173" s="280">
        <f>T173+U173</f>
        <v>0</v>
      </c>
      <c r="W173" s="303">
        <f>IF(Q173=0,0,((V173/Q173)-1)*100)</f>
        <v>-100</v>
      </c>
    </row>
    <row r="174" spans="1:23" ht="14.25" thickTop="1" thickBot="1">
      <c r="L174" s="448" t="s">
        <v>38</v>
      </c>
      <c r="M174" s="449">
        <f t="shared" ref="M174" si="352">+M171+M172+M173</f>
        <v>4</v>
      </c>
      <c r="N174" s="450">
        <f t="shared" ref="N174" si="353">+N171+N172+N173</f>
        <v>0</v>
      </c>
      <c r="O174" s="451">
        <f t="shared" ref="O174" si="354">+O171+O172+O173</f>
        <v>4</v>
      </c>
      <c r="P174" s="449">
        <f t="shared" ref="P174" si="355">+P171+P172+P173</f>
        <v>0</v>
      </c>
      <c r="Q174" s="452">
        <f t="shared" ref="Q174" si="356">+Q171+Q172+Q173</f>
        <v>4</v>
      </c>
      <c r="R174" s="449">
        <f t="shared" ref="R174" si="357">+R171+R172+R173</f>
        <v>0</v>
      </c>
      <c r="S174" s="450">
        <f t="shared" ref="S174" si="358">+S171+S172+S173</f>
        <v>0</v>
      </c>
      <c r="T174" s="451">
        <f t="shared" ref="T174" si="359">+T171+T172+T173</f>
        <v>0</v>
      </c>
      <c r="U174" s="449">
        <f t="shared" ref="U174" si="360">+U171+U172+U173</f>
        <v>0</v>
      </c>
      <c r="V174" s="452">
        <f t="shared" ref="V174" si="361">+V171+V172+V173</f>
        <v>0</v>
      </c>
      <c r="W174" s="453">
        <f t="shared" ref="W174" si="362">IF(Q174=0,0,((V174/Q174)-1)*100)</f>
        <v>-100</v>
      </c>
    </row>
    <row r="175" spans="1:23" ht="14.25" thickTop="1" thickBot="1">
      <c r="L175" s="283" t="s">
        <v>64</v>
      </c>
      <c r="M175" s="284">
        <f t="shared" ref="M175" si="363">+M162+M166+M170+M174</f>
        <v>7</v>
      </c>
      <c r="N175" s="319">
        <f t="shared" ref="N175" si="364">+N162+N166+N170+N174</f>
        <v>0</v>
      </c>
      <c r="O175" s="305">
        <f t="shared" ref="O175" si="365">+O162+O166+O170+O174</f>
        <v>7</v>
      </c>
      <c r="P175" s="319">
        <f t="shared" ref="P175" si="366">+P162+P166+P170+P174</f>
        <v>0</v>
      </c>
      <c r="Q175" s="305">
        <f t="shared" ref="Q175" si="367">+Q162+Q166+Q170+Q174</f>
        <v>7</v>
      </c>
      <c r="R175" s="284">
        <f t="shared" ref="R175" si="368">+R162+R166+R170+R174</f>
        <v>5</v>
      </c>
      <c r="S175" s="319">
        <f t="shared" ref="S175" si="369">+S162+S166+S170+S174</f>
        <v>0</v>
      </c>
      <c r="T175" s="305">
        <f t="shared" ref="T175" si="370">+T162+T166+T170+T174</f>
        <v>5</v>
      </c>
      <c r="U175" s="319">
        <f t="shared" ref="U175" si="371">+U162+U166+U170+U174</f>
        <v>0</v>
      </c>
      <c r="V175" s="305">
        <f t="shared" ref="V175" si="372">+V162+V166+V170+V174</f>
        <v>5</v>
      </c>
      <c r="W175" s="306">
        <f>IF(Q175=0,0,((V175/Q175)-1)*100)</f>
        <v>-28.571428571428569</v>
      </c>
    </row>
    <row r="176" spans="1:23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3" ht="13.5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3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3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3" ht="14.25" thickTop="1" thickBot="1">
      <c r="L180" s="257"/>
      <c r="M180" s="258" t="s">
        <v>59</v>
      </c>
      <c r="N180" s="259"/>
      <c r="O180" s="297"/>
      <c r="P180" s="258"/>
      <c r="Q180" s="258"/>
      <c r="R180" s="258" t="s">
        <v>63</v>
      </c>
      <c r="S180" s="259"/>
      <c r="T180" s="297"/>
      <c r="U180" s="258"/>
      <c r="V180" s="258"/>
      <c r="W180" s="381" t="s">
        <v>2</v>
      </c>
    </row>
    <row r="181" spans="1:23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3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</row>
    <row r="183" spans="1:23" ht="6" customHeight="1" thickTop="1">
      <c r="L183" s="261"/>
      <c r="M183" s="273"/>
      <c r="N183" s="274"/>
      <c r="O183" s="275"/>
      <c r="P183" s="276"/>
      <c r="Q183" s="275"/>
      <c r="R183" s="273"/>
      <c r="S183" s="274"/>
      <c r="T183" s="275"/>
      <c r="U183" s="276"/>
      <c r="V183" s="275"/>
      <c r="W183" s="277"/>
    </row>
    <row r="184" spans="1:23">
      <c r="L184" s="261" t="s">
        <v>13</v>
      </c>
      <c r="M184" s="278">
        <v>0</v>
      </c>
      <c r="N184" s="279">
        <v>0</v>
      </c>
      <c r="O184" s="280">
        <f>M184+N184</f>
        <v>0</v>
      </c>
      <c r="P184" s="281">
        <v>0</v>
      </c>
      <c r="Q184" s="280">
        <f>O184+P184</f>
        <v>0</v>
      </c>
      <c r="R184" s="278">
        <v>6</v>
      </c>
      <c r="S184" s="279">
        <v>3</v>
      </c>
      <c r="T184" s="280">
        <f>R184+S184</f>
        <v>9</v>
      </c>
      <c r="U184" s="281">
        <v>0</v>
      </c>
      <c r="V184" s="280">
        <f>T184+U184</f>
        <v>9</v>
      </c>
      <c r="W184" s="282">
        <f t="shared" ref="W184:W195" si="373">IF(Q184=0,0,((V184/Q184)-1)*100)</f>
        <v>0</v>
      </c>
    </row>
    <row r="185" spans="1:23">
      <c r="L185" s="261" t="s">
        <v>14</v>
      </c>
      <c r="M185" s="278">
        <v>0</v>
      </c>
      <c r="N185" s="279">
        <v>0</v>
      </c>
      <c r="O185" s="280">
        <f>M185+N185</f>
        <v>0</v>
      </c>
      <c r="P185" s="281">
        <v>0</v>
      </c>
      <c r="Q185" s="280">
        <f>O185+P185</f>
        <v>0</v>
      </c>
      <c r="R185" s="278">
        <v>5</v>
      </c>
      <c r="S185" s="279">
        <v>6</v>
      </c>
      <c r="T185" s="280">
        <f>R185+S185</f>
        <v>11</v>
      </c>
      <c r="U185" s="281">
        <v>0</v>
      </c>
      <c r="V185" s="280">
        <f>T185+U185</f>
        <v>11</v>
      </c>
      <c r="W185" s="282">
        <f t="shared" si="373"/>
        <v>0</v>
      </c>
    </row>
    <row r="186" spans="1:23" ht="13.5" thickBot="1">
      <c r="L186" s="261" t="s">
        <v>15</v>
      </c>
      <c r="M186" s="278">
        <v>0</v>
      </c>
      <c r="N186" s="279">
        <v>0</v>
      </c>
      <c r="O186" s="280">
        <f>M186+N186</f>
        <v>0</v>
      </c>
      <c r="P186" s="281">
        <v>0</v>
      </c>
      <c r="Q186" s="280">
        <f>O186+P186</f>
        <v>0</v>
      </c>
      <c r="R186" s="278">
        <v>6</v>
      </c>
      <c r="S186" s="279">
        <v>6</v>
      </c>
      <c r="T186" s="280">
        <f>R186+S186</f>
        <v>12</v>
      </c>
      <c r="U186" s="281">
        <v>0</v>
      </c>
      <c r="V186" s="280">
        <f>T186+U186</f>
        <v>12</v>
      </c>
      <c r="W186" s="282">
        <f>IF(Q186=0,0,((V186/Q186)-1)*100)</f>
        <v>0</v>
      </c>
    </row>
    <row r="187" spans="1:23" ht="14.25" thickTop="1" thickBot="1">
      <c r="L187" s="283" t="s">
        <v>61</v>
      </c>
      <c r="M187" s="284">
        <f t="shared" ref="M187" si="374">+M184+M185+M186</f>
        <v>0</v>
      </c>
      <c r="N187" s="319">
        <f t="shared" ref="N187" si="375">+N184+N185+N186</f>
        <v>0</v>
      </c>
      <c r="O187" s="305">
        <f t="shared" ref="O187" si="376">+O184+O185+O186</f>
        <v>0</v>
      </c>
      <c r="P187" s="319">
        <f t="shared" ref="P187" si="377">+P184+P185+P186</f>
        <v>0</v>
      </c>
      <c r="Q187" s="305">
        <f t="shared" ref="Q187" si="378">+Q184+Q185+Q186</f>
        <v>0</v>
      </c>
      <c r="R187" s="284">
        <f t="shared" ref="R187" si="379">+R184+R185+R186</f>
        <v>17</v>
      </c>
      <c r="S187" s="319">
        <f t="shared" ref="S187" si="380">+S184+S185+S186</f>
        <v>15</v>
      </c>
      <c r="T187" s="305">
        <f t="shared" ref="T187" si="381">+T184+T185+T186</f>
        <v>32</v>
      </c>
      <c r="U187" s="319">
        <f t="shared" ref="U187" si="382">+U184+U185+U186</f>
        <v>0</v>
      </c>
      <c r="V187" s="305">
        <f t="shared" ref="V187" si="383">+V184+V185+V186</f>
        <v>32</v>
      </c>
      <c r="W187" s="306">
        <f t="shared" si="373"/>
        <v>0</v>
      </c>
    </row>
    <row r="188" spans="1:23" ht="13.5" thickTop="1">
      <c r="L188" s="261" t="s">
        <v>16</v>
      </c>
      <c r="M188" s="278">
        <v>0</v>
      </c>
      <c r="N188" s="279">
        <v>0</v>
      </c>
      <c r="O188" s="280">
        <f>SUM(M188:N188)</f>
        <v>0</v>
      </c>
      <c r="P188" s="281">
        <v>0</v>
      </c>
      <c r="Q188" s="280">
        <f>O188+P188</f>
        <v>0</v>
      </c>
      <c r="R188" s="278">
        <v>1</v>
      </c>
      <c r="S188" s="279">
        <v>2</v>
      </c>
      <c r="T188" s="280">
        <f>SUM(R188:S188)</f>
        <v>3</v>
      </c>
      <c r="U188" s="281">
        <v>0</v>
      </c>
      <c r="V188" s="280">
        <f>T188+U188</f>
        <v>3</v>
      </c>
      <c r="W188" s="282">
        <f t="shared" si="373"/>
        <v>0</v>
      </c>
    </row>
    <row r="189" spans="1:23">
      <c r="L189" s="261" t="s">
        <v>17</v>
      </c>
      <c r="M189" s="278">
        <v>0</v>
      </c>
      <c r="N189" s="279">
        <v>0</v>
      </c>
      <c r="O189" s="280">
        <f>SUM(M189:N189)</f>
        <v>0</v>
      </c>
      <c r="P189" s="281">
        <v>0</v>
      </c>
      <c r="Q189" s="280">
        <f>O189+P189</f>
        <v>0</v>
      </c>
      <c r="R189" s="278">
        <v>1</v>
      </c>
      <c r="S189" s="279">
        <v>2</v>
      </c>
      <c r="T189" s="280">
        <f>SUM(R189:S189)</f>
        <v>3</v>
      </c>
      <c r="U189" s="281">
        <v>0</v>
      </c>
      <c r="V189" s="280">
        <f>T189+U189</f>
        <v>3</v>
      </c>
      <c r="W189" s="282">
        <f>IF(Q189=0,0,((V189/Q189)-1)*100)</f>
        <v>0</v>
      </c>
    </row>
    <row r="190" spans="1:23" ht="13.5" thickBot="1">
      <c r="L190" s="261" t="s">
        <v>18</v>
      </c>
      <c r="M190" s="278">
        <v>0</v>
      </c>
      <c r="N190" s="279">
        <v>0</v>
      </c>
      <c r="O190" s="288">
        <f>SUM(M190:N190)</f>
        <v>0</v>
      </c>
      <c r="P190" s="289">
        <v>0</v>
      </c>
      <c r="Q190" s="288">
        <f>O190+P190</f>
        <v>0</v>
      </c>
      <c r="R190" s="278">
        <v>1</v>
      </c>
      <c r="S190" s="279">
        <v>3</v>
      </c>
      <c r="T190" s="288">
        <f>SUM(R190:S190)</f>
        <v>4</v>
      </c>
      <c r="U190" s="289">
        <v>0</v>
      </c>
      <c r="V190" s="288">
        <f>T190+U190</f>
        <v>4</v>
      </c>
      <c r="W190" s="282">
        <f t="shared" si="373"/>
        <v>0</v>
      </c>
    </row>
    <row r="191" spans="1:23" ht="14.25" thickTop="1" thickBot="1">
      <c r="L191" s="290" t="s">
        <v>39</v>
      </c>
      <c r="M191" s="291">
        <f>+M188+M189+M190</f>
        <v>0</v>
      </c>
      <c r="N191" s="291">
        <f t="shared" ref="N191" si="384">+N188+N189+N190</f>
        <v>0</v>
      </c>
      <c r="O191" s="292">
        <f t="shared" ref="O191" si="385">+O188+O189+O190</f>
        <v>0</v>
      </c>
      <c r="P191" s="293">
        <f t="shared" ref="P191" si="386">+P188+P189+P190</f>
        <v>0</v>
      </c>
      <c r="Q191" s="292">
        <f t="shared" ref="Q191" si="387">+Q188+Q189+Q190</f>
        <v>0</v>
      </c>
      <c r="R191" s="291">
        <f t="shared" ref="R191" si="388">+R188+R189+R190</f>
        <v>3</v>
      </c>
      <c r="S191" s="291">
        <f t="shared" ref="S191" si="389">+S188+S189+S190</f>
        <v>7</v>
      </c>
      <c r="T191" s="292">
        <f t="shared" ref="T191" si="390">+T188+T189+T190</f>
        <v>10</v>
      </c>
      <c r="U191" s="293">
        <f t="shared" ref="U191" si="391">+U188+U189+U190</f>
        <v>0</v>
      </c>
      <c r="V191" s="292">
        <f t="shared" ref="V191" si="392">+V188+V189+V190</f>
        <v>10</v>
      </c>
      <c r="W191" s="294">
        <f t="shared" si="373"/>
        <v>0</v>
      </c>
    </row>
    <row r="192" spans="1:23" ht="13.5" thickTop="1">
      <c r="A192" s="424"/>
      <c r="K192" s="424"/>
      <c r="L192" s="261" t="s">
        <v>21</v>
      </c>
      <c r="M192" s="278">
        <v>0</v>
      </c>
      <c r="N192" s="279">
        <v>0</v>
      </c>
      <c r="O192" s="288">
        <f>SUM(M192:N192)</f>
        <v>0</v>
      </c>
      <c r="P192" s="295">
        <v>0</v>
      </c>
      <c r="Q192" s="288">
        <f>O192+P192</f>
        <v>0</v>
      </c>
      <c r="R192" s="278">
        <v>0</v>
      </c>
      <c r="S192" s="279">
        <v>3</v>
      </c>
      <c r="T192" s="288">
        <f>SUM(R192:S192)</f>
        <v>3</v>
      </c>
      <c r="U192" s="295">
        <v>0</v>
      </c>
      <c r="V192" s="288">
        <f>T192+U192</f>
        <v>3</v>
      </c>
      <c r="W192" s="282">
        <f t="shared" si="373"/>
        <v>0</v>
      </c>
    </row>
    <row r="193" spans="1:23">
      <c r="A193" s="424"/>
      <c r="K193" s="424"/>
      <c r="L193" s="261" t="s">
        <v>22</v>
      </c>
      <c r="M193" s="278">
        <v>2</v>
      </c>
      <c r="N193" s="279">
        <v>6</v>
      </c>
      <c r="O193" s="288">
        <f>SUM(M193:N193)</f>
        <v>8</v>
      </c>
      <c r="P193" s="281">
        <v>0</v>
      </c>
      <c r="Q193" s="288">
        <f>O193+P193</f>
        <v>8</v>
      </c>
      <c r="R193" s="278">
        <v>2</v>
      </c>
      <c r="S193" s="279">
        <v>3</v>
      </c>
      <c r="T193" s="288">
        <f>SUM(R193:S193)</f>
        <v>5</v>
      </c>
      <c r="U193" s="281">
        <v>0</v>
      </c>
      <c r="V193" s="288">
        <f>T193+U193</f>
        <v>5</v>
      </c>
      <c r="W193" s="282">
        <f t="shared" si="373"/>
        <v>-37.5</v>
      </c>
    </row>
    <row r="194" spans="1:23" ht="13.5" thickBot="1">
      <c r="A194" s="424"/>
      <c r="K194" s="424"/>
      <c r="L194" s="261" t="s">
        <v>23</v>
      </c>
      <c r="M194" s="278">
        <v>5</v>
      </c>
      <c r="N194" s="279">
        <v>4</v>
      </c>
      <c r="O194" s="288">
        <f>SUM(M194:N194)</f>
        <v>9</v>
      </c>
      <c r="P194" s="281">
        <v>0</v>
      </c>
      <c r="Q194" s="288">
        <f>O194+P194</f>
        <v>9</v>
      </c>
      <c r="R194" s="278">
        <v>0</v>
      </c>
      <c r="S194" s="279">
        <v>3</v>
      </c>
      <c r="T194" s="288">
        <f>SUM(R194:S194)</f>
        <v>3</v>
      </c>
      <c r="U194" s="281">
        <v>0</v>
      </c>
      <c r="V194" s="288">
        <f>T194+U194</f>
        <v>3</v>
      </c>
      <c r="W194" s="282">
        <f t="shared" si="373"/>
        <v>-66.666666666666671</v>
      </c>
    </row>
    <row r="195" spans="1:23" ht="14.25" thickTop="1" thickBot="1">
      <c r="A195" s="424"/>
      <c r="K195" s="424"/>
      <c r="L195" s="283" t="s">
        <v>40</v>
      </c>
      <c r="M195" s="284">
        <f t="shared" ref="M195:V195" si="393">+M192+M193+M194</f>
        <v>7</v>
      </c>
      <c r="N195" s="285">
        <f t="shared" si="393"/>
        <v>10</v>
      </c>
      <c r="O195" s="286">
        <f t="shared" si="393"/>
        <v>17</v>
      </c>
      <c r="P195" s="284">
        <f t="shared" si="393"/>
        <v>0</v>
      </c>
      <c r="Q195" s="286">
        <f t="shared" si="393"/>
        <v>17</v>
      </c>
      <c r="R195" s="284">
        <f t="shared" si="393"/>
        <v>2</v>
      </c>
      <c r="S195" s="285">
        <f t="shared" si="393"/>
        <v>9</v>
      </c>
      <c r="T195" s="286">
        <f t="shared" si="393"/>
        <v>11</v>
      </c>
      <c r="U195" s="284">
        <f t="shared" si="393"/>
        <v>0</v>
      </c>
      <c r="V195" s="286">
        <f t="shared" si="393"/>
        <v>11</v>
      </c>
      <c r="W195" s="287">
        <f t="shared" si="373"/>
        <v>-35.294117647058819</v>
      </c>
    </row>
    <row r="196" spans="1:23" ht="13.5" thickTop="1">
      <c r="L196" s="261" t="s">
        <v>10</v>
      </c>
      <c r="M196" s="278">
        <v>4</v>
      </c>
      <c r="N196" s="279">
        <v>7</v>
      </c>
      <c r="O196" s="280">
        <f>M196+N196</f>
        <v>11</v>
      </c>
      <c r="P196" s="281">
        <v>0</v>
      </c>
      <c r="Q196" s="280">
        <f>O196+P196</f>
        <v>11</v>
      </c>
      <c r="R196" s="278">
        <v>0</v>
      </c>
      <c r="S196" s="279">
        <v>0</v>
      </c>
      <c r="T196" s="280">
        <f>R196+S196</f>
        <v>0</v>
      </c>
      <c r="U196" s="281">
        <v>0</v>
      </c>
      <c r="V196" s="280">
        <f t="shared" ref="V196" si="394">T196+U196</f>
        <v>0</v>
      </c>
      <c r="W196" s="282">
        <f>IF(Q196=0,0,((V196/Q196)-1)*100)</f>
        <v>-100</v>
      </c>
    </row>
    <row r="197" spans="1:23">
      <c r="L197" s="261" t="s">
        <v>11</v>
      </c>
      <c r="M197" s="278">
        <v>0</v>
      </c>
      <c r="N197" s="279">
        <v>0</v>
      </c>
      <c r="O197" s="280">
        <f>M197+N197</f>
        <v>0</v>
      </c>
      <c r="P197" s="281">
        <v>0</v>
      </c>
      <c r="Q197" s="280">
        <f>O197+P197</f>
        <v>0</v>
      </c>
      <c r="R197" s="278">
        <v>0</v>
      </c>
      <c r="S197" s="279">
        <v>1</v>
      </c>
      <c r="T197" s="280">
        <f>R197+S197</f>
        <v>1</v>
      </c>
      <c r="U197" s="281">
        <v>0</v>
      </c>
      <c r="V197" s="280">
        <f>T197+U197</f>
        <v>1</v>
      </c>
      <c r="W197" s="282">
        <f>IF(Q197=0,0,((V197/Q197)-1)*100)</f>
        <v>0</v>
      </c>
    </row>
    <row r="198" spans="1:23" ht="13.5" thickBot="1">
      <c r="L198" s="267" t="s">
        <v>12</v>
      </c>
      <c r="M198" s="278">
        <v>6</v>
      </c>
      <c r="N198" s="279">
        <v>8</v>
      </c>
      <c r="O198" s="280">
        <f>M198+N198</f>
        <v>14</v>
      </c>
      <c r="P198" s="281">
        <v>0</v>
      </c>
      <c r="Q198" s="280">
        <f>O198+P198</f>
        <v>14</v>
      </c>
      <c r="R198" s="278">
        <v>0</v>
      </c>
      <c r="S198" s="279">
        <v>1</v>
      </c>
      <c r="T198" s="280">
        <f>R198+S198</f>
        <v>1</v>
      </c>
      <c r="U198" s="281">
        <v>0</v>
      </c>
      <c r="V198" s="280">
        <f>T198+U198</f>
        <v>1</v>
      </c>
      <c r="W198" s="282">
        <f>IF(Q198=0,0,((V198/Q198)-1)*100)</f>
        <v>-92.857142857142861</v>
      </c>
    </row>
    <row r="199" spans="1:23" ht="14.25" thickTop="1" thickBot="1">
      <c r="L199" s="448" t="s">
        <v>38</v>
      </c>
      <c r="M199" s="449">
        <f t="shared" ref="M199" si="395">+M196+M197+M198</f>
        <v>10</v>
      </c>
      <c r="N199" s="450">
        <f t="shared" ref="N199" si="396">+N196+N197+N198</f>
        <v>15</v>
      </c>
      <c r="O199" s="451">
        <f t="shared" ref="O199" si="397">+O196+O197+O198</f>
        <v>25</v>
      </c>
      <c r="P199" s="449">
        <f t="shared" ref="P199" si="398">+P196+P197+P198</f>
        <v>0</v>
      </c>
      <c r="Q199" s="452">
        <f t="shared" ref="Q199" si="399">+Q196+Q197+Q198</f>
        <v>25</v>
      </c>
      <c r="R199" s="449">
        <f t="shared" ref="R199" si="400">+R196+R197+R198</f>
        <v>0</v>
      </c>
      <c r="S199" s="450">
        <f t="shared" ref="S199" si="401">+S196+S197+S198</f>
        <v>2</v>
      </c>
      <c r="T199" s="451">
        <f t="shared" ref="T199" si="402">+T196+T197+T198</f>
        <v>2</v>
      </c>
      <c r="U199" s="449">
        <f t="shared" ref="U199" si="403">+U196+U197+U198</f>
        <v>0</v>
      </c>
      <c r="V199" s="452">
        <f t="shared" ref="V199" si="404">+V196+V197+V198</f>
        <v>2</v>
      </c>
      <c r="W199" s="453">
        <f t="shared" ref="W199" si="405">IF(Q199=0,0,((V199/Q199)-1)*100)</f>
        <v>-92</v>
      </c>
    </row>
    <row r="200" spans="1:23" ht="14.25" thickTop="1" thickBot="1">
      <c r="L200" s="283" t="s">
        <v>64</v>
      </c>
      <c r="M200" s="284">
        <f t="shared" ref="M200" si="406">+M187+M191+M195+M199</f>
        <v>17</v>
      </c>
      <c r="N200" s="319">
        <f t="shared" ref="N200" si="407">+N187+N191+N195+N199</f>
        <v>25</v>
      </c>
      <c r="O200" s="305">
        <f t="shared" ref="O200" si="408">+O187+O191+O195+O199</f>
        <v>42</v>
      </c>
      <c r="P200" s="319">
        <f t="shared" ref="P200" si="409">+P187+P191+P195+P199</f>
        <v>0</v>
      </c>
      <c r="Q200" s="305">
        <f t="shared" ref="Q200" si="410">+Q187+Q191+Q195+Q199</f>
        <v>42</v>
      </c>
      <c r="R200" s="284">
        <f t="shared" ref="R200" si="411">+R187+R191+R195+R199</f>
        <v>22</v>
      </c>
      <c r="S200" s="319">
        <f t="shared" ref="S200" si="412">+S187+S191+S195+S199</f>
        <v>33</v>
      </c>
      <c r="T200" s="305">
        <f t="shared" ref="T200" si="413">+T187+T191+T195+T199</f>
        <v>55</v>
      </c>
      <c r="U200" s="319">
        <f t="shared" ref="U200" si="414">+U187+U191+U195+U199</f>
        <v>0</v>
      </c>
      <c r="V200" s="305">
        <f t="shared" ref="V200" si="415">+V187+V191+V195+V199</f>
        <v>55</v>
      </c>
      <c r="W200" s="306">
        <f>IF(Q200=0,0,((V200/Q200)-1)*100)</f>
        <v>30.952380952380953</v>
      </c>
    </row>
    <row r="201" spans="1:23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3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3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3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3" ht="12.75" customHeight="1" thickTop="1" thickBot="1">
      <c r="L205" s="257"/>
      <c r="M205" s="484" t="s">
        <v>59</v>
      </c>
      <c r="N205" s="485"/>
      <c r="O205" s="485"/>
      <c r="P205" s="485"/>
      <c r="Q205" s="485"/>
      <c r="R205" s="258" t="s">
        <v>63</v>
      </c>
      <c r="S205" s="259"/>
      <c r="T205" s="297"/>
      <c r="U205" s="258"/>
      <c r="V205" s="258"/>
      <c r="W205" s="381" t="s">
        <v>2</v>
      </c>
    </row>
    <row r="206" spans="1:23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3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12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376" t="s">
        <v>7</v>
      </c>
      <c r="W207" s="383"/>
    </row>
    <row r="208" spans="1:23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3">
      <c r="L209" s="261" t="s">
        <v>13</v>
      </c>
      <c r="M209" s="278">
        <f t="shared" ref="M209:N211" si="416">+M159+M184</f>
        <v>0</v>
      </c>
      <c r="N209" s="279">
        <f t="shared" si="416"/>
        <v>0</v>
      </c>
      <c r="O209" s="280">
        <f t="shared" ref="O209:O210" si="417">M209+N209</f>
        <v>0</v>
      </c>
      <c r="P209" s="281">
        <f>+P159+P184</f>
        <v>0</v>
      </c>
      <c r="Q209" s="314">
        <f t="shared" ref="Q209:Q210" si="418">O209+P209</f>
        <v>0</v>
      </c>
      <c r="R209" s="278">
        <f t="shared" ref="R209:S211" si="419">+R159+R184</f>
        <v>8</v>
      </c>
      <c r="S209" s="279">
        <f t="shared" si="419"/>
        <v>3</v>
      </c>
      <c r="T209" s="280">
        <f t="shared" ref="T209:T210" si="420">R209+S209</f>
        <v>11</v>
      </c>
      <c r="U209" s="281">
        <f>+U159+U184</f>
        <v>0</v>
      </c>
      <c r="V209" s="316">
        <f>T209+U209</f>
        <v>11</v>
      </c>
      <c r="W209" s="282">
        <f>IF(Q209=0,0,((V209/Q209)-1)*100)</f>
        <v>0</v>
      </c>
    </row>
    <row r="210" spans="1:23">
      <c r="L210" s="261" t="s">
        <v>14</v>
      </c>
      <c r="M210" s="278">
        <f t="shared" si="416"/>
        <v>0</v>
      </c>
      <c r="N210" s="279">
        <f t="shared" si="416"/>
        <v>0</v>
      </c>
      <c r="O210" s="280">
        <f t="shared" si="417"/>
        <v>0</v>
      </c>
      <c r="P210" s="281">
        <f>+P160+P185</f>
        <v>0</v>
      </c>
      <c r="Q210" s="314">
        <f t="shared" si="418"/>
        <v>0</v>
      </c>
      <c r="R210" s="278">
        <f t="shared" si="419"/>
        <v>7</v>
      </c>
      <c r="S210" s="279">
        <f t="shared" si="419"/>
        <v>6</v>
      </c>
      <c r="T210" s="280">
        <f t="shared" si="420"/>
        <v>13</v>
      </c>
      <c r="U210" s="281">
        <f>+U160+U185</f>
        <v>0</v>
      </c>
      <c r="V210" s="316">
        <f>T210+U210</f>
        <v>13</v>
      </c>
      <c r="W210" s="282">
        <f t="shared" ref="W210:W220" si="421">IF(Q210=0,0,((V210/Q210)-1)*100)</f>
        <v>0</v>
      </c>
    </row>
    <row r="211" spans="1:23" ht="13.5" thickBot="1">
      <c r="L211" s="261" t="s">
        <v>15</v>
      </c>
      <c r="M211" s="278">
        <f t="shared" si="416"/>
        <v>0</v>
      </c>
      <c r="N211" s="279">
        <f t="shared" si="416"/>
        <v>0</v>
      </c>
      <c r="O211" s="280">
        <f>M211+N211</f>
        <v>0</v>
      </c>
      <c r="P211" s="281">
        <f>+P161+P186</f>
        <v>0</v>
      </c>
      <c r="Q211" s="314">
        <f>O211+P211</f>
        <v>0</v>
      </c>
      <c r="R211" s="278">
        <f t="shared" si="419"/>
        <v>7</v>
      </c>
      <c r="S211" s="279">
        <f t="shared" si="419"/>
        <v>6</v>
      </c>
      <c r="T211" s="280">
        <f>R211+S211</f>
        <v>13</v>
      </c>
      <c r="U211" s="281">
        <f>+U161+U186</f>
        <v>0</v>
      </c>
      <c r="V211" s="316">
        <f>T211+U211</f>
        <v>13</v>
      </c>
      <c r="W211" s="282">
        <f>IF(Q211=0,0,((V211/Q211)-1)*100)</f>
        <v>0</v>
      </c>
    </row>
    <row r="212" spans="1:23" ht="14.25" thickTop="1" thickBot="1">
      <c r="L212" s="283" t="s">
        <v>61</v>
      </c>
      <c r="M212" s="284">
        <f t="shared" ref="M212" si="422">+M209+M210+M211</f>
        <v>0</v>
      </c>
      <c r="N212" s="319">
        <f t="shared" ref="N212" si="423">+N209+N210+N211</f>
        <v>0</v>
      </c>
      <c r="O212" s="305">
        <f t="shared" ref="O212" si="424">+O209+O210+O211</f>
        <v>0</v>
      </c>
      <c r="P212" s="319">
        <f t="shared" ref="P212" si="425">+P209+P210+P211</f>
        <v>0</v>
      </c>
      <c r="Q212" s="305">
        <f t="shared" ref="Q212" si="426">+Q209+Q210+Q211</f>
        <v>0</v>
      </c>
      <c r="R212" s="284">
        <f t="shared" ref="R212" si="427">+R209+R210+R211</f>
        <v>22</v>
      </c>
      <c r="S212" s="319">
        <f t="shared" ref="S212" si="428">+S209+S210+S211</f>
        <v>15</v>
      </c>
      <c r="T212" s="305">
        <f t="shared" ref="T212" si="429">+T209+T210+T211</f>
        <v>37</v>
      </c>
      <c r="U212" s="319">
        <f t="shared" ref="U212" si="430">+U209+U210+U211</f>
        <v>0</v>
      </c>
      <c r="V212" s="305">
        <f t="shared" ref="V212" si="431">+V209+V210+V211</f>
        <v>37</v>
      </c>
      <c r="W212" s="306">
        <f t="shared" si="421"/>
        <v>0</v>
      </c>
    </row>
    <row r="213" spans="1:23" ht="13.5" thickTop="1">
      <c r="L213" s="261" t="s">
        <v>16</v>
      </c>
      <c r="M213" s="278">
        <f t="shared" ref="M213:N215" si="432">+M163+M188</f>
        <v>2</v>
      </c>
      <c r="N213" s="279">
        <f t="shared" si="432"/>
        <v>0</v>
      </c>
      <c r="O213" s="280">
        <f t="shared" ref="O213:O215" si="433">M213+N213</f>
        <v>2</v>
      </c>
      <c r="P213" s="281">
        <f>+P163+P188</f>
        <v>0</v>
      </c>
      <c r="Q213" s="314">
        <f t="shared" ref="Q213:Q215" si="434">O213+P213</f>
        <v>2</v>
      </c>
      <c r="R213" s="278">
        <f t="shared" ref="R213:S215" si="435">+R163+R188</f>
        <v>1</v>
      </c>
      <c r="S213" s="279">
        <f t="shared" si="435"/>
        <v>2</v>
      </c>
      <c r="T213" s="280">
        <f t="shared" ref="T213:T215" si="436">R213+S213</f>
        <v>3</v>
      </c>
      <c r="U213" s="281">
        <f>+U163+U188</f>
        <v>0</v>
      </c>
      <c r="V213" s="316">
        <f>T213+U213</f>
        <v>3</v>
      </c>
      <c r="W213" s="282">
        <f t="shared" si="421"/>
        <v>50</v>
      </c>
    </row>
    <row r="214" spans="1:23">
      <c r="L214" s="261" t="s">
        <v>17</v>
      </c>
      <c r="M214" s="278">
        <f t="shared" si="432"/>
        <v>0</v>
      </c>
      <c r="N214" s="279">
        <f t="shared" si="432"/>
        <v>0</v>
      </c>
      <c r="O214" s="280">
        <f>M214+N214</f>
        <v>0</v>
      </c>
      <c r="P214" s="281">
        <f>+P164+P189</f>
        <v>0</v>
      </c>
      <c r="Q214" s="314">
        <f>O214+P214</f>
        <v>0</v>
      </c>
      <c r="R214" s="278">
        <f t="shared" si="435"/>
        <v>1</v>
      </c>
      <c r="S214" s="279">
        <f t="shared" si="435"/>
        <v>2</v>
      </c>
      <c r="T214" s="280">
        <f>R214+S214</f>
        <v>3</v>
      </c>
      <c r="U214" s="281">
        <f>+U164+U189</f>
        <v>0</v>
      </c>
      <c r="V214" s="316">
        <f>T214+U214</f>
        <v>3</v>
      </c>
      <c r="W214" s="282">
        <f>IF(Q214=0,0,((V214/Q214)-1)*100)</f>
        <v>0</v>
      </c>
    </row>
    <row r="215" spans="1:23" ht="13.5" thickBot="1">
      <c r="L215" s="261" t="s">
        <v>18</v>
      </c>
      <c r="M215" s="278">
        <f t="shared" si="432"/>
        <v>0</v>
      </c>
      <c r="N215" s="279">
        <f t="shared" si="432"/>
        <v>0</v>
      </c>
      <c r="O215" s="288">
        <f t="shared" si="433"/>
        <v>0</v>
      </c>
      <c r="P215" s="289">
        <f>+P165+P190</f>
        <v>0</v>
      </c>
      <c r="Q215" s="314">
        <f t="shared" si="434"/>
        <v>0</v>
      </c>
      <c r="R215" s="278">
        <f t="shared" si="435"/>
        <v>1</v>
      </c>
      <c r="S215" s="279">
        <f t="shared" si="435"/>
        <v>3</v>
      </c>
      <c r="T215" s="288">
        <f t="shared" si="436"/>
        <v>4</v>
      </c>
      <c r="U215" s="289">
        <f>+U165+U190</f>
        <v>0</v>
      </c>
      <c r="V215" s="316">
        <f>T215+U215</f>
        <v>4</v>
      </c>
      <c r="W215" s="282">
        <f t="shared" si="421"/>
        <v>0</v>
      </c>
    </row>
    <row r="216" spans="1:23" ht="14.25" thickTop="1" thickBot="1">
      <c r="A216" s="425"/>
      <c r="L216" s="290" t="s">
        <v>39</v>
      </c>
      <c r="M216" s="291">
        <f>+M213+M214+M215</f>
        <v>2</v>
      </c>
      <c r="N216" s="291">
        <f t="shared" ref="N216" si="437">+N213+N214+N215</f>
        <v>0</v>
      </c>
      <c r="O216" s="292">
        <f t="shared" ref="O216" si="438">+O213+O214+O215</f>
        <v>2</v>
      </c>
      <c r="P216" s="293">
        <f t="shared" ref="P216" si="439">+P213+P214+P215</f>
        <v>0</v>
      </c>
      <c r="Q216" s="292">
        <f t="shared" ref="Q216" si="440">+Q213+Q214+Q215</f>
        <v>2</v>
      </c>
      <c r="R216" s="291">
        <f t="shared" ref="R216" si="441">+R213+R214+R215</f>
        <v>3</v>
      </c>
      <c r="S216" s="291">
        <f t="shared" ref="S216" si="442">+S213+S214+S215</f>
        <v>7</v>
      </c>
      <c r="T216" s="292">
        <f t="shared" ref="T216" si="443">+T213+T214+T215</f>
        <v>10</v>
      </c>
      <c r="U216" s="293">
        <f t="shared" ref="U216" si="444">+U213+U214+U215</f>
        <v>0</v>
      </c>
      <c r="V216" s="292">
        <f t="shared" ref="V216" si="445">+V213+V214+V215</f>
        <v>10</v>
      </c>
      <c r="W216" s="411">
        <f t="shared" si="421"/>
        <v>400</v>
      </c>
    </row>
    <row r="217" spans="1:23" ht="13.5" thickTop="1">
      <c r="A217" s="424"/>
      <c r="K217" s="424"/>
      <c r="L217" s="261" t="s">
        <v>21</v>
      </c>
      <c r="M217" s="278">
        <f t="shared" ref="M217:N219" si="446">+M167+M192</f>
        <v>0</v>
      </c>
      <c r="N217" s="279">
        <f t="shared" si="446"/>
        <v>0</v>
      </c>
      <c r="O217" s="288">
        <f t="shared" ref="O217:O219" si="447">M217+N217</f>
        <v>0</v>
      </c>
      <c r="P217" s="295">
        <f>+P167+P192</f>
        <v>0</v>
      </c>
      <c r="Q217" s="314">
        <f t="shared" ref="Q217:Q219" si="448">O217+P217</f>
        <v>0</v>
      </c>
      <c r="R217" s="278">
        <f t="shared" ref="R217:S219" si="449">+R167+R192</f>
        <v>0</v>
      </c>
      <c r="S217" s="279">
        <f t="shared" si="449"/>
        <v>3</v>
      </c>
      <c r="T217" s="288">
        <f t="shared" ref="T217:T219" si="450">R217+S217</f>
        <v>3</v>
      </c>
      <c r="U217" s="295">
        <f>+U167+U192</f>
        <v>0</v>
      </c>
      <c r="V217" s="316">
        <f>T217+U217</f>
        <v>3</v>
      </c>
      <c r="W217" s="282">
        <f t="shared" si="421"/>
        <v>0</v>
      </c>
    </row>
    <row r="218" spans="1:23">
      <c r="A218" s="424"/>
      <c r="K218" s="424"/>
      <c r="L218" s="261" t="s">
        <v>22</v>
      </c>
      <c r="M218" s="278">
        <f t="shared" si="446"/>
        <v>2</v>
      </c>
      <c r="N218" s="279">
        <f t="shared" si="446"/>
        <v>6</v>
      </c>
      <c r="O218" s="288">
        <f t="shared" si="447"/>
        <v>8</v>
      </c>
      <c r="P218" s="281">
        <f>+P168+P193</f>
        <v>0</v>
      </c>
      <c r="Q218" s="314">
        <f t="shared" si="448"/>
        <v>8</v>
      </c>
      <c r="R218" s="278">
        <f t="shared" si="449"/>
        <v>2</v>
      </c>
      <c r="S218" s="279">
        <f t="shared" si="449"/>
        <v>3</v>
      </c>
      <c r="T218" s="288">
        <f t="shared" si="450"/>
        <v>5</v>
      </c>
      <c r="U218" s="281">
        <f>+U168+U193</f>
        <v>0</v>
      </c>
      <c r="V218" s="316">
        <f>T218+U218</f>
        <v>5</v>
      </c>
      <c r="W218" s="282">
        <f t="shared" si="421"/>
        <v>-37.5</v>
      </c>
    </row>
    <row r="219" spans="1:23" ht="13.5" thickBot="1">
      <c r="A219" s="424"/>
      <c r="K219" s="424"/>
      <c r="L219" s="261" t="s">
        <v>23</v>
      </c>
      <c r="M219" s="278">
        <f t="shared" si="446"/>
        <v>6</v>
      </c>
      <c r="N219" s="279">
        <f t="shared" si="446"/>
        <v>4</v>
      </c>
      <c r="O219" s="288">
        <f t="shared" si="447"/>
        <v>10</v>
      </c>
      <c r="P219" s="281">
        <f>+P169+P194</f>
        <v>0</v>
      </c>
      <c r="Q219" s="314">
        <f t="shared" si="448"/>
        <v>10</v>
      </c>
      <c r="R219" s="278">
        <f t="shared" si="449"/>
        <v>0</v>
      </c>
      <c r="S219" s="279">
        <f t="shared" si="449"/>
        <v>3</v>
      </c>
      <c r="T219" s="288">
        <f t="shared" si="450"/>
        <v>3</v>
      </c>
      <c r="U219" s="281">
        <f>+U169+U194</f>
        <v>0</v>
      </c>
      <c r="V219" s="316">
        <f>T219+U219</f>
        <v>3</v>
      </c>
      <c r="W219" s="282">
        <f t="shared" si="421"/>
        <v>-70</v>
      </c>
    </row>
    <row r="220" spans="1:23" ht="14.25" thickTop="1" thickBot="1">
      <c r="L220" s="283" t="s">
        <v>40</v>
      </c>
      <c r="M220" s="284">
        <f t="shared" ref="M220:V220" si="451">+M217+M218+M219</f>
        <v>8</v>
      </c>
      <c r="N220" s="285">
        <f t="shared" si="451"/>
        <v>10</v>
      </c>
      <c r="O220" s="286">
        <f t="shared" si="451"/>
        <v>18</v>
      </c>
      <c r="P220" s="284">
        <f t="shared" si="451"/>
        <v>0</v>
      </c>
      <c r="Q220" s="286">
        <f t="shared" si="451"/>
        <v>18</v>
      </c>
      <c r="R220" s="284">
        <f t="shared" si="451"/>
        <v>2</v>
      </c>
      <c r="S220" s="285">
        <f t="shared" si="451"/>
        <v>9</v>
      </c>
      <c r="T220" s="286">
        <f t="shared" si="451"/>
        <v>11</v>
      </c>
      <c r="U220" s="284">
        <f t="shared" si="451"/>
        <v>0</v>
      </c>
      <c r="V220" s="286">
        <f t="shared" si="451"/>
        <v>11</v>
      </c>
      <c r="W220" s="287">
        <f t="shared" si="421"/>
        <v>-38.888888888888886</v>
      </c>
    </row>
    <row r="221" spans="1:23" ht="13.5" thickTop="1">
      <c r="L221" s="261" t="s">
        <v>10</v>
      </c>
      <c r="M221" s="278">
        <f t="shared" ref="M221:N223" si="452">+M171+M196</f>
        <v>4</v>
      </c>
      <c r="N221" s="279">
        <f t="shared" si="452"/>
        <v>7</v>
      </c>
      <c r="O221" s="280">
        <f>M221+N221</f>
        <v>11</v>
      </c>
      <c r="P221" s="281">
        <f>+P171+P196</f>
        <v>0</v>
      </c>
      <c r="Q221" s="314">
        <f t="shared" ref="Q221" si="453">O221+P221</f>
        <v>11</v>
      </c>
      <c r="R221" s="278">
        <f t="shared" ref="R221:S223" si="454">+R171+R196</f>
        <v>0</v>
      </c>
      <c r="S221" s="279">
        <f t="shared" si="454"/>
        <v>0</v>
      </c>
      <c r="T221" s="280">
        <f>R221+S221</f>
        <v>0</v>
      </c>
      <c r="U221" s="281">
        <f>+U171+U196</f>
        <v>0</v>
      </c>
      <c r="V221" s="316">
        <f>T221+U221</f>
        <v>0</v>
      </c>
      <c r="W221" s="282">
        <f>IF(Q221=0,0,((V221/Q221)-1)*100)</f>
        <v>-100</v>
      </c>
    </row>
    <row r="222" spans="1:23">
      <c r="L222" s="261" t="s">
        <v>11</v>
      </c>
      <c r="M222" s="278">
        <f t="shared" si="452"/>
        <v>1</v>
      </c>
      <c r="N222" s="279">
        <f t="shared" si="452"/>
        <v>0</v>
      </c>
      <c r="O222" s="280">
        <f>M222+N222</f>
        <v>1</v>
      </c>
      <c r="P222" s="281">
        <f>+P172+P197</f>
        <v>0</v>
      </c>
      <c r="Q222" s="314">
        <f>O222+P222</f>
        <v>1</v>
      </c>
      <c r="R222" s="278">
        <f t="shared" si="454"/>
        <v>0</v>
      </c>
      <c r="S222" s="279">
        <f t="shared" si="454"/>
        <v>1</v>
      </c>
      <c r="T222" s="280">
        <f>R222+S222</f>
        <v>1</v>
      </c>
      <c r="U222" s="281">
        <f>+U172+U197</f>
        <v>0</v>
      </c>
      <c r="V222" s="316">
        <f>T222+U222</f>
        <v>1</v>
      </c>
      <c r="W222" s="282">
        <f>IF(Q222=0,0,((V222/Q222)-1)*100)</f>
        <v>0</v>
      </c>
    </row>
    <row r="223" spans="1:23" ht="13.5" thickBot="1">
      <c r="L223" s="267" t="s">
        <v>12</v>
      </c>
      <c r="M223" s="278">
        <f t="shared" si="452"/>
        <v>9</v>
      </c>
      <c r="N223" s="279">
        <f t="shared" si="452"/>
        <v>8</v>
      </c>
      <c r="O223" s="280">
        <f t="shared" ref="O223" si="455">M223+N223</f>
        <v>17</v>
      </c>
      <c r="P223" s="281">
        <f>+P173+P198</f>
        <v>0</v>
      </c>
      <c r="Q223" s="314">
        <f>O223+P223</f>
        <v>17</v>
      </c>
      <c r="R223" s="278">
        <f t="shared" si="454"/>
        <v>0</v>
      </c>
      <c r="S223" s="279">
        <f t="shared" si="454"/>
        <v>1</v>
      </c>
      <c r="T223" s="280">
        <f t="shared" ref="T223" si="456">R223+S223</f>
        <v>1</v>
      </c>
      <c r="U223" s="281">
        <f>+U173+U198</f>
        <v>0</v>
      </c>
      <c r="V223" s="316">
        <f>T223+U223</f>
        <v>1</v>
      </c>
      <c r="W223" s="282">
        <f>IF(Q223=0,0,((V223/Q223)-1)*100)</f>
        <v>-94.117647058823522</v>
      </c>
    </row>
    <row r="224" spans="1:23" ht="14.25" thickTop="1" thickBot="1">
      <c r="L224" s="448" t="s">
        <v>38</v>
      </c>
      <c r="M224" s="449">
        <f t="shared" ref="M224" si="457">+M221+M222+M223</f>
        <v>14</v>
      </c>
      <c r="N224" s="450">
        <f t="shared" ref="N224" si="458">+N221+N222+N223</f>
        <v>15</v>
      </c>
      <c r="O224" s="451">
        <f t="shared" ref="O224" si="459">+O221+O222+O223</f>
        <v>29</v>
      </c>
      <c r="P224" s="449">
        <f t="shared" ref="P224" si="460">+P221+P222+P223</f>
        <v>0</v>
      </c>
      <c r="Q224" s="452">
        <f t="shared" ref="Q224" si="461">+Q221+Q222+Q223</f>
        <v>29</v>
      </c>
      <c r="R224" s="449">
        <f t="shared" ref="R224" si="462">+R221+R222+R223</f>
        <v>0</v>
      </c>
      <c r="S224" s="450">
        <f t="shared" ref="S224" si="463">+S221+S222+S223</f>
        <v>2</v>
      </c>
      <c r="T224" s="451">
        <f t="shared" ref="T224" si="464">+T221+T222+T223</f>
        <v>2</v>
      </c>
      <c r="U224" s="449">
        <f t="shared" ref="U224" si="465">+U221+U222+U223</f>
        <v>0</v>
      </c>
      <c r="V224" s="452">
        <f t="shared" ref="V224" si="466">+V221+V222+V223</f>
        <v>2</v>
      </c>
      <c r="W224" s="453">
        <f t="shared" ref="W224" si="467">IF(Q224=0,0,((V224/Q224)-1)*100)</f>
        <v>-93.103448275862064</v>
      </c>
    </row>
    <row r="225" spans="12:23" ht="14.25" thickTop="1" thickBot="1">
      <c r="L225" s="283" t="s">
        <v>64</v>
      </c>
      <c r="M225" s="284">
        <f t="shared" ref="M225" si="468">+M212+M216+M220+M224</f>
        <v>24</v>
      </c>
      <c r="N225" s="319">
        <f t="shared" ref="N225" si="469">+N212+N216+N220+N224</f>
        <v>25</v>
      </c>
      <c r="O225" s="305">
        <f t="shared" ref="O225" si="470">+O212+O216+O220+O224</f>
        <v>49</v>
      </c>
      <c r="P225" s="319">
        <f t="shared" ref="P225" si="471">+P212+P216+P220+P224</f>
        <v>0</v>
      </c>
      <c r="Q225" s="305">
        <f t="shared" ref="Q225" si="472">+Q212+Q216+Q220+Q224</f>
        <v>49</v>
      </c>
      <c r="R225" s="284">
        <f t="shared" ref="R225" si="473">+R212+R216+R220+R224</f>
        <v>27</v>
      </c>
      <c r="S225" s="319">
        <f t="shared" ref="S225" si="474">+S212+S216+S220+S224</f>
        <v>33</v>
      </c>
      <c r="T225" s="305">
        <f t="shared" ref="T225" si="475">+T212+T216+T220+T224</f>
        <v>60</v>
      </c>
      <c r="U225" s="319">
        <f t="shared" ref="U225" si="476">+U212+U216+U220+U224</f>
        <v>0</v>
      </c>
      <c r="V225" s="305">
        <f t="shared" ref="V225" si="477">+V212+V216+V220+V224</f>
        <v>60</v>
      </c>
      <c r="W225" s="306">
        <f>IF(Q225=0,0,((V225/Q225)-1)*100)</f>
        <v>22.448979591836739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78:W78"/>
    <mergeCell ref="L102:W102"/>
    <mergeCell ref="L103:W103"/>
    <mergeCell ref="R5:V5"/>
    <mergeCell ref="R30:V30"/>
    <mergeCell ref="R55:V55"/>
    <mergeCell ref="L77:W77"/>
    <mergeCell ref="B52:I52"/>
    <mergeCell ref="L52:W52"/>
    <mergeCell ref="B53:I53"/>
    <mergeCell ref="L53:W53"/>
    <mergeCell ref="C55:E55"/>
    <mergeCell ref="F55:H55"/>
    <mergeCell ref="M55:Q55"/>
    <mergeCell ref="B27:I27"/>
    <mergeCell ref="L27:W27"/>
    <mergeCell ref="B28:I28"/>
    <mergeCell ref="L28:W28"/>
    <mergeCell ref="C30:E30"/>
    <mergeCell ref="F30:H30"/>
    <mergeCell ref="M30:Q30"/>
    <mergeCell ref="B2:I2"/>
    <mergeCell ref="L2:W2"/>
    <mergeCell ref="B3:I3"/>
    <mergeCell ref="L3:W3"/>
    <mergeCell ref="C5:E5"/>
    <mergeCell ref="F5:H5"/>
    <mergeCell ref="M5:Q5"/>
    <mergeCell ref="M205:Q205"/>
    <mergeCell ref="L127:W127"/>
    <mergeCell ref="L128:W128"/>
    <mergeCell ref="L202:W202"/>
    <mergeCell ref="L203:W203"/>
    <mergeCell ref="L152:W152"/>
    <mergeCell ref="L153:W153"/>
    <mergeCell ref="L177:W177"/>
    <mergeCell ref="L178:W178"/>
  </mergeCells>
  <conditionalFormatting sqref="A1:A1048576 K1:K1048576">
    <cfRule type="containsText" dxfId="2" priority="2" operator="containsText" text="NOT OK">
      <formula>NOT(ISERROR(SEARCH("NOT OK",A1)))</formula>
    </cfRule>
  </conditionalFormatting>
  <printOptions horizontalCentered="1"/>
  <pageMargins left="0.55118110236220474" right="0.51181102362204722" top="0.74803149606299213" bottom="0.74803149606299213" header="0.31496062992125984" footer="0.31496062992125984"/>
  <pageSetup paperSize="9" scale="67" fitToHeight="4" orientation="portrait" r:id="rId1"/>
  <headerFooter alignWithMargins="0">
    <oddHeader>&amp;LMonthly Air Transport Statistics : Phuket International Airport</oddHeader>
  </headerFooter>
  <rowBreaks count="2" manualBreakCount="2">
    <brk id="76" min="11" max="22" man="1"/>
    <brk id="151" min="11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226"/>
  <sheetViews>
    <sheetView topLeftCell="H88" workbookViewId="0">
      <selection activeCell="R31" sqref="R1:S1048576"/>
    </sheetView>
  </sheetViews>
  <sheetFormatPr defaultColWidth="7" defaultRowHeight="12.75"/>
  <cols>
    <col min="1" max="1" width="7" style="4"/>
    <col min="2" max="2" width="12.42578125" style="1" customWidth="1"/>
    <col min="3" max="3" width="11.5703125" style="1" customWidth="1"/>
    <col min="4" max="4" width="11.42578125" style="1" customWidth="1"/>
    <col min="5" max="5" width="10.7109375" style="1" customWidth="1"/>
    <col min="6" max="6" width="10.85546875" style="1" customWidth="1"/>
    <col min="7" max="7" width="11.140625" style="1" customWidth="1"/>
    <col min="8" max="8" width="12.140625" style="1" customWidth="1"/>
    <col min="9" max="9" width="9.140625" style="2" bestFit="1" customWidth="1"/>
    <col min="10" max="10" width="7" style="1" customWidth="1"/>
    <col min="11" max="11" width="7" style="4"/>
    <col min="12" max="12" width="13" style="1" customWidth="1"/>
    <col min="13" max="14" width="13.42578125" style="1" customWidth="1"/>
    <col min="15" max="15" width="14.28515625" style="1" bestFit="1" customWidth="1"/>
    <col min="16" max="16" width="11" style="1" customWidth="1"/>
    <col min="17" max="17" width="12.7109375" style="1" customWidth="1"/>
    <col min="18" max="19" width="12.28515625" style="1" customWidth="1"/>
    <col min="20" max="20" width="14.28515625" style="1" bestFit="1" customWidth="1"/>
    <col min="21" max="21" width="11" style="1" customWidth="1"/>
    <col min="22" max="22" width="12.140625" style="1" customWidth="1"/>
    <col min="23" max="23" width="12.28515625" style="2" bestFit="1" customWidth="1"/>
    <col min="24" max="24" width="7.7109375" style="2" bestFit="1" customWidth="1"/>
    <col min="25" max="25" width="6.140625" style="1" bestFit="1" customWidth="1"/>
    <col min="26" max="26" width="7.140625" style="1" bestFit="1" customWidth="1"/>
    <col min="27" max="27" width="7.7109375" style="3" bestFit="1" customWidth="1"/>
    <col min="28" max="28" width="7.140625" style="1" bestFit="1" customWidth="1"/>
    <col min="29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118" t="s">
        <v>5</v>
      </c>
      <c r="D7" s="119" t="s">
        <v>6</v>
      </c>
      <c r="E7" s="417" t="s">
        <v>7</v>
      </c>
      <c r="F7" s="118" t="s">
        <v>5</v>
      </c>
      <c r="G7" s="119" t="s">
        <v>6</v>
      </c>
      <c r="H7" s="120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122"/>
      <c r="D8" s="123"/>
      <c r="E8" s="174"/>
      <c r="F8" s="122"/>
      <c r="G8" s="123"/>
      <c r="H8" s="174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v>11</v>
      </c>
      <c r="D9" s="127">
        <v>12</v>
      </c>
      <c r="E9" s="169">
        <f>SUM(C9:D9)</f>
        <v>23</v>
      </c>
      <c r="F9" s="126">
        <v>0</v>
      </c>
      <c r="G9" s="127">
        <v>0</v>
      </c>
      <c r="H9" s="169">
        <f>SUM(F9:G9)</f>
        <v>0</v>
      </c>
      <c r="I9" s="129">
        <f t="shared" ref="I9" si="1">IF(E9=0,0,((H9/E9)-1)*100)</f>
        <v>-100</v>
      </c>
      <c r="J9" s="4"/>
      <c r="L9" s="14" t="s">
        <v>13</v>
      </c>
      <c r="M9" s="40">
        <v>1638</v>
      </c>
      <c r="N9" s="38">
        <v>1392</v>
      </c>
      <c r="O9" s="197">
        <f>SUM(M9:N9)</f>
        <v>3030</v>
      </c>
      <c r="P9" s="151">
        <v>0</v>
      </c>
      <c r="Q9" s="197">
        <f>O9+P9</f>
        <v>3030</v>
      </c>
      <c r="R9" s="40">
        <v>0</v>
      </c>
      <c r="S9" s="38">
        <v>0</v>
      </c>
      <c r="T9" s="197">
        <f>SUM(R9:S9)</f>
        <v>0</v>
      </c>
      <c r="U9" s="151">
        <v>0</v>
      </c>
      <c r="V9" s="197">
        <f>T9+U9</f>
        <v>0</v>
      </c>
      <c r="W9" s="41">
        <f t="shared" ref="W9:W20" si="2">IF(Q9=0,0,((V9/Q9)-1)*100)</f>
        <v>-100</v>
      </c>
    </row>
    <row r="10" spans="1:23">
      <c r="A10" s="418" t="str">
        <f t="shared" si="0"/>
        <v xml:space="preserve"> </v>
      </c>
      <c r="B10" s="112" t="s">
        <v>14</v>
      </c>
      <c r="C10" s="126">
        <v>6</v>
      </c>
      <c r="D10" s="127">
        <v>5</v>
      </c>
      <c r="E10" s="169">
        <f>SUM(C10:D10)</f>
        <v>11</v>
      </c>
      <c r="F10" s="126">
        <v>0</v>
      </c>
      <c r="G10" s="127">
        <v>0</v>
      </c>
      <c r="H10" s="169">
        <f>SUM(F10:G10)</f>
        <v>0</v>
      </c>
      <c r="I10" s="129">
        <f t="shared" ref="I10:I20" si="3">IF(E10=0,0,((H10/E10)-1)*100)</f>
        <v>-100</v>
      </c>
      <c r="J10" s="4"/>
      <c r="L10" s="14" t="s">
        <v>14</v>
      </c>
      <c r="M10" s="40">
        <v>1031</v>
      </c>
      <c r="N10" s="38">
        <v>862</v>
      </c>
      <c r="O10" s="197">
        <f t="shared" ref="O10" si="4">SUM(M10:N10)</f>
        <v>1893</v>
      </c>
      <c r="P10" s="151">
        <v>0</v>
      </c>
      <c r="Q10" s="197">
        <f>O10+P10</f>
        <v>1893</v>
      </c>
      <c r="R10" s="40">
        <v>0</v>
      </c>
      <c r="S10" s="38">
        <v>0</v>
      </c>
      <c r="T10" s="197">
        <f t="shared" ref="T10" si="5">SUM(R10:S10)</f>
        <v>0</v>
      </c>
      <c r="U10" s="151">
        <v>0</v>
      </c>
      <c r="V10" s="197">
        <f>T10+U10</f>
        <v>0</v>
      </c>
      <c r="W10" s="41">
        <f t="shared" si="2"/>
        <v>-100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v>0</v>
      </c>
      <c r="D11" s="127">
        <v>0</v>
      </c>
      <c r="E11" s="169">
        <f>SUM(C11:D11)</f>
        <v>0</v>
      </c>
      <c r="F11" s="126">
        <v>0</v>
      </c>
      <c r="G11" s="127">
        <v>0</v>
      </c>
      <c r="H11" s="169">
        <f>SUM(F11:G11)</f>
        <v>0</v>
      </c>
      <c r="I11" s="129">
        <f>IF(E11=0,0,((H11/E11)-1)*100)</f>
        <v>0</v>
      </c>
      <c r="J11" s="8"/>
      <c r="L11" s="14" t="s">
        <v>15</v>
      </c>
      <c r="M11" s="40">
        <v>0</v>
      </c>
      <c r="N11" s="38">
        <v>0</v>
      </c>
      <c r="O11" s="197">
        <f>SUM(M11:N11)</f>
        <v>0</v>
      </c>
      <c r="P11" s="151">
        <v>0</v>
      </c>
      <c r="Q11" s="197">
        <f>O11+P11</f>
        <v>0</v>
      </c>
      <c r="R11" s="40">
        <v>0</v>
      </c>
      <c r="S11" s="38">
        <v>0</v>
      </c>
      <c r="T11" s="197">
        <f>SUM(R11:S11)</f>
        <v>0</v>
      </c>
      <c r="U11" s="151">
        <v>0</v>
      </c>
      <c r="V11" s="197">
        <f>T11+U11</f>
        <v>0</v>
      </c>
      <c r="W11" s="41">
        <f>IF(Q11=0,0,((V11/Q11)-1)*100)</f>
        <v>0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134">
        <f>+C9+C10+C11</f>
        <v>17</v>
      </c>
      <c r="D12" s="135">
        <f t="shared" ref="D12:H12" si="6">+D9+D10+D11</f>
        <v>17</v>
      </c>
      <c r="E12" s="170">
        <f t="shared" si="6"/>
        <v>34</v>
      </c>
      <c r="F12" s="134">
        <f t="shared" si="6"/>
        <v>0</v>
      </c>
      <c r="G12" s="135">
        <f t="shared" si="6"/>
        <v>0</v>
      </c>
      <c r="H12" s="170">
        <f t="shared" si="6"/>
        <v>0</v>
      </c>
      <c r="I12" s="138">
        <f t="shared" si="3"/>
        <v>-100</v>
      </c>
      <c r="J12" s="8"/>
      <c r="L12" s="42" t="s">
        <v>61</v>
      </c>
      <c r="M12" s="46">
        <f t="shared" ref="M12:V12" si="7">+M9+M10+M11</f>
        <v>2669</v>
      </c>
      <c r="N12" s="44">
        <f t="shared" si="7"/>
        <v>2254</v>
      </c>
      <c r="O12" s="198">
        <f t="shared" si="7"/>
        <v>4923</v>
      </c>
      <c r="P12" s="44">
        <f t="shared" si="7"/>
        <v>0</v>
      </c>
      <c r="Q12" s="198">
        <f t="shared" si="7"/>
        <v>4923</v>
      </c>
      <c r="R12" s="46">
        <f t="shared" si="7"/>
        <v>0</v>
      </c>
      <c r="S12" s="44">
        <f t="shared" si="7"/>
        <v>0</v>
      </c>
      <c r="T12" s="198">
        <f t="shared" si="7"/>
        <v>0</v>
      </c>
      <c r="U12" s="44">
        <f t="shared" si="7"/>
        <v>0</v>
      </c>
      <c r="V12" s="198">
        <f t="shared" si="7"/>
        <v>0</v>
      </c>
      <c r="W12" s="47">
        <f t="shared" si="2"/>
        <v>-100</v>
      </c>
    </row>
    <row r="13" spans="1:23" ht="13.5" thickTop="1">
      <c r="A13" s="418" t="str">
        <f t="shared" si="0"/>
        <v xml:space="preserve"> </v>
      </c>
      <c r="B13" s="112" t="s">
        <v>16</v>
      </c>
      <c r="C13" s="126">
        <v>0</v>
      </c>
      <c r="D13" s="127">
        <v>0</v>
      </c>
      <c r="E13" s="169">
        <f t="shared" ref="E13" si="8">SUM(C13:D13)</f>
        <v>0</v>
      </c>
      <c r="F13" s="126">
        <v>0</v>
      </c>
      <c r="G13" s="127">
        <v>0</v>
      </c>
      <c r="H13" s="169">
        <f t="shared" ref="H13:H19" si="9">SUM(F13:G13)</f>
        <v>0</v>
      </c>
      <c r="I13" s="129">
        <f t="shared" si="3"/>
        <v>0</v>
      </c>
      <c r="J13" s="8"/>
      <c r="L13" s="14" t="s">
        <v>16</v>
      </c>
      <c r="M13" s="40">
        <v>0</v>
      </c>
      <c r="N13" s="38">
        <v>0</v>
      </c>
      <c r="O13" s="197">
        <f t="shared" ref="O13" si="10">SUM(M13:N13)</f>
        <v>0</v>
      </c>
      <c r="P13" s="151">
        <v>0</v>
      </c>
      <c r="Q13" s="197">
        <f>O13+P13</f>
        <v>0</v>
      </c>
      <c r="R13" s="40">
        <v>0</v>
      </c>
      <c r="S13" s="38">
        <v>0</v>
      </c>
      <c r="T13" s="197">
        <f t="shared" ref="T13:T15" si="11">SUM(R13:S13)</f>
        <v>0</v>
      </c>
      <c r="U13" s="151">
        <v>0</v>
      </c>
      <c r="V13" s="197">
        <f>T13+U13</f>
        <v>0</v>
      </c>
      <c r="W13" s="41">
        <f t="shared" si="2"/>
        <v>0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26">
        <v>0</v>
      </c>
      <c r="D14" s="127">
        <v>0</v>
      </c>
      <c r="E14" s="169">
        <f>SUM(C14:D14)</f>
        <v>0</v>
      </c>
      <c r="F14" s="126">
        <v>0</v>
      </c>
      <c r="G14" s="127">
        <v>0</v>
      </c>
      <c r="H14" s="169">
        <f>SUM(F14:G14)</f>
        <v>0</v>
      </c>
      <c r="I14" s="129">
        <f>IF(E14=0,0,((H14/E14)-1)*100)</f>
        <v>0</v>
      </c>
      <c r="L14" s="14" t="s">
        <v>17</v>
      </c>
      <c r="M14" s="40">
        <v>0</v>
      </c>
      <c r="N14" s="38">
        <v>0</v>
      </c>
      <c r="O14" s="197">
        <f>SUM(M14:N14)</f>
        <v>0</v>
      </c>
      <c r="P14" s="151">
        <v>0</v>
      </c>
      <c r="Q14" s="197">
        <f>O14+P14</f>
        <v>0</v>
      </c>
      <c r="R14" s="40">
        <v>0</v>
      </c>
      <c r="S14" s="38">
        <v>0</v>
      </c>
      <c r="T14" s="197">
        <f>SUM(R14:S14)</f>
        <v>0</v>
      </c>
      <c r="U14" s="151">
        <v>0</v>
      </c>
      <c r="V14" s="197">
        <f>T14+U14</f>
        <v>0</v>
      </c>
      <c r="W14" s="41">
        <f>IF(Q14=0,0,((V14/Q14)-1)*100)</f>
        <v>0</v>
      </c>
    </row>
    <row r="15" spans="1:23" ht="13.5" thickBot="1">
      <c r="A15" s="421" t="str">
        <f t="shared" si="0"/>
        <v xml:space="preserve"> </v>
      </c>
      <c r="B15" s="112" t="s">
        <v>18</v>
      </c>
      <c r="C15" s="126">
        <v>0</v>
      </c>
      <c r="D15" s="127">
        <v>0</v>
      </c>
      <c r="E15" s="169">
        <f t="shared" ref="E15" si="12">SUM(C15:D15)</f>
        <v>0</v>
      </c>
      <c r="F15" s="126">
        <v>0</v>
      </c>
      <c r="G15" s="127">
        <v>0</v>
      </c>
      <c r="H15" s="169">
        <f t="shared" si="9"/>
        <v>0</v>
      </c>
      <c r="I15" s="129">
        <f t="shared" si="3"/>
        <v>0</v>
      </c>
      <c r="J15" s="9"/>
      <c r="L15" s="14" t="s">
        <v>18</v>
      </c>
      <c r="M15" s="40">
        <v>0</v>
      </c>
      <c r="N15" s="38">
        <v>0</v>
      </c>
      <c r="O15" s="197">
        <f t="shared" ref="O15" si="13">SUM(M15:N15)</f>
        <v>0</v>
      </c>
      <c r="P15" s="151">
        <v>0</v>
      </c>
      <c r="Q15" s="197">
        <f>O15+P15</f>
        <v>0</v>
      </c>
      <c r="R15" s="40">
        <v>0</v>
      </c>
      <c r="S15" s="38">
        <v>0</v>
      </c>
      <c r="T15" s="197">
        <f t="shared" si="11"/>
        <v>0</v>
      </c>
      <c r="U15" s="151">
        <v>0</v>
      </c>
      <c r="V15" s="197">
        <f>T15+U15</f>
        <v>0</v>
      </c>
      <c r="W15" s="41">
        <f t="shared" si="2"/>
        <v>0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0</v>
      </c>
      <c r="D16" s="135">
        <f t="shared" ref="D16:H16" si="14">+D13+D14+D15</f>
        <v>0</v>
      </c>
      <c r="E16" s="170">
        <f t="shared" si="14"/>
        <v>0</v>
      </c>
      <c r="F16" s="134">
        <f t="shared" si="14"/>
        <v>0</v>
      </c>
      <c r="G16" s="135">
        <f t="shared" si="14"/>
        <v>0</v>
      </c>
      <c r="H16" s="170">
        <f t="shared" si="14"/>
        <v>0</v>
      </c>
      <c r="I16" s="137">
        <f t="shared" si="3"/>
        <v>0</v>
      </c>
      <c r="J16" s="10"/>
      <c r="K16" s="11"/>
      <c r="L16" s="48" t="s">
        <v>19</v>
      </c>
      <c r="M16" s="49">
        <f>+M13+M14+M15</f>
        <v>0</v>
      </c>
      <c r="N16" s="50">
        <f t="shared" ref="N16:V16" si="15">+N13+N14+N15</f>
        <v>0</v>
      </c>
      <c r="O16" s="199">
        <f t="shared" si="15"/>
        <v>0</v>
      </c>
      <c r="P16" s="50">
        <f t="shared" si="15"/>
        <v>0</v>
      </c>
      <c r="Q16" s="199">
        <f t="shared" si="15"/>
        <v>0</v>
      </c>
      <c r="R16" s="49">
        <f t="shared" si="15"/>
        <v>0</v>
      </c>
      <c r="S16" s="50">
        <f t="shared" si="15"/>
        <v>0</v>
      </c>
      <c r="T16" s="199">
        <f t="shared" si="15"/>
        <v>0</v>
      </c>
      <c r="U16" s="50">
        <f t="shared" si="15"/>
        <v>0</v>
      </c>
      <c r="V16" s="199">
        <f t="shared" si="15"/>
        <v>0</v>
      </c>
      <c r="W16" s="51">
        <f t="shared" si="2"/>
        <v>0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v>0</v>
      </c>
      <c r="D17" s="127">
        <v>0</v>
      </c>
      <c r="E17" s="178">
        <f t="shared" ref="E17:E19" si="16">SUM(C17:D17)</f>
        <v>0</v>
      </c>
      <c r="F17" s="126">
        <v>0</v>
      </c>
      <c r="G17" s="127">
        <v>0</v>
      </c>
      <c r="H17" s="178">
        <f t="shared" si="9"/>
        <v>0</v>
      </c>
      <c r="I17" s="129">
        <f t="shared" si="3"/>
        <v>0</v>
      </c>
      <c r="J17" s="4"/>
      <c r="L17" s="14" t="s">
        <v>21</v>
      </c>
      <c r="M17" s="40">
        <v>0</v>
      </c>
      <c r="N17" s="38">
        <v>0</v>
      </c>
      <c r="O17" s="197">
        <f t="shared" ref="O17:O19" si="17">SUM(M17:N17)</f>
        <v>0</v>
      </c>
      <c r="P17" s="151">
        <v>0</v>
      </c>
      <c r="Q17" s="197">
        <f>O17+P17</f>
        <v>0</v>
      </c>
      <c r="R17" s="40">
        <v>0</v>
      </c>
      <c r="S17" s="38">
        <v>0</v>
      </c>
      <c r="T17" s="197">
        <f t="shared" ref="T17:T19" si="18">SUM(R17:S17)</f>
        <v>0</v>
      </c>
      <c r="U17" s="151">
        <v>0</v>
      </c>
      <c r="V17" s="197">
        <f>T17+U17</f>
        <v>0</v>
      </c>
      <c r="W17" s="41">
        <f t="shared" si="2"/>
        <v>0</v>
      </c>
    </row>
    <row r="18" spans="1:27">
      <c r="A18" s="418" t="str">
        <f t="shared" si="0"/>
        <v xml:space="preserve"> </v>
      </c>
      <c r="B18" s="112" t="s">
        <v>22</v>
      </c>
      <c r="C18" s="126">
        <v>0</v>
      </c>
      <c r="D18" s="127">
        <v>0</v>
      </c>
      <c r="E18" s="169">
        <f t="shared" si="16"/>
        <v>0</v>
      </c>
      <c r="F18" s="126">
        <v>0</v>
      </c>
      <c r="G18" s="127">
        <v>0</v>
      </c>
      <c r="H18" s="169">
        <f t="shared" si="9"/>
        <v>0</v>
      </c>
      <c r="I18" s="129">
        <f t="shared" si="3"/>
        <v>0</v>
      </c>
      <c r="J18" s="4"/>
      <c r="L18" s="14" t="s">
        <v>22</v>
      </c>
      <c r="M18" s="40">
        <v>0</v>
      </c>
      <c r="N18" s="38">
        <v>0</v>
      </c>
      <c r="O18" s="197">
        <f t="shared" si="17"/>
        <v>0</v>
      </c>
      <c r="P18" s="151">
        <v>0</v>
      </c>
      <c r="Q18" s="197">
        <f>O18+P18</f>
        <v>0</v>
      </c>
      <c r="R18" s="40">
        <v>0</v>
      </c>
      <c r="S18" s="38">
        <v>0</v>
      </c>
      <c r="T18" s="197">
        <f t="shared" si="18"/>
        <v>0</v>
      </c>
      <c r="U18" s="151">
        <v>0</v>
      </c>
      <c r="V18" s="197">
        <f>T18+U18</f>
        <v>0</v>
      </c>
      <c r="W18" s="41">
        <f t="shared" si="2"/>
        <v>0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v>0</v>
      </c>
      <c r="D19" s="127">
        <v>0</v>
      </c>
      <c r="E19" s="173">
        <f t="shared" si="16"/>
        <v>0</v>
      </c>
      <c r="F19" s="126">
        <v>0</v>
      </c>
      <c r="G19" s="127">
        <v>0</v>
      </c>
      <c r="H19" s="173">
        <f t="shared" si="9"/>
        <v>0</v>
      </c>
      <c r="I19" s="148">
        <f t="shared" si="3"/>
        <v>0</v>
      </c>
      <c r="J19" s="4"/>
      <c r="L19" s="14" t="s">
        <v>23</v>
      </c>
      <c r="M19" s="40">
        <v>0</v>
      </c>
      <c r="N19" s="38">
        <v>0</v>
      </c>
      <c r="O19" s="197">
        <f t="shared" si="17"/>
        <v>0</v>
      </c>
      <c r="P19" s="151">
        <v>0</v>
      </c>
      <c r="Q19" s="197">
        <f>O19+P19</f>
        <v>0</v>
      </c>
      <c r="R19" s="40">
        <v>0</v>
      </c>
      <c r="S19" s="38">
        <v>0</v>
      </c>
      <c r="T19" s="197">
        <f t="shared" si="18"/>
        <v>0</v>
      </c>
      <c r="U19" s="151">
        <v>0</v>
      </c>
      <c r="V19" s="197">
        <f>T19+U19</f>
        <v>0</v>
      </c>
      <c r="W19" s="41">
        <f t="shared" si="2"/>
        <v>0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19">+C17+C18+C19</f>
        <v>0</v>
      </c>
      <c r="D20" s="135">
        <f t="shared" si="19"/>
        <v>0</v>
      </c>
      <c r="E20" s="170">
        <f t="shared" si="19"/>
        <v>0</v>
      </c>
      <c r="F20" s="134">
        <f t="shared" si="19"/>
        <v>0</v>
      </c>
      <c r="G20" s="135">
        <f t="shared" si="19"/>
        <v>0</v>
      </c>
      <c r="H20" s="170">
        <f t="shared" si="19"/>
        <v>0</v>
      </c>
      <c r="I20" s="137">
        <f t="shared" si="3"/>
        <v>0</v>
      </c>
      <c r="J20" s="4"/>
      <c r="L20" s="42" t="s">
        <v>24</v>
      </c>
      <c r="M20" s="46">
        <f t="shared" ref="M20:V20" si="20">+M17+M18+M19</f>
        <v>0</v>
      </c>
      <c r="N20" s="44">
        <f t="shared" si="20"/>
        <v>0</v>
      </c>
      <c r="O20" s="198">
        <f t="shared" si="20"/>
        <v>0</v>
      </c>
      <c r="P20" s="44">
        <f t="shared" si="20"/>
        <v>0</v>
      </c>
      <c r="Q20" s="198">
        <f t="shared" si="20"/>
        <v>0</v>
      </c>
      <c r="R20" s="46">
        <f t="shared" si="20"/>
        <v>0</v>
      </c>
      <c r="S20" s="44">
        <f t="shared" si="20"/>
        <v>0</v>
      </c>
      <c r="T20" s="198">
        <f t="shared" si="20"/>
        <v>0</v>
      </c>
      <c r="U20" s="44">
        <f t="shared" si="20"/>
        <v>0</v>
      </c>
      <c r="V20" s="198">
        <f t="shared" si="20"/>
        <v>0</v>
      </c>
      <c r="W20" s="47">
        <f t="shared" si="2"/>
        <v>0</v>
      </c>
    </row>
    <row r="21" spans="1:27" ht="13.5" thickTop="1">
      <c r="A21" s="418" t="str">
        <f t="shared" ref="A21:A25" si="21">IF(ISERROR(F21/G21)," ",IF(F21/G21&gt;0.5,IF(F21/G21&lt;1.5," ","NOT OK"),"NOT OK"))</f>
        <v xml:space="preserve"> </v>
      </c>
      <c r="B21" s="112" t="s">
        <v>10</v>
      </c>
      <c r="C21" s="126">
        <v>0</v>
      </c>
      <c r="D21" s="127">
        <v>0</v>
      </c>
      <c r="E21" s="169">
        <f>SUM(C21:D21)</f>
        <v>0</v>
      </c>
      <c r="F21" s="126">
        <v>0</v>
      </c>
      <c r="G21" s="127">
        <v>0</v>
      </c>
      <c r="H21" s="169">
        <f>SUM(F21:G21)</f>
        <v>0</v>
      </c>
      <c r="I21" s="129">
        <f t="shared" ref="I21:I25" si="22">IF(E21=0,0,((H21/E21)-1)*100)</f>
        <v>0</v>
      </c>
      <c r="J21" s="4"/>
      <c r="L21" s="14" t="s">
        <v>10</v>
      </c>
      <c r="M21" s="40">
        <v>0</v>
      </c>
      <c r="N21" s="38">
        <v>0</v>
      </c>
      <c r="O21" s="197">
        <f>SUM(M21:N21)</f>
        <v>0</v>
      </c>
      <c r="P21" s="151">
        <v>0</v>
      </c>
      <c r="Q21" s="197">
        <f>O21+P21</f>
        <v>0</v>
      </c>
      <c r="R21" s="40">
        <v>0</v>
      </c>
      <c r="S21" s="38">
        <v>0</v>
      </c>
      <c r="T21" s="197">
        <f>SUM(R21:S21)</f>
        <v>0</v>
      </c>
      <c r="U21" s="151">
        <v>0</v>
      </c>
      <c r="V21" s="197">
        <f t="shared" ref="V21" si="23">T21+U21</f>
        <v>0</v>
      </c>
      <c r="W21" s="41">
        <f>IF(Q21=0,0,((V21/Q21)-1)*100)</f>
        <v>0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0</v>
      </c>
      <c r="D22" s="127">
        <v>0</v>
      </c>
      <c r="E22" s="169">
        <f>SUM(C22:D22)</f>
        <v>0</v>
      </c>
      <c r="F22" s="126">
        <v>0</v>
      </c>
      <c r="G22" s="127">
        <v>0</v>
      </c>
      <c r="H22" s="169">
        <f>SUM(F22:G22)</f>
        <v>0</v>
      </c>
      <c r="I22" s="129">
        <f>IF(E22=0,0,((H22/E22)-1)*100)</f>
        <v>0</v>
      </c>
      <c r="J22" s="4"/>
      <c r="K22" s="7"/>
      <c r="L22" s="14" t="s">
        <v>11</v>
      </c>
      <c r="M22" s="40">
        <v>0</v>
      </c>
      <c r="N22" s="38">
        <v>0</v>
      </c>
      <c r="O22" s="197">
        <f>SUM(M22:N22)</f>
        <v>0</v>
      </c>
      <c r="P22" s="151">
        <v>0</v>
      </c>
      <c r="Q22" s="197">
        <f>O22+P22</f>
        <v>0</v>
      </c>
      <c r="R22" s="40">
        <v>0</v>
      </c>
      <c r="S22" s="38">
        <v>0</v>
      </c>
      <c r="T22" s="197">
        <f>SUM(R22:S22)</f>
        <v>0</v>
      </c>
      <c r="U22" s="151">
        <v>0</v>
      </c>
      <c r="V22" s="197">
        <f>T22+U22</f>
        <v>0</v>
      </c>
      <c r="W22" s="41">
        <f>IF(Q22=0,0,((V22/Q22)-1)*100)</f>
        <v>0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0</v>
      </c>
      <c r="D23" s="131">
        <v>0</v>
      </c>
      <c r="E23" s="169">
        <f>SUM(C23:D23)</f>
        <v>0</v>
      </c>
      <c r="F23" s="130">
        <v>0</v>
      </c>
      <c r="G23" s="131">
        <v>0</v>
      </c>
      <c r="H23" s="169">
        <f>SUM(F23:G23)</f>
        <v>0</v>
      </c>
      <c r="I23" s="129">
        <f>IF(E23=0,0,((H23/E23)-1)*100)</f>
        <v>0</v>
      </c>
      <c r="J23" s="4"/>
      <c r="K23" s="7"/>
      <c r="L23" s="23" t="s">
        <v>12</v>
      </c>
      <c r="M23" s="40">
        <v>0</v>
      </c>
      <c r="N23" s="38">
        <v>0</v>
      </c>
      <c r="O23" s="197">
        <f t="shared" ref="O23" si="24">SUM(M23:N23)</f>
        <v>0</v>
      </c>
      <c r="P23" s="151">
        <v>0</v>
      </c>
      <c r="Q23" s="253">
        <f>O23+P23</f>
        <v>0</v>
      </c>
      <c r="R23" s="40">
        <v>0</v>
      </c>
      <c r="S23" s="38">
        <v>0</v>
      </c>
      <c r="T23" s="197">
        <f t="shared" ref="T23" si="25">SUM(R23:S23)</f>
        <v>0</v>
      </c>
      <c r="U23" s="151">
        <v>0</v>
      </c>
      <c r="V23" s="253">
        <f>T23+U23</f>
        <v>0</v>
      </c>
      <c r="W23" s="41">
        <f>IF(Q23=0,0,((V23/Q23)-1)*100)</f>
        <v>0</v>
      </c>
    </row>
    <row r="24" spans="1:27" ht="14.25" thickTop="1" thickBot="1">
      <c r="A24" s="1"/>
      <c r="B24" s="133" t="s">
        <v>57</v>
      </c>
      <c r="C24" s="440">
        <f>+C21+C22+C23</f>
        <v>0</v>
      </c>
      <c r="D24" s="441">
        <f t="shared" ref="D24:H24" si="26">+D21+D22+D23</f>
        <v>0</v>
      </c>
      <c r="E24" s="454">
        <f t="shared" si="26"/>
        <v>0</v>
      </c>
      <c r="F24" s="440">
        <f t="shared" si="26"/>
        <v>0</v>
      </c>
      <c r="G24" s="441">
        <f t="shared" si="26"/>
        <v>0</v>
      </c>
      <c r="H24" s="454">
        <f t="shared" si="26"/>
        <v>0</v>
      </c>
      <c r="I24" s="137">
        <f t="shared" ref="I24" si="27">IF(E24=0,0,((H24/E24)-1)*100)</f>
        <v>0</v>
      </c>
      <c r="J24" s="4"/>
      <c r="L24" s="42" t="s">
        <v>57</v>
      </c>
      <c r="M24" s="43">
        <f t="shared" ref="M24:V24" si="28">+M21+M22+M23</f>
        <v>0</v>
      </c>
      <c r="N24" s="46">
        <f t="shared" si="28"/>
        <v>0</v>
      </c>
      <c r="O24" s="455">
        <f t="shared" si="28"/>
        <v>0</v>
      </c>
      <c r="P24" s="43">
        <f t="shared" si="28"/>
        <v>0</v>
      </c>
      <c r="Q24" s="455">
        <f t="shared" si="28"/>
        <v>0</v>
      </c>
      <c r="R24" s="43">
        <f t="shared" si="28"/>
        <v>0</v>
      </c>
      <c r="S24" s="46">
        <f t="shared" si="28"/>
        <v>0</v>
      </c>
      <c r="T24" s="455">
        <f t="shared" si="28"/>
        <v>0</v>
      </c>
      <c r="U24" s="43">
        <f t="shared" si="28"/>
        <v>0</v>
      </c>
      <c r="V24" s="455">
        <f t="shared" si="28"/>
        <v>0</v>
      </c>
      <c r="W24" s="444">
        <f t="shared" ref="W24" si="29">IF(Q24=0,0,((V24/Q24)-1)*100)</f>
        <v>0</v>
      </c>
      <c r="X24" s="1"/>
      <c r="AA24" s="1"/>
    </row>
    <row r="25" spans="1:27" ht="14.25" thickTop="1" thickBot="1">
      <c r="A25" s="419" t="str">
        <f t="shared" si="21"/>
        <v xml:space="preserve"> </v>
      </c>
      <c r="B25" s="133" t="s">
        <v>64</v>
      </c>
      <c r="C25" s="134">
        <f>+C12+C16+C20+C24</f>
        <v>17</v>
      </c>
      <c r="D25" s="136">
        <f t="shared" ref="D25:H25" si="30">+D12+D16+D20+D24</f>
        <v>17</v>
      </c>
      <c r="E25" s="165">
        <f t="shared" si="30"/>
        <v>34</v>
      </c>
      <c r="F25" s="134">
        <f t="shared" si="30"/>
        <v>0</v>
      </c>
      <c r="G25" s="136">
        <f t="shared" si="30"/>
        <v>0</v>
      </c>
      <c r="H25" s="165">
        <f t="shared" si="30"/>
        <v>0</v>
      </c>
      <c r="I25" s="138">
        <f t="shared" si="22"/>
        <v>-100</v>
      </c>
      <c r="J25" s="8"/>
      <c r="L25" s="42" t="s">
        <v>64</v>
      </c>
      <c r="M25" s="46">
        <f t="shared" ref="M25:V25" si="31">+M12+M16+M20+M24</f>
        <v>2669</v>
      </c>
      <c r="N25" s="44">
        <f t="shared" si="31"/>
        <v>2254</v>
      </c>
      <c r="O25" s="156">
        <f t="shared" si="31"/>
        <v>4923</v>
      </c>
      <c r="P25" s="44">
        <f t="shared" si="31"/>
        <v>0</v>
      </c>
      <c r="Q25" s="156">
        <f t="shared" si="31"/>
        <v>4923</v>
      </c>
      <c r="R25" s="46">
        <f t="shared" si="31"/>
        <v>0</v>
      </c>
      <c r="S25" s="44">
        <f t="shared" si="31"/>
        <v>0</v>
      </c>
      <c r="T25" s="156">
        <f t="shared" si="31"/>
        <v>0</v>
      </c>
      <c r="U25" s="44">
        <f t="shared" si="31"/>
        <v>0</v>
      </c>
      <c r="V25" s="156">
        <f t="shared" si="31"/>
        <v>0</v>
      </c>
      <c r="W25" s="47">
        <f>IF(Q25=0,0,((V25/Q25)-1)*100)</f>
        <v>-100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20"/>
      <c r="N31" s="16"/>
      <c r="O31" s="17"/>
      <c r="P31" s="18"/>
      <c r="Q31" s="21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417" t="s">
        <v>7</v>
      </c>
      <c r="F32" s="118" t="s">
        <v>5</v>
      </c>
      <c r="G32" s="119" t="s">
        <v>6</v>
      </c>
      <c r="H32" s="120" t="s">
        <v>7</v>
      </c>
      <c r="I32" s="121"/>
      <c r="J32" s="4"/>
      <c r="L32" s="23"/>
      <c r="M32" s="28" t="s">
        <v>8</v>
      </c>
      <c r="N32" s="25" t="s">
        <v>9</v>
      </c>
      <c r="O32" s="26" t="s">
        <v>31</v>
      </c>
      <c r="P32" s="252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52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4"/>
      <c r="N33" s="31"/>
      <c r="O33" s="32"/>
      <c r="P33" s="152"/>
      <c r="Q33" s="32"/>
      <c r="R33" s="34"/>
      <c r="S33" s="31"/>
      <c r="T33" s="32"/>
      <c r="U33" s="152"/>
      <c r="V33" s="32"/>
      <c r="W33" s="36"/>
    </row>
    <row r="34" spans="1:23">
      <c r="A34" s="4" t="str">
        <f t="shared" si="0"/>
        <v xml:space="preserve"> </v>
      </c>
      <c r="B34" s="112" t="s">
        <v>13</v>
      </c>
      <c r="C34" s="126">
        <v>296</v>
      </c>
      <c r="D34" s="128">
        <v>295</v>
      </c>
      <c r="E34" s="175">
        <f t="shared" ref="E34:E35" si="32">SUM(C34:D34)</f>
        <v>591</v>
      </c>
      <c r="F34" s="126">
        <v>358</v>
      </c>
      <c r="G34" s="128">
        <v>358</v>
      </c>
      <c r="H34" s="175">
        <f t="shared" ref="H34:H35" si="33">SUM(F34:G34)</f>
        <v>716</v>
      </c>
      <c r="I34" s="129">
        <f t="shared" ref="I34:I45" si="34">IF(E34=0,0,((H34/E34)-1)*100)</f>
        <v>21.150592216582066</v>
      </c>
      <c r="L34" s="14" t="s">
        <v>13</v>
      </c>
      <c r="M34" s="40">
        <v>41751</v>
      </c>
      <c r="N34" s="38">
        <v>41724</v>
      </c>
      <c r="O34" s="197">
        <f t="shared" ref="O34:O35" si="35">SUM(M34:N34)</f>
        <v>83475</v>
      </c>
      <c r="P34" s="151">
        <v>0</v>
      </c>
      <c r="Q34" s="197">
        <f>O34+P34</f>
        <v>83475</v>
      </c>
      <c r="R34" s="40">
        <v>54524</v>
      </c>
      <c r="S34" s="38">
        <v>54961</v>
      </c>
      <c r="T34" s="197">
        <f t="shared" ref="T34:T35" si="36">SUM(R34:S34)</f>
        <v>109485</v>
      </c>
      <c r="U34" s="151">
        <v>0</v>
      </c>
      <c r="V34" s="197">
        <f>T34+U34</f>
        <v>109485</v>
      </c>
      <c r="W34" s="41">
        <f t="shared" ref="W34:W45" si="37">IF(Q34=0,0,((V34/Q34)-1)*100)</f>
        <v>31.159029649595695</v>
      </c>
    </row>
    <row r="35" spans="1:23">
      <c r="A35" s="4" t="str">
        <f t="shared" si="0"/>
        <v xml:space="preserve"> </v>
      </c>
      <c r="B35" s="112" t="s">
        <v>14</v>
      </c>
      <c r="C35" s="126">
        <v>285</v>
      </c>
      <c r="D35" s="128">
        <v>286</v>
      </c>
      <c r="E35" s="175">
        <f t="shared" si="32"/>
        <v>571</v>
      </c>
      <c r="F35" s="126">
        <v>335</v>
      </c>
      <c r="G35" s="128">
        <v>335</v>
      </c>
      <c r="H35" s="175">
        <f t="shared" si="33"/>
        <v>670</v>
      </c>
      <c r="I35" s="129">
        <f t="shared" si="34"/>
        <v>17.338003502626975</v>
      </c>
      <c r="J35" s="4"/>
      <c r="L35" s="14" t="s">
        <v>14</v>
      </c>
      <c r="M35" s="40">
        <v>34807</v>
      </c>
      <c r="N35" s="38">
        <v>37377</v>
      </c>
      <c r="O35" s="197">
        <f t="shared" si="35"/>
        <v>72184</v>
      </c>
      <c r="P35" s="151">
        <v>0</v>
      </c>
      <c r="Q35" s="197">
        <f>O35+P35</f>
        <v>72184</v>
      </c>
      <c r="R35" s="40">
        <v>45796</v>
      </c>
      <c r="S35" s="38">
        <v>46955</v>
      </c>
      <c r="T35" s="197">
        <f t="shared" si="36"/>
        <v>92751</v>
      </c>
      <c r="U35" s="151">
        <v>0</v>
      </c>
      <c r="V35" s="197">
        <f>T35+U35</f>
        <v>92751</v>
      </c>
      <c r="W35" s="41">
        <f t="shared" si="37"/>
        <v>28.492463703867887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v>313</v>
      </c>
      <c r="D36" s="128">
        <v>313</v>
      </c>
      <c r="E36" s="175">
        <f>SUM(C36:D36)</f>
        <v>626</v>
      </c>
      <c r="F36" s="126">
        <v>308</v>
      </c>
      <c r="G36" s="128">
        <v>308</v>
      </c>
      <c r="H36" s="175">
        <f>SUM(F36:G36)</f>
        <v>616</v>
      </c>
      <c r="I36" s="129">
        <f>IF(E36=0,0,((H36/E36)-1)*100)</f>
        <v>-1.5974440894568676</v>
      </c>
      <c r="J36" s="4"/>
      <c r="L36" s="14" t="s">
        <v>15</v>
      </c>
      <c r="M36" s="40">
        <v>41958</v>
      </c>
      <c r="N36" s="38">
        <v>41689</v>
      </c>
      <c r="O36" s="197">
        <f>SUM(M36:N36)</f>
        <v>83647</v>
      </c>
      <c r="P36" s="151">
        <v>148</v>
      </c>
      <c r="Q36" s="197">
        <f>O36+P36</f>
        <v>83795</v>
      </c>
      <c r="R36" s="40">
        <v>45459</v>
      </c>
      <c r="S36" s="38">
        <v>46042</v>
      </c>
      <c r="T36" s="197">
        <f>SUM(R36:S36)</f>
        <v>91501</v>
      </c>
      <c r="U36" s="151">
        <v>0</v>
      </c>
      <c r="V36" s="197">
        <f>T36+U36</f>
        <v>91501</v>
      </c>
      <c r="W36" s="41">
        <f>IF(Q36=0,0,((V36/Q36)-1)*100)</f>
        <v>9.1962527597112107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38">+C34+C35+C36</f>
        <v>894</v>
      </c>
      <c r="D37" s="136">
        <f t="shared" si="38"/>
        <v>894</v>
      </c>
      <c r="E37" s="176">
        <f t="shared" si="38"/>
        <v>1788</v>
      </c>
      <c r="F37" s="134">
        <f t="shared" si="38"/>
        <v>1001</v>
      </c>
      <c r="G37" s="136">
        <f t="shared" si="38"/>
        <v>1001</v>
      </c>
      <c r="H37" s="176">
        <f t="shared" si="38"/>
        <v>2002</v>
      </c>
      <c r="I37" s="138">
        <f t="shared" si="34"/>
        <v>11.968680089485462</v>
      </c>
      <c r="J37" s="8"/>
      <c r="L37" s="42" t="s">
        <v>61</v>
      </c>
      <c r="M37" s="46">
        <f t="shared" ref="M37:V37" si="39">+M34+M35+M36</f>
        <v>118516</v>
      </c>
      <c r="N37" s="44">
        <f t="shared" si="39"/>
        <v>120790</v>
      </c>
      <c r="O37" s="198">
        <f t="shared" si="39"/>
        <v>239306</v>
      </c>
      <c r="P37" s="44">
        <f t="shared" si="39"/>
        <v>148</v>
      </c>
      <c r="Q37" s="198">
        <f t="shared" si="39"/>
        <v>239454</v>
      </c>
      <c r="R37" s="46">
        <f t="shared" si="39"/>
        <v>145779</v>
      </c>
      <c r="S37" s="44">
        <f t="shared" si="39"/>
        <v>147958</v>
      </c>
      <c r="T37" s="198">
        <f t="shared" si="39"/>
        <v>293737</v>
      </c>
      <c r="U37" s="44">
        <f t="shared" si="39"/>
        <v>0</v>
      </c>
      <c r="V37" s="198">
        <f t="shared" si="39"/>
        <v>293737</v>
      </c>
      <c r="W37" s="47">
        <f t="shared" si="37"/>
        <v>22.66948975586125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v>325</v>
      </c>
      <c r="D38" s="141">
        <v>325</v>
      </c>
      <c r="E38" s="175">
        <f t="shared" ref="E38" si="40">SUM(C38:D38)</f>
        <v>650</v>
      </c>
      <c r="F38" s="139">
        <v>321</v>
      </c>
      <c r="G38" s="141">
        <v>321</v>
      </c>
      <c r="H38" s="175">
        <f t="shared" ref="H38:H40" si="41">SUM(F38:G38)</f>
        <v>642</v>
      </c>
      <c r="I38" s="129">
        <f t="shared" si="34"/>
        <v>-1.2307692307692353</v>
      </c>
      <c r="J38" s="8"/>
      <c r="L38" s="14" t="s">
        <v>16</v>
      </c>
      <c r="M38" s="40">
        <v>44310</v>
      </c>
      <c r="N38" s="38">
        <v>44241</v>
      </c>
      <c r="O38" s="197">
        <f t="shared" ref="O38" si="42">SUM(M38:N38)</f>
        <v>88551</v>
      </c>
      <c r="P38" s="151">
        <v>0</v>
      </c>
      <c r="Q38" s="326">
        <f>O38+P38</f>
        <v>88551</v>
      </c>
      <c r="R38" s="40">
        <v>49818</v>
      </c>
      <c r="S38" s="38">
        <v>50185</v>
      </c>
      <c r="T38" s="197">
        <f t="shared" ref="T38:T40" si="43">SUM(R38:S38)</f>
        <v>100003</v>
      </c>
      <c r="U38" s="151">
        <v>0</v>
      </c>
      <c r="V38" s="326">
        <f>T38+U38</f>
        <v>100003</v>
      </c>
      <c r="W38" s="41">
        <f t="shared" si="37"/>
        <v>12.932660274869857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v>322</v>
      </c>
      <c r="D39" s="141">
        <v>322</v>
      </c>
      <c r="E39" s="175">
        <f>SUM(C39:D39)</f>
        <v>644</v>
      </c>
      <c r="F39" s="139">
        <v>341</v>
      </c>
      <c r="G39" s="141">
        <v>341</v>
      </c>
      <c r="H39" s="175">
        <f>SUM(F39:G39)</f>
        <v>682</v>
      </c>
      <c r="I39" s="129">
        <f>IF(E39=0,0,((H39/E39)-1)*100)</f>
        <v>5.9006211180124168</v>
      </c>
      <c r="J39" s="4"/>
      <c r="L39" s="14" t="s">
        <v>17</v>
      </c>
      <c r="M39" s="40">
        <v>38834</v>
      </c>
      <c r="N39" s="38">
        <v>38172</v>
      </c>
      <c r="O39" s="197">
        <f>SUM(M39:N39)</f>
        <v>77006</v>
      </c>
      <c r="P39" s="151">
        <v>0</v>
      </c>
      <c r="Q39" s="197">
        <f>O39+P39</f>
        <v>77006</v>
      </c>
      <c r="R39" s="40">
        <v>49761</v>
      </c>
      <c r="S39" s="38">
        <v>49653</v>
      </c>
      <c r="T39" s="197">
        <f>SUM(R39:S39)</f>
        <v>99414</v>
      </c>
      <c r="U39" s="151">
        <v>0</v>
      </c>
      <c r="V39" s="197">
        <f>T39+U39</f>
        <v>99414</v>
      </c>
      <c r="W39" s="41">
        <f>IF(Q39=0,0,((V39/Q39)-1)*100)</f>
        <v>29.099031244318631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v>211</v>
      </c>
      <c r="D40" s="141">
        <v>211</v>
      </c>
      <c r="E40" s="175">
        <f t="shared" ref="E40" si="44">SUM(C40:D40)</f>
        <v>422</v>
      </c>
      <c r="F40" s="139">
        <v>301</v>
      </c>
      <c r="G40" s="141">
        <v>301</v>
      </c>
      <c r="H40" s="175">
        <f t="shared" si="41"/>
        <v>602</v>
      </c>
      <c r="I40" s="129">
        <f t="shared" si="34"/>
        <v>42.654028436018955</v>
      </c>
      <c r="J40" s="4"/>
      <c r="L40" s="14" t="s">
        <v>18</v>
      </c>
      <c r="M40" s="40">
        <v>30463</v>
      </c>
      <c r="N40" s="38">
        <v>29758</v>
      </c>
      <c r="O40" s="197">
        <f t="shared" ref="O40" si="45">SUM(M40:N40)</f>
        <v>60221</v>
      </c>
      <c r="P40" s="151">
        <v>0</v>
      </c>
      <c r="Q40" s="197">
        <f>O40+P40</f>
        <v>60221</v>
      </c>
      <c r="R40" s="40">
        <v>45564</v>
      </c>
      <c r="S40" s="38">
        <v>46650</v>
      </c>
      <c r="T40" s="197">
        <f t="shared" si="43"/>
        <v>92214</v>
      </c>
      <c r="U40" s="151">
        <v>0</v>
      </c>
      <c r="V40" s="197">
        <f>T40+U40</f>
        <v>92214</v>
      </c>
      <c r="W40" s="41">
        <f t="shared" si="37"/>
        <v>53.125985951744404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858</v>
      </c>
      <c r="D41" s="145">
        <f t="shared" ref="D41" si="46">+D38+D39+D40</f>
        <v>858</v>
      </c>
      <c r="E41" s="177">
        <f t="shared" ref="E41" si="47">+E38+E39+E40</f>
        <v>1716</v>
      </c>
      <c r="F41" s="134">
        <f t="shared" ref="F41" si="48">+F38+F39+F40</f>
        <v>963</v>
      </c>
      <c r="G41" s="145">
        <f t="shared" ref="G41" si="49">+G38+G39+G40</f>
        <v>963</v>
      </c>
      <c r="H41" s="177">
        <f t="shared" ref="H41" si="50">+H38+H39+H40</f>
        <v>1926</v>
      </c>
      <c r="I41" s="137">
        <f t="shared" si="34"/>
        <v>12.237762237762229</v>
      </c>
      <c r="J41" s="10"/>
      <c r="K41" s="11"/>
      <c r="L41" s="48" t="s">
        <v>19</v>
      </c>
      <c r="M41" s="49">
        <f>+M38+M39+M40</f>
        <v>113607</v>
      </c>
      <c r="N41" s="50">
        <f t="shared" ref="N41" si="51">+N38+N39+N40</f>
        <v>112171</v>
      </c>
      <c r="O41" s="199">
        <f t="shared" ref="O41" si="52">+O38+O39+O40</f>
        <v>225778</v>
      </c>
      <c r="P41" s="50">
        <f t="shared" ref="P41" si="53">+P38+P39+P40</f>
        <v>0</v>
      </c>
      <c r="Q41" s="199">
        <f t="shared" ref="Q41" si="54">+Q38+Q39+Q40</f>
        <v>225778</v>
      </c>
      <c r="R41" s="49">
        <f t="shared" ref="R41" si="55">+R38+R39+R40</f>
        <v>145143</v>
      </c>
      <c r="S41" s="50">
        <f t="shared" ref="S41" si="56">+S38+S39+S40</f>
        <v>146488</v>
      </c>
      <c r="T41" s="199">
        <f t="shared" ref="T41" si="57">+T38+T39+T40</f>
        <v>291631</v>
      </c>
      <c r="U41" s="50">
        <f t="shared" ref="U41" si="58">+U38+U39+U40</f>
        <v>0</v>
      </c>
      <c r="V41" s="199">
        <f t="shared" ref="V41" si="59">+V38+V39+V40</f>
        <v>291631</v>
      </c>
      <c r="W41" s="51">
        <f t="shared" si="37"/>
        <v>29.167146489029051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v>217</v>
      </c>
      <c r="D42" s="128">
        <v>217</v>
      </c>
      <c r="E42" s="178">
        <f t="shared" ref="E42:E44" si="60">SUM(C42:D42)</f>
        <v>434</v>
      </c>
      <c r="F42" s="126">
        <v>310</v>
      </c>
      <c r="G42" s="128">
        <v>310</v>
      </c>
      <c r="H42" s="178">
        <f t="shared" ref="H42:H44" si="61">SUM(F42:G42)</f>
        <v>620</v>
      </c>
      <c r="I42" s="129">
        <f t="shared" si="34"/>
        <v>42.857142857142861</v>
      </c>
      <c r="J42" s="4"/>
      <c r="L42" s="14" t="s">
        <v>21</v>
      </c>
      <c r="M42" s="40">
        <v>34083</v>
      </c>
      <c r="N42" s="38">
        <v>34000</v>
      </c>
      <c r="O42" s="197">
        <f t="shared" ref="O42:O44" si="62">SUM(M42:N42)</f>
        <v>68083</v>
      </c>
      <c r="P42" s="151">
        <v>0</v>
      </c>
      <c r="Q42" s="197">
        <f>O42+P42</f>
        <v>68083</v>
      </c>
      <c r="R42" s="40">
        <v>51050</v>
      </c>
      <c r="S42" s="38">
        <v>49448</v>
      </c>
      <c r="T42" s="197">
        <f t="shared" ref="T42:T44" si="63">SUM(R42:S42)</f>
        <v>100498</v>
      </c>
      <c r="U42" s="151">
        <v>0</v>
      </c>
      <c r="V42" s="197">
        <f>T42+U42</f>
        <v>100498</v>
      </c>
      <c r="W42" s="41">
        <f t="shared" si="37"/>
        <v>47.611004215442911</v>
      </c>
    </row>
    <row r="43" spans="1:23">
      <c r="A43" s="4" t="str">
        <f t="shared" si="0"/>
        <v xml:space="preserve"> </v>
      </c>
      <c r="B43" s="112" t="s">
        <v>22</v>
      </c>
      <c r="C43" s="126">
        <v>217</v>
      </c>
      <c r="D43" s="128">
        <v>217</v>
      </c>
      <c r="E43" s="169">
        <f t="shared" si="60"/>
        <v>434</v>
      </c>
      <c r="F43" s="126">
        <v>311</v>
      </c>
      <c r="G43" s="128">
        <v>311</v>
      </c>
      <c r="H43" s="169">
        <f t="shared" si="61"/>
        <v>622</v>
      </c>
      <c r="I43" s="129">
        <f t="shared" si="34"/>
        <v>43.317972350230406</v>
      </c>
      <c r="J43" s="4"/>
      <c r="L43" s="14" t="s">
        <v>22</v>
      </c>
      <c r="M43" s="40">
        <v>35222</v>
      </c>
      <c r="N43" s="38">
        <v>33966</v>
      </c>
      <c r="O43" s="197">
        <f t="shared" si="62"/>
        <v>69188</v>
      </c>
      <c r="P43" s="151">
        <v>0</v>
      </c>
      <c r="Q43" s="197">
        <f>O43+P43</f>
        <v>69188</v>
      </c>
      <c r="R43" s="40">
        <v>50465</v>
      </c>
      <c r="S43" s="38">
        <v>50101</v>
      </c>
      <c r="T43" s="197">
        <f t="shared" si="63"/>
        <v>100566</v>
      </c>
      <c r="U43" s="151">
        <v>0</v>
      </c>
      <c r="V43" s="197">
        <f>T43+U43</f>
        <v>100566</v>
      </c>
      <c r="W43" s="41">
        <f t="shared" si="37"/>
        <v>45.351795108978443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v>210</v>
      </c>
      <c r="D44" s="147">
        <v>210</v>
      </c>
      <c r="E44" s="173">
        <f t="shared" si="60"/>
        <v>420</v>
      </c>
      <c r="F44" s="126">
        <v>300</v>
      </c>
      <c r="G44" s="147">
        <v>300</v>
      </c>
      <c r="H44" s="173">
        <f t="shared" si="61"/>
        <v>600</v>
      </c>
      <c r="I44" s="148">
        <f t="shared" si="34"/>
        <v>42.857142857142861</v>
      </c>
      <c r="J44" s="4"/>
      <c r="L44" s="14" t="s">
        <v>23</v>
      </c>
      <c r="M44" s="40">
        <v>31198</v>
      </c>
      <c r="N44" s="38">
        <v>30014</v>
      </c>
      <c r="O44" s="197">
        <f t="shared" si="62"/>
        <v>61212</v>
      </c>
      <c r="P44" s="151">
        <v>0</v>
      </c>
      <c r="Q44" s="197">
        <f>O44+P44</f>
        <v>61212</v>
      </c>
      <c r="R44" s="40">
        <v>47147</v>
      </c>
      <c r="S44" s="38">
        <v>46771</v>
      </c>
      <c r="T44" s="197">
        <f t="shared" si="63"/>
        <v>93918</v>
      </c>
      <c r="U44" s="151">
        <v>0</v>
      </c>
      <c r="V44" s="197">
        <f>T44+U44</f>
        <v>93918</v>
      </c>
      <c r="W44" s="41">
        <f t="shared" si="37"/>
        <v>53.430699862772002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4">+C42+C43+C44</f>
        <v>644</v>
      </c>
      <c r="D45" s="136">
        <f t="shared" si="64"/>
        <v>644</v>
      </c>
      <c r="E45" s="179">
        <f t="shared" si="64"/>
        <v>1288</v>
      </c>
      <c r="F45" s="134">
        <f t="shared" si="64"/>
        <v>921</v>
      </c>
      <c r="G45" s="136">
        <f t="shared" si="64"/>
        <v>921</v>
      </c>
      <c r="H45" s="179">
        <f t="shared" si="64"/>
        <v>1842</v>
      </c>
      <c r="I45" s="137">
        <f t="shared" si="34"/>
        <v>43.012422360248451</v>
      </c>
      <c r="J45" s="4"/>
      <c r="L45" s="42" t="s">
        <v>24</v>
      </c>
      <c r="M45" s="46">
        <f t="shared" ref="M45:V45" si="65">+M42+M43+M44</f>
        <v>100503</v>
      </c>
      <c r="N45" s="44">
        <f t="shared" si="65"/>
        <v>97980</v>
      </c>
      <c r="O45" s="198">
        <f t="shared" si="65"/>
        <v>198483</v>
      </c>
      <c r="P45" s="44">
        <f t="shared" si="65"/>
        <v>0</v>
      </c>
      <c r="Q45" s="198">
        <f t="shared" si="65"/>
        <v>198483</v>
      </c>
      <c r="R45" s="46">
        <f t="shared" si="65"/>
        <v>148662</v>
      </c>
      <c r="S45" s="44">
        <f t="shared" si="65"/>
        <v>146320</v>
      </c>
      <c r="T45" s="198">
        <f t="shared" si="65"/>
        <v>294982</v>
      </c>
      <c r="U45" s="44">
        <f t="shared" si="65"/>
        <v>0</v>
      </c>
      <c r="V45" s="198">
        <f t="shared" si="65"/>
        <v>294982</v>
      </c>
      <c r="W45" s="47">
        <f t="shared" si="37"/>
        <v>48.61826957472428</v>
      </c>
    </row>
    <row r="46" spans="1:23" ht="13.5" thickTop="1">
      <c r="A46" s="4" t="str">
        <f t="shared" ref="A46" si="66">IF(ISERROR(F46/G46)," ",IF(F46/G46&gt;0.5,IF(F46/G46&lt;1.5," ","NOT OK"),"NOT OK"))</f>
        <v xml:space="preserve"> </v>
      </c>
      <c r="B46" s="112" t="s">
        <v>10</v>
      </c>
      <c r="C46" s="126">
        <v>304</v>
      </c>
      <c r="D46" s="128">
        <v>304</v>
      </c>
      <c r="E46" s="175">
        <f t="shared" ref="E46" si="67">SUM(C46:D46)</f>
        <v>608</v>
      </c>
      <c r="F46" s="126">
        <v>365</v>
      </c>
      <c r="G46" s="128">
        <v>364</v>
      </c>
      <c r="H46" s="175">
        <f t="shared" ref="H46" si="68">SUM(F46:G46)</f>
        <v>729</v>
      </c>
      <c r="I46" s="129">
        <f>IF(E46=0,0,((H46/E46)-1)*100)</f>
        <v>19.901315789473696</v>
      </c>
      <c r="J46" s="4"/>
      <c r="K46" s="7"/>
      <c r="L46" s="14" t="s">
        <v>10</v>
      </c>
      <c r="M46" s="40">
        <v>46662</v>
      </c>
      <c r="N46" s="38">
        <v>44011</v>
      </c>
      <c r="O46" s="197">
        <f>SUM(M46:N46)</f>
        <v>90673</v>
      </c>
      <c r="P46" s="151">
        <v>0</v>
      </c>
      <c r="Q46" s="197">
        <f t="shared" ref="Q46" si="69">O46+P46</f>
        <v>90673</v>
      </c>
      <c r="R46" s="40">
        <v>60229</v>
      </c>
      <c r="S46" s="38">
        <v>59289</v>
      </c>
      <c r="T46" s="197">
        <f>SUM(R46:S46)</f>
        <v>119518</v>
      </c>
      <c r="U46" s="151">
        <v>0</v>
      </c>
      <c r="V46" s="197">
        <f>T46+U46</f>
        <v>119518</v>
      </c>
      <c r="W46" s="41">
        <f>IF(Q46=0,0,((V46/Q46)-1)*100)</f>
        <v>31.81211606542189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293</v>
      </c>
      <c r="D47" s="128">
        <v>293</v>
      </c>
      <c r="E47" s="175">
        <f>SUM(C47:D47)</f>
        <v>586</v>
      </c>
      <c r="F47" s="126">
        <v>402</v>
      </c>
      <c r="G47" s="128">
        <v>402</v>
      </c>
      <c r="H47" s="175">
        <f>SUM(F47:G47)</f>
        <v>804</v>
      </c>
      <c r="I47" s="129">
        <f>IF(E47=0,0,((H47/E47)-1)*100)</f>
        <v>37.201365187713307</v>
      </c>
      <c r="J47" s="4"/>
      <c r="K47" s="7"/>
      <c r="L47" s="14" t="s">
        <v>11</v>
      </c>
      <c r="M47" s="40">
        <v>45286</v>
      </c>
      <c r="N47" s="38">
        <v>43647</v>
      </c>
      <c r="O47" s="197">
        <f>SUM(M47:N47)</f>
        <v>88933</v>
      </c>
      <c r="P47" s="151">
        <v>0</v>
      </c>
      <c r="Q47" s="197">
        <f>O47+P47</f>
        <v>88933</v>
      </c>
      <c r="R47" s="40">
        <v>62954</v>
      </c>
      <c r="S47" s="38">
        <v>61455</v>
      </c>
      <c r="T47" s="197">
        <f>SUM(R47:S47)</f>
        <v>124409</v>
      </c>
      <c r="U47" s="151">
        <v>0</v>
      </c>
      <c r="V47" s="197">
        <f>T47+U47</f>
        <v>124409</v>
      </c>
      <c r="W47" s="41">
        <f>IF(Q47=0,0,((V47/Q47)-1)*100)</f>
        <v>39.890704238021883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341</v>
      </c>
      <c r="D48" s="132">
        <v>341</v>
      </c>
      <c r="E48" s="175">
        <f>SUM(C48:D48)</f>
        <v>682</v>
      </c>
      <c r="F48" s="130">
        <v>406</v>
      </c>
      <c r="G48" s="132">
        <v>406</v>
      </c>
      <c r="H48" s="175">
        <f>SUM(F48:G48)</f>
        <v>812</v>
      </c>
      <c r="I48" s="129">
        <f>IF(E48=0,0,((H48/E48)-1)*100)</f>
        <v>19.061583577712614</v>
      </c>
      <c r="J48" s="4"/>
      <c r="K48" s="7"/>
      <c r="L48" s="23" t="s">
        <v>12</v>
      </c>
      <c r="M48" s="40">
        <v>52766</v>
      </c>
      <c r="N48" s="38">
        <v>47972</v>
      </c>
      <c r="O48" s="197">
        <f t="shared" ref="O48" si="70">SUM(M48:N48)</f>
        <v>100738</v>
      </c>
      <c r="P48" s="151">
        <v>0</v>
      </c>
      <c r="Q48" s="253">
        <f>O48+P48</f>
        <v>100738</v>
      </c>
      <c r="R48" s="40">
        <v>68143</v>
      </c>
      <c r="S48" s="38">
        <v>64574</v>
      </c>
      <c r="T48" s="197">
        <f t="shared" ref="T48" si="71">SUM(R48:S48)</f>
        <v>132717</v>
      </c>
      <c r="U48" s="151">
        <v>0</v>
      </c>
      <c r="V48" s="253">
        <f t="shared" ref="V48" si="72">T48+U48</f>
        <v>132717</v>
      </c>
      <c r="W48" s="41">
        <f>IF(Q48=0,0,((V48/Q48)-1)*100)</f>
        <v>31.744723937342421</v>
      </c>
    </row>
    <row r="49" spans="1:27" ht="14.25" thickTop="1" thickBot="1">
      <c r="A49" s="1"/>
      <c r="B49" s="133" t="s">
        <v>57</v>
      </c>
      <c r="C49" s="440">
        <f>+C46+C47+C48</f>
        <v>938</v>
      </c>
      <c r="D49" s="441">
        <f t="shared" ref="D49" si="73">+D46+D47+D48</f>
        <v>938</v>
      </c>
      <c r="E49" s="454">
        <f t="shared" ref="E49" si="74">+E46+E47+E48</f>
        <v>1876</v>
      </c>
      <c r="F49" s="440">
        <f t="shared" ref="F49" si="75">+F46+F47+F48</f>
        <v>1173</v>
      </c>
      <c r="G49" s="441">
        <f t="shared" ref="G49" si="76">+G46+G47+G48</f>
        <v>1172</v>
      </c>
      <c r="H49" s="454">
        <f t="shared" ref="H49" si="77">+H46+H47+H48</f>
        <v>2345</v>
      </c>
      <c r="I49" s="137">
        <f t="shared" ref="I49:I50" si="78">IF(E49=0,0,((H49/E49)-1)*100)</f>
        <v>25</v>
      </c>
      <c r="J49" s="4"/>
      <c r="L49" s="42" t="s">
        <v>57</v>
      </c>
      <c r="M49" s="43">
        <f t="shared" ref="M49" si="79">+M46+M47+M48</f>
        <v>144714</v>
      </c>
      <c r="N49" s="46">
        <f t="shared" ref="N49" si="80">+N46+N47+N48</f>
        <v>135630</v>
      </c>
      <c r="O49" s="455">
        <f t="shared" ref="O49" si="81">+O46+O47+O48</f>
        <v>280344</v>
      </c>
      <c r="P49" s="43">
        <f t="shared" ref="P49" si="82">+P46+P47+P48</f>
        <v>0</v>
      </c>
      <c r="Q49" s="455">
        <f t="shared" ref="Q49" si="83">+Q46+Q47+Q48</f>
        <v>280344</v>
      </c>
      <c r="R49" s="43">
        <f t="shared" ref="R49" si="84">+R46+R47+R48</f>
        <v>191326</v>
      </c>
      <c r="S49" s="46">
        <f t="shared" ref="S49" si="85">+S46+S47+S48</f>
        <v>185318</v>
      </c>
      <c r="T49" s="455">
        <f t="shared" ref="T49" si="86">+T46+T47+T48</f>
        <v>376644</v>
      </c>
      <c r="U49" s="43">
        <f t="shared" ref="U49" si="87">+U46+U47+U48</f>
        <v>0</v>
      </c>
      <c r="V49" s="455">
        <f t="shared" ref="V49" si="88">+V46+V47+V48</f>
        <v>376644</v>
      </c>
      <c r="W49" s="444">
        <f t="shared" ref="W49" si="89">IF(Q49=0,0,((V49/Q49)-1)*100)</f>
        <v>34.35065490968239</v>
      </c>
      <c r="X49" s="1"/>
      <c r="AA49" s="1"/>
    </row>
    <row r="50" spans="1:27" ht="14.25" thickTop="1" thickBot="1">
      <c r="A50" s="419" t="str">
        <f t="shared" ref="A50" si="90">IF(ISERROR(F50/G50)," ",IF(F50/G50&gt;0.5,IF(F50/G50&lt;1.5," ","NOT OK"),"NOT OK"))</f>
        <v xml:space="preserve"> </v>
      </c>
      <c r="B50" s="133" t="s">
        <v>64</v>
      </c>
      <c r="C50" s="134">
        <f>+C37+C41+C45+C49</f>
        <v>3334</v>
      </c>
      <c r="D50" s="136">
        <f t="shared" ref="D50" si="91">+D37+D41+D45+D49</f>
        <v>3334</v>
      </c>
      <c r="E50" s="165">
        <f t="shared" ref="E50" si="92">+E37+E41+E45+E49</f>
        <v>6668</v>
      </c>
      <c r="F50" s="134">
        <f t="shared" ref="F50" si="93">+F37+F41+F45+F49</f>
        <v>4058</v>
      </c>
      <c r="G50" s="136">
        <f t="shared" ref="G50" si="94">+G37+G41+G45+G49</f>
        <v>4057</v>
      </c>
      <c r="H50" s="165">
        <f t="shared" ref="H50" si="95">+H37+H41+H45+H49</f>
        <v>8115</v>
      </c>
      <c r="I50" s="138">
        <f t="shared" si="78"/>
        <v>21.700659868026385</v>
      </c>
      <c r="J50" s="8"/>
      <c r="L50" s="42" t="s">
        <v>64</v>
      </c>
      <c r="M50" s="46">
        <f t="shared" ref="M50" si="96">+M37+M41+M45+M49</f>
        <v>477340</v>
      </c>
      <c r="N50" s="44">
        <f t="shared" ref="N50" si="97">+N37+N41+N45+N49</f>
        <v>466571</v>
      </c>
      <c r="O50" s="156">
        <f t="shared" ref="O50" si="98">+O37+O41+O45+O49</f>
        <v>943911</v>
      </c>
      <c r="P50" s="44">
        <f t="shared" ref="P50" si="99">+P37+P41+P45+P49</f>
        <v>148</v>
      </c>
      <c r="Q50" s="156">
        <f t="shared" ref="Q50" si="100">+Q37+Q41+Q45+Q49</f>
        <v>944059</v>
      </c>
      <c r="R50" s="46">
        <f t="shared" ref="R50" si="101">+R37+R41+R45+R49</f>
        <v>630910</v>
      </c>
      <c r="S50" s="44">
        <f t="shared" ref="S50" si="102">+S37+S41+S45+S49</f>
        <v>626084</v>
      </c>
      <c r="T50" s="156">
        <f t="shared" ref="T50" si="103">+T37+T41+T45+T49</f>
        <v>1256994</v>
      </c>
      <c r="U50" s="44">
        <f t="shared" ref="U50" si="104">+U37+U41+U45+U49</f>
        <v>0</v>
      </c>
      <c r="V50" s="156">
        <f t="shared" ref="V50" si="105">+V37+V41+V45+V49</f>
        <v>1256994</v>
      </c>
      <c r="W50" s="47">
        <f>IF(Q50=0,0,((V50/Q50)-1)*100)</f>
        <v>33.147822328901057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96" t="s">
        <v>59</v>
      </c>
      <c r="D55" s="497"/>
      <c r="E55" s="498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120" t="s">
        <v>7</v>
      </c>
      <c r="F57" s="118" t="s">
        <v>5</v>
      </c>
      <c r="G57" s="119" t="s">
        <v>6</v>
      </c>
      <c r="H57" s="120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06">+C9+C34</f>
        <v>307</v>
      </c>
      <c r="D59" s="128">
        <f t="shared" si="106"/>
        <v>307</v>
      </c>
      <c r="E59" s="175">
        <f t="shared" si="106"/>
        <v>614</v>
      </c>
      <c r="F59" s="126">
        <f t="shared" si="106"/>
        <v>358</v>
      </c>
      <c r="G59" s="128">
        <f t="shared" si="106"/>
        <v>358</v>
      </c>
      <c r="H59" s="175">
        <f t="shared" si="106"/>
        <v>716</v>
      </c>
      <c r="I59" s="129">
        <f t="shared" ref="I59:I70" si="107">IF(E59=0,0,((H59/E59)-1)*100)</f>
        <v>16.612377850162872</v>
      </c>
      <c r="J59" s="4"/>
      <c r="L59" s="14" t="s">
        <v>13</v>
      </c>
      <c r="M59" s="37">
        <f t="shared" ref="M59:N61" si="108">+M9+M34</f>
        <v>43389</v>
      </c>
      <c r="N59" s="38">
        <f t="shared" si="108"/>
        <v>43116</v>
      </c>
      <c r="O59" s="197">
        <f t="shared" ref="O59:O60" si="109">SUM(M59:N59)</f>
        <v>86505</v>
      </c>
      <c r="P59" s="39">
        <f t="shared" ref="P59:S61" si="110">+P9+P34</f>
        <v>0</v>
      </c>
      <c r="Q59" s="197">
        <f t="shared" si="110"/>
        <v>86505</v>
      </c>
      <c r="R59" s="40">
        <f t="shared" si="110"/>
        <v>54524</v>
      </c>
      <c r="S59" s="38">
        <f t="shared" si="110"/>
        <v>54961</v>
      </c>
      <c r="T59" s="197">
        <f t="shared" ref="T59:T60" si="111">SUM(R59:S59)</f>
        <v>109485</v>
      </c>
      <c r="U59" s="39">
        <f>U9+U34</f>
        <v>0</v>
      </c>
      <c r="V59" s="200">
        <f>+T59+U59</f>
        <v>109485</v>
      </c>
      <c r="W59" s="41">
        <f t="shared" ref="W59:W70" si="112">IF(Q59=0,0,((V59/Q59)-1)*100)</f>
        <v>26.564938442864584</v>
      </c>
    </row>
    <row r="60" spans="1:27">
      <c r="A60" s="4" t="str">
        <f t="shared" si="0"/>
        <v xml:space="preserve"> </v>
      </c>
      <c r="B60" s="112" t="s">
        <v>14</v>
      </c>
      <c r="C60" s="126">
        <f t="shared" si="106"/>
        <v>291</v>
      </c>
      <c r="D60" s="128">
        <f t="shared" si="106"/>
        <v>291</v>
      </c>
      <c r="E60" s="175">
        <f t="shared" si="106"/>
        <v>582</v>
      </c>
      <c r="F60" s="126">
        <f t="shared" si="106"/>
        <v>335</v>
      </c>
      <c r="G60" s="128">
        <f t="shared" si="106"/>
        <v>335</v>
      </c>
      <c r="H60" s="175">
        <f t="shared" si="106"/>
        <v>670</v>
      </c>
      <c r="I60" s="129">
        <f t="shared" si="107"/>
        <v>15.120274914089338</v>
      </c>
      <c r="J60" s="4"/>
      <c r="L60" s="14" t="s">
        <v>14</v>
      </c>
      <c r="M60" s="37">
        <f t="shared" si="108"/>
        <v>35838</v>
      </c>
      <c r="N60" s="38">
        <f t="shared" si="108"/>
        <v>38239</v>
      </c>
      <c r="O60" s="197">
        <f t="shared" si="109"/>
        <v>74077</v>
      </c>
      <c r="P60" s="39">
        <f t="shared" si="110"/>
        <v>0</v>
      </c>
      <c r="Q60" s="197">
        <f t="shared" si="110"/>
        <v>74077</v>
      </c>
      <c r="R60" s="40">
        <f t="shared" si="110"/>
        <v>45796</v>
      </c>
      <c r="S60" s="38">
        <f t="shared" si="110"/>
        <v>46955</v>
      </c>
      <c r="T60" s="197">
        <f t="shared" si="111"/>
        <v>92751</v>
      </c>
      <c r="U60" s="39">
        <f>U10+U35</f>
        <v>0</v>
      </c>
      <c r="V60" s="200">
        <f>+T60+U60</f>
        <v>92751</v>
      </c>
      <c r="W60" s="41">
        <f t="shared" si="112"/>
        <v>25.208904248282195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6"/>
        <v>313</v>
      </c>
      <c r="D61" s="128">
        <f t="shared" si="106"/>
        <v>313</v>
      </c>
      <c r="E61" s="175">
        <f t="shared" si="106"/>
        <v>626</v>
      </c>
      <c r="F61" s="126">
        <f t="shared" si="106"/>
        <v>308</v>
      </c>
      <c r="G61" s="128">
        <f t="shared" si="106"/>
        <v>308</v>
      </c>
      <c r="H61" s="175">
        <f t="shared" si="106"/>
        <v>616</v>
      </c>
      <c r="I61" s="129">
        <f>IF(E61=0,0,((H61/E61)-1)*100)</f>
        <v>-1.5974440894568676</v>
      </c>
      <c r="J61" s="4"/>
      <c r="L61" s="14" t="s">
        <v>15</v>
      </c>
      <c r="M61" s="37">
        <f t="shared" si="108"/>
        <v>41958</v>
      </c>
      <c r="N61" s="38">
        <f t="shared" si="108"/>
        <v>41689</v>
      </c>
      <c r="O61" s="197">
        <f>SUM(M61:N61)</f>
        <v>83647</v>
      </c>
      <c r="P61" s="39">
        <f t="shared" si="110"/>
        <v>148</v>
      </c>
      <c r="Q61" s="197">
        <f t="shared" si="110"/>
        <v>83795</v>
      </c>
      <c r="R61" s="40">
        <f t="shared" si="110"/>
        <v>45459</v>
      </c>
      <c r="S61" s="38">
        <f t="shared" si="110"/>
        <v>46042</v>
      </c>
      <c r="T61" s="197">
        <f>SUM(R61:S61)</f>
        <v>91501</v>
      </c>
      <c r="U61" s="39">
        <f>U11+U36</f>
        <v>0</v>
      </c>
      <c r="V61" s="200">
        <f>+T61+U61</f>
        <v>91501</v>
      </c>
      <c r="W61" s="41">
        <f>IF(Q61=0,0,((V61/Q61)-1)*100)</f>
        <v>9.1962527597112107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3">+C59+C60+C61</f>
        <v>911</v>
      </c>
      <c r="D62" s="136">
        <f t="shared" si="113"/>
        <v>911</v>
      </c>
      <c r="E62" s="170">
        <f t="shared" si="113"/>
        <v>1822</v>
      </c>
      <c r="F62" s="134">
        <f t="shared" si="113"/>
        <v>1001</v>
      </c>
      <c r="G62" s="136">
        <f t="shared" si="113"/>
        <v>1001</v>
      </c>
      <c r="H62" s="176">
        <f t="shared" si="113"/>
        <v>2002</v>
      </c>
      <c r="I62" s="138">
        <f>IF(E62=0,0,((H62/E62)-1)*100)</f>
        <v>9.8792535675082291</v>
      </c>
      <c r="J62" s="8"/>
      <c r="L62" s="42" t="s">
        <v>61</v>
      </c>
      <c r="M62" s="46">
        <f t="shared" ref="M62:V62" si="114">+M59+M60+M61</f>
        <v>121185</v>
      </c>
      <c r="N62" s="44">
        <f t="shared" si="114"/>
        <v>123044</v>
      </c>
      <c r="O62" s="198">
        <f t="shared" si="114"/>
        <v>244229</v>
      </c>
      <c r="P62" s="44">
        <f t="shared" si="114"/>
        <v>148</v>
      </c>
      <c r="Q62" s="198">
        <f t="shared" si="114"/>
        <v>244377</v>
      </c>
      <c r="R62" s="46">
        <f t="shared" si="114"/>
        <v>145779</v>
      </c>
      <c r="S62" s="44">
        <f t="shared" si="114"/>
        <v>147958</v>
      </c>
      <c r="T62" s="198">
        <f t="shared" si="114"/>
        <v>293737</v>
      </c>
      <c r="U62" s="44">
        <f t="shared" si="114"/>
        <v>0</v>
      </c>
      <c r="V62" s="198">
        <f t="shared" si="114"/>
        <v>293737</v>
      </c>
      <c r="W62" s="47">
        <f>IF(Q62=0,0,((V62/Q62)-1)*100)</f>
        <v>20.198300167364369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15">+C13+C38</f>
        <v>325</v>
      </c>
      <c r="D63" s="141">
        <f t="shared" si="115"/>
        <v>325</v>
      </c>
      <c r="E63" s="175">
        <f t="shared" si="115"/>
        <v>650</v>
      </c>
      <c r="F63" s="139">
        <f t="shared" si="115"/>
        <v>321</v>
      </c>
      <c r="G63" s="141">
        <f t="shared" si="115"/>
        <v>321</v>
      </c>
      <c r="H63" s="175">
        <f t="shared" si="115"/>
        <v>642</v>
      </c>
      <c r="I63" s="129">
        <f t="shared" si="107"/>
        <v>-1.2307692307692353</v>
      </c>
      <c r="J63" s="8"/>
      <c r="L63" s="14" t="s">
        <v>16</v>
      </c>
      <c r="M63" s="37">
        <f t="shared" ref="M63:N65" si="116">+M13+M38</f>
        <v>44310</v>
      </c>
      <c r="N63" s="38">
        <f t="shared" si="116"/>
        <v>44241</v>
      </c>
      <c r="O63" s="197">
        <f t="shared" ref="O63:O65" si="117">SUM(M63:N63)</f>
        <v>88551</v>
      </c>
      <c r="P63" s="39">
        <f t="shared" ref="P63:S65" si="118">+P13+P38</f>
        <v>0</v>
      </c>
      <c r="Q63" s="197">
        <f t="shared" si="118"/>
        <v>88551</v>
      </c>
      <c r="R63" s="40">
        <f t="shared" si="118"/>
        <v>49818</v>
      </c>
      <c r="S63" s="38">
        <f t="shared" si="118"/>
        <v>50185</v>
      </c>
      <c r="T63" s="197">
        <f t="shared" ref="T63:T65" si="119">SUM(R63:S63)</f>
        <v>100003</v>
      </c>
      <c r="U63" s="39">
        <f>U13+U38</f>
        <v>0</v>
      </c>
      <c r="V63" s="200">
        <f>+T63+U63</f>
        <v>100003</v>
      </c>
      <c r="W63" s="41">
        <f t="shared" si="112"/>
        <v>12.932660274869857</v>
      </c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5"/>
        <v>322</v>
      </c>
      <c r="D64" s="141">
        <f t="shared" si="115"/>
        <v>322</v>
      </c>
      <c r="E64" s="175">
        <f t="shared" si="115"/>
        <v>644</v>
      </c>
      <c r="F64" s="139">
        <f t="shared" si="115"/>
        <v>341</v>
      </c>
      <c r="G64" s="141">
        <f t="shared" si="115"/>
        <v>341</v>
      </c>
      <c r="H64" s="175">
        <f t="shared" si="115"/>
        <v>682</v>
      </c>
      <c r="I64" s="129">
        <f>IF(E64=0,0,((H64/E64)-1)*100)</f>
        <v>5.9006211180124168</v>
      </c>
      <c r="J64" s="4"/>
      <c r="L64" s="14" t="s">
        <v>17</v>
      </c>
      <c r="M64" s="37">
        <f t="shared" si="116"/>
        <v>38834</v>
      </c>
      <c r="N64" s="38">
        <f t="shared" si="116"/>
        <v>38172</v>
      </c>
      <c r="O64" s="197">
        <f>SUM(M64:N64)</f>
        <v>77006</v>
      </c>
      <c r="P64" s="39">
        <f t="shared" si="118"/>
        <v>0</v>
      </c>
      <c r="Q64" s="197">
        <f t="shared" si="118"/>
        <v>77006</v>
      </c>
      <c r="R64" s="40">
        <f t="shared" si="118"/>
        <v>49761</v>
      </c>
      <c r="S64" s="38">
        <f t="shared" si="118"/>
        <v>49653</v>
      </c>
      <c r="T64" s="197">
        <f>SUM(R64:S64)</f>
        <v>99414</v>
      </c>
      <c r="U64" s="151">
        <f>U14+U39</f>
        <v>0</v>
      </c>
      <c r="V64" s="197">
        <f>+T64+U64</f>
        <v>99414</v>
      </c>
      <c r="W64" s="41">
        <f>IF(Q64=0,0,((V64/Q64)-1)*100)</f>
        <v>29.099031244318631</v>
      </c>
    </row>
    <row r="65" spans="1:27" ht="13.5" thickBot="1">
      <c r="A65" s="4" t="str">
        <f t="shared" ref="A65:A70" si="120">IF(ISERROR(F65/G65)," ",IF(F65/G65&gt;0.5,IF(F65/G65&lt;1.5," ","NOT OK"),"NOT OK"))</f>
        <v xml:space="preserve"> </v>
      </c>
      <c r="B65" s="112" t="s">
        <v>18</v>
      </c>
      <c r="C65" s="139">
        <f t="shared" si="115"/>
        <v>211</v>
      </c>
      <c r="D65" s="141">
        <f t="shared" si="115"/>
        <v>211</v>
      </c>
      <c r="E65" s="175">
        <f t="shared" si="115"/>
        <v>422</v>
      </c>
      <c r="F65" s="139">
        <f t="shared" si="115"/>
        <v>301</v>
      </c>
      <c r="G65" s="141">
        <f t="shared" si="115"/>
        <v>301</v>
      </c>
      <c r="H65" s="175">
        <f t="shared" si="115"/>
        <v>602</v>
      </c>
      <c r="I65" s="129">
        <f t="shared" si="107"/>
        <v>42.654028436018955</v>
      </c>
      <c r="J65" s="4"/>
      <c r="L65" s="14" t="s">
        <v>18</v>
      </c>
      <c r="M65" s="37">
        <f t="shared" si="116"/>
        <v>30463</v>
      </c>
      <c r="N65" s="38">
        <f t="shared" si="116"/>
        <v>29758</v>
      </c>
      <c r="O65" s="197">
        <f t="shared" si="117"/>
        <v>60221</v>
      </c>
      <c r="P65" s="39">
        <f t="shared" si="118"/>
        <v>0</v>
      </c>
      <c r="Q65" s="197">
        <f t="shared" si="118"/>
        <v>60221</v>
      </c>
      <c r="R65" s="40">
        <f t="shared" si="118"/>
        <v>45564</v>
      </c>
      <c r="S65" s="38">
        <f t="shared" si="118"/>
        <v>46650</v>
      </c>
      <c r="T65" s="197">
        <f t="shared" si="119"/>
        <v>92214</v>
      </c>
      <c r="U65" s="151">
        <f>U15+U40</f>
        <v>0</v>
      </c>
      <c r="V65" s="197">
        <f>+T65+U65</f>
        <v>92214</v>
      </c>
      <c r="W65" s="41">
        <f t="shared" si="112"/>
        <v>53.125985951744404</v>
      </c>
    </row>
    <row r="66" spans="1:27" ht="16.5" thickTop="1" thickBot="1">
      <c r="A66" s="10" t="str">
        <f t="shared" si="120"/>
        <v xml:space="preserve"> </v>
      </c>
      <c r="B66" s="142" t="s">
        <v>19</v>
      </c>
      <c r="C66" s="143">
        <f>+C63+C64+C65</f>
        <v>858</v>
      </c>
      <c r="D66" s="150">
        <f t="shared" ref="D66" si="121">+D63+D64+D65</f>
        <v>858</v>
      </c>
      <c r="E66" s="193">
        <f t="shared" ref="E66" si="122">+E63+E64+E65</f>
        <v>1716</v>
      </c>
      <c r="F66" s="134">
        <f t="shared" ref="F66" si="123">+F63+F64+F65</f>
        <v>963</v>
      </c>
      <c r="G66" s="145">
        <f t="shared" ref="G66" si="124">+G63+G64+G65</f>
        <v>963</v>
      </c>
      <c r="H66" s="177">
        <f t="shared" ref="H66" si="125">+H63+H64+H65</f>
        <v>1926</v>
      </c>
      <c r="I66" s="137">
        <f t="shared" si="107"/>
        <v>12.237762237762229</v>
      </c>
      <c r="J66" s="10"/>
      <c r="K66" s="11"/>
      <c r="L66" s="48" t="s">
        <v>19</v>
      </c>
      <c r="M66" s="49">
        <f>+M63+M64+M65</f>
        <v>113607</v>
      </c>
      <c r="N66" s="50">
        <f t="shared" ref="N66" si="126">+N63+N64+N65</f>
        <v>112171</v>
      </c>
      <c r="O66" s="199">
        <f t="shared" ref="O66" si="127">+O63+O64+O65</f>
        <v>225778</v>
      </c>
      <c r="P66" s="50">
        <f t="shared" ref="P66" si="128">+P63+P64+P65</f>
        <v>0</v>
      </c>
      <c r="Q66" s="199">
        <f t="shared" ref="Q66" si="129">+Q63+Q64+Q65</f>
        <v>225778</v>
      </c>
      <c r="R66" s="49">
        <f t="shared" ref="R66" si="130">+R63+R64+R65</f>
        <v>145143</v>
      </c>
      <c r="S66" s="50">
        <f t="shared" ref="S66" si="131">+S63+S64+S65</f>
        <v>146488</v>
      </c>
      <c r="T66" s="199">
        <f t="shared" ref="T66" si="132">+T63+T64+T65</f>
        <v>291631</v>
      </c>
      <c r="U66" s="50">
        <f t="shared" ref="U66" si="133">+U63+U64+U65</f>
        <v>0</v>
      </c>
      <c r="V66" s="199">
        <f t="shared" ref="V66" si="134">+V63+V64+V65</f>
        <v>291631</v>
      </c>
      <c r="W66" s="51">
        <f t="shared" si="112"/>
        <v>29.167146489029051</v>
      </c>
    </row>
    <row r="67" spans="1:27" ht="13.5" thickTop="1">
      <c r="A67" s="4" t="str">
        <f t="shared" si="120"/>
        <v xml:space="preserve"> </v>
      </c>
      <c r="B67" s="112" t="s">
        <v>21</v>
      </c>
      <c r="C67" s="126">
        <f t="shared" ref="C67:H69" si="135">+C17+C42</f>
        <v>217</v>
      </c>
      <c r="D67" s="128">
        <f t="shared" si="135"/>
        <v>217</v>
      </c>
      <c r="E67" s="194">
        <f t="shared" si="135"/>
        <v>434</v>
      </c>
      <c r="F67" s="126">
        <f t="shared" si="135"/>
        <v>310</v>
      </c>
      <c r="G67" s="128">
        <f t="shared" si="135"/>
        <v>310</v>
      </c>
      <c r="H67" s="178">
        <f t="shared" si="135"/>
        <v>620</v>
      </c>
      <c r="I67" s="129">
        <f t="shared" si="107"/>
        <v>42.857142857142861</v>
      </c>
      <c r="J67" s="4"/>
      <c r="L67" s="14" t="s">
        <v>21</v>
      </c>
      <c r="M67" s="37">
        <f t="shared" ref="M67:N69" si="136">+M17+M42</f>
        <v>34083</v>
      </c>
      <c r="N67" s="38">
        <f t="shared" si="136"/>
        <v>34000</v>
      </c>
      <c r="O67" s="197">
        <f t="shared" ref="O67:O69" si="137">SUM(M67:N67)</f>
        <v>68083</v>
      </c>
      <c r="P67" s="39">
        <f t="shared" ref="P67:S69" si="138">+P17+P42</f>
        <v>0</v>
      </c>
      <c r="Q67" s="197">
        <f t="shared" si="138"/>
        <v>68083</v>
      </c>
      <c r="R67" s="40">
        <f t="shared" si="138"/>
        <v>51050</v>
      </c>
      <c r="S67" s="38">
        <f t="shared" si="138"/>
        <v>49448</v>
      </c>
      <c r="T67" s="197">
        <f t="shared" ref="T67:T69" si="139">SUM(R67:S67)</f>
        <v>100498</v>
      </c>
      <c r="U67" s="151">
        <f>U17+U42</f>
        <v>0</v>
      </c>
      <c r="V67" s="197">
        <f>+T67+U67</f>
        <v>100498</v>
      </c>
      <c r="W67" s="41">
        <f t="shared" si="112"/>
        <v>47.611004215442911</v>
      </c>
    </row>
    <row r="68" spans="1:27">
      <c r="A68" s="4" t="str">
        <f t="shared" si="120"/>
        <v xml:space="preserve"> </v>
      </c>
      <c r="B68" s="112" t="s">
        <v>22</v>
      </c>
      <c r="C68" s="126">
        <f t="shared" si="135"/>
        <v>217</v>
      </c>
      <c r="D68" s="128">
        <f t="shared" si="135"/>
        <v>217</v>
      </c>
      <c r="E68" s="169">
        <f t="shared" si="135"/>
        <v>434</v>
      </c>
      <c r="F68" s="126">
        <f t="shared" si="135"/>
        <v>311</v>
      </c>
      <c r="G68" s="128">
        <f t="shared" si="135"/>
        <v>311</v>
      </c>
      <c r="H68" s="169">
        <f t="shared" si="135"/>
        <v>622</v>
      </c>
      <c r="I68" s="129">
        <f t="shared" si="107"/>
        <v>43.317972350230406</v>
      </c>
      <c r="J68" s="4"/>
      <c r="L68" s="14" t="s">
        <v>22</v>
      </c>
      <c r="M68" s="37">
        <f t="shared" si="136"/>
        <v>35222</v>
      </c>
      <c r="N68" s="38">
        <f t="shared" si="136"/>
        <v>33966</v>
      </c>
      <c r="O68" s="197">
        <f t="shared" si="137"/>
        <v>69188</v>
      </c>
      <c r="P68" s="39">
        <f t="shared" si="138"/>
        <v>0</v>
      </c>
      <c r="Q68" s="197">
        <f t="shared" si="138"/>
        <v>69188</v>
      </c>
      <c r="R68" s="40">
        <f t="shared" si="138"/>
        <v>50465</v>
      </c>
      <c r="S68" s="38">
        <f t="shared" si="138"/>
        <v>50101</v>
      </c>
      <c r="T68" s="197">
        <f t="shared" si="139"/>
        <v>100566</v>
      </c>
      <c r="U68" s="151">
        <f>U18+U43</f>
        <v>0</v>
      </c>
      <c r="V68" s="197">
        <f>+T68+U68</f>
        <v>100566</v>
      </c>
      <c r="W68" s="41">
        <f t="shared" si="112"/>
        <v>45.351795108978443</v>
      </c>
    </row>
    <row r="69" spans="1:27" ht="13.5" thickBot="1">
      <c r="A69" s="4" t="str">
        <f t="shared" si="120"/>
        <v xml:space="preserve"> </v>
      </c>
      <c r="B69" s="112" t="s">
        <v>23</v>
      </c>
      <c r="C69" s="126">
        <f t="shared" si="135"/>
        <v>210</v>
      </c>
      <c r="D69" s="147">
        <f t="shared" si="135"/>
        <v>210</v>
      </c>
      <c r="E69" s="173">
        <f t="shared" si="135"/>
        <v>420</v>
      </c>
      <c r="F69" s="126">
        <f t="shared" si="135"/>
        <v>300</v>
      </c>
      <c r="G69" s="147">
        <f t="shared" si="135"/>
        <v>300</v>
      </c>
      <c r="H69" s="173">
        <f t="shared" si="135"/>
        <v>600</v>
      </c>
      <c r="I69" s="148">
        <f t="shared" si="107"/>
        <v>42.857142857142861</v>
      </c>
      <c r="J69" s="4"/>
      <c r="L69" s="14" t="s">
        <v>23</v>
      </c>
      <c r="M69" s="37">
        <f t="shared" si="136"/>
        <v>31198</v>
      </c>
      <c r="N69" s="38">
        <f t="shared" si="136"/>
        <v>30014</v>
      </c>
      <c r="O69" s="197">
        <f t="shared" si="137"/>
        <v>61212</v>
      </c>
      <c r="P69" s="39">
        <f t="shared" si="138"/>
        <v>0</v>
      </c>
      <c r="Q69" s="197">
        <f t="shared" si="138"/>
        <v>61212</v>
      </c>
      <c r="R69" s="40">
        <f t="shared" si="138"/>
        <v>47147</v>
      </c>
      <c r="S69" s="38">
        <f t="shared" si="138"/>
        <v>46771</v>
      </c>
      <c r="T69" s="197">
        <f t="shared" si="139"/>
        <v>93918</v>
      </c>
      <c r="U69" s="39">
        <f>U19+U44</f>
        <v>0</v>
      </c>
      <c r="V69" s="200">
        <f>+T69+U69</f>
        <v>93918</v>
      </c>
      <c r="W69" s="41">
        <f t="shared" si="112"/>
        <v>53.430699862772002</v>
      </c>
    </row>
    <row r="70" spans="1:27" ht="14.25" thickTop="1" thickBot="1">
      <c r="A70" s="4" t="str">
        <f t="shared" si="120"/>
        <v xml:space="preserve"> </v>
      </c>
      <c r="B70" s="133" t="s">
        <v>24</v>
      </c>
      <c r="C70" s="134">
        <f t="shared" ref="C70:H70" si="140">+C67+C68+C69</f>
        <v>644</v>
      </c>
      <c r="D70" s="136">
        <f t="shared" si="140"/>
        <v>644</v>
      </c>
      <c r="E70" s="179">
        <f t="shared" si="140"/>
        <v>1288</v>
      </c>
      <c r="F70" s="134">
        <f t="shared" si="140"/>
        <v>921</v>
      </c>
      <c r="G70" s="136">
        <f t="shared" si="140"/>
        <v>921</v>
      </c>
      <c r="H70" s="179">
        <f t="shared" si="140"/>
        <v>1842</v>
      </c>
      <c r="I70" s="137">
        <f t="shared" si="107"/>
        <v>43.012422360248451</v>
      </c>
      <c r="J70" s="4"/>
      <c r="L70" s="42" t="s">
        <v>24</v>
      </c>
      <c r="M70" s="43">
        <f t="shared" ref="M70:V70" si="141">+M67+M68+M69</f>
        <v>100503</v>
      </c>
      <c r="N70" s="44">
        <f t="shared" si="141"/>
        <v>97980</v>
      </c>
      <c r="O70" s="198">
        <f t="shared" si="141"/>
        <v>198483</v>
      </c>
      <c r="P70" s="45">
        <f t="shared" si="141"/>
        <v>0</v>
      </c>
      <c r="Q70" s="198">
        <f t="shared" si="141"/>
        <v>198483</v>
      </c>
      <c r="R70" s="46">
        <f t="shared" si="141"/>
        <v>148662</v>
      </c>
      <c r="S70" s="44">
        <f t="shared" si="141"/>
        <v>146320</v>
      </c>
      <c r="T70" s="198">
        <f t="shared" si="141"/>
        <v>294982</v>
      </c>
      <c r="U70" s="45">
        <f t="shared" si="141"/>
        <v>0</v>
      </c>
      <c r="V70" s="201">
        <f t="shared" si="141"/>
        <v>294982</v>
      </c>
      <c r="W70" s="47">
        <f t="shared" si="112"/>
        <v>48.61826957472428</v>
      </c>
    </row>
    <row r="71" spans="1:27" ht="13.5" thickTop="1">
      <c r="A71" s="4" t="str">
        <f t="shared" ref="A71" si="142">IF(ISERROR(F71/G71)," ",IF(F71/G71&gt;0.5,IF(F71/G71&lt;1.5," ","NOT OK"),"NOT OK"))</f>
        <v xml:space="preserve"> </v>
      </c>
      <c r="B71" s="112" t="s">
        <v>10</v>
      </c>
      <c r="C71" s="126">
        <f t="shared" ref="C71:H73" si="143">+C21+C46</f>
        <v>304</v>
      </c>
      <c r="D71" s="128">
        <f t="shared" si="143"/>
        <v>304</v>
      </c>
      <c r="E71" s="175">
        <f t="shared" si="143"/>
        <v>608</v>
      </c>
      <c r="F71" s="126">
        <f t="shared" si="143"/>
        <v>365</v>
      </c>
      <c r="G71" s="128">
        <f t="shared" si="143"/>
        <v>364</v>
      </c>
      <c r="H71" s="175">
        <f t="shared" si="143"/>
        <v>729</v>
      </c>
      <c r="I71" s="129">
        <f>IF(E71=0,0,((H71/E71)-1)*100)</f>
        <v>19.901315789473696</v>
      </c>
      <c r="J71" s="4"/>
      <c r="K71" s="7"/>
      <c r="L71" s="14" t="s">
        <v>10</v>
      </c>
      <c r="M71" s="37">
        <f t="shared" ref="M71:N73" si="144">+M21+M46</f>
        <v>46662</v>
      </c>
      <c r="N71" s="38">
        <f t="shared" si="144"/>
        <v>44011</v>
      </c>
      <c r="O71" s="197">
        <f>SUM(M71:N71)</f>
        <v>90673</v>
      </c>
      <c r="P71" s="39">
        <f t="shared" ref="P71:S73" si="145">+P21+P46</f>
        <v>0</v>
      </c>
      <c r="Q71" s="197">
        <f t="shared" si="145"/>
        <v>90673</v>
      </c>
      <c r="R71" s="40">
        <f t="shared" si="145"/>
        <v>60229</v>
      </c>
      <c r="S71" s="38">
        <f t="shared" si="145"/>
        <v>59289</v>
      </c>
      <c r="T71" s="197">
        <f>SUM(R71:S71)</f>
        <v>119518</v>
      </c>
      <c r="U71" s="39">
        <f>U21+U46</f>
        <v>0</v>
      </c>
      <c r="V71" s="200">
        <f>+T71+U71</f>
        <v>119518</v>
      </c>
      <c r="W71" s="41">
        <f>IF(Q71=0,0,((V71/Q71)-1)*100)</f>
        <v>31.81211606542189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3"/>
        <v>293</v>
      </c>
      <c r="D72" s="128">
        <f t="shared" si="143"/>
        <v>293</v>
      </c>
      <c r="E72" s="175">
        <f t="shared" si="143"/>
        <v>586</v>
      </c>
      <c r="F72" s="126">
        <f t="shared" si="143"/>
        <v>402</v>
      </c>
      <c r="G72" s="128">
        <f t="shared" si="143"/>
        <v>402</v>
      </c>
      <c r="H72" s="175">
        <f t="shared" si="143"/>
        <v>804</v>
      </c>
      <c r="I72" s="129">
        <f>IF(E72=0,0,((H72/E72)-1)*100)</f>
        <v>37.201365187713307</v>
      </c>
      <c r="J72" s="4"/>
      <c r="K72" s="7"/>
      <c r="L72" s="14" t="s">
        <v>11</v>
      </c>
      <c r="M72" s="37">
        <f t="shared" si="144"/>
        <v>45286</v>
      </c>
      <c r="N72" s="38">
        <f t="shared" si="144"/>
        <v>43647</v>
      </c>
      <c r="O72" s="197">
        <f>SUM(M72:N72)</f>
        <v>88933</v>
      </c>
      <c r="P72" s="39">
        <f t="shared" si="145"/>
        <v>0</v>
      </c>
      <c r="Q72" s="197">
        <f t="shared" si="145"/>
        <v>88933</v>
      </c>
      <c r="R72" s="40">
        <f t="shared" si="145"/>
        <v>62954</v>
      </c>
      <c r="S72" s="38">
        <f t="shared" si="145"/>
        <v>61455</v>
      </c>
      <c r="T72" s="197">
        <f>SUM(R72:S72)</f>
        <v>124409</v>
      </c>
      <c r="U72" s="39">
        <f>U22+U47</f>
        <v>0</v>
      </c>
      <c r="V72" s="200">
        <f>+T72+U72</f>
        <v>124409</v>
      </c>
      <c r="W72" s="41">
        <f>IF(Q72=0,0,((V72/Q72)-1)*100)</f>
        <v>39.890704238021883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3"/>
        <v>341</v>
      </c>
      <c r="D73" s="132">
        <f t="shared" si="143"/>
        <v>341</v>
      </c>
      <c r="E73" s="175">
        <f t="shared" si="143"/>
        <v>682</v>
      </c>
      <c r="F73" s="130">
        <f t="shared" si="143"/>
        <v>406</v>
      </c>
      <c r="G73" s="132">
        <f t="shared" si="143"/>
        <v>406</v>
      </c>
      <c r="H73" s="175">
        <f t="shared" si="143"/>
        <v>812</v>
      </c>
      <c r="I73" s="129">
        <f>IF(E73=0,0,((H73/E73)-1)*100)</f>
        <v>19.061583577712614</v>
      </c>
      <c r="J73" s="4"/>
      <c r="K73" s="7"/>
      <c r="L73" s="23" t="s">
        <v>12</v>
      </c>
      <c r="M73" s="37">
        <f t="shared" si="144"/>
        <v>52766</v>
      </c>
      <c r="N73" s="38">
        <f t="shared" si="144"/>
        <v>47972</v>
      </c>
      <c r="O73" s="197">
        <f t="shared" ref="O73" si="146">SUM(M73:N73)</f>
        <v>100738</v>
      </c>
      <c r="P73" s="39">
        <f t="shared" si="145"/>
        <v>0</v>
      </c>
      <c r="Q73" s="197">
        <f t="shared" si="145"/>
        <v>100738</v>
      </c>
      <c r="R73" s="40">
        <f t="shared" si="145"/>
        <v>68143</v>
      </c>
      <c r="S73" s="38">
        <f t="shared" si="145"/>
        <v>64574</v>
      </c>
      <c r="T73" s="197">
        <f t="shared" ref="T73" si="147">SUM(R73:S73)</f>
        <v>132717</v>
      </c>
      <c r="U73" s="39">
        <f>U23+U48</f>
        <v>0</v>
      </c>
      <c r="V73" s="200">
        <f>+T73+U73</f>
        <v>132717</v>
      </c>
      <c r="W73" s="41">
        <f>IF(Q73=0,0,((V73/Q73)-1)*100)</f>
        <v>31.744723937342421</v>
      </c>
    </row>
    <row r="74" spans="1:27" ht="14.25" thickTop="1" thickBot="1">
      <c r="A74" s="1"/>
      <c r="B74" s="133" t="s">
        <v>57</v>
      </c>
      <c r="C74" s="440">
        <f>+C71+C72+C73</f>
        <v>938</v>
      </c>
      <c r="D74" s="441">
        <f t="shared" ref="D74" si="148">+D71+D72+D73</f>
        <v>938</v>
      </c>
      <c r="E74" s="454">
        <f t="shared" ref="E74" si="149">+E71+E72+E73</f>
        <v>1876</v>
      </c>
      <c r="F74" s="440">
        <f t="shared" ref="F74" si="150">+F71+F72+F73</f>
        <v>1173</v>
      </c>
      <c r="G74" s="441">
        <f t="shared" ref="G74" si="151">+G71+G72+G73</f>
        <v>1172</v>
      </c>
      <c r="H74" s="454">
        <f t="shared" ref="H74" si="152">+H71+H72+H73</f>
        <v>2345</v>
      </c>
      <c r="I74" s="137">
        <f t="shared" ref="I74:I75" si="153">IF(E74=0,0,((H74/E74)-1)*100)</f>
        <v>25</v>
      </c>
      <c r="J74" s="4"/>
      <c r="L74" s="42" t="s">
        <v>57</v>
      </c>
      <c r="M74" s="43">
        <f t="shared" ref="M74" si="154">+M71+M72+M73</f>
        <v>144714</v>
      </c>
      <c r="N74" s="46">
        <f t="shared" ref="N74" si="155">+N71+N72+N73</f>
        <v>135630</v>
      </c>
      <c r="O74" s="455">
        <f t="shared" ref="O74" si="156">+O71+O72+O73</f>
        <v>280344</v>
      </c>
      <c r="P74" s="43">
        <f t="shared" ref="P74" si="157">+P71+P72+P73</f>
        <v>0</v>
      </c>
      <c r="Q74" s="455">
        <f t="shared" ref="Q74" si="158">+Q71+Q72+Q73</f>
        <v>280344</v>
      </c>
      <c r="R74" s="43">
        <f t="shared" ref="R74" si="159">+R71+R72+R73</f>
        <v>191326</v>
      </c>
      <c r="S74" s="46">
        <f t="shared" ref="S74" si="160">+S71+S72+S73</f>
        <v>185318</v>
      </c>
      <c r="T74" s="455">
        <f t="shared" ref="T74" si="161">+T71+T72+T73</f>
        <v>376644</v>
      </c>
      <c r="U74" s="43">
        <f t="shared" ref="U74" si="162">+U71+U72+U73</f>
        <v>0</v>
      </c>
      <c r="V74" s="455">
        <f t="shared" ref="V74" si="163">+V71+V72+V73</f>
        <v>376644</v>
      </c>
      <c r="W74" s="444">
        <f t="shared" ref="W74" si="164">IF(Q74=0,0,((V74/Q74)-1)*100)</f>
        <v>34.35065490968239</v>
      </c>
      <c r="X74" s="1"/>
      <c r="AA74" s="1"/>
    </row>
    <row r="75" spans="1:27" ht="14.25" thickTop="1" thickBot="1">
      <c r="A75" s="419" t="str">
        <f t="shared" ref="A75" si="165">IF(ISERROR(F75/G75)," ",IF(F75/G75&gt;0.5,IF(F75/G75&lt;1.5," ","NOT OK"),"NOT OK"))</f>
        <v xml:space="preserve"> </v>
      </c>
      <c r="B75" s="133" t="s">
        <v>64</v>
      </c>
      <c r="C75" s="134">
        <f>+C62+C66+C70+C74</f>
        <v>3351</v>
      </c>
      <c r="D75" s="136">
        <f t="shared" ref="D75" si="166">+D62+D66+D70+D74</f>
        <v>3351</v>
      </c>
      <c r="E75" s="165">
        <f t="shared" ref="E75" si="167">+E62+E66+E70+E74</f>
        <v>6702</v>
      </c>
      <c r="F75" s="134">
        <f t="shared" ref="F75" si="168">+F62+F66+F70+F74</f>
        <v>4058</v>
      </c>
      <c r="G75" s="136">
        <f t="shared" ref="G75" si="169">+G62+G66+G70+G74</f>
        <v>4057</v>
      </c>
      <c r="H75" s="165">
        <f t="shared" ref="H75" si="170">+H62+H66+H70+H74</f>
        <v>8115</v>
      </c>
      <c r="I75" s="138">
        <f t="shared" si="153"/>
        <v>21.083258728737686</v>
      </c>
      <c r="J75" s="8"/>
      <c r="L75" s="42" t="s">
        <v>64</v>
      </c>
      <c r="M75" s="46">
        <f t="shared" ref="M75" si="171">+M62+M66+M70+M74</f>
        <v>480009</v>
      </c>
      <c r="N75" s="44">
        <f t="shared" ref="N75" si="172">+N62+N66+N70+N74</f>
        <v>468825</v>
      </c>
      <c r="O75" s="156">
        <f t="shared" ref="O75" si="173">+O62+O66+O70+O74</f>
        <v>948834</v>
      </c>
      <c r="P75" s="44">
        <f t="shared" ref="P75" si="174">+P62+P66+P70+P74</f>
        <v>148</v>
      </c>
      <c r="Q75" s="156">
        <f t="shared" ref="Q75" si="175">+Q62+Q66+Q70+Q74</f>
        <v>948982</v>
      </c>
      <c r="R75" s="46">
        <f t="shared" ref="R75" si="176">+R62+R66+R70+R74</f>
        <v>630910</v>
      </c>
      <c r="S75" s="44">
        <f t="shared" ref="S75" si="177">+S62+S66+S70+S74</f>
        <v>626084</v>
      </c>
      <c r="T75" s="156">
        <f t="shared" ref="T75" si="178">+T62+T66+T70+T74</f>
        <v>1256994</v>
      </c>
      <c r="U75" s="44">
        <f t="shared" ref="U75" si="179">+U62+U66+U70+U74</f>
        <v>0</v>
      </c>
      <c r="V75" s="156">
        <f t="shared" ref="V75" si="180">+V62+V66+V70+V74</f>
        <v>1256994</v>
      </c>
      <c r="W75" s="47">
        <f>IF(Q75=0,0,((V75/Q75)-1)*100)</f>
        <v>32.457096130379703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3.5" customHeight="1" thickTop="1" thickBot="1">
      <c r="L80" s="59"/>
      <c r="M80" s="230" t="s">
        <v>59</v>
      </c>
      <c r="N80" s="231"/>
      <c r="O80" s="232"/>
      <c r="P80" s="230"/>
      <c r="Q80" s="230"/>
      <c r="R80" s="230" t="s">
        <v>63</v>
      </c>
      <c r="S80" s="231"/>
      <c r="T80" s="232"/>
      <c r="U80" s="230"/>
      <c r="V80" s="230"/>
      <c r="W80" s="384" t="s">
        <v>2</v>
      </c>
    </row>
    <row r="81" spans="1:28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8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8" ht="6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8">
      <c r="A84" s="422"/>
      <c r="L84" s="61" t="s">
        <v>13</v>
      </c>
      <c r="M84" s="78">
        <v>0</v>
      </c>
      <c r="N84" s="79">
        <v>0</v>
      </c>
      <c r="O84" s="212">
        <f>M84+N84</f>
        <v>0</v>
      </c>
      <c r="P84" s="80">
        <v>0</v>
      </c>
      <c r="Q84" s="212">
        <f>O84+P84</f>
        <v>0</v>
      </c>
      <c r="R84" s="78">
        <v>0</v>
      </c>
      <c r="S84" s="79">
        <v>0</v>
      </c>
      <c r="T84" s="212">
        <f>R84+S84</f>
        <v>0</v>
      </c>
      <c r="U84" s="80">
        <v>0</v>
      </c>
      <c r="V84" s="212">
        <f>T84+U84</f>
        <v>0</v>
      </c>
      <c r="W84" s="81">
        <f t="shared" ref="W84:W95" si="181">IF(Q84=0,0,((V84/Q84)-1)*100)</f>
        <v>0</v>
      </c>
      <c r="Y84" s="344"/>
      <c r="Z84" s="344"/>
    </row>
    <row r="85" spans="1:28">
      <c r="A85" s="422"/>
      <c r="L85" s="61" t="s">
        <v>14</v>
      </c>
      <c r="M85" s="78">
        <v>0</v>
      </c>
      <c r="N85" s="79">
        <v>0</v>
      </c>
      <c r="O85" s="212">
        <f>M85+N85</f>
        <v>0</v>
      </c>
      <c r="P85" s="80">
        <v>0</v>
      </c>
      <c r="Q85" s="212">
        <f>O85+P85</f>
        <v>0</v>
      </c>
      <c r="R85" s="78">
        <v>0</v>
      </c>
      <c r="S85" s="79">
        <v>0</v>
      </c>
      <c r="T85" s="212">
        <f>R85+S85</f>
        <v>0</v>
      </c>
      <c r="U85" s="80">
        <v>0</v>
      </c>
      <c r="V85" s="212">
        <f>T85+U85</f>
        <v>0</v>
      </c>
      <c r="W85" s="81">
        <f t="shared" si="181"/>
        <v>0</v>
      </c>
      <c r="Y85" s="344"/>
      <c r="Z85" s="344"/>
    </row>
    <row r="86" spans="1:28" ht="13.5" thickBot="1">
      <c r="A86" s="422"/>
      <c r="L86" s="61" t="s">
        <v>15</v>
      </c>
      <c r="M86" s="78">
        <v>0</v>
      </c>
      <c r="N86" s="79">
        <v>0</v>
      </c>
      <c r="O86" s="212">
        <f>M86+N86</f>
        <v>0</v>
      </c>
      <c r="P86" s="80">
        <v>0</v>
      </c>
      <c r="Q86" s="212">
        <f>O86+P86</f>
        <v>0</v>
      </c>
      <c r="R86" s="78">
        <v>0</v>
      </c>
      <c r="S86" s="79">
        <v>0</v>
      </c>
      <c r="T86" s="212">
        <f>R86+S86</f>
        <v>0</v>
      </c>
      <c r="U86" s="80">
        <v>0</v>
      </c>
      <c r="V86" s="212">
        <f>T86+U86</f>
        <v>0</v>
      </c>
      <c r="W86" s="81">
        <f>IF(Q86=0,0,((V86/Q86)-1)*100)</f>
        <v>0</v>
      </c>
    </row>
    <row r="87" spans="1:28" ht="14.25" thickTop="1" thickBot="1">
      <c r="A87" s="422"/>
      <c r="L87" s="82" t="s">
        <v>61</v>
      </c>
      <c r="M87" s="83">
        <f t="shared" ref="M87" si="182">+M84+M85+M86</f>
        <v>0</v>
      </c>
      <c r="N87" s="84">
        <f t="shared" ref="N87" si="183">+N84+N85+N86</f>
        <v>0</v>
      </c>
      <c r="O87" s="213">
        <f t="shared" ref="O87" si="184">+O84+O85+O86</f>
        <v>0</v>
      </c>
      <c r="P87" s="83">
        <f t="shared" ref="P87" si="185">+P84+P85+P86</f>
        <v>0</v>
      </c>
      <c r="Q87" s="213">
        <f t="shared" ref="Q87" si="186">+Q84+Q85+Q86</f>
        <v>0</v>
      </c>
      <c r="R87" s="83">
        <f t="shared" ref="R87" si="187">+R84+R85+R86</f>
        <v>0</v>
      </c>
      <c r="S87" s="84">
        <f t="shared" ref="S87" si="188">+S84+S85+S86</f>
        <v>0</v>
      </c>
      <c r="T87" s="213">
        <f t="shared" ref="T87" si="189">+T84+T85+T86</f>
        <v>0</v>
      </c>
      <c r="U87" s="83">
        <f t="shared" ref="U87" si="190">+U84+U85+U86</f>
        <v>0</v>
      </c>
      <c r="V87" s="213">
        <f t="shared" ref="V87" si="191">+V84+V85+V86</f>
        <v>0</v>
      </c>
      <c r="W87" s="85">
        <f>IF(Q87=0,0,((V87/Q87)-1)*100)</f>
        <v>0</v>
      </c>
      <c r="Y87" s="344"/>
      <c r="Z87" s="344"/>
      <c r="AB87" s="344"/>
    </row>
    <row r="88" spans="1:28" ht="13.5" thickTop="1">
      <c r="A88" s="422"/>
      <c r="L88" s="61" t="s">
        <v>16</v>
      </c>
      <c r="M88" s="78">
        <v>0</v>
      </c>
      <c r="N88" s="79">
        <v>0</v>
      </c>
      <c r="O88" s="212">
        <f>SUM(M88:N88)</f>
        <v>0</v>
      </c>
      <c r="P88" s="80">
        <v>0</v>
      </c>
      <c r="Q88" s="212">
        <f>O88+P88</f>
        <v>0</v>
      </c>
      <c r="R88" s="78">
        <v>0</v>
      </c>
      <c r="S88" s="79">
        <v>0</v>
      </c>
      <c r="T88" s="212">
        <f>SUM(R88:S88)</f>
        <v>0</v>
      </c>
      <c r="U88" s="80">
        <v>0</v>
      </c>
      <c r="V88" s="212">
        <f>T88+U88</f>
        <v>0</v>
      </c>
      <c r="W88" s="81">
        <f t="shared" si="181"/>
        <v>0</v>
      </c>
      <c r="Y88" s="344"/>
      <c r="Z88" s="344"/>
    </row>
    <row r="89" spans="1:28">
      <c r="A89" s="422"/>
      <c r="L89" s="61" t="s">
        <v>17</v>
      </c>
      <c r="M89" s="78">
        <v>0</v>
      </c>
      <c r="N89" s="79">
        <v>0</v>
      </c>
      <c r="O89" s="212">
        <f>SUM(M89:N89)</f>
        <v>0</v>
      </c>
      <c r="P89" s="80">
        <v>0</v>
      </c>
      <c r="Q89" s="212">
        <f>O89+P89</f>
        <v>0</v>
      </c>
      <c r="R89" s="78">
        <v>0</v>
      </c>
      <c r="S89" s="79">
        <v>0</v>
      </c>
      <c r="T89" s="212">
        <f>SUM(R89:S89)</f>
        <v>0</v>
      </c>
      <c r="U89" s="80">
        <v>0</v>
      </c>
      <c r="V89" s="212">
        <f>T89+U89</f>
        <v>0</v>
      </c>
      <c r="W89" s="81">
        <f>IF(Q89=0,0,((V89/Q89)-1)*100)</f>
        <v>0</v>
      </c>
      <c r="Y89" s="344"/>
      <c r="Z89" s="344"/>
    </row>
    <row r="90" spans="1:28" ht="13.5" thickBot="1">
      <c r="A90" s="422"/>
      <c r="L90" s="61" t="s">
        <v>18</v>
      </c>
      <c r="M90" s="78">
        <v>0</v>
      </c>
      <c r="N90" s="79">
        <v>0</v>
      </c>
      <c r="O90" s="214">
        <f>SUM(M90:N90)</f>
        <v>0</v>
      </c>
      <c r="P90" s="86">
        <v>0</v>
      </c>
      <c r="Q90" s="214">
        <f>O90+P90</f>
        <v>0</v>
      </c>
      <c r="R90" s="78">
        <v>0</v>
      </c>
      <c r="S90" s="79">
        <v>0</v>
      </c>
      <c r="T90" s="214">
        <f>SUM(R90:S90)</f>
        <v>0</v>
      </c>
      <c r="U90" s="86">
        <v>0</v>
      </c>
      <c r="V90" s="214">
        <f>T90+U90</f>
        <v>0</v>
      </c>
      <c r="W90" s="81">
        <f t="shared" si="181"/>
        <v>0</v>
      </c>
      <c r="Y90" s="344"/>
      <c r="Z90" s="344"/>
    </row>
    <row r="91" spans="1:28" ht="14.25" thickTop="1" thickBot="1">
      <c r="A91" s="422"/>
      <c r="L91" s="87" t="s">
        <v>19</v>
      </c>
      <c r="M91" s="88">
        <f>+M88+M89+M90</f>
        <v>0</v>
      </c>
      <c r="N91" s="88">
        <f t="shared" ref="N91" si="192">+N88+N89+N90</f>
        <v>0</v>
      </c>
      <c r="O91" s="215">
        <f t="shared" ref="O91" si="193">+O88+O89+O90</f>
        <v>0</v>
      </c>
      <c r="P91" s="89">
        <f t="shared" ref="P91" si="194">+P88+P89+P90</f>
        <v>0</v>
      </c>
      <c r="Q91" s="215">
        <f t="shared" ref="Q91" si="195">+Q88+Q89+Q90</f>
        <v>0</v>
      </c>
      <c r="R91" s="88">
        <f t="shared" ref="R91" si="196">+R88+R89+R90</f>
        <v>0</v>
      </c>
      <c r="S91" s="88">
        <f t="shared" ref="S91" si="197">+S88+S89+S90</f>
        <v>0</v>
      </c>
      <c r="T91" s="215">
        <f t="shared" ref="T91" si="198">+T88+T89+T90</f>
        <v>0</v>
      </c>
      <c r="U91" s="89">
        <f t="shared" ref="U91" si="199">+U88+U89+U90</f>
        <v>0</v>
      </c>
      <c r="V91" s="215">
        <f t="shared" ref="V91" si="200">+V88+V89+V90</f>
        <v>0</v>
      </c>
      <c r="W91" s="90">
        <f t="shared" si="181"/>
        <v>0</v>
      </c>
    </row>
    <row r="92" spans="1:28" ht="13.5" thickTop="1">
      <c r="A92" s="422"/>
      <c r="L92" s="61" t="s">
        <v>21</v>
      </c>
      <c r="M92" s="78">
        <v>0</v>
      </c>
      <c r="N92" s="79">
        <v>0</v>
      </c>
      <c r="O92" s="214">
        <f>SUM(M92:N92)</f>
        <v>0</v>
      </c>
      <c r="P92" s="91">
        <v>0</v>
      </c>
      <c r="Q92" s="214">
        <f>O92+P92</f>
        <v>0</v>
      </c>
      <c r="R92" s="78">
        <v>0</v>
      </c>
      <c r="S92" s="79">
        <v>0</v>
      </c>
      <c r="T92" s="214">
        <f>SUM(R92:S92)</f>
        <v>0</v>
      </c>
      <c r="U92" s="91">
        <v>0</v>
      </c>
      <c r="V92" s="214">
        <f>T92+U92</f>
        <v>0</v>
      </c>
      <c r="W92" s="81">
        <f t="shared" si="181"/>
        <v>0</v>
      </c>
    </row>
    <row r="93" spans="1:28">
      <c r="A93" s="422"/>
      <c r="L93" s="61" t="s">
        <v>22</v>
      </c>
      <c r="M93" s="78">
        <v>0</v>
      </c>
      <c r="N93" s="79">
        <v>0</v>
      </c>
      <c r="O93" s="214">
        <f>SUM(M93:N93)</f>
        <v>0</v>
      </c>
      <c r="P93" s="80">
        <v>0</v>
      </c>
      <c r="Q93" s="214">
        <f>O93+P93</f>
        <v>0</v>
      </c>
      <c r="R93" s="78">
        <v>0</v>
      </c>
      <c r="S93" s="79">
        <v>0</v>
      </c>
      <c r="T93" s="214">
        <f>SUM(R93:S93)</f>
        <v>0</v>
      </c>
      <c r="U93" s="80">
        <v>0</v>
      </c>
      <c r="V93" s="214">
        <f>T93+U93</f>
        <v>0</v>
      </c>
      <c r="W93" s="81">
        <f t="shared" si="181"/>
        <v>0</v>
      </c>
    </row>
    <row r="94" spans="1:28" ht="13.5" thickBot="1">
      <c r="A94" s="423"/>
      <c r="L94" s="61" t="s">
        <v>23</v>
      </c>
      <c r="M94" s="78">
        <v>0</v>
      </c>
      <c r="N94" s="79">
        <v>0</v>
      </c>
      <c r="O94" s="214">
        <f>SUM(M94:N94)</f>
        <v>0</v>
      </c>
      <c r="P94" s="80">
        <v>0</v>
      </c>
      <c r="Q94" s="214">
        <f>O94+P94</f>
        <v>0</v>
      </c>
      <c r="R94" s="78">
        <v>0</v>
      </c>
      <c r="S94" s="79">
        <v>0</v>
      </c>
      <c r="T94" s="214">
        <f>SUM(R94:S94)</f>
        <v>0</v>
      </c>
      <c r="U94" s="80">
        <v>0</v>
      </c>
      <c r="V94" s="214">
        <f>T94+U94</f>
        <v>0</v>
      </c>
      <c r="W94" s="81">
        <f t="shared" si="181"/>
        <v>0</v>
      </c>
    </row>
    <row r="95" spans="1:28" ht="14.25" thickTop="1" thickBot="1">
      <c r="A95" s="422"/>
      <c r="L95" s="82" t="s">
        <v>24</v>
      </c>
      <c r="M95" s="83">
        <f t="shared" ref="M95:V95" si="201">+M92+M93+M94</f>
        <v>0</v>
      </c>
      <c r="N95" s="84">
        <f t="shared" si="201"/>
        <v>0</v>
      </c>
      <c r="O95" s="213">
        <f t="shared" si="201"/>
        <v>0</v>
      </c>
      <c r="P95" s="83">
        <f t="shared" si="201"/>
        <v>0</v>
      </c>
      <c r="Q95" s="213">
        <f t="shared" si="201"/>
        <v>0</v>
      </c>
      <c r="R95" s="83">
        <f t="shared" si="201"/>
        <v>0</v>
      </c>
      <c r="S95" s="84">
        <f t="shared" si="201"/>
        <v>0</v>
      </c>
      <c r="T95" s="213">
        <f t="shared" si="201"/>
        <v>0</v>
      </c>
      <c r="U95" s="83">
        <f t="shared" si="201"/>
        <v>0</v>
      </c>
      <c r="V95" s="213">
        <f t="shared" si="201"/>
        <v>0</v>
      </c>
      <c r="W95" s="85">
        <f t="shared" si="181"/>
        <v>0</v>
      </c>
    </row>
    <row r="96" spans="1:28" ht="13.5" thickTop="1">
      <c r="A96" s="422"/>
      <c r="L96" s="61" t="s">
        <v>10</v>
      </c>
      <c r="M96" s="78">
        <v>0</v>
      </c>
      <c r="N96" s="79">
        <v>0</v>
      </c>
      <c r="O96" s="212">
        <f>M96+N96</f>
        <v>0</v>
      </c>
      <c r="P96" s="80">
        <v>0</v>
      </c>
      <c r="Q96" s="212">
        <f>O96+P96</f>
        <v>0</v>
      </c>
      <c r="R96" s="78">
        <v>0</v>
      </c>
      <c r="S96" s="79">
        <v>0</v>
      </c>
      <c r="T96" s="212">
        <f>R96+S96</f>
        <v>0</v>
      </c>
      <c r="U96" s="80">
        <v>0</v>
      </c>
      <c r="V96" s="212">
        <f t="shared" ref="V96" si="202">T96+U96</f>
        <v>0</v>
      </c>
      <c r="W96" s="81">
        <f>IF(Q96=0,0,((V96/Q96)-1)*100)</f>
        <v>0</v>
      </c>
      <c r="Y96" s="344"/>
      <c r="Z96" s="344"/>
    </row>
    <row r="97" spans="1:28">
      <c r="A97" s="422"/>
      <c r="L97" s="61" t="s">
        <v>11</v>
      </c>
      <c r="M97" s="78">
        <v>0</v>
      </c>
      <c r="N97" s="79">
        <v>0</v>
      </c>
      <c r="O97" s="212">
        <f>M97+N97</f>
        <v>0</v>
      </c>
      <c r="P97" s="80">
        <v>0</v>
      </c>
      <c r="Q97" s="212">
        <f>O97+P97</f>
        <v>0</v>
      </c>
      <c r="R97" s="78">
        <v>0</v>
      </c>
      <c r="S97" s="79">
        <v>0</v>
      </c>
      <c r="T97" s="212">
        <f>R97+S97</f>
        <v>0</v>
      </c>
      <c r="U97" s="80">
        <v>0</v>
      </c>
      <c r="V97" s="212">
        <f>T97+U97</f>
        <v>0</v>
      </c>
      <c r="W97" s="81">
        <f>IF(Q97=0,0,((V97/Q97)-1)*100)</f>
        <v>0</v>
      </c>
      <c r="Y97" s="344"/>
      <c r="Z97" s="344"/>
    </row>
    <row r="98" spans="1:28" ht="13.5" thickBot="1">
      <c r="A98" s="422"/>
      <c r="L98" s="67" t="s">
        <v>12</v>
      </c>
      <c r="M98" s="78">
        <v>0</v>
      </c>
      <c r="N98" s="79">
        <v>0</v>
      </c>
      <c r="O98" s="212">
        <f>M98+N98</f>
        <v>0</v>
      </c>
      <c r="P98" s="80">
        <v>0</v>
      </c>
      <c r="Q98" s="212">
        <f>O98+P98</f>
        <v>0</v>
      </c>
      <c r="R98" s="78">
        <v>0</v>
      </c>
      <c r="S98" s="79">
        <v>0</v>
      </c>
      <c r="T98" s="212">
        <f>R98+S98</f>
        <v>0</v>
      </c>
      <c r="U98" s="80">
        <v>0</v>
      </c>
      <c r="V98" s="212">
        <f>T98+U98</f>
        <v>0</v>
      </c>
      <c r="W98" s="81">
        <f>IF(Q98=0,0,((V98/Q98)-1)*100)</f>
        <v>0</v>
      </c>
    </row>
    <row r="99" spans="1:28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57</v>
      </c>
      <c r="M99" s="83">
        <f t="shared" ref="M99" si="203">+M96+M97+M98</f>
        <v>0</v>
      </c>
      <c r="N99" s="84">
        <f t="shared" ref="N99" si="204">+N96+N97+N98</f>
        <v>0</v>
      </c>
      <c r="O99" s="209">
        <f t="shared" ref="O99" si="205">+O96+O97+O98</f>
        <v>0</v>
      </c>
      <c r="P99" s="83">
        <f t="shared" ref="P99" si="206">+P96+P97+P98</f>
        <v>0</v>
      </c>
      <c r="Q99" s="209">
        <f t="shared" ref="Q99" si="207">+Q96+Q97+Q98</f>
        <v>0</v>
      </c>
      <c r="R99" s="83">
        <f t="shared" ref="R99" si="208">+R96+R97+R98</f>
        <v>0</v>
      </c>
      <c r="S99" s="84">
        <f t="shared" ref="S99" si="209">+S96+S97+S98</f>
        <v>0</v>
      </c>
      <c r="T99" s="209">
        <f t="shared" ref="T99" si="210">+T96+T97+T98</f>
        <v>0</v>
      </c>
      <c r="U99" s="83">
        <f t="shared" ref="U99" si="211">+U96+U97+U98</f>
        <v>0</v>
      </c>
      <c r="V99" s="209">
        <f t="shared" ref="V99" si="212">+V96+V97+V98</f>
        <v>0</v>
      </c>
      <c r="W99" s="85">
        <f t="shared" ref="W99" si="213">IF(Q99=0,0,((V99/Q99)-1)*100)</f>
        <v>0</v>
      </c>
      <c r="Y99" s="344"/>
      <c r="Z99" s="344"/>
    </row>
    <row r="100" spans="1:28" ht="14.25" thickTop="1" thickBot="1">
      <c r="A100" s="422"/>
      <c r="L100" s="82" t="s">
        <v>64</v>
      </c>
      <c r="M100" s="83">
        <f t="shared" ref="M100" si="214">+M87+M91+M95+M99</f>
        <v>0</v>
      </c>
      <c r="N100" s="84">
        <f t="shared" ref="N100" si="215">+N87+N91+N95+N99</f>
        <v>0</v>
      </c>
      <c r="O100" s="213">
        <f t="shared" ref="O100" si="216">+O87+O91+O95+O99</f>
        <v>0</v>
      </c>
      <c r="P100" s="83">
        <f t="shared" ref="P100" si="217">+P87+P91+P95+P99</f>
        <v>0</v>
      </c>
      <c r="Q100" s="213">
        <f t="shared" ref="Q100" si="218">+Q87+Q91+Q95+Q99</f>
        <v>0</v>
      </c>
      <c r="R100" s="83">
        <f t="shared" ref="R100" si="219">+R87+R91+R95+R99</f>
        <v>0</v>
      </c>
      <c r="S100" s="84">
        <f t="shared" ref="S100" si="220">+S87+S91+S95+S99</f>
        <v>0</v>
      </c>
      <c r="T100" s="213">
        <f t="shared" ref="T100" si="221">+T87+T91+T95+T99</f>
        <v>0</v>
      </c>
      <c r="U100" s="83">
        <f t="shared" ref="U100" si="222">+U87+U91+U95+U99</f>
        <v>0</v>
      </c>
      <c r="V100" s="213">
        <f t="shared" ref="V100" si="223">+V87+V91+V95+V99</f>
        <v>0</v>
      </c>
      <c r="W100" s="85">
        <f>IF(Q100=0,0,((V100/Q100)-1)*100)</f>
        <v>0</v>
      </c>
      <c r="Y100" s="344"/>
      <c r="Z100" s="344"/>
      <c r="AB100" s="344"/>
    </row>
    <row r="101" spans="1:28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8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8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3.5" customHeight="1" thickTop="1" thickBot="1">
      <c r="L105" s="59"/>
      <c r="M105" s="230" t="s">
        <v>59</v>
      </c>
      <c r="N105" s="231"/>
      <c r="O105" s="232"/>
      <c r="P105" s="230"/>
      <c r="Q105" s="230"/>
      <c r="R105" s="230" t="s">
        <v>63</v>
      </c>
      <c r="S105" s="231"/>
      <c r="T105" s="232"/>
      <c r="U105" s="230"/>
      <c r="V105" s="230"/>
      <c r="W105" s="384" t="s">
        <v>2</v>
      </c>
    </row>
    <row r="106" spans="1:28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85" t="s">
        <v>4</v>
      </c>
    </row>
    <row r="107" spans="1:28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8" ht="6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>
      <c r="L109" s="61" t="s">
        <v>13</v>
      </c>
      <c r="M109" s="78">
        <v>4</v>
      </c>
      <c r="N109" s="79">
        <v>4</v>
      </c>
      <c r="O109" s="212">
        <f>M109+N109</f>
        <v>8</v>
      </c>
      <c r="P109" s="80">
        <v>0</v>
      </c>
      <c r="Q109" s="212">
        <f>O109+P109</f>
        <v>8</v>
      </c>
      <c r="R109" s="78">
        <v>6</v>
      </c>
      <c r="S109" s="79">
        <v>9</v>
      </c>
      <c r="T109" s="212">
        <f>R109+S109</f>
        <v>15</v>
      </c>
      <c r="U109" s="80">
        <v>0</v>
      </c>
      <c r="V109" s="212">
        <f>T109+U109</f>
        <v>15</v>
      </c>
      <c r="W109" s="81">
        <f t="shared" ref="W109:W120" si="224">IF(Q109=0,0,((V109/Q109)-1)*100)</f>
        <v>87.5</v>
      </c>
      <c r="Y109" s="344"/>
      <c r="Z109" s="344"/>
    </row>
    <row r="110" spans="1:28">
      <c r="L110" s="61" t="s">
        <v>14</v>
      </c>
      <c r="M110" s="78">
        <v>4</v>
      </c>
      <c r="N110" s="79">
        <v>3</v>
      </c>
      <c r="O110" s="212">
        <f>M110+N110</f>
        <v>7</v>
      </c>
      <c r="P110" s="80">
        <v>0</v>
      </c>
      <c r="Q110" s="212">
        <f>O110+P110</f>
        <v>7</v>
      </c>
      <c r="R110" s="78">
        <v>12</v>
      </c>
      <c r="S110" s="79">
        <v>6</v>
      </c>
      <c r="T110" s="212">
        <f>R110+S110</f>
        <v>18</v>
      </c>
      <c r="U110" s="80">
        <v>0</v>
      </c>
      <c r="V110" s="212">
        <f>T110+U110</f>
        <v>18</v>
      </c>
      <c r="W110" s="81">
        <f t="shared" si="224"/>
        <v>157.14285714285717</v>
      </c>
      <c r="Y110" s="344"/>
      <c r="Z110" s="344"/>
    </row>
    <row r="111" spans="1:28" ht="13.5" thickBot="1">
      <c r="L111" s="61" t="s">
        <v>15</v>
      </c>
      <c r="M111" s="78">
        <v>5</v>
      </c>
      <c r="N111" s="79">
        <v>3</v>
      </c>
      <c r="O111" s="212">
        <f>M111+N111</f>
        <v>8</v>
      </c>
      <c r="P111" s="80">
        <v>0</v>
      </c>
      <c r="Q111" s="212">
        <f>O111+P111</f>
        <v>8</v>
      </c>
      <c r="R111" s="78">
        <v>8</v>
      </c>
      <c r="S111" s="79">
        <v>5</v>
      </c>
      <c r="T111" s="212">
        <f>R111+S111</f>
        <v>13</v>
      </c>
      <c r="U111" s="80">
        <v>0</v>
      </c>
      <c r="V111" s="212">
        <f>T111+U111</f>
        <v>13</v>
      </c>
      <c r="W111" s="81">
        <f>IF(Q111=0,0,((V111/Q111)-1)*100)</f>
        <v>62.5</v>
      </c>
      <c r="Y111" s="344"/>
      <c r="Z111" s="344"/>
    </row>
    <row r="112" spans="1:28" ht="14.25" thickTop="1" thickBot="1">
      <c r="L112" s="82" t="s">
        <v>61</v>
      </c>
      <c r="M112" s="83">
        <f t="shared" ref="M112" si="225">+M109+M110+M111</f>
        <v>13</v>
      </c>
      <c r="N112" s="84">
        <f t="shared" ref="N112" si="226">+N109+N110+N111</f>
        <v>10</v>
      </c>
      <c r="O112" s="213">
        <f t="shared" ref="O112" si="227">+O109+O110+O111</f>
        <v>23</v>
      </c>
      <c r="P112" s="83">
        <f t="shared" ref="P112" si="228">+P109+P110+P111</f>
        <v>0</v>
      </c>
      <c r="Q112" s="213">
        <f t="shared" ref="Q112" si="229">+Q109+Q110+Q111</f>
        <v>23</v>
      </c>
      <c r="R112" s="83">
        <f t="shared" ref="R112" si="230">+R109+R110+R111</f>
        <v>26</v>
      </c>
      <c r="S112" s="84">
        <f t="shared" ref="S112" si="231">+S109+S110+S111</f>
        <v>20</v>
      </c>
      <c r="T112" s="213">
        <f t="shared" ref="T112" si="232">+T109+T110+T111</f>
        <v>46</v>
      </c>
      <c r="U112" s="83">
        <f t="shared" ref="U112" si="233">+U109+U110+U111</f>
        <v>0</v>
      </c>
      <c r="V112" s="213">
        <f t="shared" ref="V112" si="234">+V109+V110+V111</f>
        <v>46</v>
      </c>
      <c r="W112" s="85">
        <f>IF(Q112=0,0,((V112/Q112)-1)*100)</f>
        <v>100</v>
      </c>
      <c r="Y112" s="344"/>
      <c r="Z112" s="344"/>
      <c r="AB112" s="344"/>
    </row>
    <row r="113" spans="1:28" ht="13.5" thickTop="1">
      <c r="L113" s="61" t="s">
        <v>16</v>
      </c>
      <c r="M113" s="78">
        <v>4</v>
      </c>
      <c r="N113" s="79">
        <v>9</v>
      </c>
      <c r="O113" s="212">
        <f>SUM(M113:N113)</f>
        <v>13</v>
      </c>
      <c r="P113" s="80">
        <v>0</v>
      </c>
      <c r="Q113" s="212">
        <f>O113+P113</f>
        <v>13</v>
      </c>
      <c r="R113" s="78">
        <v>13</v>
      </c>
      <c r="S113" s="79">
        <v>6</v>
      </c>
      <c r="T113" s="212">
        <f>SUM(R113:S113)</f>
        <v>19</v>
      </c>
      <c r="U113" s="80">
        <v>0</v>
      </c>
      <c r="V113" s="212">
        <f>T113+U113</f>
        <v>19</v>
      </c>
      <c r="W113" s="81">
        <f t="shared" si="224"/>
        <v>46.153846153846146</v>
      </c>
      <c r="Y113" s="344"/>
      <c r="Z113" s="344"/>
    </row>
    <row r="114" spans="1:28">
      <c r="L114" s="61" t="s">
        <v>17</v>
      </c>
      <c r="M114" s="78">
        <v>3</v>
      </c>
      <c r="N114" s="79">
        <v>5</v>
      </c>
      <c r="O114" s="212">
        <f>SUM(M114:N114)</f>
        <v>8</v>
      </c>
      <c r="P114" s="80">
        <v>0</v>
      </c>
      <c r="Q114" s="212">
        <f>O114+P114</f>
        <v>8</v>
      </c>
      <c r="R114" s="78">
        <v>10</v>
      </c>
      <c r="S114" s="79">
        <v>5</v>
      </c>
      <c r="T114" s="212">
        <f>SUM(R114:S114)</f>
        <v>15</v>
      </c>
      <c r="U114" s="80">
        <v>0</v>
      </c>
      <c r="V114" s="212">
        <f>T114+U114</f>
        <v>15</v>
      </c>
      <c r="W114" s="81">
        <f>IF(Q114=0,0,((V114/Q114)-1)*100)</f>
        <v>87.5</v>
      </c>
      <c r="Y114" s="344"/>
      <c r="Z114" s="344"/>
    </row>
    <row r="115" spans="1:28" ht="13.5" thickBot="1">
      <c r="L115" s="61" t="s">
        <v>18</v>
      </c>
      <c r="M115" s="78">
        <v>5</v>
      </c>
      <c r="N115" s="79">
        <v>3</v>
      </c>
      <c r="O115" s="214">
        <f>SUM(M115:N115)</f>
        <v>8</v>
      </c>
      <c r="P115" s="86">
        <v>0</v>
      </c>
      <c r="Q115" s="214">
        <f>O115+P115</f>
        <v>8</v>
      </c>
      <c r="R115" s="78">
        <v>10</v>
      </c>
      <c r="S115" s="79">
        <v>6</v>
      </c>
      <c r="T115" s="214">
        <f>SUM(R115:S115)</f>
        <v>16</v>
      </c>
      <c r="U115" s="86">
        <v>0</v>
      </c>
      <c r="V115" s="214">
        <f>T115+U115</f>
        <v>16</v>
      </c>
      <c r="W115" s="81">
        <f t="shared" si="224"/>
        <v>100</v>
      </c>
      <c r="Y115" s="344"/>
      <c r="Z115" s="344"/>
    </row>
    <row r="116" spans="1:28" ht="14.25" thickTop="1" thickBot="1">
      <c r="L116" s="87" t="s">
        <v>19</v>
      </c>
      <c r="M116" s="88">
        <f>+M113+M114+M115</f>
        <v>12</v>
      </c>
      <c r="N116" s="88">
        <f t="shared" ref="N116" si="235">+N113+N114+N115</f>
        <v>17</v>
      </c>
      <c r="O116" s="215">
        <f t="shared" ref="O116" si="236">+O113+O114+O115</f>
        <v>29</v>
      </c>
      <c r="P116" s="89">
        <f t="shared" ref="P116" si="237">+P113+P114+P115</f>
        <v>0</v>
      </c>
      <c r="Q116" s="215">
        <f t="shared" ref="Q116" si="238">+Q113+Q114+Q115</f>
        <v>29</v>
      </c>
      <c r="R116" s="88">
        <f t="shared" ref="R116" si="239">+R113+R114+R115</f>
        <v>33</v>
      </c>
      <c r="S116" s="88">
        <f t="shared" ref="S116" si="240">+S113+S114+S115</f>
        <v>17</v>
      </c>
      <c r="T116" s="215">
        <f t="shared" ref="T116" si="241">+T113+T114+T115</f>
        <v>50</v>
      </c>
      <c r="U116" s="89">
        <f t="shared" ref="U116" si="242">+U113+U114+U115</f>
        <v>0</v>
      </c>
      <c r="V116" s="215">
        <f t="shared" ref="V116" si="243">+V113+V114+V115</f>
        <v>50</v>
      </c>
      <c r="W116" s="90">
        <f t="shared" si="224"/>
        <v>72.41379310344827</v>
      </c>
    </row>
    <row r="117" spans="1:28" ht="13.5" thickTop="1">
      <c r="A117" s="424"/>
      <c r="K117" s="424"/>
      <c r="L117" s="61" t="s">
        <v>21</v>
      </c>
      <c r="M117" s="78">
        <v>4</v>
      </c>
      <c r="N117" s="79">
        <v>4</v>
      </c>
      <c r="O117" s="214">
        <f>SUM(M117:N117)</f>
        <v>8</v>
      </c>
      <c r="P117" s="91">
        <v>0</v>
      </c>
      <c r="Q117" s="214">
        <f>O117+P117</f>
        <v>8</v>
      </c>
      <c r="R117" s="78">
        <v>15</v>
      </c>
      <c r="S117" s="79">
        <v>7</v>
      </c>
      <c r="T117" s="214">
        <f>SUM(R117:S117)</f>
        <v>22</v>
      </c>
      <c r="U117" s="91">
        <v>0</v>
      </c>
      <c r="V117" s="214">
        <f>T117+U117</f>
        <v>22</v>
      </c>
      <c r="W117" s="81">
        <f t="shared" si="224"/>
        <v>175</v>
      </c>
    </row>
    <row r="118" spans="1:28">
      <c r="A118" s="424"/>
      <c r="K118" s="424"/>
      <c r="L118" s="61" t="s">
        <v>22</v>
      </c>
      <c r="M118" s="78">
        <v>5</v>
      </c>
      <c r="N118" s="79">
        <v>7</v>
      </c>
      <c r="O118" s="214">
        <f>SUM(M118:N118)</f>
        <v>12</v>
      </c>
      <c r="P118" s="80">
        <v>0</v>
      </c>
      <c r="Q118" s="214">
        <f>O118+P118</f>
        <v>12</v>
      </c>
      <c r="R118" s="78">
        <v>15</v>
      </c>
      <c r="S118" s="79">
        <v>20</v>
      </c>
      <c r="T118" s="214">
        <f>SUM(R118:S118)</f>
        <v>35</v>
      </c>
      <c r="U118" s="80">
        <v>0</v>
      </c>
      <c r="V118" s="214">
        <f>T118+U118</f>
        <v>35</v>
      </c>
      <c r="W118" s="81">
        <f t="shared" si="224"/>
        <v>191.66666666666666</v>
      </c>
    </row>
    <row r="119" spans="1:28" ht="13.5" thickBot="1">
      <c r="A119" s="424"/>
      <c r="K119" s="424"/>
      <c r="L119" s="61" t="s">
        <v>23</v>
      </c>
      <c r="M119" s="78">
        <v>4</v>
      </c>
      <c r="N119" s="79">
        <v>5</v>
      </c>
      <c r="O119" s="214">
        <f>SUM(M119:N119)</f>
        <v>9</v>
      </c>
      <c r="P119" s="80">
        <v>0</v>
      </c>
      <c r="Q119" s="214">
        <f>O119+P119</f>
        <v>9</v>
      </c>
      <c r="R119" s="78">
        <v>14</v>
      </c>
      <c r="S119" s="79">
        <v>36</v>
      </c>
      <c r="T119" s="214">
        <f>SUM(R119:S119)</f>
        <v>50</v>
      </c>
      <c r="U119" s="80">
        <v>0</v>
      </c>
      <c r="V119" s="214">
        <f>T119+U119</f>
        <v>50</v>
      </c>
      <c r="W119" s="81">
        <f t="shared" si="224"/>
        <v>455.55555555555554</v>
      </c>
    </row>
    <row r="120" spans="1:28" ht="14.25" thickTop="1" thickBot="1">
      <c r="L120" s="82" t="s">
        <v>24</v>
      </c>
      <c r="M120" s="83">
        <f t="shared" ref="M120:V120" si="244">+M117+M118+M119</f>
        <v>13</v>
      </c>
      <c r="N120" s="84">
        <f t="shared" si="244"/>
        <v>16</v>
      </c>
      <c r="O120" s="213">
        <f t="shared" si="244"/>
        <v>29</v>
      </c>
      <c r="P120" s="83">
        <f t="shared" si="244"/>
        <v>0</v>
      </c>
      <c r="Q120" s="213">
        <f t="shared" si="244"/>
        <v>29</v>
      </c>
      <c r="R120" s="83">
        <f t="shared" si="244"/>
        <v>44</v>
      </c>
      <c r="S120" s="84">
        <f t="shared" si="244"/>
        <v>63</v>
      </c>
      <c r="T120" s="213">
        <f t="shared" si="244"/>
        <v>107</v>
      </c>
      <c r="U120" s="83">
        <f t="shared" si="244"/>
        <v>0</v>
      </c>
      <c r="V120" s="213">
        <f t="shared" si="244"/>
        <v>107</v>
      </c>
      <c r="W120" s="85">
        <f t="shared" si="224"/>
        <v>268.9655172413793</v>
      </c>
    </row>
    <row r="121" spans="1:28" ht="13.5" thickTop="1">
      <c r="L121" s="61" t="s">
        <v>10</v>
      </c>
      <c r="M121" s="78">
        <v>4</v>
      </c>
      <c r="N121" s="79">
        <v>4</v>
      </c>
      <c r="O121" s="212">
        <f>M121+N121</f>
        <v>8</v>
      </c>
      <c r="P121" s="80">
        <v>0</v>
      </c>
      <c r="Q121" s="212">
        <f>O121+P121</f>
        <v>8</v>
      </c>
      <c r="R121" s="78">
        <v>17</v>
      </c>
      <c r="S121" s="79">
        <v>88</v>
      </c>
      <c r="T121" s="212">
        <f>R121+S121</f>
        <v>105</v>
      </c>
      <c r="U121" s="80">
        <v>0</v>
      </c>
      <c r="V121" s="212">
        <f>T121+U121</f>
        <v>105</v>
      </c>
      <c r="W121" s="81">
        <f>IF(Q121=0,0,((V121/Q121)-1)*100)</f>
        <v>1212.5</v>
      </c>
    </row>
    <row r="122" spans="1:28">
      <c r="L122" s="61" t="s">
        <v>11</v>
      </c>
      <c r="M122" s="78">
        <v>6</v>
      </c>
      <c r="N122" s="79">
        <v>4</v>
      </c>
      <c r="O122" s="212">
        <f>M122+N122</f>
        <v>10</v>
      </c>
      <c r="P122" s="80">
        <v>0</v>
      </c>
      <c r="Q122" s="212">
        <f>O122+P122</f>
        <v>10</v>
      </c>
      <c r="R122" s="78">
        <v>15</v>
      </c>
      <c r="S122" s="79">
        <v>58</v>
      </c>
      <c r="T122" s="212">
        <f>R122+S122</f>
        <v>73</v>
      </c>
      <c r="U122" s="80">
        <v>0</v>
      </c>
      <c r="V122" s="212">
        <f>T122+U122</f>
        <v>73</v>
      </c>
      <c r="W122" s="81">
        <f>IF(Q122=0,0,((V122/Q122)-1)*100)</f>
        <v>630</v>
      </c>
    </row>
    <row r="123" spans="1:28" ht="13.5" thickBot="1">
      <c r="L123" s="67" t="s">
        <v>12</v>
      </c>
      <c r="M123" s="78">
        <v>7</v>
      </c>
      <c r="N123" s="79">
        <v>10</v>
      </c>
      <c r="O123" s="212">
        <f>M123+N123</f>
        <v>17</v>
      </c>
      <c r="P123" s="80">
        <v>0</v>
      </c>
      <c r="Q123" s="212">
        <f>O123+P123</f>
        <v>17</v>
      </c>
      <c r="R123" s="78">
        <v>24</v>
      </c>
      <c r="S123" s="79">
        <v>92</v>
      </c>
      <c r="T123" s="212">
        <f>R123+S123</f>
        <v>116</v>
      </c>
      <c r="U123" s="80">
        <v>0</v>
      </c>
      <c r="V123" s="212">
        <f t="shared" ref="V123" si="245">T123+U123</f>
        <v>116</v>
      </c>
      <c r="W123" s="81">
        <f>IF(Q123=0,0,((V123/Q123)-1)*100)</f>
        <v>582.35294117647061</v>
      </c>
    </row>
    <row r="124" spans="1:28" ht="14.25" thickTop="1" thickBot="1">
      <c r="L124" s="82" t="s">
        <v>57</v>
      </c>
      <c r="M124" s="83">
        <f t="shared" ref="M124" si="246">+M121+M122+M123</f>
        <v>17</v>
      </c>
      <c r="N124" s="84">
        <f t="shared" ref="N124" si="247">+N121+N122+N123</f>
        <v>18</v>
      </c>
      <c r="O124" s="209">
        <f t="shared" ref="O124" si="248">+O121+O122+O123</f>
        <v>35</v>
      </c>
      <c r="P124" s="83">
        <f t="shared" ref="P124" si="249">+P121+P122+P123</f>
        <v>0</v>
      </c>
      <c r="Q124" s="209">
        <f t="shared" ref="Q124" si="250">+Q121+Q122+Q123</f>
        <v>35</v>
      </c>
      <c r="R124" s="83">
        <f t="shared" ref="R124" si="251">+R121+R122+R123</f>
        <v>56</v>
      </c>
      <c r="S124" s="84">
        <f t="shared" ref="S124" si="252">+S121+S122+S123</f>
        <v>238</v>
      </c>
      <c r="T124" s="209">
        <f t="shared" ref="T124" si="253">+T121+T122+T123</f>
        <v>294</v>
      </c>
      <c r="U124" s="83">
        <f t="shared" ref="U124" si="254">+U121+U122+U123</f>
        <v>0</v>
      </c>
      <c r="V124" s="209">
        <f t="shared" ref="V124" si="255">+V121+V122+V123</f>
        <v>294</v>
      </c>
      <c r="W124" s="85">
        <f t="shared" ref="W124" si="256">IF(Q124=0,0,((V124/Q124)-1)*100)</f>
        <v>740</v>
      </c>
    </row>
    <row r="125" spans="1:28" ht="14.25" thickTop="1" thickBot="1">
      <c r="L125" s="82" t="s">
        <v>64</v>
      </c>
      <c r="M125" s="83">
        <f t="shared" ref="M125" si="257">+M112+M116+M120+M124</f>
        <v>55</v>
      </c>
      <c r="N125" s="84">
        <f t="shared" ref="N125" si="258">+N112+N116+N120+N124</f>
        <v>61</v>
      </c>
      <c r="O125" s="213">
        <f t="shared" ref="O125" si="259">+O112+O116+O120+O124</f>
        <v>116</v>
      </c>
      <c r="P125" s="83">
        <f t="shared" ref="P125" si="260">+P112+P116+P120+P124</f>
        <v>0</v>
      </c>
      <c r="Q125" s="213">
        <f t="shared" ref="Q125" si="261">+Q112+Q116+Q120+Q124</f>
        <v>116</v>
      </c>
      <c r="R125" s="83">
        <f t="shared" ref="R125" si="262">+R112+R116+R120+R124</f>
        <v>159</v>
      </c>
      <c r="S125" s="84">
        <f t="shared" ref="S125" si="263">+S112+S116+S120+S124</f>
        <v>338</v>
      </c>
      <c r="T125" s="213">
        <f t="shared" ref="T125" si="264">+T112+T116+T120+T124</f>
        <v>497</v>
      </c>
      <c r="U125" s="83">
        <f t="shared" ref="U125" si="265">+U112+U116+U120+U124</f>
        <v>0</v>
      </c>
      <c r="V125" s="213">
        <f t="shared" ref="V125" si="266">+V112+V116+V120+V124</f>
        <v>497</v>
      </c>
      <c r="W125" s="85">
        <f>IF(Q125=0,0,((V125/Q125)-1)*100)</f>
        <v>328.44827586206895</v>
      </c>
      <c r="Y125" s="344"/>
      <c r="Z125" s="344"/>
      <c r="AB125" s="344"/>
    </row>
    <row r="126" spans="1:28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8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8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>
      <c r="L130" s="59"/>
      <c r="M130" s="230" t="s">
        <v>59</v>
      </c>
      <c r="N130" s="231"/>
      <c r="O130" s="232"/>
      <c r="P130" s="230"/>
      <c r="Q130" s="230"/>
      <c r="R130" s="230" t="s">
        <v>63</v>
      </c>
      <c r="S130" s="231"/>
      <c r="T130" s="232"/>
      <c r="U130" s="230"/>
      <c r="V130" s="230"/>
      <c r="W130" s="384" t="s">
        <v>2</v>
      </c>
    </row>
    <row r="131" spans="1:28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8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105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105" t="s">
        <v>7</v>
      </c>
      <c r="W132" s="386"/>
    </row>
    <row r="133" spans="1:28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8">
      <c r="L134" s="61" t="s">
        <v>13</v>
      </c>
      <c r="M134" s="78">
        <f t="shared" ref="M134:N136" si="267">+M84+M109</f>
        <v>4</v>
      </c>
      <c r="N134" s="79">
        <f t="shared" si="267"/>
        <v>4</v>
      </c>
      <c r="O134" s="212">
        <f t="shared" ref="O134:O144" si="268">M134+N134</f>
        <v>8</v>
      </c>
      <c r="P134" s="80">
        <f>+P84+P109</f>
        <v>0</v>
      </c>
      <c r="Q134" s="223">
        <f t="shared" ref="Q134:Q135" si="269">O134+P134</f>
        <v>8</v>
      </c>
      <c r="R134" s="78">
        <f t="shared" ref="R134:S136" si="270">+R84+R109</f>
        <v>6</v>
      </c>
      <c r="S134" s="79">
        <f t="shared" si="270"/>
        <v>9</v>
      </c>
      <c r="T134" s="212">
        <f t="shared" ref="T134:T144" si="271">R134+S134</f>
        <v>15</v>
      </c>
      <c r="U134" s="80">
        <f>+U84+U109</f>
        <v>0</v>
      </c>
      <c r="V134" s="224">
        <f>T134+U134</f>
        <v>15</v>
      </c>
      <c r="W134" s="81">
        <f>IF(Q134=0,0,((V134/Q134)-1)*100)</f>
        <v>87.5</v>
      </c>
      <c r="Y134" s="344"/>
      <c r="Z134" s="344"/>
    </row>
    <row r="135" spans="1:28">
      <c r="L135" s="61" t="s">
        <v>14</v>
      </c>
      <c r="M135" s="78">
        <f t="shared" si="267"/>
        <v>4</v>
      </c>
      <c r="N135" s="79">
        <f t="shared" si="267"/>
        <v>3</v>
      </c>
      <c r="O135" s="212">
        <f t="shared" si="268"/>
        <v>7</v>
      </c>
      <c r="P135" s="80">
        <f>+P85+P110</f>
        <v>0</v>
      </c>
      <c r="Q135" s="223">
        <f t="shared" si="269"/>
        <v>7</v>
      </c>
      <c r="R135" s="78">
        <f t="shared" si="270"/>
        <v>12</v>
      </c>
      <c r="S135" s="79">
        <f t="shared" si="270"/>
        <v>6</v>
      </c>
      <c r="T135" s="212">
        <f t="shared" si="271"/>
        <v>18</v>
      </c>
      <c r="U135" s="80">
        <f>+U85+U110</f>
        <v>0</v>
      </c>
      <c r="V135" s="224">
        <f>T135+U135</f>
        <v>18</v>
      </c>
      <c r="W135" s="81">
        <f t="shared" ref="W135:W145" si="272">IF(Q135=0,0,((V135/Q135)-1)*100)</f>
        <v>157.14285714285717</v>
      </c>
      <c r="Y135" s="344"/>
      <c r="Z135" s="344"/>
      <c r="AB135" s="344"/>
    </row>
    <row r="136" spans="1:28" ht="13.5" thickBot="1">
      <c r="L136" s="61" t="s">
        <v>15</v>
      </c>
      <c r="M136" s="78">
        <f t="shared" si="267"/>
        <v>5</v>
      </c>
      <c r="N136" s="79">
        <f t="shared" si="267"/>
        <v>3</v>
      </c>
      <c r="O136" s="212">
        <f>M136+N136</f>
        <v>8</v>
      </c>
      <c r="P136" s="80">
        <f>+P86+P111</f>
        <v>0</v>
      </c>
      <c r="Q136" s="223">
        <f>O136+P136</f>
        <v>8</v>
      </c>
      <c r="R136" s="78">
        <f t="shared" si="270"/>
        <v>8</v>
      </c>
      <c r="S136" s="79">
        <f t="shared" si="270"/>
        <v>5</v>
      </c>
      <c r="T136" s="212">
        <f>R136+S136</f>
        <v>13</v>
      </c>
      <c r="U136" s="80">
        <f>+U86+U111</f>
        <v>0</v>
      </c>
      <c r="V136" s="224">
        <f>T136+U136</f>
        <v>13</v>
      </c>
      <c r="W136" s="81">
        <f>IF(Q136=0,0,((V136/Q136)-1)*100)</f>
        <v>62.5</v>
      </c>
      <c r="Y136" s="344"/>
      <c r="Z136" s="344"/>
    </row>
    <row r="137" spans="1:28" ht="14.25" thickTop="1" thickBot="1">
      <c r="L137" s="82" t="s">
        <v>61</v>
      </c>
      <c r="M137" s="83">
        <f t="shared" ref="M137" si="273">+M134+M135+M136</f>
        <v>13</v>
      </c>
      <c r="N137" s="84">
        <f t="shared" ref="N137" si="274">+N134+N135+N136</f>
        <v>10</v>
      </c>
      <c r="O137" s="213">
        <f t="shared" ref="O137" si="275">+O134+O135+O136</f>
        <v>23</v>
      </c>
      <c r="P137" s="83">
        <f t="shared" ref="P137" si="276">+P134+P135+P136</f>
        <v>0</v>
      </c>
      <c r="Q137" s="213">
        <f t="shared" ref="Q137" si="277">+Q134+Q135+Q136</f>
        <v>23</v>
      </c>
      <c r="R137" s="83">
        <f t="shared" ref="R137" si="278">+R134+R135+R136</f>
        <v>26</v>
      </c>
      <c r="S137" s="84">
        <f t="shared" ref="S137" si="279">+S134+S135+S136</f>
        <v>20</v>
      </c>
      <c r="T137" s="213">
        <f t="shared" ref="T137" si="280">+T134+T135+T136</f>
        <v>46</v>
      </c>
      <c r="U137" s="83">
        <f t="shared" ref="U137" si="281">+U134+U135+U136</f>
        <v>0</v>
      </c>
      <c r="V137" s="213">
        <f t="shared" ref="V137" si="282">+V134+V135+V136</f>
        <v>46</v>
      </c>
      <c r="W137" s="85">
        <f>IF(Q137=0,0,((V137/Q137)-1)*100)</f>
        <v>100</v>
      </c>
      <c r="Y137" s="344"/>
      <c r="Z137" s="344"/>
      <c r="AB137" s="344"/>
    </row>
    <row r="138" spans="1:28" ht="13.5" thickTop="1">
      <c r="L138" s="61" t="s">
        <v>16</v>
      </c>
      <c r="M138" s="78">
        <f t="shared" ref="M138:N140" si="283">+M88+M113</f>
        <v>4</v>
      </c>
      <c r="N138" s="79">
        <f t="shared" si="283"/>
        <v>9</v>
      </c>
      <c r="O138" s="212">
        <f t="shared" si="268"/>
        <v>13</v>
      </c>
      <c r="P138" s="80">
        <f>+P88+P113</f>
        <v>0</v>
      </c>
      <c r="Q138" s="223">
        <f t="shared" ref="Q138:Q144" si="284">O138+P138</f>
        <v>13</v>
      </c>
      <c r="R138" s="78">
        <f t="shared" ref="R138:S140" si="285">+R88+R113</f>
        <v>13</v>
      </c>
      <c r="S138" s="79">
        <f t="shared" si="285"/>
        <v>6</v>
      </c>
      <c r="T138" s="212">
        <f t="shared" si="271"/>
        <v>19</v>
      </c>
      <c r="U138" s="80">
        <f>+U88+U113</f>
        <v>0</v>
      </c>
      <c r="V138" s="224">
        <f>T138+U138</f>
        <v>19</v>
      </c>
      <c r="W138" s="81">
        <f t="shared" si="272"/>
        <v>46.153846153846146</v>
      </c>
      <c r="Y138" s="344"/>
      <c r="Z138" s="344"/>
    </row>
    <row r="139" spans="1:28">
      <c r="L139" s="61" t="s">
        <v>17</v>
      </c>
      <c r="M139" s="78">
        <f t="shared" si="283"/>
        <v>3</v>
      </c>
      <c r="N139" s="79">
        <f t="shared" si="283"/>
        <v>5</v>
      </c>
      <c r="O139" s="212">
        <f>M139+N139</f>
        <v>8</v>
      </c>
      <c r="P139" s="80">
        <f>+P89+P114</f>
        <v>0</v>
      </c>
      <c r="Q139" s="223">
        <f>O139+P139</f>
        <v>8</v>
      </c>
      <c r="R139" s="78">
        <f t="shared" si="285"/>
        <v>10</v>
      </c>
      <c r="S139" s="79">
        <f t="shared" si="285"/>
        <v>5</v>
      </c>
      <c r="T139" s="212">
        <f>R139+S139</f>
        <v>15</v>
      </c>
      <c r="U139" s="80">
        <f>+U89+U114</f>
        <v>0</v>
      </c>
      <c r="V139" s="224">
        <f>T139+U139</f>
        <v>15</v>
      </c>
      <c r="W139" s="81">
        <f>IF(Q139=0,0,((V139/Q139)-1)*100)</f>
        <v>87.5</v>
      </c>
      <c r="Y139" s="344"/>
      <c r="Z139" s="344"/>
    </row>
    <row r="140" spans="1:28" ht="13.5" thickBot="1">
      <c r="L140" s="61" t="s">
        <v>18</v>
      </c>
      <c r="M140" s="78">
        <f t="shared" si="283"/>
        <v>5</v>
      </c>
      <c r="N140" s="79">
        <f t="shared" si="283"/>
        <v>3</v>
      </c>
      <c r="O140" s="214">
        <f t="shared" si="268"/>
        <v>8</v>
      </c>
      <c r="P140" s="86">
        <f>+P90+P115</f>
        <v>0</v>
      </c>
      <c r="Q140" s="223">
        <f t="shared" si="284"/>
        <v>8</v>
      </c>
      <c r="R140" s="78">
        <f t="shared" si="285"/>
        <v>10</v>
      </c>
      <c r="S140" s="79">
        <f t="shared" si="285"/>
        <v>6</v>
      </c>
      <c r="T140" s="214">
        <f t="shared" si="271"/>
        <v>16</v>
      </c>
      <c r="U140" s="86">
        <f>+U90+U115</f>
        <v>0</v>
      </c>
      <c r="V140" s="224">
        <f>T140+U140</f>
        <v>16</v>
      </c>
      <c r="W140" s="81">
        <f t="shared" si="272"/>
        <v>100</v>
      </c>
      <c r="Y140" s="344"/>
      <c r="Z140" s="344"/>
    </row>
    <row r="141" spans="1:28" ht="14.25" thickTop="1" thickBot="1">
      <c r="A141" s="422"/>
      <c r="L141" s="87" t="s">
        <v>19</v>
      </c>
      <c r="M141" s="83">
        <f>+M138+M139+M140</f>
        <v>12</v>
      </c>
      <c r="N141" s="84">
        <f t="shared" ref="N141" si="286">+N138+N139+N140</f>
        <v>17</v>
      </c>
      <c r="O141" s="213">
        <f t="shared" ref="O141" si="287">+O138+O139+O140</f>
        <v>29</v>
      </c>
      <c r="P141" s="83">
        <f t="shared" ref="P141" si="288">+P138+P139+P140</f>
        <v>0</v>
      </c>
      <c r="Q141" s="213">
        <f t="shared" ref="Q141" si="289">+Q138+Q139+Q140</f>
        <v>29</v>
      </c>
      <c r="R141" s="83">
        <f t="shared" ref="R141" si="290">+R138+R139+R140</f>
        <v>33</v>
      </c>
      <c r="S141" s="84">
        <f t="shared" ref="S141" si="291">+S138+S139+S140</f>
        <v>17</v>
      </c>
      <c r="T141" s="213">
        <f t="shared" ref="T141" si="292">+T138+T139+T140</f>
        <v>50</v>
      </c>
      <c r="U141" s="83">
        <f t="shared" ref="U141" si="293">+U138+U139+U140</f>
        <v>0</v>
      </c>
      <c r="V141" s="213">
        <f t="shared" ref="V141" si="294">+V138+V139+V140</f>
        <v>50</v>
      </c>
      <c r="W141" s="90">
        <f t="shared" si="272"/>
        <v>72.41379310344827</v>
      </c>
      <c r="Y141" s="344"/>
      <c r="Z141" s="344"/>
    </row>
    <row r="142" spans="1:28" ht="13.5" thickTop="1">
      <c r="A142" s="422"/>
      <c r="L142" s="61" t="s">
        <v>21</v>
      </c>
      <c r="M142" s="78">
        <f t="shared" ref="M142:N144" si="295">+M92+M117</f>
        <v>4</v>
      </c>
      <c r="N142" s="79">
        <f t="shared" si="295"/>
        <v>4</v>
      </c>
      <c r="O142" s="214">
        <f t="shared" si="268"/>
        <v>8</v>
      </c>
      <c r="P142" s="91">
        <f>+P92+P117</f>
        <v>0</v>
      </c>
      <c r="Q142" s="223">
        <f t="shared" si="284"/>
        <v>8</v>
      </c>
      <c r="R142" s="78">
        <f t="shared" ref="R142:S144" si="296">+R92+R117</f>
        <v>15</v>
      </c>
      <c r="S142" s="79">
        <f t="shared" si="296"/>
        <v>7</v>
      </c>
      <c r="T142" s="214">
        <f t="shared" si="271"/>
        <v>22</v>
      </c>
      <c r="U142" s="91">
        <f>+U92+U117</f>
        <v>0</v>
      </c>
      <c r="V142" s="224">
        <f>T142+U142</f>
        <v>22</v>
      </c>
      <c r="W142" s="81">
        <f t="shared" si="272"/>
        <v>175</v>
      </c>
    </row>
    <row r="143" spans="1:28">
      <c r="A143" s="422"/>
      <c r="L143" s="61" t="s">
        <v>22</v>
      </c>
      <c r="M143" s="78">
        <f t="shared" si="295"/>
        <v>5</v>
      </c>
      <c r="N143" s="79">
        <f t="shared" si="295"/>
        <v>7</v>
      </c>
      <c r="O143" s="214">
        <f t="shared" si="268"/>
        <v>12</v>
      </c>
      <c r="P143" s="80">
        <f>+P93+P118</f>
        <v>0</v>
      </c>
      <c r="Q143" s="223">
        <f t="shared" si="284"/>
        <v>12</v>
      </c>
      <c r="R143" s="78">
        <f t="shared" si="296"/>
        <v>15</v>
      </c>
      <c r="S143" s="79">
        <f t="shared" si="296"/>
        <v>20</v>
      </c>
      <c r="T143" s="214">
        <f t="shared" si="271"/>
        <v>35</v>
      </c>
      <c r="U143" s="80">
        <f>+U93+U118</f>
        <v>0</v>
      </c>
      <c r="V143" s="224">
        <f>T143+U143</f>
        <v>35</v>
      </c>
      <c r="W143" s="81">
        <f t="shared" si="272"/>
        <v>191.66666666666666</v>
      </c>
    </row>
    <row r="144" spans="1:28" ht="13.5" thickBot="1">
      <c r="A144" s="424"/>
      <c r="K144" s="424"/>
      <c r="L144" s="61" t="s">
        <v>23</v>
      </c>
      <c r="M144" s="78">
        <f t="shared" si="295"/>
        <v>4</v>
      </c>
      <c r="N144" s="79">
        <f t="shared" si="295"/>
        <v>5</v>
      </c>
      <c r="O144" s="214">
        <f t="shared" si="268"/>
        <v>9</v>
      </c>
      <c r="P144" s="80">
        <f>+P94+P119</f>
        <v>0</v>
      </c>
      <c r="Q144" s="223">
        <f t="shared" si="284"/>
        <v>9</v>
      </c>
      <c r="R144" s="78">
        <f t="shared" si="296"/>
        <v>14</v>
      </c>
      <c r="S144" s="79">
        <f t="shared" si="296"/>
        <v>36</v>
      </c>
      <c r="T144" s="214">
        <f t="shared" si="271"/>
        <v>50</v>
      </c>
      <c r="U144" s="80">
        <f>+U94+U119</f>
        <v>0</v>
      </c>
      <c r="V144" s="224">
        <f>T144+U144</f>
        <v>50</v>
      </c>
      <c r="W144" s="81">
        <f t="shared" si="272"/>
        <v>455.55555555555554</v>
      </c>
    </row>
    <row r="145" spans="1:28" ht="14.25" thickTop="1" thickBot="1">
      <c r="A145" s="424"/>
      <c r="K145" s="424"/>
      <c r="L145" s="82" t="s">
        <v>40</v>
      </c>
      <c r="M145" s="83">
        <f t="shared" ref="M145:V145" si="297">+M142+M143+M144</f>
        <v>13</v>
      </c>
      <c r="N145" s="84">
        <f t="shared" si="297"/>
        <v>16</v>
      </c>
      <c r="O145" s="213">
        <f t="shared" si="297"/>
        <v>29</v>
      </c>
      <c r="P145" s="83">
        <f t="shared" si="297"/>
        <v>0</v>
      </c>
      <c r="Q145" s="213">
        <f t="shared" si="297"/>
        <v>29</v>
      </c>
      <c r="R145" s="83">
        <f t="shared" si="297"/>
        <v>44</v>
      </c>
      <c r="S145" s="84">
        <f t="shared" si="297"/>
        <v>63</v>
      </c>
      <c r="T145" s="213">
        <f t="shared" si="297"/>
        <v>107</v>
      </c>
      <c r="U145" s="83">
        <f t="shared" si="297"/>
        <v>0</v>
      </c>
      <c r="V145" s="213">
        <f t="shared" si="297"/>
        <v>107</v>
      </c>
      <c r="W145" s="85">
        <f t="shared" si="272"/>
        <v>268.9655172413793</v>
      </c>
    </row>
    <row r="146" spans="1:28" ht="13.5" thickTop="1">
      <c r="L146" s="61" t="s">
        <v>10</v>
      </c>
      <c r="M146" s="78">
        <f t="shared" ref="M146:N148" si="298">+M96+M121</f>
        <v>4</v>
      </c>
      <c r="N146" s="79">
        <f t="shared" si="298"/>
        <v>4</v>
      </c>
      <c r="O146" s="212">
        <f>M146+N146</f>
        <v>8</v>
      </c>
      <c r="P146" s="80">
        <f>+P96+P121</f>
        <v>0</v>
      </c>
      <c r="Q146" s="223">
        <f t="shared" ref="Q146" si="299">O146+P146</f>
        <v>8</v>
      </c>
      <c r="R146" s="78">
        <f t="shared" ref="R146:S148" si="300">+R96+R121</f>
        <v>17</v>
      </c>
      <c r="S146" s="79">
        <f t="shared" si="300"/>
        <v>88</v>
      </c>
      <c r="T146" s="212">
        <f>R146+S146</f>
        <v>105</v>
      </c>
      <c r="U146" s="80">
        <f>+U96+U121</f>
        <v>0</v>
      </c>
      <c r="V146" s="224">
        <f>T146+U146</f>
        <v>105</v>
      </c>
      <c r="W146" s="81">
        <f>IF(Q146=0,0,((V146/Q146)-1)*100)</f>
        <v>1212.5</v>
      </c>
      <c r="Z146" s="344"/>
    </row>
    <row r="147" spans="1:28">
      <c r="L147" s="61" t="s">
        <v>11</v>
      </c>
      <c r="M147" s="78">
        <f t="shared" si="298"/>
        <v>6</v>
      </c>
      <c r="N147" s="79">
        <f t="shared" si="298"/>
        <v>4</v>
      </c>
      <c r="O147" s="212">
        <f>M147+N147</f>
        <v>10</v>
      </c>
      <c r="P147" s="80">
        <f>+P97+P122</f>
        <v>0</v>
      </c>
      <c r="Q147" s="223">
        <f>O147+P147</f>
        <v>10</v>
      </c>
      <c r="R147" s="78">
        <f t="shared" si="300"/>
        <v>15</v>
      </c>
      <c r="S147" s="79">
        <f t="shared" si="300"/>
        <v>58</v>
      </c>
      <c r="T147" s="212">
        <f>R147+S147</f>
        <v>73</v>
      </c>
      <c r="U147" s="80">
        <f>+U97+U122</f>
        <v>0</v>
      </c>
      <c r="V147" s="224">
        <f>T147+U147</f>
        <v>73</v>
      </c>
      <c r="W147" s="81">
        <f>IF(Q147=0,0,((V147/Q147)-1)*100)</f>
        <v>630</v>
      </c>
      <c r="Z147" s="344"/>
    </row>
    <row r="148" spans="1:28" ht="13.5" thickBot="1">
      <c r="L148" s="67" t="s">
        <v>12</v>
      </c>
      <c r="M148" s="78">
        <f t="shared" si="298"/>
        <v>7</v>
      </c>
      <c r="N148" s="79">
        <f t="shared" si="298"/>
        <v>10</v>
      </c>
      <c r="O148" s="212">
        <f>M148+N148</f>
        <v>17</v>
      </c>
      <c r="P148" s="80">
        <f>+P98+P123</f>
        <v>0</v>
      </c>
      <c r="Q148" s="223">
        <f>O148+P148</f>
        <v>17</v>
      </c>
      <c r="R148" s="78">
        <f t="shared" si="300"/>
        <v>24</v>
      </c>
      <c r="S148" s="79">
        <f t="shared" si="300"/>
        <v>92</v>
      </c>
      <c r="T148" s="212">
        <f>R148+S148</f>
        <v>116</v>
      </c>
      <c r="U148" s="80">
        <f>+U98+U123</f>
        <v>0</v>
      </c>
      <c r="V148" s="224">
        <f>T148+U148</f>
        <v>116</v>
      </c>
      <c r="W148" s="81">
        <f>IF(Q148=0,0,((V148/Q148)-1)*100)</f>
        <v>582.35294117647061</v>
      </c>
      <c r="Z148" s="344"/>
    </row>
    <row r="149" spans="1:28" ht="14.25" thickTop="1" thickBot="1">
      <c r="L149" s="82" t="s">
        <v>57</v>
      </c>
      <c r="M149" s="83">
        <f t="shared" ref="M149" si="301">+M146+M147+M148</f>
        <v>17</v>
      </c>
      <c r="N149" s="84">
        <f t="shared" ref="N149" si="302">+N146+N147+N148</f>
        <v>18</v>
      </c>
      <c r="O149" s="209">
        <f t="shared" ref="O149" si="303">+O146+O147+O148</f>
        <v>35</v>
      </c>
      <c r="P149" s="83">
        <f t="shared" ref="P149" si="304">+P146+P147+P148</f>
        <v>0</v>
      </c>
      <c r="Q149" s="209">
        <f t="shared" ref="Q149" si="305">+Q146+Q147+Q148</f>
        <v>35</v>
      </c>
      <c r="R149" s="83">
        <f t="shared" ref="R149" si="306">+R146+R147+R148</f>
        <v>56</v>
      </c>
      <c r="S149" s="84">
        <f t="shared" ref="S149" si="307">+S146+S147+S148</f>
        <v>238</v>
      </c>
      <c r="T149" s="209">
        <f t="shared" ref="T149" si="308">+T146+T147+T148</f>
        <v>294</v>
      </c>
      <c r="U149" s="83">
        <f t="shared" ref="U149" si="309">+U146+U147+U148</f>
        <v>0</v>
      </c>
      <c r="V149" s="209">
        <f t="shared" ref="V149" si="310">+V146+V147+V148</f>
        <v>294</v>
      </c>
      <c r="W149" s="85">
        <f t="shared" ref="W149" si="311">IF(Q149=0,0,((V149/Q149)-1)*100)</f>
        <v>740</v>
      </c>
      <c r="Z149" s="344"/>
    </row>
    <row r="150" spans="1:28" ht="14.25" thickTop="1" thickBot="1">
      <c r="L150" s="82" t="s">
        <v>64</v>
      </c>
      <c r="M150" s="83">
        <f t="shared" ref="M150" si="312">+M137+M141+M145+M149</f>
        <v>55</v>
      </c>
      <c r="N150" s="84">
        <f t="shared" ref="N150" si="313">+N137+N141+N145+N149</f>
        <v>61</v>
      </c>
      <c r="O150" s="213">
        <f t="shared" ref="O150" si="314">+O137+O141+O145+O149</f>
        <v>116</v>
      </c>
      <c r="P150" s="83">
        <f t="shared" ref="P150" si="315">+P137+P141+P145+P149</f>
        <v>0</v>
      </c>
      <c r="Q150" s="213">
        <f t="shared" ref="Q150" si="316">+Q137+Q141+Q145+Q149</f>
        <v>116</v>
      </c>
      <c r="R150" s="83">
        <f t="shared" ref="R150" si="317">+R137+R141+R145+R149</f>
        <v>159</v>
      </c>
      <c r="S150" s="84">
        <f t="shared" ref="S150" si="318">+S137+S141+S145+S149</f>
        <v>338</v>
      </c>
      <c r="T150" s="213">
        <f t="shared" ref="T150" si="319">+T137+T141+T145+T149</f>
        <v>497</v>
      </c>
      <c r="U150" s="83">
        <f t="shared" ref="U150" si="320">+U137+U141+U145+U149</f>
        <v>0</v>
      </c>
      <c r="V150" s="213">
        <f t="shared" ref="V150" si="321">+V137+V141+V145+V149</f>
        <v>497</v>
      </c>
      <c r="W150" s="85">
        <f>IF(Q150=0,0,((V150/Q150)-1)*100)</f>
        <v>328.44827586206895</v>
      </c>
      <c r="Y150" s="344"/>
      <c r="Z150" s="344"/>
      <c r="AB150" s="344"/>
    </row>
    <row r="151" spans="1:28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8" ht="13.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8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8" ht="14.25" thickTop="1" thickBot="1">
      <c r="L155" s="257"/>
      <c r="M155" s="258" t="s">
        <v>59</v>
      </c>
      <c r="N155" s="259"/>
      <c r="O155" s="297"/>
      <c r="P155" s="258"/>
      <c r="Q155" s="258"/>
      <c r="R155" s="258" t="s">
        <v>63</v>
      </c>
      <c r="S155" s="259"/>
      <c r="T155" s="297"/>
      <c r="U155" s="258"/>
      <c r="V155" s="258"/>
      <c r="W155" s="381" t="s">
        <v>2</v>
      </c>
    </row>
    <row r="156" spans="1:28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8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8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8">
      <c r="L159" s="261" t="s">
        <v>13</v>
      </c>
      <c r="M159" s="278">
        <v>0</v>
      </c>
      <c r="N159" s="279">
        <v>0</v>
      </c>
      <c r="O159" s="280">
        <f>M159+N159</f>
        <v>0</v>
      </c>
      <c r="P159" s="281">
        <v>0</v>
      </c>
      <c r="Q159" s="280">
        <f>O159+P159</f>
        <v>0</v>
      </c>
      <c r="R159" s="278">
        <v>0</v>
      </c>
      <c r="S159" s="279">
        <v>0</v>
      </c>
      <c r="T159" s="280">
        <f>R159+S159</f>
        <v>0</v>
      </c>
      <c r="U159" s="281">
        <v>0</v>
      </c>
      <c r="V159" s="280">
        <f>T159+U159</f>
        <v>0</v>
      </c>
      <c r="W159" s="282">
        <f t="shared" ref="W159:W170" si="322">IF(Q159=0,0,((V159/Q159)-1)*100)</f>
        <v>0</v>
      </c>
    </row>
    <row r="160" spans="1:28">
      <c r="L160" s="261" t="s">
        <v>14</v>
      </c>
      <c r="M160" s="278">
        <v>0</v>
      </c>
      <c r="N160" s="279">
        <v>0</v>
      </c>
      <c r="O160" s="280">
        <f>M160+N160</f>
        <v>0</v>
      </c>
      <c r="P160" s="281">
        <v>0</v>
      </c>
      <c r="Q160" s="280">
        <f>O160+P160</f>
        <v>0</v>
      </c>
      <c r="R160" s="278">
        <v>0</v>
      </c>
      <c r="S160" s="279">
        <v>0</v>
      </c>
      <c r="T160" s="280">
        <f>R160+S160</f>
        <v>0</v>
      </c>
      <c r="U160" s="281">
        <v>0</v>
      </c>
      <c r="V160" s="280">
        <f>T160+U160</f>
        <v>0</v>
      </c>
      <c r="W160" s="282">
        <f t="shared" si="322"/>
        <v>0</v>
      </c>
    </row>
    <row r="161" spans="1:23" ht="13.5" thickBot="1">
      <c r="L161" s="261" t="s">
        <v>15</v>
      </c>
      <c r="M161" s="278">
        <v>0</v>
      </c>
      <c r="N161" s="279">
        <v>0</v>
      </c>
      <c r="O161" s="280">
        <f>M161+N161</f>
        <v>0</v>
      </c>
      <c r="P161" s="281">
        <v>0</v>
      </c>
      <c r="Q161" s="280">
        <f>O161+P161</f>
        <v>0</v>
      </c>
      <c r="R161" s="278">
        <v>0</v>
      </c>
      <c r="S161" s="279">
        <v>0</v>
      </c>
      <c r="T161" s="280">
        <f>R161+S161</f>
        <v>0</v>
      </c>
      <c r="U161" s="281">
        <v>0</v>
      </c>
      <c r="V161" s="280">
        <f>T161+U161</f>
        <v>0</v>
      </c>
      <c r="W161" s="282">
        <f>IF(Q161=0,0,((V161/Q161)-1)*100)</f>
        <v>0</v>
      </c>
    </row>
    <row r="162" spans="1:23" ht="14.25" thickTop="1" thickBot="1">
      <c r="L162" s="283" t="s">
        <v>61</v>
      </c>
      <c r="M162" s="284">
        <f t="shared" ref="M162" si="323">+M159+M160+M161</f>
        <v>0</v>
      </c>
      <c r="N162" s="285">
        <f t="shared" ref="N162" si="324">+N159+N160+N161</f>
        <v>0</v>
      </c>
      <c r="O162" s="286">
        <f t="shared" ref="O162" si="325">+O159+O160+O161</f>
        <v>0</v>
      </c>
      <c r="P162" s="284">
        <f t="shared" ref="P162" si="326">+P159+P160+P161</f>
        <v>0</v>
      </c>
      <c r="Q162" s="286">
        <f t="shared" ref="Q162" si="327">+Q159+Q160+Q161</f>
        <v>0</v>
      </c>
      <c r="R162" s="284">
        <f t="shared" ref="R162" si="328">+R159+R160+R161</f>
        <v>0</v>
      </c>
      <c r="S162" s="285">
        <f t="shared" ref="S162" si="329">+S159+S160+S161</f>
        <v>0</v>
      </c>
      <c r="T162" s="286">
        <f t="shared" ref="T162" si="330">+T159+T160+T161</f>
        <v>0</v>
      </c>
      <c r="U162" s="284">
        <f t="shared" ref="U162" si="331">+U159+U160+U161</f>
        <v>0</v>
      </c>
      <c r="V162" s="286">
        <f t="shared" ref="V162" si="332">+V159+V160+V161</f>
        <v>0</v>
      </c>
      <c r="W162" s="287">
        <f t="shared" si="322"/>
        <v>0</v>
      </c>
    </row>
    <row r="163" spans="1:23" ht="13.5" thickTop="1">
      <c r="L163" s="261" t="s">
        <v>16</v>
      </c>
      <c r="M163" s="278">
        <v>0</v>
      </c>
      <c r="N163" s="279">
        <v>0</v>
      </c>
      <c r="O163" s="280">
        <f>SUM(M163:N163)</f>
        <v>0</v>
      </c>
      <c r="P163" s="281">
        <v>0</v>
      </c>
      <c r="Q163" s="280">
        <f t="shared" ref="Q163" si="333">O163+P163</f>
        <v>0</v>
      </c>
      <c r="R163" s="278">
        <v>0</v>
      </c>
      <c r="S163" s="279">
        <v>0</v>
      </c>
      <c r="T163" s="280">
        <f>SUM(R163:S163)</f>
        <v>0</v>
      </c>
      <c r="U163" s="281">
        <v>0</v>
      </c>
      <c r="V163" s="280">
        <f t="shared" ref="V163" si="334">T163+U163</f>
        <v>0</v>
      </c>
      <c r="W163" s="282">
        <f t="shared" si="322"/>
        <v>0</v>
      </c>
    </row>
    <row r="164" spans="1:23">
      <c r="L164" s="261" t="s">
        <v>17</v>
      </c>
      <c r="M164" s="278">
        <v>0</v>
      </c>
      <c r="N164" s="279">
        <v>0</v>
      </c>
      <c r="O164" s="280">
        <f>SUM(M164:N164)</f>
        <v>0</v>
      </c>
      <c r="P164" s="281">
        <v>0</v>
      </c>
      <c r="Q164" s="280">
        <f>O164+P164</f>
        <v>0</v>
      </c>
      <c r="R164" s="278">
        <v>0</v>
      </c>
      <c r="S164" s="279">
        <v>0</v>
      </c>
      <c r="T164" s="280">
        <f>SUM(R164:S164)</f>
        <v>0</v>
      </c>
      <c r="U164" s="281">
        <v>0</v>
      </c>
      <c r="V164" s="280">
        <f>T164+U164</f>
        <v>0</v>
      </c>
      <c r="W164" s="282">
        <f>IF(Q164=0,0,((V164/Q164)-1)*100)</f>
        <v>0</v>
      </c>
    </row>
    <row r="165" spans="1:23" ht="13.5" thickBot="1">
      <c r="L165" s="261" t="s">
        <v>18</v>
      </c>
      <c r="M165" s="278">
        <v>0</v>
      </c>
      <c r="N165" s="279">
        <v>0</v>
      </c>
      <c r="O165" s="288">
        <f>SUM(M165:N165)</f>
        <v>0</v>
      </c>
      <c r="P165" s="289">
        <v>0</v>
      </c>
      <c r="Q165" s="288">
        <f>O165+P165</f>
        <v>0</v>
      </c>
      <c r="R165" s="278">
        <v>0</v>
      </c>
      <c r="S165" s="279">
        <v>0</v>
      </c>
      <c r="T165" s="288">
        <f>SUM(R165:S165)</f>
        <v>0</v>
      </c>
      <c r="U165" s="289">
        <v>0</v>
      </c>
      <c r="V165" s="288">
        <f>T165+U165</f>
        <v>0</v>
      </c>
      <c r="W165" s="282">
        <f t="shared" si="322"/>
        <v>0</v>
      </c>
    </row>
    <row r="166" spans="1:23" ht="14.25" thickTop="1" thickBot="1">
      <c r="L166" s="290" t="s">
        <v>39</v>
      </c>
      <c r="M166" s="291">
        <f>+M163+M164+M165</f>
        <v>0</v>
      </c>
      <c r="N166" s="291">
        <f t="shared" ref="N166" si="335">+N163+N164+N165</f>
        <v>0</v>
      </c>
      <c r="O166" s="292">
        <f t="shared" ref="O166" si="336">+O163+O164+O165</f>
        <v>0</v>
      </c>
      <c r="P166" s="293">
        <f t="shared" ref="P166" si="337">+P163+P164+P165</f>
        <v>0</v>
      </c>
      <c r="Q166" s="292">
        <f t="shared" ref="Q166" si="338">+Q163+Q164+Q165</f>
        <v>0</v>
      </c>
      <c r="R166" s="291">
        <f t="shared" ref="R166" si="339">+R163+R164+R165</f>
        <v>0</v>
      </c>
      <c r="S166" s="291">
        <f t="shared" ref="S166" si="340">+S163+S164+S165</f>
        <v>0</v>
      </c>
      <c r="T166" s="292">
        <f t="shared" ref="T166" si="341">+T163+T164+T165</f>
        <v>0</v>
      </c>
      <c r="U166" s="293">
        <f t="shared" ref="U166" si="342">+U163+U164+U165</f>
        <v>0</v>
      </c>
      <c r="V166" s="292">
        <f t="shared" ref="V166" si="343">+V163+V164+V165</f>
        <v>0</v>
      </c>
      <c r="W166" s="294">
        <f t="shared" si="322"/>
        <v>0</v>
      </c>
    </row>
    <row r="167" spans="1:23" ht="13.5" thickTop="1">
      <c r="A167" s="424"/>
      <c r="K167" s="424"/>
      <c r="L167" s="261" t="s">
        <v>21</v>
      </c>
      <c r="M167" s="278">
        <v>0</v>
      </c>
      <c r="N167" s="279">
        <v>0</v>
      </c>
      <c r="O167" s="288">
        <f>SUM(M167:N167)</f>
        <v>0</v>
      </c>
      <c r="P167" s="295">
        <v>0</v>
      </c>
      <c r="Q167" s="288">
        <f>O167+P167</f>
        <v>0</v>
      </c>
      <c r="R167" s="278">
        <v>0</v>
      </c>
      <c r="S167" s="279">
        <v>0</v>
      </c>
      <c r="T167" s="288">
        <f>SUM(R167:S167)</f>
        <v>0</v>
      </c>
      <c r="U167" s="295">
        <v>0</v>
      </c>
      <c r="V167" s="288">
        <f>T167+U167</f>
        <v>0</v>
      </c>
      <c r="W167" s="282">
        <f t="shared" si="322"/>
        <v>0</v>
      </c>
    </row>
    <row r="168" spans="1:23">
      <c r="A168" s="424"/>
      <c r="K168" s="424"/>
      <c r="L168" s="261" t="s">
        <v>22</v>
      </c>
      <c r="M168" s="278">
        <v>0</v>
      </c>
      <c r="N168" s="279">
        <v>0</v>
      </c>
      <c r="O168" s="288">
        <f>SUM(M168:N168)</f>
        <v>0</v>
      </c>
      <c r="P168" s="281">
        <v>0</v>
      </c>
      <c r="Q168" s="288">
        <f>O168+P168</f>
        <v>0</v>
      </c>
      <c r="R168" s="278">
        <v>0</v>
      </c>
      <c r="S168" s="279">
        <v>0</v>
      </c>
      <c r="T168" s="288">
        <f>SUM(R168:S168)</f>
        <v>0</v>
      </c>
      <c r="U168" s="281">
        <v>0</v>
      </c>
      <c r="V168" s="288">
        <f>T168+U168</f>
        <v>0</v>
      </c>
      <c r="W168" s="282">
        <f t="shared" si="322"/>
        <v>0</v>
      </c>
    </row>
    <row r="169" spans="1:23" ht="13.5" thickBot="1">
      <c r="A169" s="424"/>
      <c r="K169" s="424"/>
      <c r="L169" s="261" t="s">
        <v>23</v>
      </c>
      <c r="M169" s="278">
        <v>0</v>
      </c>
      <c r="N169" s="279">
        <v>0</v>
      </c>
      <c r="O169" s="288">
        <f>SUM(M169:N169)</f>
        <v>0</v>
      </c>
      <c r="P169" s="281">
        <v>0</v>
      </c>
      <c r="Q169" s="288">
        <f>O169+P169</f>
        <v>0</v>
      </c>
      <c r="R169" s="278">
        <v>0</v>
      </c>
      <c r="S169" s="279">
        <v>0</v>
      </c>
      <c r="T169" s="288">
        <f>SUM(R169:S169)</f>
        <v>0</v>
      </c>
      <c r="U169" s="281">
        <v>0</v>
      </c>
      <c r="V169" s="288">
        <f>T169+U169</f>
        <v>0</v>
      </c>
      <c r="W169" s="282">
        <f t="shared" si="322"/>
        <v>0</v>
      </c>
    </row>
    <row r="170" spans="1:23" ht="14.25" thickTop="1" thickBot="1">
      <c r="L170" s="283" t="s">
        <v>40</v>
      </c>
      <c r="M170" s="284">
        <f t="shared" ref="M170:V170" si="344">+M167+M168+M169</f>
        <v>0</v>
      </c>
      <c r="N170" s="285">
        <f t="shared" si="344"/>
        <v>0</v>
      </c>
      <c r="O170" s="286">
        <f t="shared" si="344"/>
        <v>0</v>
      </c>
      <c r="P170" s="284">
        <f t="shared" si="344"/>
        <v>0</v>
      </c>
      <c r="Q170" s="286">
        <f t="shared" si="344"/>
        <v>0</v>
      </c>
      <c r="R170" s="284">
        <f t="shared" si="344"/>
        <v>0</v>
      </c>
      <c r="S170" s="285">
        <f t="shared" si="344"/>
        <v>0</v>
      </c>
      <c r="T170" s="286">
        <f t="shared" si="344"/>
        <v>0</v>
      </c>
      <c r="U170" s="284">
        <f t="shared" si="344"/>
        <v>0</v>
      </c>
      <c r="V170" s="286">
        <f t="shared" si="344"/>
        <v>0</v>
      </c>
      <c r="W170" s="287">
        <f t="shared" si="322"/>
        <v>0</v>
      </c>
    </row>
    <row r="171" spans="1:23" ht="13.5" thickTop="1">
      <c r="L171" s="261" t="s">
        <v>10</v>
      </c>
      <c r="M171" s="278">
        <v>0</v>
      </c>
      <c r="N171" s="279">
        <v>0</v>
      </c>
      <c r="O171" s="280">
        <f>M171+N171</f>
        <v>0</v>
      </c>
      <c r="P171" s="281">
        <v>0</v>
      </c>
      <c r="Q171" s="280">
        <f>O171+P171</f>
        <v>0</v>
      </c>
      <c r="R171" s="278">
        <v>0</v>
      </c>
      <c r="S171" s="279">
        <v>0</v>
      </c>
      <c r="T171" s="280">
        <f>R171+S171</f>
        <v>0</v>
      </c>
      <c r="U171" s="281">
        <v>0</v>
      </c>
      <c r="V171" s="280">
        <f t="shared" ref="V171" si="345">T171+U171</f>
        <v>0</v>
      </c>
      <c r="W171" s="282">
        <f>IF(Q171=0,0,((V171/Q171)-1)*100)</f>
        <v>0</v>
      </c>
    </row>
    <row r="172" spans="1:23">
      <c r="L172" s="261" t="s">
        <v>11</v>
      </c>
      <c r="M172" s="278">
        <v>0</v>
      </c>
      <c r="N172" s="279">
        <v>0</v>
      </c>
      <c r="O172" s="280">
        <f>M172+N172</f>
        <v>0</v>
      </c>
      <c r="P172" s="281">
        <v>0</v>
      </c>
      <c r="Q172" s="280">
        <f>O172+P172</f>
        <v>0</v>
      </c>
      <c r="R172" s="278">
        <v>0</v>
      </c>
      <c r="S172" s="279">
        <v>0</v>
      </c>
      <c r="T172" s="280">
        <f>R172+S172</f>
        <v>0</v>
      </c>
      <c r="U172" s="281">
        <v>0</v>
      </c>
      <c r="V172" s="280">
        <f>T172+U172</f>
        <v>0</v>
      </c>
      <c r="W172" s="282">
        <f>IF(Q172=0,0,((V172/Q172)-1)*100)</f>
        <v>0</v>
      </c>
    </row>
    <row r="173" spans="1:23" ht="13.5" thickBot="1">
      <c r="L173" s="267" t="s">
        <v>12</v>
      </c>
      <c r="M173" s="278">
        <v>0</v>
      </c>
      <c r="N173" s="279">
        <v>0</v>
      </c>
      <c r="O173" s="280">
        <f>M173+N173</f>
        <v>0</v>
      </c>
      <c r="P173" s="281">
        <v>0</v>
      </c>
      <c r="Q173" s="280">
        <f>O173+P173</f>
        <v>0</v>
      </c>
      <c r="R173" s="278">
        <v>0</v>
      </c>
      <c r="S173" s="279">
        <v>0</v>
      </c>
      <c r="T173" s="280">
        <f>R173+S173</f>
        <v>0</v>
      </c>
      <c r="U173" s="281">
        <v>0</v>
      </c>
      <c r="V173" s="280">
        <f>T173+U173</f>
        <v>0</v>
      </c>
      <c r="W173" s="282">
        <f>IF(Q173=0,0,((V173/Q173)-1)*100)</f>
        <v>0</v>
      </c>
    </row>
    <row r="174" spans="1:23" ht="14.25" thickTop="1" thickBot="1">
      <c r="L174" s="448" t="s">
        <v>57</v>
      </c>
      <c r="M174" s="449">
        <f t="shared" ref="M174" si="346">+M171+M172+M173</f>
        <v>0</v>
      </c>
      <c r="N174" s="450">
        <f t="shared" ref="N174" si="347">+N171+N172+N173</f>
        <v>0</v>
      </c>
      <c r="O174" s="451">
        <f t="shared" ref="O174" si="348">+O171+O172+O173</f>
        <v>0</v>
      </c>
      <c r="P174" s="449">
        <f t="shared" ref="P174" si="349">+P171+P172+P173</f>
        <v>0</v>
      </c>
      <c r="Q174" s="452">
        <f t="shared" ref="Q174" si="350">+Q171+Q172+Q173</f>
        <v>0</v>
      </c>
      <c r="R174" s="449">
        <f t="shared" ref="R174" si="351">+R171+R172+R173</f>
        <v>0</v>
      </c>
      <c r="S174" s="450">
        <f t="shared" ref="S174" si="352">+S171+S172+S173</f>
        <v>0</v>
      </c>
      <c r="T174" s="451">
        <f t="shared" ref="T174" si="353">+T171+T172+T173</f>
        <v>0</v>
      </c>
      <c r="U174" s="449">
        <f t="shared" ref="U174" si="354">+U171+U172+U173</f>
        <v>0</v>
      </c>
      <c r="V174" s="452">
        <f t="shared" ref="V174" si="355">+V171+V172+V173</f>
        <v>0</v>
      </c>
      <c r="W174" s="453">
        <f t="shared" ref="W174" si="356">IF(Q174=0,0,((V174/Q174)-1)*100)</f>
        <v>0</v>
      </c>
    </row>
    <row r="175" spans="1:23" ht="14.25" thickTop="1" thickBot="1">
      <c r="L175" s="283" t="s">
        <v>64</v>
      </c>
      <c r="M175" s="284">
        <f t="shared" ref="M175" si="357">+M162+M166+M170+M174</f>
        <v>0</v>
      </c>
      <c r="N175" s="285">
        <f t="shared" ref="N175" si="358">+N162+N166+N170+N174</f>
        <v>0</v>
      </c>
      <c r="O175" s="286">
        <f t="shared" ref="O175" si="359">+O162+O166+O170+O174</f>
        <v>0</v>
      </c>
      <c r="P175" s="284">
        <f t="shared" ref="P175" si="360">+P162+P166+P170+P174</f>
        <v>0</v>
      </c>
      <c r="Q175" s="286">
        <f t="shared" ref="Q175" si="361">+Q162+Q166+Q170+Q174</f>
        <v>0</v>
      </c>
      <c r="R175" s="284">
        <f t="shared" ref="R175" si="362">+R162+R166+R170+R174</f>
        <v>0</v>
      </c>
      <c r="S175" s="285">
        <f t="shared" ref="S175" si="363">+S162+S166+S170+S174</f>
        <v>0</v>
      </c>
      <c r="T175" s="286">
        <f t="shared" ref="T175" si="364">+T162+T166+T170+T174</f>
        <v>0</v>
      </c>
      <c r="U175" s="284">
        <f t="shared" ref="U175" si="365">+U162+U166+U170+U174</f>
        <v>0</v>
      </c>
      <c r="V175" s="286">
        <f t="shared" ref="V175" si="366">+V162+V166+V170+V174</f>
        <v>0</v>
      </c>
      <c r="W175" s="287">
        <f>IF(Q175=0,0,((V175/Q175)-1)*100)</f>
        <v>0</v>
      </c>
    </row>
    <row r="176" spans="1:23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3" ht="13.5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3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3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3" ht="14.25" thickTop="1" thickBot="1">
      <c r="L180" s="257"/>
      <c r="M180" s="258" t="s">
        <v>59</v>
      </c>
      <c r="N180" s="259"/>
      <c r="O180" s="297"/>
      <c r="P180" s="258"/>
      <c r="Q180" s="258"/>
      <c r="R180" s="258" t="s">
        <v>63</v>
      </c>
      <c r="S180" s="259"/>
      <c r="T180" s="297"/>
      <c r="U180" s="258"/>
      <c r="V180" s="258"/>
      <c r="W180" s="381" t="s">
        <v>2</v>
      </c>
    </row>
    <row r="181" spans="1:23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3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</row>
    <row r="183" spans="1:23" ht="6" customHeight="1" thickTop="1">
      <c r="L183" s="261"/>
      <c r="M183" s="337"/>
      <c r="N183" s="274"/>
      <c r="O183" s="275"/>
      <c r="P183" s="276"/>
      <c r="Q183" s="275"/>
      <c r="R183" s="337"/>
      <c r="S183" s="274"/>
      <c r="T183" s="275"/>
      <c r="U183" s="276"/>
      <c r="V183" s="275"/>
      <c r="W183" s="277"/>
    </row>
    <row r="184" spans="1:23">
      <c r="L184" s="261" t="s">
        <v>13</v>
      </c>
      <c r="M184" s="338">
        <v>0</v>
      </c>
      <c r="N184" s="279">
        <v>0</v>
      </c>
      <c r="O184" s="280">
        <f>M184+N184</f>
        <v>0</v>
      </c>
      <c r="P184" s="281">
        <v>0</v>
      </c>
      <c r="Q184" s="280">
        <f>O184+P184</f>
        <v>0</v>
      </c>
      <c r="R184" s="338">
        <v>29</v>
      </c>
      <c r="S184" s="279">
        <v>33</v>
      </c>
      <c r="T184" s="280">
        <f>R184+S184</f>
        <v>62</v>
      </c>
      <c r="U184" s="281">
        <v>0</v>
      </c>
      <c r="V184" s="280">
        <f>T184+U184</f>
        <v>62</v>
      </c>
      <c r="W184" s="282">
        <f t="shared" ref="W184:W195" si="367">IF(Q184=0,0,((V184/Q184)-1)*100)</f>
        <v>0</v>
      </c>
    </row>
    <row r="185" spans="1:23">
      <c r="L185" s="261" t="s">
        <v>14</v>
      </c>
      <c r="M185" s="338">
        <v>0</v>
      </c>
      <c r="N185" s="279">
        <v>0</v>
      </c>
      <c r="O185" s="280">
        <f>M185+N185</f>
        <v>0</v>
      </c>
      <c r="P185" s="281">
        <v>0</v>
      </c>
      <c r="Q185" s="280">
        <f>O185+P185</f>
        <v>0</v>
      </c>
      <c r="R185" s="338">
        <v>25</v>
      </c>
      <c r="S185" s="279">
        <v>25</v>
      </c>
      <c r="T185" s="280">
        <f>R185+S185</f>
        <v>50</v>
      </c>
      <c r="U185" s="281">
        <v>0</v>
      </c>
      <c r="V185" s="280">
        <f>T185+U185</f>
        <v>50</v>
      </c>
      <c r="W185" s="282">
        <f t="shared" si="367"/>
        <v>0</v>
      </c>
    </row>
    <row r="186" spans="1:23" ht="13.5" thickBot="1">
      <c r="L186" s="261" t="s">
        <v>15</v>
      </c>
      <c r="M186" s="338">
        <v>0</v>
      </c>
      <c r="N186" s="279">
        <v>0</v>
      </c>
      <c r="O186" s="280">
        <f>M186+N186</f>
        <v>0</v>
      </c>
      <c r="P186" s="281">
        <v>0</v>
      </c>
      <c r="Q186" s="280">
        <f>O186+P186</f>
        <v>0</v>
      </c>
      <c r="R186" s="338">
        <v>22</v>
      </c>
      <c r="S186" s="279">
        <v>30</v>
      </c>
      <c r="T186" s="280">
        <f>R186+S186</f>
        <v>52</v>
      </c>
      <c r="U186" s="281">
        <v>0</v>
      </c>
      <c r="V186" s="280">
        <f>T186+U186</f>
        <v>52</v>
      </c>
      <c r="W186" s="282">
        <f>IF(Q186=0,0,((V186/Q186)-1)*100)</f>
        <v>0</v>
      </c>
    </row>
    <row r="187" spans="1:23" ht="14.25" thickTop="1" thickBot="1">
      <c r="L187" s="283" t="s">
        <v>61</v>
      </c>
      <c r="M187" s="284">
        <f t="shared" ref="M187" si="368">+M184+M185+M186</f>
        <v>0</v>
      </c>
      <c r="N187" s="285">
        <f t="shared" ref="N187" si="369">+N184+N185+N186</f>
        <v>0</v>
      </c>
      <c r="O187" s="286">
        <f t="shared" ref="O187" si="370">+O184+O185+O186</f>
        <v>0</v>
      </c>
      <c r="P187" s="284">
        <f t="shared" ref="P187" si="371">+P184+P185+P186</f>
        <v>0</v>
      </c>
      <c r="Q187" s="305">
        <f t="shared" ref="Q187" si="372">+Q184+Q185+Q186</f>
        <v>0</v>
      </c>
      <c r="R187" s="285">
        <f t="shared" ref="R187" si="373">+R184+R185+R186</f>
        <v>76</v>
      </c>
      <c r="S187" s="285">
        <f t="shared" ref="S187" si="374">+S184+S185+S186</f>
        <v>88</v>
      </c>
      <c r="T187" s="286">
        <f t="shared" ref="T187" si="375">+T184+T185+T186</f>
        <v>164</v>
      </c>
      <c r="U187" s="284">
        <f t="shared" ref="U187" si="376">+U184+U185+U186</f>
        <v>0</v>
      </c>
      <c r="V187" s="286">
        <f t="shared" ref="V187" si="377">+V184+V185+V186</f>
        <v>164</v>
      </c>
      <c r="W187" s="287">
        <f t="shared" si="367"/>
        <v>0</v>
      </c>
    </row>
    <row r="188" spans="1:23" ht="13.5" thickTop="1">
      <c r="L188" s="261" t="s">
        <v>16</v>
      </c>
      <c r="M188" s="338">
        <v>0</v>
      </c>
      <c r="N188" s="279">
        <v>0</v>
      </c>
      <c r="O188" s="280">
        <f>SUM(M188:N188)</f>
        <v>0</v>
      </c>
      <c r="P188" s="281">
        <v>0</v>
      </c>
      <c r="Q188" s="280">
        <f>O188+P188</f>
        <v>0</v>
      </c>
      <c r="R188" s="338">
        <v>15</v>
      </c>
      <c r="S188" s="279">
        <v>20</v>
      </c>
      <c r="T188" s="280">
        <f>SUM(R188:S188)</f>
        <v>35</v>
      </c>
      <c r="U188" s="281">
        <v>0</v>
      </c>
      <c r="V188" s="280">
        <f>T188+U188</f>
        <v>35</v>
      </c>
      <c r="W188" s="282">
        <f t="shared" si="367"/>
        <v>0</v>
      </c>
    </row>
    <row r="189" spans="1:23">
      <c r="L189" s="261" t="s">
        <v>17</v>
      </c>
      <c r="M189" s="338">
        <v>0</v>
      </c>
      <c r="N189" s="279">
        <v>0</v>
      </c>
      <c r="O189" s="280">
        <f>SUM(M189:N189)</f>
        <v>0</v>
      </c>
      <c r="P189" s="281">
        <v>0</v>
      </c>
      <c r="Q189" s="280">
        <f>O189+P189</f>
        <v>0</v>
      </c>
      <c r="R189" s="338">
        <v>23</v>
      </c>
      <c r="S189" s="279">
        <v>27</v>
      </c>
      <c r="T189" s="280">
        <f>SUM(R189:S189)</f>
        <v>50</v>
      </c>
      <c r="U189" s="281">
        <v>0</v>
      </c>
      <c r="V189" s="280">
        <f>T189+U189</f>
        <v>50</v>
      </c>
      <c r="W189" s="282">
        <f>IF(Q189=0,0,((V189/Q189)-1)*100)</f>
        <v>0</v>
      </c>
    </row>
    <row r="190" spans="1:23" ht="13.5" thickBot="1">
      <c r="L190" s="261" t="s">
        <v>18</v>
      </c>
      <c r="M190" s="338">
        <v>0</v>
      </c>
      <c r="N190" s="279">
        <v>0</v>
      </c>
      <c r="O190" s="288">
        <f>SUM(M190:N190)</f>
        <v>0</v>
      </c>
      <c r="P190" s="289">
        <v>0</v>
      </c>
      <c r="Q190" s="280">
        <f>O190+P190</f>
        <v>0</v>
      </c>
      <c r="R190" s="338">
        <v>27</v>
      </c>
      <c r="S190" s="279">
        <v>31</v>
      </c>
      <c r="T190" s="288">
        <f>SUM(R190:S190)</f>
        <v>58</v>
      </c>
      <c r="U190" s="289">
        <v>0</v>
      </c>
      <c r="V190" s="288">
        <f>T190+U190</f>
        <v>58</v>
      </c>
      <c r="W190" s="282">
        <f t="shared" si="367"/>
        <v>0</v>
      </c>
    </row>
    <row r="191" spans="1:23" ht="14.25" thickTop="1" thickBot="1">
      <c r="L191" s="290" t="s">
        <v>39</v>
      </c>
      <c r="M191" s="291">
        <f>+M188+M189+M190</f>
        <v>0</v>
      </c>
      <c r="N191" s="291">
        <f t="shared" ref="N191" si="378">+N188+N189+N190</f>
        <v>0</v>
      </c>
      <c r="O191" s="292">
        <f t="shared" ref="O191" si="379">+O188+O189+O190</f>
        <v>0</v>
      </c>
      <c r="P191" s="293">
        <f t="shared" ref="P191" si="380">+P188+P189+P190</f>
        <v>0</v>
      </c>
      <c r="Q191" s="392">
        <f t="shared" ref="Q191" si="381">+Q188+Q189+Q190</f>
        <v>0</v>
      </c>
      <c r="R191" s="291">
        <f t="shared" ref="R191" si="382">+R188+R189+R190</f>
        <v>65</v>
      </c>
      <c r="S191" s="291">
        <f t="shared" ref="S191" si="383">+S188+S189+S190</f>
        <v>78</v>
      </c>
      <c r="T191" s="292">
        <f t="shared" ref="T191" si="384">+T188+T189+T190</f>
        <v>143</v>
      </c>
      <c r="U191" s="293">
        <f t="shared" ref="U191" si="385">+U188+U189+U190</f>
        <v>0</v>
      </c>
      <c r="V191" s="292">
        <f t="shared" ref="V191" si="386">+V188+V189+V190</f>
        <v>143</v>
      </c>
      <c r="W191" s="294">
        <f t="shared" si="367"/>
        <v>0</v>
      </c>
    </row>
    <row r="192" spans="1:23" ht="13.5" thickTop="1">
      <c r="A192" s="424"/>
      <c r="K192" s="424"/>
      <c r="L192" s="261" t="s">
        <v>21</v>
      </c>
      <c r="M192" s="338">
        <v>0</v>
      </c>
      <c r="N192" s="279">
        <v>0</v>
      </c>
      <c r="O192" s="288">
        <f>SUM(M192:N192)</f>
        <v>0</v>
      </c>
      <c r="P192" s="295">
        <v>0</v>
      </c>
      <c r="Q192" s="280">
        <f>O192+P192</f>
        <v>0</v>
      </c>
      <c r="R192" s="338">
        <v>33</v>
      </c>
      <c r="S192" s="279">
        <v>26</v>
      </c>
      <c r="T192" s="288">
        <f>SUM(R192:S192)</f>
        <v>59</v>
      </c>
      <c r="U192" s="295">
        <v>0</v>
      </c>
      <c r="V192" s="288">
        <f>T192+U192</f>
        <v>59</v>
      </c>
      <c r="W192" s="282">
        <f t="shared" si="367"/>
        <v>0</v>
      </c>
    </row>
    <row r="193" spans="1:23">
      <c r="A193" s="424"/>
      <c r="K193" s="424"/>
      <c r="L193" s="261" t="s">
        <v>22</v>
      </c>
      <c r="M193" s="338">
        <v>0</v>
      </c>
      <c r="N193" s="279">
        <v>0</v>
      </c>
      <c r="O193" s="288">
        <f>SUM(M193:N193)</f>
        <v>0</v>
      </c>
      <c r="P193" s="281">
        <v>0</v>
      </c>
      <c r="Q193" s="280">
        <f>O193+P193</f>
        <v>0</v>
      </c>
      <c r="R193" s="338">
        <v>37</v>
      </c>
      <c r="S193" s="279">
        <v>32</v>
      </c>
      <c r="T193" s="288">
        <f>SUM(R193:S193)</f>
        <v>69</v>
      </c>
      <c r="U193" s="281">
        <v>0</v>
      </c>
      <c r="V193" s="288">
        <f>T193+U193</f>
        <v>69</v>
      </c>
      <c r="W193" s="282">
        <f t="shared" si="367"/>
        <v>0</v>
      </c>
    </row>
    <row r="194" spans="1:23" ht="13.5" thickBot="1">
      <c r="A194" s="424"/>
      <c r="K194" s="424"/>
      <c r="L194" s="261" t="s">
        <v>23</v>
      </c>
      <c r="M194" s="338">
        <v>0</v>
      </c>
      <c r="N194" s="279">
        <v>0</v>
      </c>
      <c r="O194" s="288">
        <f>SUM(M194:N194)</f>
        <v>0</v>
      </c>
      <c r="P194" s="281">
        <v>0</v>
      </c>
      <c r="Q194" s="280">
        <f>O194+P194</f>
        <v>0</v>
      </c>
      <c r="R194" s="338">
        <v>45</v>
      </c>
      <c r="S194" s="279">
        <v>36</v>
      </c>
      <c r="T194" s="288">
        <f>SUM(R194:S194)</f>
        <v>81</v>
      </c>
      <c r="U194" s="281">
        <v>0</v>
      </c>
      <c r="V194" s="288">
        <f>T194+U194</f>
        <v>81</v>
      </c>
      <c r="W194" s="282">
        <f t="shared" si="367"/>
        <v>0</v>
      </c>
    </row>
    <row r="195" spans="1:23" ht="14.25" thickTop="1" thickBot="1">
      <c r="A195" s="424"/>
      <c r="K195" s="424"/>
      <c r="L195" s="283" t="s">
        <v>40</v>
      </c>
      <c r="M195" s="285">
        <f t="shared" ref="M195:V195" si="387">+M192+M193+M194</f>
        <v>0</v>
      </c>
      <c r="N195" s="285">
        <f t="shared" si="387"/>
        <v>0</v>
      </c>
      <c r="O195" s="286">
        <f t="shared" si="387"/>
        <v>0</v>
      </c>
      <c r="P195" s="284">
        <f t="shared" si="387"/>
        <v>0</v>
      </c>
      <c r="Q195" s="305">
        <f t="shared" si="387"/>
        <v>0</v>
      </c>
      <c r="R195" s="285">
        <f t="shared" si="387"/>
        <v>115</v>
      </c>
      <c r="S195" s="285">
        <f t="shared" si="387"/>
        <v>94</v>
      </c>
      <c r="T195" s="286">
        <f t="shared" si="387"/>
        <v>209</v>
      </c>
      <c r="U195" s="284">
        <f t="shared" si="387"/>
        <v>0</v>
      </c>
      <c r="V195" s="286">
        <f t="shared" si="387"/>
        <v>209</v>
      </c>
      <c r="W195" s="287">
        <f t="shared" si="367"/>
        <v>0</v>
      </c>
    </row>
    <row r="196" spans="1:23" ht="13.5" thickTop="1">
      <c r="L196" s="261" t="s">
        <v>10</v>
      </c>
      <c r="M196" s="338">
        <v>0</v>
      </c>
      <c r="N196" s="279">
        <v>0</v>
      </c>
      <c r="O196" s="280">
        <f>M196+N196</f>
        <v>0</v>
      </c>
      <c r="P196" s="281">
        <v>0</v>
      </c>
      <c r="Q196" s="280">
        <f>O196+P196</f>
        <v>0</v>
      </c>
      <c r="R196" s="338">
        <v>41</v>
      </c>
      <c r="S196" s="279">
        <v>49</v>
      </c>
      <c r="T196" s="280">
        <f>R196+S196</f>
        <v>90</v>
      </c>
      <c r="U196" s="281">
        <v>0</v>
      </c>
      <c r="V196" s="280">
        <f t="shared" ref="V196" si="388">T196+U196</f>
        <v>90</v>
      </c>
      <c r="W196" s="282">
        <f>IF(Q196=0,0,((V196/Q196)-1)*100)</f>
        <v>0</v>
      </c>
    </row>
    <row r="197" spans="1:23">
      <c r="L197" s="261" t="s">
        <v>11</v>
      </c>
      <c r="M197" s="338">
        <v>0</v>
      </c>
      <c r="N197" s="279">
        <v>0</v>
      </c>
      <c r="O197" s="280">
        <f>M197+N197</f>
        <v>0</v>
      </c>
      <c r="P197" s="281">
        <v>0</v>
      </c>
      <c r="Q197" s="280">
        <f>O197+P197</f>
        <v>0</v>
      </c>
      <c r="R197" s="338">
        <v>38</v>
      </c>
      <c r="S197" s="279">
        <v>57</v>
      </c>
      <c r="T197" s="280">
        <f>R197+S197</f>
        <v>95</v>
      </c>
      <c r="U197" s="281">
        <v>0</v>
      </c>
      <c r="V197" s="280">
        <f>T197+U197</f>
        <v>95</v>
      </c>
      <c r="W197" s="282">
        <f>IF(Q197=0,0,((V197/Q197)-1)*100)</f>
        <v>0</v>
      </c>
    </row>
    <row r="198" spans="1:23" ht="13.5" thickBot="1">
      <c r="L198" s="267" t="s">
        <v>12</v>
      </c>
      <c r="M198" s="338">
        <v>19</v>
      </c>
      <c r="N198" s="279">
        <v>35</v>
      </c>
      <c r="O198" s="280">
        <f>M198+N198</f>
        <v>54</v>
      </c>
      <c r="P198" s="281">
        <v>0</v>
      </c>
      <c r="Q198" s="280">
        <f>O198+P198</f>
        <v>54</v>
      </c>
      <c r="R198" s="338">
        <v>35</v>
      </c>
      <c r="S198" s="279">
        <v>46</v>
      </c>
      <c r="T198" s="280">
        <f>R198+S198</f>
        <v>81</v>
      </c>
      <c r="U198" s="281">
        <v>0</v>
      </c>
      <c r="V198" s="280">
        <f>T198+U198</f>
        <v>81</v>
      </c>
      <c r="W198" s="282">
        <f>IF(Q198=0,0,((V198/Q198)-1)*100)</f>
        <v>50</v>
      </c>
    </row>
    <row r="199" spans="1:23" ht="14.25" thickTop="1" thickBot="1">
      <c r="L199" s="448" t="s">
        <v>57</v>
      </c>
      <c r="M199" s="449">
        <f t="shared" ref="M199" si="389">+M196+M197+M198</f>
        <v>19</v>
      </c>
      <c r="N199" s="450">
        <f t="shared" ref="N199" si="390">+N196+N197+N198</f>
        <v>35</v>
      </c>
      <c r="O199" s="451">
        <f t="shared" ref="O199" si="391">+O196+O197+O198</f>
        <v>54</v>
      </c>
      <c r="P199" s="449">
        <f t="shared" ref="P199" si="392">+P196+P197+P198</f>
        <v>0</v>
      </c>
      <c r="Q199" s="452">
        <f t="shared" ref="Q199" si="393">+Q196+Q197+Q198</f>
        <v>54</v>
      </c>
      <c r="R199" s="449">
        <f t="shared" ref="R199" si="394">+R196+R197+R198</f>
        <v>114</v>
      </c>
      <c r="S199" s="450">
        <f t="shared" ref="S199" si="395">+S196+S197+S198</f>
        <v>152</v>
      </c>
      <c r="T199" s="451">
        <f t="shared" ref="T199" si="396">+T196+T197+T198</f>
        <v>266</v>
      </c>
      <c r="U199" s="449">
        <f t="shared" ref="U199" si="397">+U196+U197+U198</f>
        <v>0</v>
      </c>
      <c r="V199" s="452">
        <f t="shared" ref="V199" si="398">+V196+V197+V198</f>
        <v>266</v>
      </c>
      <c r="W199" s="453">
        <f t="shared" ref="W199" si="399">IF(Q199=0,0,((V199/Q199)-1)*100)</f>
        <v>392.59259259259255</v>
      </c>
    </row>
    <row r="200" spans="1:23" ht="14.25" thickTop="1" thickBot="1">
      <c r="L200" s="283" t="s">
        <v>64</v>
      </c>
      <c r="M200" s="284">
        <f t="shared" ref="M200" si="400">+M187+M191+M195+M199</f>
        <v>19</v>
      </c>
      <c r="N200" s="285">
        <f t="shared" ref="N200" si="401">+N187+N191+N195+N199</f>
        <v>35</v>
      </c>
      <c r="O200" s="286">
        <f t="shared" ref="O200" si="402">+O187+O191+O195+O199</f>
        <v>54</v>
      </c>
      <c r="P200" s="284">
        <f t="shared" ref="P200" si="403">+P187+P191+P195+P199</f>
        <v>0</v>
      </c>
      <c r="Q200" s="286">
        <f t="shared" ref="Q200" si="404">+Q187+Q191+Q195+Q199</f>
        <v>54</v>
      </c>
      <c r="R200" s="284">
        <f t="shared" ref="R200" si="405">+R187+R191+R195+R199</f>
        <v>370</v>
      </c>
      <c r="S200" s="285">
        <f t="shared" ref="S200" si="406">+S187+S191+S195+S199</f>
        <v>412</v>
      </c>
      <c r="T200" s="286">
        <f t="shared" ref="T200" si="407">+T187+T191+T195+T199</f>
        <v>782</v>
      </c>
      <c r="U200" s="284">
        <f t="shared" ref="U200" si="408">+U187+U191+U195+U199</f>
        <v>0</v>
      </c>
      <c r="V200" s="286">
        <f t="shared" ref="V200" si="409">+V187+V191+V195+V199</f>
        <v>782</v>
      </c>
      <c r="W200" s="287">
        <f>IF(Q200=0,0,((V200/Q200)-1)*100)</f>
        <v>1348.148148148148</v>
      </c>
    </row>
    <row r="201" spans="1:23" ht="14.25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3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3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3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3" ht="12.75" customHeight="1" thickTop="1" thickBot="1">
      <c r="L205" s="257"/>
      <c r="M205" s="484" t="s">
        <v>59</v>
      </c>
      <c r="N205" s="485"/>
      <c r="O205" s="485"/>
      <c r="P205" s="485"/>
      <c r="Q205" s="485"/>
      <c r="R205" s="258" t="s">
        <v>63</v>
      </c>
      <c r="S205" s="259"/>
      <c r="T205" s="297"/>
      <c r="U205" s="258"/>
      <c r="V205" s="258"/>
      <c r="W205" s="381" t="s">
        <v>2</v>
      </c>
    </row>
    <row r="206" spans="1:23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3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12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376" t="s">
        <v>7</v>
      </c>
      <c r="W207" s="383"/>
    </row>
    <row r="208" spans="1:23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3">
      <c r="L209" s="261" t="s">
        <v>13</v>
      </c>
      <c r="M209" s="278">
        <f t="shared" ref="M209:N211" si="410">+M159+M184</f>
        <v>0</v>
      </c>
      <c r="N209" s="279">
        <f t="shared" si="410"/>
        <v>0</v>
      </c>
      <c r="O209" s="280">
        <f t="shared" ref="O209:O210" si="411">M209+N209</f>
        <v>0</v>
      </c>
      <c r="P209" s="281">
        <f>+P159+P184</f>
        <v>0</v>
      </c>
      <c r="Q209" s="314">
        <f t="shared" ref="Q209:Q210" si="412">O209+P209</f>
        <v>0</v>
      </c>
      <c r="R209" s="278">
        <f t="shared" ref="R209:S211" si="413">+R159+R184</f>
        <v>29</v>
      </c>
      <c r="S209" s="279">
        <f t="shared" si="413"/>
        <v>33</v>
      </c>
      <c r="T209" s="280">
        <f t="shared" ref="T209:T210" si="414">R209+S209</f>
        <v>62</v>
      </c>
      <c r="U209" s="281">
        <f>+U159+U184</f>
        <v>0</v>
      </c>
      <c r="V209" s="316">
        <f>T209+U209</f>
        <v>62</v>
      </c>
      <c r="W209" s="282">
        <f>IF(Q209=0,0,((V209/Q209)-1)*100)</f>
        <v>0</v>
      </c>
    </row>
    <row r="210" spans="1:23">
      <c r="L210" s="261" t="s">
        <v>14</v>
      </c>
      <c r="M210" s="278">
        <f t="shared" si="410"/>
        <v>0</v>
      </c>
      <c r="N210" s="279">
        <f t="shared" si="410"/>
        <v>0</v>
      </c>
      <c r="O210" s="280">
        <f t="shared" si="411"/>
        <v>0</v>
      </c>
      <c r="P210" s="281">
        <f>+P160+P185</f>
        <v>0</v>
      </c>
      <c r="Q210" s="314">
        <f t="shared" si="412"/>
        <v>0</v>
      </c>
      <c r="R210" s="278">
        <f t="shared" si="413"/>
        <v>25</v>
      </c>
      <c r="S210" s="279">
        <f t="shared" si="413"/>
        <v>25</v>
      </c>
      <c r="T210" s="280">
        <f t="shared" si="414"/>
        <v>50</v>
      </c>
      <c r="U210" s="281">
        <f>+U160+U185</f>
        <v>0</v>
      </c>
      <c r="V210" s="316">
        <f>T210+U210</f>
        <v>50</v>
      </c>
      <c r="W210" s="282">
        <f t="shared" ref="W210:W220" si="415">IF(Q210=0,0,((V210/Q210)-1)*100)</f>
        <v>0</v>
      </c>
    </row>
    <row r="211" spans="1:23" ht="13.5" thickBot="1">
      <c r="L211" s="261" t="s">
        <v>15</v>
      </c>
      <c r="M211" s="278">
        <f t="shared" si="410"/>
        <v>0</v>
      </c>
      <c r="N211" s="279">
        <f t="shared" si="410"/>
        <v>0</v>
      </c>
      <c r="O211" s="280">
        <f>M211+N211</f>
        <v>0</v>
      </c>
      <c r="P211" s="281">
        <f>+P161+P186</f>
        <v>0</v>
      </c>
      <c r="Q211" s="314">
        <f>O211+P211</f>
        <v>0</v>
      </c>
      <c r="R211" s="278">
        <f t="shared" si="413"/>
        <v>22</v>
      </c>
      <c r="S211" s="279">
        <f t="shared" si="413"/>
        <v>30</v>
      </c>
      <c r="T211" s="280">
        <f>R211+S211</f>
        <v>52</v>
      </c>
      <c r="U211" s="281">
        <f>+U161+U186</f>
        <v>0</v>
      </c>
      <c r="V211" s="316">
        <f>T211+U211</f>
        <v>52</v>
      </c>
      <c r="W211" s="282">
        <f>IF(Q211=0,0,((V211/Q211)-1)*100)</f>
        <v>0</v>
      </c>
    </row>
    <row r="212" spans="1:23" ht="14.25" thickTop="1" thickBot="1">
      <c r="L212" s="283" t="s">
        <v>61</v>
      </c>
      <c r="M212" s="284">
        <f t="shared" ref="M212" si="416">+M209+M210+M211</f>
        <v>0</v>
      </c>
      <c r="N212" s="285">
        <f t="shared" ref="N212" si="417">+N209+N210+N211</f>
        <v>0</v>
      </c>
      <c r="O212" s="286">
        <f t="shared" ref="O212" si="418">+O209+O210+O211</f>
        <v>0</v>
      </c>
      <c r="P212" s="284">
        <f t="shared" ref="P212" si="419">+P209+P210+P211</f>
        <v>0</v>
      </c>
      <c r="Q212" s="286">
        <f t="shared" ref="Q212" si="420">+Q209+Q210+Q211</f>
        <v>0</v>
      </c>
      <c r="R212" s="284">
        <f t="shared" ref="R212" si="421">+R209+R210+R211</f>
        <v>76</v>
      </c>
      <c r="S212" s="285">
        <f t="shared" ref="S212" si="422">+S209+S210+S211</f>
        <v>88</v>
      </c>
      <c r="T212" s="286">
        <f t="shared" ref="T212" si="423">+T209+T210+T211</f>
        <v>164</v>
      </c>
      <c r="U212" s="284">
        <f t="shared" ref="U212" si="424">+U209+U210+U211</f>
        <v>0</v>
      </c>
      <c r="V212" s="286">
        <f t="shared" ref="V212" si="425">+V209+V210+V211</f>
        <v>164</v>
      </c>
      <c r="W212" s="287">
        <f t="shared" si="415"/>
        <v>0</v>
      </c>
    </row>
    <row r="213" spans="1:23" ht="13.5" thickTop="1">
      <c r="L213" s="261" t="s">
        <v>16</v>
      </c>
      <c r="M213" s="278">
        <f t="shared" ref="M213:N215" si="426">+M163+M188</f>
        <v>0</v>
      </c>
      <c r="N213" s="279">
        <f t="shared" si="426"/>
        <v>0</v>
      </c>
      <c r="O213" s="280">
        <f t="shared" ref="O213:O215" si="427">M213+N213</f>
        <v>0</v>
      </c>
      <c r="P213" s="281">
        <f>+P163+P188</f>
        <v>0</v>
      </c>
      <c r="Q213" s="314">
        <f t="shared" ref="Q213:Q215" si="428">O213+P213</f>
        <v>0</v>
      </c>
      <c r="R213" s="278">
        <f t="shared" ref="R213:S215" si="429">+R163+R188</f>
        <v>15</v>
      </c>
      <c r="S213" s="279">
        <f t="shared" si="429"/>
        <v>20</v>
      </c>
      <c r="T213" s="280">
        <f t="shared" ref="T213:T215" si="430">R213+S213</f>
        <v>35</v>
      </c>
      <c r="U213" s="281">
        <f>+U163+U188</f>
        <v>0</v>
      </c>
      <c r="V213" s="316">
        <f>T213+U213</f>
        <v>35</v>
      </c>
      <c r="W213" s="282">
        <f t="shared" si="415"/>
        <v>0</v>
      </c>
    </row>
    <row r="214" spans="1:23">
      <c r="L214" s="261" t="s">
        <v>17</v>
      </c>
      <c r="M214" s="278">
        <f t="shared" si="426"/>
        <v>0</v>
      </c>
      <c r="N214" s="279">
        <f t="shared" si="426"/>
        <v>0</v>
      </c>
      <c r="O214" s="280">
        <f>M214+N214</f>
        <v>0</v>
      </c>
      <c r="P214" s="281">
        <f>+P164+P189</f>
        <v>0</v>
      </c>
      <c r="Q214" s="314">
        <f>O214+P214</f>
        <v>0</v>
      </c>
      <c r="R214" s="278">
        <f t="shared" si="429"/>
        <v>23</v>
      </c>
      <c r="S214" s="279">
        <f t="shared" si="429"/>
        <v>27</v>
      </c>
      <c r="T214" s="280">
        <f>R214+S214</f>
        <v>50</v>
      </c>
      <c r="U214" s="281">
        <f>+U164+U189</f>
        <v>0</v>
      </c>
      <c r="V214" s="316">
        <f>T214+U214</f>
        <v>50</v>
      </c>
      <c r="W214" s="282">
        <f>IF(Q214=0,0,((V214/Q214)-1)*100)</f>
        <v>0</v>
      </c>
    </row>
    <row r="215" spans="1:23" ht="13.5" thickBot="1">
      <c r="L215" s="261" t="s">
        <v>18</v>
      </c>
      <c r="M215" s="278">
        <f t="shared" si="426"/>
        <v>0</v>
      </c>
      <c r="N215" s="279">
        <f t="shared" si="426"/>
        <v>0</v>
      </c>
      <c r="O215" s="288">
        <f t="shared" si="427"/>
        <v>0</v>
      </c>
      <c r="P215" s="289">
        <f>+P165+P190</f>
        <v>0</v>
      </c>
      <c r="Q215" s="314">
        <f t="shared" si="428"/>
        <v>0</v>
      </c>
      <c r="R215" s="278">
        <f t="shared" si="429"/>
        <v>27</v>
      </c>
      <c r="S215" s="279">
        <f t="shared" si="429"/>
        <v>31</v>
      </c>
      <c r="T215" s="288">
        <f t="shared" si="430"/>
        <v>58</v>
      </c>
      <c r="U215" s="289">
        <f>+U165+U190</f>
        <v>0</v>
      </c>
      <c r="V215" s="316">
        <f>T215+U215</f>
        <v>58</v>
      </c>
      <c r="W215" s="282">
        <f t="shared" si="415"/>
        <v>0</v>
      </c>
    </row>
    <row r="216" spans="1:23" ht="14.25" thickTop="1" thickBot="1">
      <c r="A216" s="425"/>
      <c r="L216" s="290" t="s">
        <v>39</v>
      </c>
      <c r="M216" s="291">
        <f>+M213+M214+M215</f>
        <v>0</v>
      </c>
      <c r="N216" s="291">
        <f t="shared" ref="N216" si="431">+N213+N214+N215</f>
        <v>0</v>
      </c>
      <c r="O216" s="292">
        <f t="shared" ref="O216" si="432">+O213+O214+O215</f>
        <v>0</v>
      </c>
      <c r="P216" s="293">
        <f t="shared" ref="P216" si="433">+P213+P214+P215</f>
        <v>0</v>
      </c>
      <c r="Q216" s="292">
        <f t="shared" ref="Q216" si="434">+Q213+Q214+Q215</f>
        <v>0</v>
      </c>
      <c r="R216" s="291">
        <f t="shared" ref="R216" si="435">+R213+R214+R215</f>
        <v>65</v>
      </c>
      <c r="S216" s="291">
        <f t="shared" ref="S216" si="436">+S213+S214+S215</f>
        <v>78</v>
      </c>
      <c r="T216" s="292">
        <f t="shared" ref="T216" si="437">+T213+T214+T215</f>
        <v>143</v>
      </c>
      <c r="U216" s="293">
        <f t="shared" ref="U216" si="438">+U213+U214+U215</f>
        <v>0</v>
      </c>
      <c r="V216" s="292">
        <f t="shared" ref="V216" si="439">+V213+V214+V215</f>
        <v>143</v>
      </c>
      <c r="W216" s="411">
        <f t="shared" si="415"/>
        <v>0</v>
      </c>
    </row>
    <row r="217" spans="1:23" ht="13.5" thickTop="1">
      <c r="A217" s="424"/>
      <c r="K217" s="424"/>
      <c r="L217" s="261" t="s">
        <v>21</v>
      </c>
      <c r="M217" s="278">
        <f t="shared" ref="M217:N219" si="440">+M167+M192</f>
        <v>0</v>
      </c>
      <c r="N217" s="279">
        <f t="shared" si="440"/>
        <v>0</v>
      </c>
      <c r="O217" s="288">
        <f t="shared" ref="O217:O219" si="441">M217+N217</f>
        <v>0</v>
      </c>
      <c r="P217" s="295">
        <f>+P167+P192</f>
        <v>0</v>
      </c>
      <c r="Q217" s="314">
        <f t="shared" ref="Q217:Q219" si="442">O217+P217</f>
        <v>0</v>
      </c>
      <c r="R217" s="278">
        <f t="shared" ref="R217:S219" si="443">+R167+R192</f>
        <v>33</v>
      </c>
      <c r="S217" s="279">
        <f t="shared" si="443"/>
        <v>26</v>
      </c>
      <c r="T217" s="288">
        <f t="shared" ref="T217:T219" si="444">R217+S217</f>
        <v>59</v>
      </c>
      <c r="U217" s="295">
        <f>+U167+U192</f>
        <v>0</v>
      </c>
      <c r="V217" s="316">
        <f>T217+U217</f>
        <v>59</v>
      </c>
      <c r="W217" s="282">
        <f t="shared" si="415"/>
        <v>0</v>
      </c>
    </row>
    <row r="218" spans="1:23">
      <c r="A218" s="424"/>
      <c r="K218" s="424"/>
      <c r="L218" s="261" t="s">
        <v>22</v>
      </c>
      <c r="M218" s="278">
        <f t="shared" si="440"/>
        <v>0</v>
      </c>
      <c r="N218" s="279">
        <f t="shared" si="440"/>
        <v>0</v>
      </c>
      <c r="O218" s="288">
        <f t="shared" si="441"/>
        <v>0</v>
      </c>
      <c r="P218" s="281">
        <f>+P168+P193</f>
        <v>0</v>
      </c>
      <c r="Q218" s="314">
        <f t="shared" si="442"/>
        <v>0</v>
      </c>
      <c r="R218" s="278">
        <f t="shared" si="443"/>
        <v>37</v>
      </c>
      <c r="S218" s="279">
        <f t="shared" si="443"/>
        <v>32</v>
      </c>
      <c r="T218" s="288">
        <f t="shared" si="444"/>
        <v>69</v>
      </c>
      <c r="U218" s="281">
        <f>+U168+U193</f>
        <v>0</v>
      </c>
      <c r="V218" s="316">
        <f>T218+U218</f>
        <v>69</v>
      </c>
      <c r="W218" s="282">
        <f t="shared" si="415"/>
        <v>0</v>
      </c>
    </row>
    <row r="219" spans="1:23" ht="13.5" thickBot="1">
      <c r="A219" s="424"/>
      <c r="K219" s="424"/>
      <c r="L219" s="261" t="s">
        <v>23</v>
      </c>
      <c r="M219" s="278">
        <f t="shared" si="440"/>
        <v>0</v>
      </c>
      <c r="N219" s="279">
        <f t="shared" si="440"/>
        <v>0</v>
      </c>
      <c r="O219" s="288">
        <f t="shared" si="441"/>
        <v>0</v>
      </c>
      <c r="P219" s="281">
        <f>+P169+P194</f>
        <v>0</v>
      </c>
      <c r="Q219" s="314">
        <f t="shared" si="442"/>
        <v>0</v>
      </c>
      <c r="R219" s="278">
        <f t="shared" si="443"/>
        <v>45</v>
      </c>
      <c r="S219" s="279">
        <f t="shared" si="443"/>
        <v>36</v>
      </c>
      <c r="T219" s="288">
        <f t="shared" si="444"/>
        <v>81</v>
      </c>
      <c r="U219" s="281">
        <f>+U169+U194</f>
        <v>0</v>
      </c>
      <c r="V219" s="316">
        <f>T219+U219</f>
        <v>81</v>
      </c>
      <c r="W219" s="282">
        <f t="shared" si="415"/>
        <v>0</v>
      </c>
    </row>
    <row r="220" spans="1:23" ht="14.25" thickTop="1" thickBot="1">
      <c r="L220" s="283" t="s">
        <v>40</v>
      </c>
      <c r="M220" s="284">
        <f t="shared" ref="M220:V220" si="445">+M217+M218+M219</f>
        <v>0</v>
      </c>
      <c r="N220" s="285">
        <f t="shared" si="445"/>
        <v>0</v>
      </c>
      <c r="O220" s="286">
        <f t="shared" si="445"/>
        <v>0</v>
      </c>
      <c r="P220" s="284">
        <f t="shared" si="445"/>
        <v>0</v>
      </c>
      <c r="Q220" s="286">
        <f t="shared" si="445"/>
        <v>0</v>
      </c>
      <c r="R220" s="284">
        <f t="shared" si="445"/>
        <v>115</v>
      </c>
      <c r="S220" s="285">
        <f t="shared" si="445"/>
        <v>94</v>
      </c>
      <c r="T220" s="286">
        <f t="shared" si="445"/>
        <v>209</v>
      </c>
      <c r="U220" s="284">
        <f t="shared" si="445"/>
        <v>0</v>
      </c>
      <c r="V220" s="286">
        <f t="shared" si="445"/>
        <v>209</v>
      </c>
      <c r="W220" s="287">
        <f t="shared" si="415"/>
        <v>0</v>
      </c>
    </row>
    <row r="221" spans="1:23" ht="13.5" thickTop="1">
      <c r="L221" s="261" t="s">
        <v>10</v>
      </c>
      <c r="M221" s="278">
        <f t="shared" ref="M221:N223" si="446">+M171+M196</f>
        <v>0</v>
      </c>
      <c r="N221" s="279">
        <f t="shared" si="446"/>
        <v>0</v>
      </c>
      <c r="O221" s="280">
        <f>M221+N221</f>
        <v>0</v>
      </c>
      <c r="P221" s="281">
        <f>+P171+P196</f>
        <v>0</v>
      </c>
      <c r="Q221" s="314">
        <f t="shared" ref="Q221" si="447">O221+P221</f>
        <v>0</v>
      </c>
      <c r="R221" s="278">
        <f t="shared" ref="R221:S223" si="448">+R171+R196</f>
        <v>41</v>
      </c>
      <c r="S221" s="279">
        <f t="shared" si="448"/>
        <v>49</v>
      </c>
      <c r="T221" s="280">
        <f>R221+S221</f>
        <v>90</v>
      </c>
      <c r="U221" s="281">
        <f>+U171+U196</f>
        <v>0</v>
      </c>
      <c r="V221" s="316">
        <f>T221+U221</f>
        <v>90</v>
      </c>
      <c r="W221" s="282">
        <f>IF(Q221=0,0,((V221/Q221)-1)*100)</f>
        <v>0</v>
      </c>
    </row>
    <row r="222" spans="1:23">
      <c r="L222" s="261" t="s">
        <v>11</v>
      </c>
      <c r="M222" s="278">
        <f t="shared" si="446"/>
        <v>0</v>
      </c>
      <c r="N222" s="279">
        <f t="shared" si="446"/>
        <v>0</v>
      </c>
      <c r="O222" s="280">
        <f>M222+N222</f>
        <v>0</v>
      </c>
      <c r="P222" s="281">
        <f>+P172+P197</f>
        <v>0</v>
      </c>
      <c r="Q222" s="314">
        <f>O222+P222</f>
        <v>0</v>
      </c>
      <c r="R222" s="278">
        <f t="shared" si="448"/>
        <v>38</v>
      </c>
      <c r="S222" s="279">
        <f t="shared" si="448"/>
        <v>57</v>
      </c>
      <c r="T222" s="280">
        <f>R222+S222</f>
        <v>95</v>
      </c>
      <c r="U222" s="281">
        <f>+U172+U197</f>
        <v>0</v>
      </c>
      <c r="V222" s="316">
        <f>T222+U222</f>
        <v>95</v>
      </c>
      <c r="W222" s="282">
        <f>IF(Q222=0,0,((V222/Q222)-1)*100)</f>
        <v>0</v>
      </c>
    </row>
    <row r="223" spans="1:23" ht="13.5" thickBot="1">
      <c r="L223" s="267" t="s">
        <v>12</v>
      </c>
      <c r="M223" s="278">
        <f t="shared" si="446"/>
        <v>19</v>
      </c>
      <c r="N223" s="279">
        <f t="shared" si="446"/>
        <v>35</v>
      </c>
      <c r="O223" s="280">
        <f t="shared" ref="O223" si="449">M223+N223</f>
        <v>54</v>
      </c>
      <c r="P223" s="281">
        <f>+P173+P198</f>
        <v>0</v>
      </c>
      <c r="Q223" s="314">
        <f>O223+P223</f>
        <v>54</v>
      </c>
      <c r="R223" s="278">
        <f t="shared" si="448"/>
        <v>35</v>
      </c>
      <c r="S223" s="279">
        <f t="shared" si="448"/>
        <v>46</v>
      </c>
      <c r="T223" s="280">
        <f t="shared" ref="T223" si="450">R223+S223</f>
        <v>81</v>
      </c>
      <c r="U223" s="281">
        <f>+U173+U198</f>
        <v>0</v>
      </c>
      <c r="V223" s="316">
        <f>T223+U223</f>
        <v>81</v>
      </c>
      <c r="W223" s="282">
        <f>IF(Q223=0,0,((V223/Q223)-1)*100)</f>
        <v>50</v>
      </c>
    </row>
    <row r="224" spans="1:23" ht="14.25" thickTop="1" thickBot="1">
      <c r="L224" s="448" t="s">
        <v>57</v>
      </c>
      <c r="M224" s="449">
        <f t="shared" ref="M224" si="451">+M221+M222+M223</f>
        <v>19</v>
      </c>
      <c r="N224" s="450">
        <f t="shared" ref="N224" si="452">+N221+N222+N223</f>
        <v>35</v>
      </c>
      <c r="O224" s="451">
        <f t="shared" ref="O224" si="453">+O221+O222+O223</f>
        <v>54</v>
      </c>
      <c r="P224" s="449">
        <f t="shared" ref="P224" si="454">+P221+P222+P223</f>
        <v>0</v>
      </c>
      <c r="Q224" s="452">
        <f t="shared" ref="Q224" si="455">+Q221+Q222+Q223</f>
        <v>54</v>
      </c>
      <c r="R224" s="449">
        <f t="shared" ref="R224" si="456">+R221+R222+R223</f>
        <v>114</v>
      </c>
      <c r="S224" s="450">
        <f t="shared" ref="S224" si="457">+S221+S222+S223</f>
        <v>152</v>
      </c>
      <c r="T224" s="451">
        <f t="shared" ref="T224" si="458">+T221+T222+T223</f>
        <v>266</v>
      </c>
      <c r="U224" s="449">
        <f t="shared" ref="U224" si="459">+U221+U222+U223</f>
        <v>0</v>
      </c>
      <c r="V224" s="452">
        <f t="shared" ref="V224" si="460">+V221+V222+V223</f>
        <v>266</v>
      </c>
      <c r="W224" s="453">
        <f t="shared" ref="W224" si="461">IF(Q224=0,0,((V224/Q224)-1)*100)</f>
        <v>392.59259259259255</v>
      </c>
    </row>
    <row r="225" spans="12:23" ht="14.25" thickTop="1" thickBot="1">
      <c r="L225" s="283" t="s">
        <v>64</v>
      </c>
      <c r="M225" s="284">
        <f t="shared" ref="M225" si="462">+M212+M216+M220+M224</f>
        <v>19</v>
      </c>
      <c r="N225" s="285">
        <f t="shared" ref="N225" si="463">+N212+N216+N220+N224</f>
        <v>35</v>
      </c>
      <c r="O225" s="286">
        <f t="shared" ref="O225" si="464">+O212+O216+O220+O224</f>
        <v>54</v>
      </c>
      <c r="P225" s="284">
        <f t="shared" ref="P225" si="465">+P212+P216+P220+P224</f>
        <v>0</v>
      </c>
      <c r="Q225" s="286">
        <f t="shared" ref="Q225" si="466">+Q212+Q216+Q220+Q224</f>
        <v>54</v>
      </c>
      <c r="R225" s="284">
        <f t="shared" ref="R225" si="467">+R212+R216+R220+R224</f>
        <v>370</v>
      </c>
      <c r="S225" s="285">
        <f t="shared" ref="S225" si="468">+S212+S216+S220+S224</f>
        <v>412</v>
      </c>
      <c r="T225" s="286">
        <f t="shared" ref="T225" si="469">+T212+T216+T220+T224</f>
        <v>782</v>
      </c>
      <c r="U225" s="284">
        <f t="shared" ref="U225" si="470">+U212+U216+U220+U224</f>
        <v>0</v>
      </c>
      <c r="V225" s="286">
        <f t="shared" ref="V225" si="471">+V212+V216+V220+V224</f>
        <v>782</v>
      </c>
      <c r="W225" s="287">
        <f>IF(Q225=0,0,((V225/Q225)-1)*100)</f>
        <v>1348.148148148148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7">
    <mergeCell ref="L128:W128"/>
    <mergeCell ref="L202:W202"/>
    <mergeCell ref="L203:W203"/>
    <mergeCell ref="L152:W152"/>
    <mergeCell ref="L153:W153"/>
    <mergeCell ref="L177:W177"/>
    <mergeCell ref="L178:W178"/>
    <mergeCell ref="L77:W77"/>
    <mergeCell ref="L78:W78"/>
    <mergeCell ref="L102:W102"/>
    <mergeCell ref="L103:W103"/>
    <mergeCell ref="L127:W127"/>
    <mergeCell ref="R30:V30"/>
    <mergeCell ref="B52:I52"/>
    <mergeCell ref="B53:I53"/>
    <mergeCell ref="C55:E55"/>
    <mergeCell ref="F55:H55"/>
    <mergeCell ref="L52:W52"/>
    <mergeCell ref="L53:W53"/>
    <mergeCell ref="M55:Q55"/>
    <mergeCell ref="R55:V55"/>
    <mergeCell ref="M205:Q205"/>
    <mergeCell ref="B2:I2"/>
    <mergeCell ref="B3:I3"/>
    <mergeCell ref="C5:E5"/>
    <mergeCell ref="F5:H5"/>
    <mergeCell ref="L2:W2"/>
    <mergeCell ref="L3:W3"/>
    <mergeCell ref="M5:Q5"/>
    <mergeCell ref="R5:V5"/>
    <mergeCell ref="B27:I27"/>
    <mergeCell ref="B28:I28"/>
    <mergeCell ref="C30:E30"/>
    <mergeCell ref="F30:H30"/>
    <mergeCell ref="L27:W27"/>
    <mergeCell ref="L28:W28"/>
    <mergeCell ref="M30:Q30"/>
  </mergeCells>
  <conditionalFormatting sqref="A1:A1048576 K1:K1048576">
    <cfRule type="containsText" dxfId="1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 : Mae Fah Luang Chiang Rai International Airport</oddHeader>
  </headerFooter>
  <rowBreaks count="2" manualBreakCount="2">
    <brk id="76" min="11" max="22" man="1"/>
    <brk id="151" min="11" max="2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B226"/>
  <sheetViews>
    <sheetView tabSelected="1" topLeftCell="A19" zoomScale="98" zoomScaleNormal="98" workbookViewId="0">
      <selection activeCell="B27" sqref="B27:I51"/>
    </sheetView>
  </sheetViews>
  <sheetFormatPr defaultColWidth="7" defaultRowHeight="12.75"/>
  <cols>
    <col min="1" max="1" width="7" style="4"/>
    <col min="2" max="2" width="12.42578125" style="1" customWidth="1"/>
    <col min="3" max="3" width="12.28515625" style="1" customWidth="1"/>
    <col min="4" max="4" width="12" style="1" customWidth="1"/>
    <col min="5" max="5" width="11.42578125" style="1" customWidth="1"/>
    <col min="6" max="7" width="11.85546875" style="1" customWidth="1"/>
    <col min="8" max="8" width="12.85546875" style="1" customWidth="1"/>
    <col min="9" max="9" width="9.28515625" style="2" bestFit="1" customWidth="1"/>
    <col min="10" max="10" width="7" style="1" customWidth="1"/>
    <col min="11" max="11" width="7" style="4"/>
    <col min="12" max="12" width="13" style="1" customWidth="1"/>
    <col min="13" max="13" width="13.28515625" style="1" customWidth="1"/>
    <col min="14" max="14" width="12.7109375" style="1" customWidth="1"/>
    <col min="15" max="15" width="14.28515625" style="1" bestFit="1" customWidth="1"/>
    <col min="16" max="16" width="11" style="1" customWidth="1"/>
    <col min="17" max="17" width="13.7109375" style="1" customWidth="1"/>
    <col min="18" max="18" width="13.140625" style="1" customWidth="1"/>
    <col min="19" max="19" width="14" style="1" customWidth="1"/>
    <col min="20" max="20" width="14.28515625" style="1" bestFit="1" customWidth="1"/>
    <col min="21" max="21" width="11" style="1" customWidth="1"/>
    <col min="22" max="22" width="14" style="1" customWidth="1"/>
    <col min="23" max="23" width="12.28515625" style="2" bestFit="1" customWidth="1"/>
    <col min="24" max="24" width="6.85546875" style="2" bestFit="1" customWidth="1"/>
    <col min="25" max="26" width="9" style="1" bestFit="1" customWidth="1"/>
    <col min="27" max="27" width="7" style="3"/>
    <col min="28" max="16384" width="7" style="1"/>
  </cols>
  <sheetData>
    <row r="1" spans="1:23" ht="13.5" thickBot="1"/>
    <row r="2" spans="1:23" ht="13.5" thickTop="1">
      <c r="B2" s="460" t="s">
        <v>0</v>
      </c>
      <c r="C2" s="461"/>
      <c r="D2" s="461"/>
      <c r="E2" s="461"/>
      <c r="F2" s="461"/>
      <c r="G2" s="461"/>
      <c r="H2" s="461"/>
      <c r="I2" s="462"/>
      <c r="J2" s="4"/>
      <c r="L2" s="463" t="s">
        <v>1</v>
      </c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5"/>
    </row>
    <row r="3" spans="1:23" ht="13.5" thickBot="1">
      <c r="B3" s="466" t="s">
        <v>46</v>
      </c>
      <c r="C3" s="467"/>
      <c r="D3" s="467"/>
      <c r="E3" s="467"/>
      <c r="F3" s="467"/>
      <c r="G3" s="467"/>
      <c r="H3" s="467"/>
      <c r="I3" s="468"/>
      <c r="J3" s="4"/>
      <c r="L3" s="469" t="s">
        <v>48</v>
      </c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1"/>
    </row>
    <row r="4" spans="1:23" ht="14.25" thickTop="1" thickBot="1">
      <c r="B4" s="107"/>
      <c r="C4" s="108"/>
      <c r="D4" s="108"/>
      <c r="E4" s="108"/>
      <c r="F4" s="108"/>
      <c r="G4" s="108"/>
      <c r="H4" s="108"/>
      <c r="I4" s="109"/>
      <c r="J4" s="4"/>
      <c r="L4" s="52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</row>
    <row r="5" spans="1:23" ht="14.25" thickTop="1" thickBot="1">
      <c r="B5" s="110"/>
      <c r="C5" s="472" t="s">
        <v>59</v>
      </c>
      <c r="D5" s="473"/>
      <c r="E5" s="474"/>
      <c r="F5" s="472" t="s">
        <v>63</v>
      </c>
      <c r="G5" s="473"/>
      <c r="H5" s="474"/>
      <c r="I5" s="111" t="s">
        <v>2</v>
      </c>
      <c r="J5" s="4"/>
      <c r="L5" s="12"/>
      <c r="M5" s="475" t="s">
        <v>59</v>
      </c>
      <c r="N5" s="476"/>
      <c r="O5" s="476"/>
      <c r="P5" s="476"/>
      <c r="Q5" s="477"/>
      <c r="R5" s="475" t="s">
        <v>63</v>
      </c>
      <c r="S5" s="476"/>
      <c r="T5" s="476"/>
      <c r="U5" s="476"/>
      <c r="V5" s="477"/>
      <c r="W5" s="13" t="s">
        <v>2</v>
      </c>
    </row>
    <row r="6" spans="1:23" ht="13.5" thickTop="1">
      <c r="B6" s="112" t="s">
        <v>3</v>
      </c>
      <c r="C6" s="113"/>
      <c r="D6" s="114"/>
      <c r="E6" s="115"/>
      <c r="F6" s="113"/>
      <c r="G6" s="114"/>
      <c r="H6" s="115"/>
      <c r="I6" s="116" t="s">
        <v>4</v>
      </c>
      <c r="J6" s="4"/>
      <c r="L6" s="14" t="s">
        <v>3</v>
      </c>
      <c r="M6" s="20"/>
      <c r="N6" s="16"/>
      <c r="O6" s="17"/>
      <c r="P6" s="18"/>
      <c r="Q6" s="21"/>
      <c r="R6" s="20"/>
      <c r="S6" s="16"/>
      <c r="T6" s="17"/>
      <c r="U6" s="18"/>
      <c r="V6" s="21"/>
      <c r="W6" s="22" t="s">
        <v>4</v>
      </c>
    </row>
    <row r="7" spans="1:23" ht="13.5" thickBot="1">
      <c r="B7" s="117"/>
      <c r="C7" s="118" t="s">
        <v>5</v>
      </c>
      <c r="D7" s="119" t="s">
        <v>6</v>
      </c>
      <c r="E7" s="229" t="s">
        <v>7</v>
      </c>
      <c r="F7" s="118" t="s">
        <v>5</v>
      </c>
      <c r="G7" s="119" t="s">
        <v>6</v>
      </c>
      <c r="H7" s="229" t="s">
        <v>7</v>
      </c>
      <c r="I7" s="121"/>
      <c r="J7" s="4"/>
      <c r="L7" s="23"/>
      <c r="M7" s="28" t="s">
        <v>8</v>
      </c>
      <c r="N7" s="25" t="s">
        <v>9</v>
      </c>
      <c r="O7" s="26" t="s">
        <v>31</v>
      </c>
      <c r="P7" s="27" t="s">
        <v>32</v>
      </c>
      <c r="Q7" s="26" t="s">
        <v>7</v>
      </c>
      <c r="R7" s="28" t="s">
        <v>8</v>
      </c>
      <c r="S7" s="25" t="s">
        <v>9</v>
      </c>
      <c r="T7" s="26" t="s">
        <v>31</v>
      </c>
      <c r="U7" s="27" t="s">
        <v>32</v>
      </c>
      <c r="V7" s="26" t="s">
        <v>7</v>
      </c>
      <c r="W7" s="29"/>
    </row>
    <row r="8" spans="1:23" ht="6" customHeight="1" thickTop="1">
      <c r="B8" s="112"/>
      <c r="C8" s="122"/>
      <c r="D8" s="123"/>
      <c r="E8" s="124"/>
      <c r="F8" s="122"/>
      <c r="G8" s="123"/>
      <c r="H8" s="174"/>
      <c r="I8" s="125"/>
      <c r="J8" s="4"/>
      <c r="L8" s="14"/>
      <c r="M8" s="34"/>
      <c r="N8" s="31"/>
      <c r="O8" s="32"/>
      <c r="P8" s="33"/>
      <c r="Q8" s="35"/>
      <c r="R8" s="34"/>
      <c r="S8" s="31"/>
      <c r="T8" s="32"/>
      <c r="U8" s="33"/>
      <c r="V8" s="35"/>
      <c r="W8" s="36"/>
    </row>
    <row r="9" spans="1:23">
      <c r="A9" s="418" t="str">
        <f t="shared" ref="A9:A63" si="0">IF(ISERROR(F9/G9)," ",IF(F9/G9&gt;0.5,IF(F9/G9&lt;1.5," ","NOT OK"),"NOT OK"))</f>
        <v xml:space="preserve"> </v>
      </c>
      <c r="B9" s="112" t="s">
        <v>13</v>
      </c>
      <c r="C9" s="126">
        <f>'Lcc_BKK+DMK'!C9+Lcc_CNX!C9+Lcc_HDY!C9+Lcc_HKT!C9+Lcc_CEI!C9</f>
        <v>3666</v>
      </c>
      <c r="D9" s="128">
        <f>'Lcc_BKK+DMK'!D9+Lcc_CNX!D9+Lcc_HDY!D9+Lcc_HKT!D9+Lcc_CEI!D9</f>
        <v>3670</v>
      </c>
      <c r="E9" s="169">
        <f t="shared" ref="E9:E19" si="1">SUM(C9:D9)</f>
        <v>7336</v>
      </c>
      <c r="F9" s="126">
        <f>'Lcc_BKK+DMK'!F9+Lcc_CNX!F9+Lcc_HDY!F9+Lcc_HKT!F9+Lcc_CEI!F9</f>
        <v>4035</v>
      </c>
      <c r="G9" s="128">
        <f>'Lcc_BKK+DMK'!G9+Lcc_CNX!G9+Lcc_HDY!G9+Lcc_HKT!G9+Lcc_CEI!G9</f>
        <v>4032</v>
      </c>
      <c r="H9" s="175">
        <f>SUM(F9:G9)</f>
        <v>8067</v>
      </c>
      <c r="I9" s="129">
        <f t="shared" ref="I9:I20" si="2">IF(E9=0,0,((H9/E9)-1)*100)</f>
        <v>9.9645583424209363</v>
      </c>
      <c r="J9" s="4"/>
      <c r="L9" s="14" t="s">
        <v>13</v>
      </c>
      <c r="M9" s="40">
        <f>'Lcc_BKK+DMK'!M9+Lcc_CNX!M9+Lcc_HDY!M9+Lcc_HKT!M9+Lcc_CEI!M9</f>
        <v>460745</v>
      </c>
      <c r="N9" s="38">
        <f>'Lcc_BKK+DMK'!N9+Lcc_CNX!N9+Lcc_HDY!N9+Lcc_HKT!N9+Lcc_CEI!N9</f>
        <v>458626</v>
      </c>
      <c r="O9" s="197">
        <f>SUM(M9:N9)</f>
        <v>919371</v>
      </c>
      <c r="P9" s="151">
        <f>'Lcc_BKK+DMK'!P9+Lcc_CNX!P9+Lcc_HDY!P9+Lcc_HKT!P9+Lcc_CEI!P9</f>
        <v>472</v>
      </c>
      <c r="Q9" s="197">
        <f t="shared" ref="Q9:Q10" si="3">O9+P9</f>
        <v>919843</v>
      </c>
      <c r="R9" s="40">
        <f>'Lcc_BKK+DMK'!R9+Lcc_CNX!R9+Lcc_HDY!R9+Lcc_HKT!R9+Lcc_CEI!R9</f>
        <v>579018</v>
      </c>
      <c r="S9" s="38">
        <f>'Lcc_BKK+DMK'!S9+Lcc_CNX!S9+Lcc_HDY!S9+Lcc_HKT!S9+Lcc_CEI!S9</f>
        <v>575344</v>
      </c>
      <c r="T9" s="197">
        <f t="shared" ref="T9:T19" si="4">SUM(R9:S9)</f>
        <v>1154362</v>
      </c>
      <c r="U9" s="151">
        <f>+Lcc_BKK!U9+Lcc_DMK!U9+Lcc_CNX!U9+Lcc_HDY!U9+Lcc_HKT!U9+Lcc_CEI!U9</f>
        <v>629</v>
      </c>
      <c r="V9" s="197">
        <f t="shared" ref="V9:V19" si="5">T9+U9</f>
        <v>1154991</v>
      </c>
      <c r="W9" s="41">
        <f t="shared" ref="W9:W20" si="6">IF(Q9=0,0,((V9/Q9)-1)*100)</f>
        <v>25.563927757236836</v>
      </c>
    </row>
    <row r="10" spans="1:23">
      <c r="A10" s="418" t="str">
        <f t="shared" si="0"/>
        <v xml:space="preserve"> </v>
      </c>
      <c r="B10" s="112" t="s">
        <v>14</v>
      </c>
      <c r="C10" s="126">
        <f>'Lcc_BKK+DMK'!C10+Lcc_CNX!C10+Lcc_HDY!C10+Lcc_HKT!C10+Lcc_CEI!C10</f>
        <v>3226</v>
      </c>
      <c r="D10" s="128">
        <f>'Lcc_BKK+DMK'!D10+Lcc_CNX!D10+Lcc_HDY!D10+Lcc_HKT!D10+Lcc_CEI!D10</f>
        <v>3222</v>
      </c>
      <c r="E10" s="169">
        <f t="shared" si="1"/>
        <v>6448</v>
      </c>
      <c r="F10" s="126">
        <f>'Lcc_BKK+DMK'!F10+Lcc_CNX!F10+Lcc_HDY!F10+Lcc_HKT!F10+Lcc_CEI!F10</f>
        <v>3801</v>
      </c>
      <c r="G10" s="128">
        <f>'Lcc_BKK+DMK'!G10+Lcc_CNX!G10+Lcc_HDY!G10+Lcc_HKT!G10+Lcc_CEI!G10</f>
        <v>3802</v>
      </c>
      <c r="H10" s="175">
        <f>SUM(F10:G10)</f>
        <v>7603</v>
      </c>
      <c r="I10" s="129">
        <f t="shared" si="2"/>
        <v>17.912531017369737</v>
      </c>
      <c r="J10" s="4"/>
      <c r="L10" s="14" t="s">
        <v>14</v>
      </c>
      <c r="M10" s="40">
        <f>'Lcc_BKK+DMK'!M10+Lcc_CNX!M10+Lcc_HDY!M10+Lcc_HKT!M10+Lcc_CEI!M10</f>
        <v>405207</v>
      </c>
      <c r="N10" s="38">
        <f>'Lcc_BKK+DMK'!N10+Lcc_CNX!N10+Lcc_HDY!N10+Lcc_HKT!N10+Lcc_CEI!N10</f>
        <v>428328</v>
      </c>
      <c r="O10" s="197">
        <f t="shared" ref="O10" si="7">SUM(M10:N10)</f>
        <v>833535</v>
      </c>
      <c r="P10" s="151">
        <f>'Lcc_BKK+DMK'!P10+Lcc_CNX!P10+Lcc_HDY!P10+Lcc_HKT!P10+Lcc_CEI!P10</f>
        <v>250</v>
      </c>
      <c r="Q10" s="197">
        <f t="shared" si="3"/>
        <v>833785</v>
      </c>
      <c r="R10" s="40">
        <f>'Lcc_BKK+DMK'!R10+Lcc_CNX!R10+Lcc_HDY!R10+Lcc_HKT!R10+Lcc_CEI!R10</f>
        <v>558706</v>
      </c>
      <c r="S10" s="38">
        <f>'Lcc_BKK+DMK'!S10+Lcc_CNX!S10+Lcc_HDY!S10+Lcc_HKT!S10+Lcc_CEI!S10</f>
        <v>561944</v>
      </c>
      <c r="T10" s="197">
        <f t="shared" si="4"/>
        <v>1120650</v>
      </c>
      <c r="U10" s="151">
        <f>+Lcc_BKK!U10+Lcc_DMK!U10+Lcc_CNX!U10+Lcc_HDY!U10+Lcc_HKT!U10+Lcc_CEI!U10</f>
        <v>260</v>
      </c>
      <c r="V10" s="197">
        <f t="shared" si="5"/>
        <v>1120910</v>
      </c>
      <c r="W10" s="41">
        <f t="shared" si="6"/>
        <v>34.436335506155658</v>
      </c>
    </row>
    <row r="11" spans="1:23" ht="13.5" thickBot="1">
      <c r="A11" s="420" t="str">
        <f>IF(ISERROR(F11/G11)," ",IF(F11/G11&gt;0.5,IF(F11/G11&lt;1.5," ","NOT OK"),"NOT OK"))</f>
        <v xml:space="preserve"> </v>
      </c>
      <c r="B11" s="112" t="s">
        <v>15</v>
      </c>
      <c r="C11" s="126">
        <f>'Lcc_BKK+DMK'!C11+Lcc_CNX!C11+Lcc_HDY!C11+Lcc_HKT!C11+Lcc_CEI!C11</f>
        <v>3335</v>
      </c>
      <c r="D11" s="128">
        <f>'Lcc_BKK+DMK'!D11+Lcc_CNX!D11+Lcc_HDY!D11+Lcc_HKT!D11+Lcc_CEI!D11</f>
        <v>3338</v>
      </c>
      <c r="E11" s="169">
        <f>SUM(C11:D11)</f>
        <v>6673</v>
      </c>
      <c r="F11" s="126">
        <f>'Lcc_BKK+DMK'!F11+Lcc_CNX!F11+Lcc_HDY!F11+Lcc_HKT!F11+Lcc_CEI!F11</f>
        <v>4142</v>
      </c>
      <c r="G11" s="128">
        <f>'Lcc_BKK+DMK'!G11+Lcc_CNX!G11+Lcc_HDY!G11+Lcc_HKT!G11+Lcc_CEI!G11</f>
        <v>4149</v>
      </c>
      <c r="H11" s="175">
        <f>SUM(F11:G11)</f>
        <v>8291</v>
      </c>
      <c r="I11" s="129">
        <f>IF(E11=0,0,((H11/E11)-1)*100)</f>
        <v>24.246965382886266</v>
      </c>
      <c r="J11" s="8"/>
      <c r="L11" s="14" t="s">
        <v>15</v>
      </c>
      <c r="M11" s="40">
        <f>'Lcc_BKK+DMK'!M11+Lcc_CNX!M11+Lcc_HDY!M11+Lcc_HKT!M11+Lcc_CEI!M11</f>
        <v>452879</v>
      </c>
      <c r="N11" s="38">
        <f>'Lcc_BKK+DMK'!N11+Lcc_CNX!N11+Lcc_HDY!N11+Lcc_HKT!N11+Lcc_CEI!N11</f>
        <v>465931</v>
      </c>
      <c r="O11" s="197">
        <f>SUM(M11:N11)</f>
        <v>918810</v>
      </c>
      <c r="P11" s="151">
        <f>'Lcc_BKK+DMK'!P11+Lcc_CNX!P11+Lcc_HDY!P11+Lcc_HKT!P11+Lcc_CEI!P11</f>
        <v>380</v>
      </c>
      <c r="Q11" s="197">
        <f>O11+P11</f>
        <v>919190</v>
      </c>
      <c r="R11" s="40">
        <f>'Lcc_BKK+DMK'!R11+Lcc_CNX!R11+Lcc_HDY!R11+Lcc_HKT!R11+Lcc_CEI!R11</f>
        <v>613492</v>
      </c>
      <c r="S11" s="38">
        <f>'Lcc_BKK+DMK'!S11+Lcc_CNX!S11+Lcc_HDY!S11+Lcc_HKT!S11+Lcc_CEI!S11</f>
        <v>637985</v>
      </c>
      <c r="T11" s="197">
        <f>SUM(R11:S11)</f>
        <v>1251477</v>
      </c>
      <c r="U11" s="151">
        <f>+Lcc_BKK!U11+Lcc_DMK!U11+Lcc_CNX!U11+Lcc_HDY!U11+Lcc_HKT!U11+Lcc_CEI!U11</f>
        <v>381</v>
      </c>
      <c r="V11" s="197">
        <f>T11+U11</f>
        <v>1251858</v>
      </c>
      <c r="W11" s="41">
        <f>IF(Q11=0,0,((V11/Q11)-1)*100)</f>
        <v>36.19142941067679</v>
      </c>
    </row>
    <row r="12" spans="1:23" ht="14.25" thickTop="1" thickBot="1">
      <c r="A12" s="418" t="str">
        <f t="shared" si="0"/>
        <v xml:space="preserve"> </v>
      </c>
      <c r="B12" s="133" t="s">
        <v>61</v>
      </c>
      <c r="C12" s="134">
        <f>+C9+C10+C11</f>
        <v>10227</v>
      </c>
      <c r="D12" s="136">
        <f t="shared" ref="D12:H12" si="8">+D9+D10+D11</f>
        <v>10230</v>
      </c>
      <c r="E12" s="170">
        <f t="shared" si="8"/>
        <v>20457</v>
      </c>
      <c r="F12" s="134">
        <f t="shared" si="8"/>
        <v>11978</v>
      </c>
      <c r="G12" s="136">
        <f t="shared" si="8"/>
        <v>11983</v>
      </c>
      <c r="H12" s="176">
        <f t="shared" si="8"/>
        <v>23961</v>
      </c>
      <c r="I12" s="138">
        <f t="shared" si="2"/>
        <v>17.128611233318658</v>
      </c>
      <c r="J12" s="8"/>
      <c r="L12" s="42" t="s">
        <v>61</v>
      </c>
      <c r="M12" s="46">
        <f t="shared" ref="M12:V12" si="9">+M9+M10+M11</f>
        <v>1318831</v>
      </c>
      <c r="N12" s="44">
        <f t="shared" si="9"/>
        <v>1352885</v>
      </c>
      <c r="O12" s="198">
        <f t="shared" si="9"/>
        <v>2671716</v>
      </c>
      <c r="P12" s="44">
        <f t="shared" si="9"/>
        <v>1102</v>
      </c>
      <c r="Q12" s="198">
        <f t="shared" si="9"/>
        <v>2672818</v>
      </c>
      <c r="R12" s="46">
        <f t="shared" si="9"/>
        <v>1751216</v>
      </c>
      <c r="S12" s="44">
        <f t="shared" si="9"/>
        <v>1775273</v>
      </c>
      <c r="T12" s="198">
        <f t="shared" si="9"/>
        <v>3526489</v>
      </c>
      <c r="U12" s="44">
        <f t="shared" si="9"/>
        <v>1270</v>
      </c>
      <c r="V12" s="198">
        <f t="shared" si="9"/>
        <v>3527759</v>
      </c>
      <c r="W12" s="47">
        <f t="shared" si="6"/>
        <v>31.986502635046609</v>
      </c>
    </row>
    <row r="13" spans="1:23" ht="13.5" thickTop="1">
      <c r="A13" s="418" t="str">
        <f t="shared" si="0"/>
        <v xml:space="preserve"> </v>
      </c>
      <c r="B13" s="112" t="s">
        <v>16</v>
      </c>
      <c r="C13" s="139">
        <f>'Lcc_BKK+DMK'!C13+Lcc_CNX!C13+Lcc_HDY!C13+Lcc_HKT!C13+Lcc_CEI!C13</f>
        <v>3400</v>
      </c>
      <c r="D13" s="141">
        <f>'Lcc_BKK+DMK'!D13+Lcc_CNX!D13+Lcc_HDY!D13+Lcc_HKT!D13+Lcc_CEI!D13</f>
        <v>3401</v>
      </c>
      <c r="E13" s="169">
        <f t="shared" si="1"/>
        <v>6801</v>
      </c>
      <c r="F13" s="139">
        <f>'Lcc_BKK+DMK'!F13+Lcc_CNX!F13+Lcc_HDY!F13+Lcc_HKT!F13+Lcc_CEI!F13</f>
        <v>3997</v>
      </c>
      <c r="G13" s="141">
        <f>'Lcc_BKK+DMK'!G13+Lcc_CNX!G13+Lcc_HDY!G13+Lcc_HKT!G13+Lcc_CEI!G13</f>
        <v>3994</v>
      </c>
      <c r="H13" s="175">
        <f t="shared" ref="H13:H19" si="10">SUM(F13:G13)</f>
        <v>7991</v>
      </c>
      <c r="I13" s="129">
        <f t="shared" si="2"/>
        <v>17.497426848992802</v>
      </c>
      <c r="J13" s="8"/>
      <c r="L13" s="14" t="s">
        <v>16</v>
      </c>
      <c r="M13" s="40">
        <f>'Lcc_BKK+DMK'!M13+Lcc_CNX!M13+Lcc_HDY!M13+Lcc_HKT!M13+Lcc_CEI!M13</f>
        <v>471850</v>
      </c>
      <c r="N13" s="38">
        <f>'Lcc_BKK+DMK'!N13+Lcc_CNX!N13+Lcc_HDY!N13+Lcc_HKT!N13+Lcc_CEI!N13</f>
        <v>464376</v>
      </c>
      <c r="O13" s="197">
        <f t="shared" ref="O13:O15" si="11">SUM(M13:N13)</f>
        <v>936226</v>
      </c>
      <c r="P13" s="151">
        <f>'Lcc_BKK+DMK'!P13+Lcc_CNX!P13+Lcc_HDY!P13+Lcc_HKT!P13+Lcc_CEI!P13</f>
        <v>5</v>
      </c>
      <c r="Q13" s="197">
        <f t="shared" ref="Q13:Q15" si="12">O13+P13</f>
        <v>936231</v>
      </c>
      <c r="R13" s="40">
        <f>'Lcc_BKK+DMK'!R13+Lcc_CNX!R13+Lcc_HDY!R13+Lcc_HKT!R13+Lcc_CEI!R13</f>
        <v>598758</v>
      </c>
      <c r="S13" s="38">
        <f>'Lcc_BKK+DMK'!S13+Lcc_CNX!S13+Lcc_HDY!S13+Lcc_HKT!S13+Lcc_CEI!S13</f>
        <v>587458</v>
      </c>
      <c r="T13" s="197">
        <f t="shared" si="4"/>
        <v>1186216</v>
      </c>
      <c r="U13" s="151">
        <f>+Lcc_BKK!U13+Lcc_DMK!U13+Lcc_CNX!U13+Lcc_HDY!U13+Lcc_HKT!U13+Lcc_CEI!U13</f>
        <v>163</v>
      </c>
      <c r="V13" s="197">
        <f t="shared" si="5"/>
        <v>1186379</v>
      </c>
      <c r="W13" s="41">
        <f t="shared" si="6"/>
        <v>26.71861965690092</v>
      </c>
    </row>
    <row r="14" spans="1:23">
      <c r="A14" s="418" t="str">
        <f>IF(ISERROR(F14/G14)," ",IF(F14/G14&gt;0.5,IF(F14/G14&lt;1.5," ","NOT OK"),"NOT OK"))</f>
        <v xml:space="preserve"> </v>
      </c>
      <c r="B14" s="112" t="s">
        <v>17</v>
      </c>
      <c r="C14" s="139">
        <f>'Lcc_BKK+DMK'!C14+Lcc_CNX!C14+Lcc_HDY!C14+Lcc_HKT!C14+Lcc_CEI!C14</f>
        <v>3313</v>
      </c>
      <c r="D14" s="141">
        <f>'Lcc_BKK+DMK'!D14+Lcc_CNX!D14+Lcc_HDY!D14+Lcc_HKT!D14+Lcc_CEI!D14</f>
        <v>3307</v>
      </c>
      <c r="E14" s="169">
        <f>SUM(C14:D14)</f>
        <v>6620</v>
      </c>
      <c r="F14" s="139">
        <f>'Lcc_BKK+DMK'!F14+Lcc_CNX!F14+Lcc_HDY!F14+Lcc_HKT!F14+Lcc_CEI!F14</f>
        <v>3956</v>
      </c>
      <c r="G14" s="141">
        <f>'Lcc_BKK+DMK'!G14+Lcc_CNX!G14+Lcc_HDY!G14+Lcc_HKT!G14+Lcc_CEI!G14</f>
        <v>3957</v>
      </c>
      <c r="H14" s="175">
        <f>SUM(F14:G14)</f>
        <v>7913</v>
      </c>
      <c r="I14" s="129">
        <f>IF(E14=0,0,((H14/E14)-1)*100)</f>
        <v>19.531722054380673</v>
      </c>
      <c r="L14" s="14" t="s">
        <v>17</v>
      </c>
      <c r="M14" s="40">
        <f>'Lcc_BKK+DMK'!M14+Lcc_CNX!M14+Lcc_HDY!M14+Lcc_HKT!M14+Lcc_CEI!M14</f>
        <v>431558</v>
      </c>
      <c r="N14" s="38">
        <f>'Lcc_BKK+DMK'!N14+Lcc_CNX!N14+Lcc_HDY!N14+Lcc_HKT!N14+Lcc_CEI!N14</f>
        <v>432797</v>
      </c>
      <c r="O14" s="197">
        <f>SUM(M14:N14)</f>
        <v>864355</v>
      </c>
      <c r="P14" s="151">
        <f>'Lcc_BKK+DMK'!P14+Lcc_CNX!P14+Lcc_HDY!P14+Lcc_HKT!P14+Lcc_CEI!P14</f>
        <v>2</v>
      </c>
      <c r="Q14" s="197">
        <f>O14+P14</f>
        <v>864357</v>
      </c>
      <c r="R14" s="40">
        <f>'Lcc_BKK+DMK'!R14+Lcc_CNX!R14+Lcc_HDY!R14+Lcc_HKT!R14+Lcc_CEI!R14</f>
        <v>576374</v>
      </c>
      <c r="S14" s="38">
        <f>'Lcc_BKK+DMK'!S14+Lcc_CNX!S14+Lcc_HDY!S14+Lcc_HKT!S14+Lcc_CEI!S14</f>
        <v>578431</v>
      </c>
      <c r="T14" s="197">
        <f t="shared" ref="T14" si="13">SUM(R14:S14)</f>
        <v>1154805</v>
      </c>
      <c r="U14" s="151">
        <f>+Lcc_BKK!U14+Lcc_DMK!U14+Lcc_CNX!U14+Lcc_HDY!U14+Lcc_HKT!U14+Lcc_CEI!U14</f>
        <v>448</v>
      </c>
      <c r="V14" s="197">
        <f t="shared" ref="V14" si="14">T14+U14</f>
        <v>1155253</v>
      </c>
      <c r="W14" s="41">
        <f t="shared" ref="W14" si="15">IF(Q14=0,0,((V14/Q14)-1)*100)</f>
        <v>33.654612619554179</v>
      </c>
    </row>
    <row r="15" spans="1:23" ht="13.5" thickBot="1">
      <c r="A15" s="421" t="str">
        <f t="shared" si="0"/>
        <v xml:space="preserve"> </v>
      </c>
      <c r="B15" s="112" t="s">
        <v>18</v>
      </c>
      <c r="C15" s="139">
        <f>'Lcc_BKK+DMK'!C15+Lcc_CNX!C15+Lcc_HDY!C15+Lcc_HKT!C15+Lcc_CEI!C15</f>
        <v>2960</v>
      </c>
      <c r="D15" s="141">
        <f>'Lcc_BKK+DMK'!D15+Lcc_CNX!D15+Lcc_HDY!D15+Lcc_HKT!D15+Lcc_CEI!D15</f>
        <v>2956</v>
      </c>
      <c r="E15" s="169">
        <f t="shared" si="1"/>
        <v>5916</v>
      </c>
      <c r="F15" s="139">
        <f>'Lcc_BKK+DMK'!F15+Lcc_CNX!F15+Lcc_HDY!F15+Lcc_HKT!F15+Lcc_CEI!F15</f>
        <v>3872</v>
      </c>
      <c r="G15" s="141">
        <f>'Lcc_BKK+DMK'!G15+Lcc_CNX!G15+Lcc_HDY!G15+Lcc_HKT!G15+Lcc_CEI!G15</f>
        <v>3868</v>
      </c>
      <c r="H15" s="175">
        <f t="shared" si="10"/>
        <v>7740</v>
      </c>
      <c r="I15" s="129">
        <f t="shared" si="2"/>
        <v>30.831643002028407</v>
      </c>
      <c r="J15" s="9"/>
      <c r="L15" s="14" t="s">
        <v>18</v>
      </c>
      <c r="M15" s="40">
        <f>'Lcc_BKK+DMK'!M15+Lcc_CNX!M15+Lcc_HDY!M15+Lcc_HKT!M15+Lcc_CEI!M15</f>
        <v>393381</v>
      </c>
      <c r="N15" s="38">
        <f>'Lcc_BKK+DMK'!N15+Lcc_CNX!N15+Lcc_HDY!N15+Lcc_HKT!N15+Lcc_CEI!N15</f>
        <v>385306</v>
      </c>
      <c r="O15" s="197">
        <f t="shared" si="11"/>
        <v>778687</v>
      </c>
      <c r="P15" s="151">
        <f>'Lcc_BKK+DMK'!P15+Lcc_CNX!P15+Lcc_HDY!P15+Lcc_HKT!P15+Lcc_CEI!P15</f>
        <v>116</v>
      </c>
      <c r="Q15" s="197">
        <f t="shared" si="12"/>
        <v>778803</v>
      </c>
      <c r="R15" s="40">
        <f>'Lcc_BKK+DMK'!R15+Lcc_CNX!R15+Lcc_HDY!R15+Lcc_HKT!R15+Lcc_CEI!R15</f>
        <v>589778</v>
      </c>
      <c r="S15" s="38">
        <f>'Lcc_BKK+DMK'!S15+Lcc_CNX!S15+Lcc_HDY!S15+Lcc_HKT!S15+Lcc_CEI!S15</f>
        <v>573762</v>
      </c>
      <c r="T15" s="197">
        <f t="shared" si="4"/>
        <v>1163540</v>
      </c>
      <c r="U15" s="151">
        <f>+Lcc_BKK!U15+Lcc_DMK!U15+Lcc_CNX!U15+Lcc_HDY!U15+Lcc_HKT!U15+Lcc_CEI!U15</f>
        <v>574</v>
      </c>
      <c r="V15" s="197">
        <f t="shared" si="5"/>
        <v>1164114</v>
      </c>
      <c r="W15" s="41">
        <f t="shared" si="6"/>
        <v>49.474770898417184</v>
      </c>
    </row>
    <row r="16" spans="1:23" ht="15.75" customHeight="1" thickTop="1" thickBot="1">
      <c r="A16" s="10" t="str">
        <f t="shared" si="0"/>
        <v xml:space="preserve"> </v>
      </c>
      <c r="B16" s="142" t="s">
        <v>19</v>
      </c>
      <c r="C16" s="134">
        <f>+C13+C14+C15</f>
        <v>9673</v>
      </c>
      <c r="D16" s="145">
        <f t="shared" ref="D16:H16" si="16">+D13+D14+D15</f>
        <v>9664</v>
      </c>
      <c r="E16" s="171">
        <f t="shared" si="16"/>
        <v>19337</v>
      </c>
      <c r="F16" s="134">
        <f t="shared" si="16"/>
        <v>11825</v>
      </c>
      <c r="G16" s="145">
        <f t="shared" si="16"/>
        <v>11819</v>
      </c>
      <c r="H16" s="177">
        <f t="shared" si="16"/>
        <v>23644</v>
      </c>
      <c r="I16" s="137">
        <f t="shared" si="2"/>
        <v>22.273361948595948</v>
      </c>
      <c r="J16" s="10"/>
      <c r="K16" s="11"/>
      <c r="L16" s="48" t="s">
        <v>19</v>
      </c>
      <c r="M16" s="49">
        <f>+M13+M14+M15</f>
        <v>1296789</v>
      </c>
      <c r="N16" s="50">
        <f t="shared" ref="N16:V16" si="17">+N13+N14+N15</f>
        <v>1282479</v>
      </c>
      <c r="O16" s="199">
        <f t="shared" si="17"/>
        <v>2579268</v>
      </c>
      <c r="P16" s="50">
        <f t="shared" si="17"/>
        <v>123</v>
      </c>
      <c r="Q16" s="199">
        <f t="shared" si="17"/>
        <v>2579391</v>
      </c>
      <c r="R16" s="49">
        <f t="shared" si="17"/>
        <v>1764910</v>
      </c>
      <c r="S16" s="50">
        <f t="shared" si="17"/>
        <v>1739651</v>
      </c>
      <c r="T16" s="199">
        <f t="shared" si="17"/>
        <v>3504561</v>
      </c>
      <c r="U16" s="50">
        <f t="shared" si="17"/>
        <v>1185</v>
      </c>
      <c r="V16" s="199">
        <f t="shared" si="17"/>
        <v>3505746</v>
      </c>
      <c r="W16" s="51">
        <f t="shared" si="6"/>
        <v>35.913709864072565</v>
      </c>
    </row>
    <row r="17" spans="1:27" ht="13.5" thickTop="1">
      <c r="A17" s="418" t="str">
        <f t="shared" si="0"/>
        <v xml:space="preserve"> </v>
      </c>
      <c r="B17" s="112" t="s">
        <v>20</v>
      </c>
      <c r="C17" s="126">
        <f>'Lcc_BKK+DMK'!C17+Lcc_CNX!C17+Lcc_HDY!C17+Lcc_HKT!C17+Lcc_CEI!C17</f>
        <v>3025</v>
      </c>
      <c r="D17" s="128">
        <f>'Lcc_BKK+DMK'!D17+Lcc_CNX!D17+Lcc_HDY!D17+Lcc_HKT!D17+Lcc_CEI!D17</f>
        <v>3027</v>
      </c>
      <c r="E17" s="172">
        <f t="shared" si="1"/>
        <v>6052</v>
      </c>
      <c r="F17" s="126">
        <f>'Lcc_BKK+DMK'!F17+Lcc_CNX!F17+Lcc_HDY!F17+Lcc_HKT!F17+Lcc_CEI!F17</f>
        <v>4240</v>
      </c>
      <c r="G17" s="128">
        <f>'Lcc_BKK+DMK'!G17+Lcc_CNX!G17+Lcc_HDY!G17+Lcc_HKT!G17+Lcc_CEI!G17</f>
        <v>4243</v>
      </c>
      <c r="H17" s="178">
        <f t="shared" si="10"/>
        <v>8483</v>
      </c>
      <c r="I17" s="129">
        <f t="shared" si="2"/>
        <v>40.168539325842701</v>
      </c>
      <c r="J17" s="4"/>
      <c r="L17" s="14" t="s">
        <v>21</v>
      </c>
      <c r="M17" s="40">
        <f>'Lcc_BKK+DMK'!M17+Lcc_CNX!M17+Lcc_HDY!M17+Lcc_HKT!M17+Lcc_CEI!M17</f>
        <v>449489</v>
      </c>
      <c r="N17" s="38">
        <f>'Lcc_BKK+DMK'!N17+Lcc_CNX!N17+Lcc_HDY!N17+Lcc_HKT!N17+Lcc_CEI!N17</f>
        <v>434884</v>
      </c>
      <c r="O17" s="197">
        <f t="shared" ref="O17:O19" si="18">SUM(M17:N17)</f>
        <v>884373</v>
      </c>
      <c r="P17" s="151">
        <f>'Lcc_BKK+DMK'!P17+Lcc_CNX!P17+Lcc_HDY!P17+Lcc_HKT!P17+Lcc_CEI!P17</f>
        <v>153</v>
      </c>
      <c r="Q17" s="197">
        <f t="shared" ref="Q17:Q19" si="19">O17+P17</f>
        <v>884526</v>
      </c>
      <c r="R17" s="40">
        <f>'Lcc_BKK+DMK'!R17+Lcc_CNX!R17+Lcc_HDY!R17+Lcc_HKT!R17+Lcc_CEI!R17</f>
        <v>641531</v>
      </c>
      <c r="S17" s="38">
        <f>'Lcc_BKK+DMK'!S17+Lcc_CNX!S17+Lcc_HDY!S17+Lcc_HKT!S17+Lcc_CEI!S17</f>
        <v>634607</v>
      </c>
      <c r="T17" s="197">
        <f t="shared" si="4"/>
        <v>1276138</v>
      </c>
      <c r="U17" s="151">
        <f>+Lcc_BKK!U17+Lcc_DMK!U17+Lcc_CNX!U17+Lcc_HDY!U17+Lcc_HKT!U17+Lcc_CEI!U17</f>
        <v>1034</v>
      </c>
      <c r="V17" s="197">
        <f t="shared" si="5"/>
        <v>1277172</v>
      </c>
      <c r="W17" s="41">
        <f t="shared" si="6"/>
        <v>44.390554941290581</v>
      </c>
    </row>
    <row r="18" spans="1:27">
      <c r="A18" s="418" t="str">
        <f t="shared" si="0"/>
        <v xml:space="preserve"> </v>
      </c>
      <c r="B18" s="112" t="s">
        <v>22</v>
      </c>
      <c r="C18" s="126">
        <f>'Lcc_BKK+DMK'!C18+Lcc_CNX!C18+Lcc_HDY!C18+Lcc_HKT!C18+Lcc_CEI!C18</f>
        <v>3111</v>
      </c>
      <c r="D18" s="128">
        <f>'Lcc_BKK+DMK'!D18+Lcc_CNX!D18+Lcc_HDY!D18+Lcc_HKT!D18+Lcc_CEI!D18</f>
        <v>3109</v>
      </c>
      <c r="E18" s="169">
        <f t="shared" si="1"/>
        <v>6220</v>
      </c>
      <c r="F18" s="126">
        <f>'Lcc_BKK+DMK'!F18+Lcc_CNX!F18+Lcc_HDY!F18+Lcc_HKT!F18+Lcc_CEI!F18</f>
        <v>4266</v>
      </c>
      <c r="G18" s="128">
        <f>'Lcc_BKK+DMK'!G18+Lcc_CNX!G18+Lcc_HDY!G18+Lcc_HKT!G18+Lcc_CEI!G18</f>
        <v>4260</v>
      </c>
      <c r="H18" s="169">
        <f t="shared" si="10"/>
        <v>8526</v>
      </c>
      <c r="I18" s="129">
        <f t="shared" si="2"/>
        <v>37.073954983922832</v>
      </c>
      <c r="J18" s="4"/>
      <c r="L18" s="14" t="s">
        <v>22</v>
      </c>
      <c r="M18" s="40">
        <f>'Lcc_BKK+DMK'!M18+Lcc_CNX!M18+Lcc_HDY!M18+Lcc_HKT!M18+Lcc_CEI!M18</f>
        <v>458857</v>
      </c>
      <c r="N18" s="38">
        <f>'Lcc_BKK+DMK'!N18+Lcc_CNX!N18+Lcc_HDY!N18+Lcc_HKT!N18+Lcc_CEI!N18</f>
        <v>464884</v>
      </c>
      <c r="O18" s="197">
        <f t="shared" si="18"/>
        <v>923741</v>
      </c>
      <c r="P18" s="151">
        <f>'Lcc_BKK+DMK'!P18+Lcc_CNX!P18+Lcc_HDY!P18+Lcc_HKT!P18+Lcc_CEI!P18</f>
        <v>847</v>
      </c>
      <c r="Q18" s="197">
        <f t="shared" si="19"/>
        <v>924588</v>
      </c>
      <c r="R18" s="40">
        <f>'Lcc_BKK+DMK'!R18+Lcc_CNX!R18+Lcc_HDY!R18+Lcc_HKT!R18+Lcc_CEI!R18</f>
        <v>632586</v>
      </c>
      <c r="S18" s="38">
        <f>'Lcc_BKK+DMK'!S18+Lcc_CNX!S18+Lcc_HDY!S18+Lcc_HKT!S18+Lcc_CEI!S18</f>
        <v>639248</v>
      </c>
      <c r="T18" s="197">
        <f t="shared" si="4"/>
        <v>1271834</v>
      </c>
      <c r="U18" s="151">
        <f>+Lcc_BKK!U18+Lcc_DMK!U18+Lcc_CNX!U18+Lcc_HDY!U18+Lcc_HKT!U18+Lcc_CEI!U18</f>
        <v>1513</v>
      </c>
      <c r="V18" s="197">
        <f t="shared" si="5"/>
        <v>1273347</v>
      </c>
      <c r="W18" s="41">
        <f t="shared" si="6"/>
        <v>37.720476579838817</v>
      </c>
    </row>
    <row r="19" spans="1:27" ht="13.5" thickBot="1">
      <c r="A19" s="418" t="str">
        <f t="shared" si="0"/>
        <v xml:space="preserve"> </v>
      </c>
      <c r="B19" s="112" t="s">
        <v>23</v>
      </c>
      <c r="C19" s="126">
        <f>'Lcc_BKK+DMK'!C19+Lcc_CNX!C19+Lcc_HDY!C19+Lcc_HKT!C19+Lcc_CEI!C19</f>
        <v>3026</v>
      </c>
      <c r="D19" s="147">
        <f>'Lcc_BKK+DMK'!D19+Lcc_CNX!D19+Lcc_HDY!D19+Lcc_HKT!D19+Lcc_CEI!D19</f>
        <v>3025</v>
      </c>
      <c r="E19" s="173">
        <f t="shared" si="1"/>
        <v>6051</v>
      </c>
      <c r="F19" s="126">
        <f>'Lcc_BKK+DMK'!F19+Lcc_CNX!F19+Lcc_HDY!F19+Lcc_HKT!F19+Lcc_CEI!F19</f>
        <v>3906</v>
      </c>
      <c r="G19" s="147">
        <f>'Lcc_BKK+DMK'!G19+Lcc_CNX!G19+Lcc_HDY!G19+Lcc_HKT!G19+Lcc_CEI!G19</f>
        <v>3904</v>
      </c>
      <c r="H19" s="173">
        <f t="shared" si="10"/>
        <v>7810</v>
      </c>
      <c r="I19" s="148">
        <f t="shared" si="2"/>
        <v>29.069575276813751</v>
      </c>
      <c r="J19" s="4"/>
      <c r="L19" s="14" t="s">
        <v>23</v>
      </c>
      <c r="M19" s="40">
        <f>'Lcc_BKK+DMK'!M19+Lcc_CNX!M19+Lcc_HDY!M19+Lcc_HKT!M19+Lcc_CEI!M19</f>
        <v>443208</v>
      </c>
      <c r="N19" s="38">
        <f>'Lcc_BKK+DMK'!N19+Lcc_CNX!N19+Lcc_HDY!N19+Lcc_HKT!N19+Lcc_CEI!N19</f>
        <v>434468</v>
      </c>
      <c r="O19" s="197">
        <f t="shared" si="18"/>
        <v>877676</v>
      </c>
      <c r="P19" s="151">
        <f>'Lcc_BKK+DMK'!P19+Lcc_CNX!P19+Lcc_HDY!P19+Lcc_HKT!P19+Lcc_CEI!P19</f>
        <v>448</v>
      </c>
      <c r="Q19" s="197">
        <f t="shared" si="19"/>
        <v>878124</v>
      </c>
      <c r="R19" s="40">
        <f>'Lcc_BKK+DMK'!R19+Lcc_CNX!R19+Lcc_HDY!R19+Lcc_HKT!R19+Lcc_CEI!R19</f>
        <v>532379</v>
      </c>
      <c r="S19" s="38">
        <f>'Lcc_BKK+DMK'!S19+Lcc_CNX!S19+Lcc_HDY!S19+Lcc_HKT!S19+Lcc_CEI!S19</f>
        <v>523560</v>
      </c>
      <c r="T19" s="197">
        <f t="shared" si="4"/>
        <v>1055939</v>
      </c>
      <c r="U19" s="151">
        <f>+Lcc_BKK!U19+Lcc_DMK!U19+Lcc_CNX!U19+Lcc_HDY!U19+Lcc_HKT!U19+Lcc_CEI!U19</f>
        <v>2293</v>
      </c>
      <c r="V19" s="197">
        <f t="shared" si="5"/>
        <v>1058232</v>
      </c>
      <c r="W19" s="41">
        <f t="shared" si="6"/>
        <v>20.510542930155641</v>
      </c>
    </row>
    <row r="20" spans="1:27" ht="14.25" thickTop="1" thickBot="1">
      <c r="A20" s="418" t="str">
        <f t="shared" si="0"/>
        <v xml:space="preserve"> </v>
      </c>
      <c r="B20" s="133" t="s">
        <v>24</v>
      </c>
      <c r="C20" s="134">
        <f t="shared" ref="C20:H20" si="20">+C17+C18+C19</f>
        <v>9162</v>
      </c>
      <c r="D20" s="136">
        <f t="shared" si="20"/>
        <v>9161</v>
      </c>
      <c r="E20" s="170">
        <f t="shared" si="20"/>
        <v>18323</v>
      </c>
      <c r="F20" s="134">
        <f t="shared" si="20"/>
        <v>12412</v>
      </c>
      <c r="G20" s="136">
        <f t="shared" si="20"/>
        <v>12407</v>
      </c>
      <c r="H20" s="179">
        <f t="shared" si="20"/>
        <v>24819</v>
      </c>
      <c r="I20" s="137">
        <f t="shared" si="2"/>
        <v>35.452709709108767</v>
      </c>
      <c r="J20" s="4"/>
      <c r="L20" s="42" t="s">
        <v>24</v>
      </c>
      <c r="M20" s="46">
        <f t="shared" ref="M20:V20" si="21">+M17+M18+M19</f>
        <v>1351554</v>
      </c>
      <c r="N20" s="44">
        <f t="shared" si="21"/>
        <v>1334236</v>
      </c>
      <c r="O20" s="198">
        <f t="shared" si="21"/>
        <v>2685790</v>
      </c>
      <c r="P20" s="44">
        <f t="shared" si="21"/>
        <v>1448</v>
      </c>
      <c r="Q20" s="198">
        <f t="shared" si="21"/>
        <v>2687238</v>
      </c>
      <c r="R20" s="46">
        <f t="shared" si="21"/>
        <v>1806496</v>
      </c>
      <c r="S20" s="44">
        <f t="shared" si="21"/>
        <v>1797415</v>
      </c>
      <c r="T20" s="198">
        <f t="shared" si="21"/>
        <v>3603911</v>
      </c>
      <c r="U20" s="44">
        <f t="shared" si="21"/>
        <v>4840</v>
      </c>
      <c r="V20" s="198">
        <f t="shared" si="21"/>
        <v>3608751</v>
      </c>
      <c r="W20" s="47">
        <f t="shared" si="6"/>
        <v>34.292198904600177</v>
      </c>
    </row>
    <row r="21" spans="1:27" ht="13.5" thickTop="1">
      <c r="A21" s="418" t="str">
        <f t="shared" ref="A21:A25" si="22">IF(ISERROR(F21/G21)," ",IF(F21/G21&gt;0.5,IF(F21/G21&lt;1.5," ","NOT OK"),"NOT OK"))</f>
        <v xml:space="preserve"> </v>
      </c>
      <c r="B21" s="112" t="s">
        <v>10</v>
      </c>
      <c r="C21" s="126">
        <v>3535</v>
      </c>
      <c r="D21" s="128">
        <v>3537</v>
      </c>
      <c r="E21" s="169">
        <f>SUM(C21:D21)</f>
        <v>7072</v>
      </c>
      <c r="F21" s="126">
        <f>+'Lcc_BKK+DMK'!F21+Lcc_CNX!F21+Lcc_HDY!F21+Lcc_HKT!F21+Lcc_CEI!F21</f>
        <v>4432</v>
      </c>
      <c r="G21" s="128">
        <f>'Lcc_BKK+DMK'!G21+Lcc_CNX!G21+Lcc_HDY!G21+Lcc_HKT!G21+Lcc_CEI!G21</f>
        <v>4436</v>
      </c>
      <c r="H21" s="175">
        <f>SUM(F21:G21)</f>
        <v>8868</v>
      </c>
      <c r="I21" s="129">
        <f>IF(E21=0,0,((H21/E21)-1)*100)</f>
        <v>25.395927601809952</v>
      </c>
      <c r="J21" s="4"/>
      <c r="L21" s="14" t="s">
        <v>10</v>
      </c>
      <c r="M21" s="40">
        <v>524292</v>
      </c>
      <c r="N21" s="38">
        <v>529484</v>
      </c>
      <c r="O21" s="197">
        <f>SUM(M21:N21)</f>
        <v>1053776</v>
      </c>
      <c r="P21" s="151">
        <v>614</v>
      </c>
      <c r="Q21" s="197">
        <f t="shared" ref="Q21" si="23">O21+P21</f>
        <v>1054390</v>
      </c>
      <c r="R21" s="40">
        <f>'Lcc_BKK+DMK'!R21+Lcc_CNX!R21+Lcc_HDY!R21+Lcc_HKT!R21+Lcc_CEI!R21</f>
        <v>636334</v>
      </c>
      <c r="S21" s="38">
        <f>'Lcc_BKK+DMK'!S21+Lcc_CNX!S21+Lcc_HDY!S21+Lcc_HKT!S21+Lcc_CEI!S21</f>
        <v>643851</v>
      </c>
      <c r="T21" s="197">
        <f t="shared" ref="T21" si="24">SUM(R21:S21)</f>
        <v>1280185</v>
      </c>
      <c r="U21" s="151">
        <f>+Lcc_BKK!U21+Lcc_DMK!U21+Lcc_CNX!U21+Lcc_HDY!U21+Lcc_HKT!U21+Lcc_CEI!U21</f>
        <v>1317</v>
      </c>
      <c r="V21" s="197">
        <f>T21+U21</f>
        <v>1281502</v>
      </c>
      <c r="W21" s="41">
        <f>IF(Q21=0,0,((V21/Q21)-1)*100)</f>
        <v>21.539658001308815</v>
      </c>
    </row>
    <row r="22" spans="1:27">
      <c r="A22" s="418" t="str">
        <f>IF(ISERROR(F22/G22)," ",IF(F22/G22&gt;0.5,IF(F22/G22&lt;1.5," ","NOT OK"),"NOT OK"))</f>
        <v xml:space="preserve"> </v>
      </c>
      <c r="B22" s="112" t="s">
        <v>11</v>
      </c>
      <c r="C22" s="126">
        <v>3597</v>
      </c>
      <c r="D22" s="128">
        <v>3595</v>
      </c>
      <c r="E22" s="169">
        <f>SUM(C22:D22)</f>
        <v>7192</v>
      </c>
      <c r="F22" s="126">
        <f>+'Lcc_BKK+DMK'!F22+Lcc_CNX!F22+Lcc_HDY!F22+Lcc_HKT!F22+Lcc_CEI!F22</f>
        <v>4436</v>
      </c>
      <c r="G22" s="128">
        <f>'Lcc_BKK+DMK'!G22+Lcc_CNX!G22+Lcc_HDY!G22+Lcc_HKT!G22+Lcc_CEI!G22</f>
        <v>4439</v>
      </c>
      <c r="H22" s="175">
        <f>SUM(F22:G22)</f>
        <v>8875</v>
      </c>
      <c r="I22" s="129">
        <f>IF(E22=0,0,((H22/E22)-1)*100)</f>
        <v>23.401001112347043</v>
      </c>
      <c r="J22" s="4"/>
      <c r="K22" s="7"/>
      <c r="L22" s="14" t="s">
        <v>11</v>
      </c>
      <c r="M22" s="40">
        <v>550311</v>
      </c>
      <c r="N22" s="38">
        <v>529873</v>
      </c>
      <c r="O22" s="197">
        <f>SUM(M22:N22)</f>
        <v>1080184</v>
      </c>
      <c r="P22" s="151">
        <v>540</v>
      </c>
      <c r="Q22" s="197">
        <f>O22+P22</f>
        <v>1080724</v>
      </c>
      <c r="R22" s="40">
        <f>'Lcc_BKK+DMK'!R22+Lcc_CNX!R22+Lcc_HDY!R22+Lcc_HKT!R22+Lcc_CEI!R22</f>
        <v>694832</v>
      </c>
      <c r="S22" s="38">
        <f>'Lcc_BKK+DMK'!S22+Lcc_CNX!S22+Lcc_HDY!S22+Lcc_HKT!S22+Lcc_CEI!S22</f>
        <v>672825</v>
      </c>
      <c r="T22" s="197">
        <f>SUM(R22:S22)</f>
        <v>1367657</v>
      </c>
      <c r="U22" s="151">
        <f>+Lcc_BKK!U22+Lcc_DMK!U22+Lcc_CNX!U22+Lcc_HDY!U22+Lcc_HKT!U22+Lcc_CEI!U22</f>
        <v>1515</v>
      </c>
      <c r="V22" s="197">
        <f>T22+U22</f>
        <v>1369172</v>
      </c>
      <c r="W22" s="41">
        <f>IF(Q22=0,0,((V22/Q22)-1)*100)</f>
        <v>26.690255791487939</v>
      </c>
    </row>
    <row r="23" spans="1:27" ht="13.5" thickBot="1">
      <c r="A23" s="418" t="str">
        <f>IF(ISERROR(F23/G23)," ",IF(F23/G23&gt;0.5,IF(F23/G23&lt;1.5," ","NOT OK"),"NOT OK"))</f>
        <v xml:space="preserve"> </v>
      </c>
      <c r="B23" s="117" t="s">
        <v>12</v>
      </c>
      <c r="C23" s="130">
        <v>3896</v>
      </c>
      <c r="D23" s="132">
        <v>3893</v>
      </c>
      <c r="E23" s="169">
        <f>SUM(C23:D23)</f>
        <v>7789</v>
      </c>
      <c r="F23" s="130">
        <f>+'Lcc_BKK+DMK'!F23+Lcc_CNX!F23+Lcc_HDY!F23+Lcc_HKT!F23+Lcc_CEI!F23</f>
        <v>6818</v>
      </c>
      <c r="G23" s="132">
        <f>'Lcc_BKK+DMK'!G23+Lcc_CNX!G23+Lcc_HDY!G23+Lcc_HKT!G23+Lcc_CEI!G23</f>
        <v>6814</v>
      </c>
      <c r="H23" s="175">
        <f>SUM(F23:G23)</f>
        <v>13632</v>
      </c>
      <c r="I23" s="129">
        <f>IF(E23=0,0,((H23/E23)-1)*100)</f>
        <v>75.016048273205797</v>
      </c>
      <c r="J23" s="4"/>
      <c r="K23" s="7"/>
      <c r="L23" s="23" t="s">
        <v>12</v>
      </c>
      <c r="M23" s="40">
        <v>601917</v>
      </c>
      <c r="N23" s="38">
        <v>578738</v>
      </c>
      <c r="O23" s="197">
        <f t="shared" ref="O23" si="25">SUM(M23:N23)</f>
        <v>1180655</v>
      </c>
      <c r="P23" s="39">
        <v>1422</v>
      </c>
      <c r="Q23" s="253">
        <f>O23+P23</f>
        <v>1182077</v>
      </c>
      <c r="R23" s="40">
        <f>'Lcc_BKK+DMK'!R23+Lcc_CNX!R23+Lcc_HDY!R23+Lcc_HKT!R23+Lcc_CEI!R23</f>
        <v>782612</v>
      </c>
      <c r="S23" s="38">
        <f>'Lcc_BKK+DMK'!S23+Lcc_CNX!S23+Lcc_HDY!S23+Lcc_HKT!S23+Lcc_CEI!S23</f>
        <v>758652</v>
      </c>
      <c r="T23" s="197">
        <f t="shared" ref="T23" si="26">SUM(R23:S23)</f>
        <v>1541264</v>
      </c>
      <c r="U23" s="151">
        <f>+Lcc_BKK!U23+Lcc_DMK!U23+Lcc_CNX!U23+Lcc_HDY!U23+Lcc_HKT!U23+Lcc_CEI!U23</f>
        <v>1945</v>
      </c>
      <c r="V23" s="253">
        <f>T23+U23</f>
        <v>1543209</v>
      </c>
      <c r="W23" s="41">
        <f>IF(Q23=0,0,((V23/Q23)-1)*100)</f>
        <v>30.550632488408127</v>
      </c>
    </row>
    <row r="24" spans="1:27" ht="14.25" thickTop="1" thickBot="1">
      <c r="A24" s="1"/>
      <c r="B24" s="133" t="s">
        <v>57</v>
      </c>
      <c r="C24" s="440">
        <f>+C21+C22+C23</f>
        <v>11028</v>
      </c>
      <c r="D24" s="441">
        <f t="shared" ref="D24:H24" si="27">+D21+D22+D23</f>
        <v>11025</v>
      </c>
      <c r="E24" s="454">
        <f t="shared" si="27"/>
        <v>22053</v>
      </c>
      <c r="F24" s="440">
        <f t="shared" si="27"/>
        <v>15686</v>
      </c>
      <c r="G24" s="441">
        <f t="shared" si="27"/>
        <v>15689</v>
      </c>
      <c r="H24" s="454">
        <f t="shared" si="27"/>
        <v>31375</v>
      </c>
      <c r="I24" s="137">
        <f t="shared" ref="I24" si="28">IF(E24=0,0,((H24/E24)-1)*100)</f>
        <v>42.270892849045481</v>
      </c>
      <c r="J24" s="4"/>
      <c r="L24" s="42" t="s">
        <v>57</v>
      </c>
      <c r="M24" s="43">
        <f t="shared" ref="M24:V24" si="29">+M21+M22+M23</f>
        <v>1676520</v>
      </c>
      <c r="N24" s="46">
        <f t="shared" si="29"/>
        <v>1638095</v>
      </c>
      <c r="O24" s="455">
        <f t="shared" si="29"/>
        <v>3314615</v>
      </c>
      <c r="P24" s="43">
        <f t="shared" si="29"/>
        <v>2576</v>
      </c>
      <c r="Q24" s="455">
        <f t="shared" si="29"/>
        <v>3317191</v>
      </c>
      <c r="R24" s="43">
        <f t="shared" si="29"/>
        <v>2113778</v>
      </c>
      <c r="S24" s="46">
        <f t="shared" si="29"/>
        <v>2075328</v>
      </c>
      <c r="T24" s="455">
        <f t="shared" si="29"/>
        <v>4189106</v>
      </c>
      <c r="U24" s="43">
        <f t="shared" si="29"/>
        <v>4777</v>
      </c>
      <c r="V24" s="455">
        <f t="shared" si="29"/>
        <v>4193883</v>
      </c>
      <c r="W24" s="444">
        <f t="shared" ref="W24" si="30">IF(Q24=0,0,((V24/Q24)-1)*100)</f>
        <v>26.428746490630182</v>
      </c>
      <c r="X24" s="1"/>
      <c r="AA24" s="1"/>
    </row>
    <row r="25" spans="1:27" ht="14.25" thickTop="1" thickBot="1">
      <c r="A25" s="419" t="str">
        <f t="shared" si="22"/>
        <v xml:space="preserve"> </v>
      </c>
      <c r="B25" s="133" t="s">
        <v>64</v>
      </c>
      <c r="C25" s="134">
        <f>+C12+C16+C20+C24</f>
        <v>40090</v>
      </c>
      <c r="D25" s="136">
        <f t="shared" ref="D25:H25" si="31">+D12+D16+D20+D24</f>
        <v>40080</v>
      </c>
      <c r="E25" s="161">
        <f t="shared" si="31"/>
        <v>80170</v>
      </c>
      <c r="F25" s="134">
        <f t="shared" si="31"/>
        <v>51901</v>
      </c>
      <c r="G25" s="136">
        <f t="shared" si="31"/>
        <v>51898</v>
      </c>
      <c r="H25" s="165">
        <f t="shared" si="31"/>
        <v>103799</v>
      </c>
      <c r="I25" s="138">
        <f>IF(E25=0,0,((H25/E25)-1)*100)</f>
        <v>29.473618560558812</v>
      </c>
      <c r="J25" s="8"/>
      <c r="L25" s="42" t="s">
        <v>64</v>
      </c>
      <c r="M25" s="46">
        <f t="shared" ref="M25:V25" si="32">+M12+M16+M20+M24</f>
        <v>5643694</v>
      </c>
      <c r="N25" s="44">
        <f t="shared" si="32"/>
        <v>5607695</v>
      </c>
      <c r="O25" s="156">
        <f t="shared" si="32"/>
        <v>11251389</v>
      </c>
      <c r="P25" s="45">
        <f t="shared" si="32"/>
        <v>5249</v>
      </c>
      <c r="Q25" s="159">
        <f t="shared" si="32"/>
        <v>11256638</v>
      </c>
      <c r="R25" s="46">
        <f t="shared" si="32"/>
        <v>7436400</v>
      </c>
      <c r="S25" s="44">
        <f t="shared" si="32"/>
        <v>7387667</v>
      </c>
      <c r="T25" s="156">
        <f t="shared" si="32"/>
        <v>14824067</v>
      </c>
      <c r="U25" s="45">
        <f t="shared" si="32"/>
        <v>12072</v>
      </c>
      <c r="V25" s="159">
        <f t="shared" si="32"/>
        <v>14836139</v>
      </c>
      <c r="W25" s="47">
        <f>IF(Q25=0,0,((V25/Q25)-1)*100)</f>
        <v>31.799023829317431</v>
      </c>
    </row>
    <row r="26" spans="1:27" ht="14.25" thickTop="1" thickBot="1">
      <c r="B26" s="149" t="s">
        <v>60</v>
      </c>
      <c r="C26" s="108"/>
      <c r="D26" s="108"/>
      <c r="E26" s="108"/>
      <c r="F26" s="108"/>
      <c r="G26" s="108"/>
      <c r="H26" s="108"/>
      <c r="I26" s="109"/>
      <c r="J26" s="4"/>
      <c r="L26" s="55" t="s">
        <v>60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/>
    </row>
    <row r="27" spans="1:27" ht="13.5" thickTop="1">
      <c r="B27" s="460" t="s">
        <v>25</v>
      </c>
      <c r="C27" s="461"/>
      <c r="D27" s="461"/>
      <c r="E27" s="461"/>
      <c r="F27" s="461"/>
      <c r="G27" s="461"/>
      <c r="H27" s="461"/>
      <c r="I27" s="462"/>
      <c r="J27" s="4"/>
      <c r="L27" s="463" t="s">
        <v>26</v>
      </c>
      <c r="M27" s="464"/>
      <c r="N27" s="464"/>
      <c r="O27" s="464"/>
      <c r="P27" s="464"/>
      <c r="Q27" s="464"/>
      <c r="R27" s="464"/>
      <c r="S27" s="464"/>
      <c r="T27" s="464"/>
      <c r="U27" s="464"/>
      <c r="V27" s="464"/>
      <c r="W27" s="465"/>
    </row>
    <row r="28" spans="1:27" ht="13.5" thickBot="1">
      <c r="B28" s="466" t="s">
        <v>47</v>
      </c>
      <c r="C28" s="467"/>
      <c r="D28" s="467"/>
      <c r="E28" s="467"/>
      <c r="F28" s="467"/>
      <c r="G28" s="467"/>
      <c r="H28" s="467"/>
      <c r="I28" s="468"/>
      <c r="J28" s="4"/>
      <c r="L28" s="469" t="s">
        <v>49</v>
      </c>
      <c r="M28" s="470"/>
      <c r="N28" s="470"/>
      <c r="O28" s="470"/>
      <c r="P28" s="470"/>
      <c r="Q28" s="470"/>
      <c r="R28" s="470"/>
      <c r="S28" s="470"/>
      <c r="T28" s="470"/>
      <c r="U28" s="470"/>
      <c r="V28" s="470"/>
      <c r="W28" s="471"/>
    </row>
    <row r="29" spans="1:27" ht="14.25" thickTop="1" thickBot="1">
      <c r="B29" s="107"/>
      <c r="C29" s="108"/>
      <c r="D29" s="108"/>
      <c r="E29" s="108"/>
      <c r="F29" s="108"/>
      <c r="G29" s="108"/>
      <c r="H29" s="108"/>
      <c r="I29" s="109"/>
      <c r="J29" s="4"/>
      <c r="L29" s="52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/>
    </row>
    <row r="30" spans="1:27" ht="14.25" thickTop="1" thickBot="1">
      <c r="B30" s="110"/>
      <c r="C30" s="472" t="s">
        <v>59</v>
      </c>
      <c r="D30" s="473"/>
      <c r="E30" s="474"/>
      <c r="F30" s="472" t="s">
        <v>63</v>
      </c>
      <c r="G30" s="473"/>
      <c r="H30" s="474"/>
      <c r="I30" s="111" t="s">
        <v>2</v>
      </c>
      <c r="J30" s="4"/>
      <c r="L30" s="12"/>
      <c r="M30" s="475" t="s">
        <v>59</v>
      </c>
      <c r="N30" s="476"/>
      <c r="O30" s="476"/>
      <c r="P30" s="476"/>
      <c r="Q30" s="477"/>
      <c r="R30" s="475" t="s">
        <v>63</v>
      </c>
      <c r="S30" s="476"/>
      <c r="T30" s="476"/>
      <c r="U30" s="476"/>
      <c r="V30" s="477"/>
      <c r="W30" s="13" t="s">
        <v>2</v>
      </c>
    </row>
    <row r="31" spans="1:27" ht="13.5" thickTop="1">
      <c r="B31" s="112" t="s">
        <v>3</v>
      </c>
      <c r="C31" s="113"/>
      <c r="D31" s="114"/>
      <c r="E31" s="115"/>
      <c r="F31" s="113"/>
      <c r="G31" s="114"/>
      <c r="H31" s="115"/>
      <c r="I31" s="116" t="s">
        <v>4</v>
      </c>
      <c r="J31" s="4"/>
      <c r="L31" s="14" t="s">
        <v>3</v>
      </c>
      <c r="M31" s="15"/>
      <c r="N31" s="16"/>
      <c r="O31" s="17"/>
      <c r="P31" s="18"/>
      <c r="Q31" s="19"/>
      <c r="R31" s="20"/>
      <c r="S31" s="16"/>
      <c r="T31" s="17"/>
      <c r="U31" s="18"/>
      <c r="V31" s="21"/>
      <c r="W31" s="22" t="s">
        <v>4</v>
      </c>
    </row>
    <row r="32" spans="1:27" ht="13.5" thickBot="1">
      <c r="B32" s="117"/>
      <c r="C32" s="118" t="s">
        <v>5</v>
      </c>
      <c r="D32" s="119" t="s">
        <v>6</v>
      </c>
      <c r="E32" s="229" t="s">
        <v>7</v>
      </c>
      <c r="F32" s="118" t="s">
        <v>5</v>
      </c>
      <c r="G32" s="119" t="s">
        <v>6</v>
      </c>
      <c r="H32" s="229" t="s">
        <v>7</v>
      </c>
      <c r="I32" s="121"/>
      <c r="J32" s="4"/>
      <c r="L32" s="23"/>
      <c r="M32" s="24" t="s">
        <v>8</v>
      </c>
      <c r="N32" s="25" t="s">
        <v>9</v>
      </c>
      <c r="O32" s="26" t="s">
        <v>31</v>
      </c>
      <c r="P32" s="27" t="s">
        <v>32</v>
      </c>
      <c r="Q32" s="26" t="s">
        <v>7</v>
      </c>
      <c r="R32" s="28" t="s">
        <v>8</v>
      </c>
      <c r="S32" s="25" t="s">
        <v>9</v>
      </c>
      <c r="T32" s="26" t="s">
        <v>31</v>
      </c>
      <c r="U32" s="27" t="s">
        <v>32</v>
      </c>
      <c r="V32" s="26" t="s">
        <v>7</v>
      </c>
      <c r="W32" s="29"/>
    </row>
    <row r="33" spans="1:23" ht="5.25" customHeight="1" thickTop="1">
      <c r="B33" s="112"/>
      <c r="C33" s="122"/>
      <c r="D33" s="123"/>
      <c r="E33" s="124"/>
      <c r="F33" s="122"/>
      <c r="G33" s="123"/>
      <c r="H33" s="124"/>
      <c r="I33" s="125"/>
      <c r="J33" s="4"/>
      <c r="L33" s="14"/>
      <c r="M33" s="30"/>
      <c r="N33" s="31"/>
      <c r="O33" s="32"/>
      <c r="P33" s="33"/>
      <c r="Q33" s="32"/>
      <c r="R33" s="34"/>
      <c r="S33" s="31"/>
      <c r="T33" s="32"/>
      <c r="U33" s="33"/>
      <c r="V33" s="35"/>
      <c r="W33" s="36"/>
    </row>
    <row r="34" spans="1:23">
      <c r="A34" s="4" t="str">
        <f t="shared" si="0"/>
        <v xml:space="preserve"> </v>
      </c>
      <c r="B34" s="112" t="s">
        <v>13</v>
      </c>
      <c r="C34" s="126">
        <f>'Lcc_BKK+DMK'!C34+Lcc_CNX!C34+Lcc_HDY!C34+Lcc_HKT!C34+Lcc_CEI!C34</f>
        <v>6815</v>
      </c>
      <c r="D34" s="128">
        <f>'Lcc_BKK+DMK'!D34+Lcc_CNX!D34+Lcc_HDY!D34+Lcc_HKT!D34+Lcc_CEI!D34</f>
        <v>6816</v>
      </c>
      <c r="E34" s="169">
        <f t="shared" ref="E34:E35" si="33">SUM(C34:D34)</f>
        <v>13631</v>
      </c>
      <c r="F34" s="126">
        <f>'Lcc_BKK+DMK'!F34+Lcc_CNX!F34+Lcc_HDY!F34+Lcc_HKT!F34+Lcc_CEI!F34</f>
        <v>8929</v>
      </c>
      <c r="G34" s="128">
        <f>'Lcc_BKK+DMK'!G34+Lcc_CNX!G34+Lcc_HDY!G34+Lcc_HKT!G34+Lcc_CEI!G34</f>
        <v>8930</v>
      </c>
      <c r="H34" s="175">
        <f>SUM(F34:G34)</f>
        <v>17859</v>
      </c>
      <c r="I34" s="129">
        <f t="shared" ref="I34:I45" si="34">IF(E34=0,0,((H34/E34)-1)*100)</f>
        <v>31.017533563201518</v>
      </c>
      <c r="L34" s="14" t="s">
        <v>13</v>
      </c>
      <c r="M34" s="40">
        <f>+'Lcc_BKK+DMK'!M34+Lcc_CNX!M34+Lcc_HDY!M34+Lcc_HKT!M34+Lcc_CEI!M34</f>
        <v>921538</v>
      </c>
      <c r="N34" s="38">
        <f>+'Lcc_BKK+DMK'!N34+Lcc_CNX!N34+Lcc_HDY!N34+Lcc_HKT!N34+Lcc_CEI!N34</f>
        <v>893573</v>
      </c>
      <c r="O34" s="197">
        <f t="shared" ref="O34:O35" si="35">SUM(M34:N34)</f>
        <v>1815111</v>
      </c>
      <c r="P34" s="39">
        <f>+'Lcc_BKK+DMK'!P34+Lcc_CNX!P34+Lcc_HDY!P34+Lcc_HKT!P34+Lcc_CEI!P34</f>
        <v>924</v>
      </c>
      <c r="Q34" s="200">
        <f t="shared" ref="Q34:Q35" si="36">O34+P34</f>
        <v>1816035</v>
      </c>
      <c r="R34" s="40">
        <f>'Lcc_BKK+DMK'!R34+Lcc_CNX!R34+Lcc_HDY!R34+Lcc_HKT!R34+Lcc_CEI!R34</f>
        <v>1298874</v>
      </c>
      <c r="S34" s="38">
        <f>'Lcc_BKK+DMK'!S34+Lcc_CNX!S34+Lcc_HDY!S34+Lcc_HKT!S34+Lcc_CEI!S34</f>
        <v>1259370</v>
      </c>
      <c r="T34" s="197">
        <f t="shared" ref="T34:T45" si="37">SUM(R34:S34)</f>
        <v>2558244</v>
      </c>
      <c r="U34" s="39">
        <f>+Lcc_BKK!U34+Lcc_DMK!U34+Lcc_CNX!U34+Lcc_HDY!U34+Lcc_HKT!U34+Lcc_CEI!U34</f>
        <v>439</v>
      </c>
      <c r="V34" s="200">
        <f t="shared" ref="V34:V45" si="38">T34+U34</f>
        <v>2558683</v>
      </c>
      <c r="W34" s="41">
        <f t="shared" ref="W34:W45" si="39">IF(Q34=0,0,((V34/Q34)-1)*100)</f>
        <v>40.893925502537122</v>
      </c>
    </row>
    <row r="35" spans="1:23">
      <c r="A35" s="4" t="str">
        <f t="shared" si="0"/>
        <v xml:space="preserve"> </v>
      </c>
      <c r="B35" s="112" t="s">
        <v>14</v>
      </c>
      <c r="C35" s="126">
        <f>'Lcc_BKK+DMK'!C35+Lcc_CNX!C35+Lcc_HDY!C35+Lcc_HKT!C35+Lcc_CEI!C35</f>
        <v>6125</v>
      </c>
      <c r="D35" s="128">
        <f>'Lcc_BKK+DMK'!D35+Lcc_CNX!D35+Lcc_HDY!D35+Lcc_HKT!D35+Lcc_CEI!D35</f>
        <v>6115</v>
      </c>
      <c r="E35" s="169">
        <f t="shared" si="33"/>
        <v>12240</v>
      </c>
      <c r="F35" s="126">
        <f>'Lcc_BKK+DMK'!F35+Lcc_CNX!F35+Lcc_HDY!F35+Lcc_HKT!F35+Lcc_CEI!F35</f>
        <v>8240</v>
      </c>
      <c r="G35" s="128">
        <f>'Lcc_BKK+DMK'!G35+Lcc_CNX!G35+Lcc_HDY!G35+Lcc_HKT!G35+Lcc_CEI!G35</f>
        <v>8240</v>
      </c>
      <c r="H35" s="175">
        <f>SUM(F35:G35)</f>
        <v>16480</v>
      </c>
      <c r="I35" s="129">
        <f t="shared" si="34"/>
        <v>34.640522875817005</v>
      </c>
      <c r="J35" s="4"/>
      <c r="L35" s="14" t="s">
        <v>14</v>
      </c>
      <c r="M35" s="40">
        <f>+'Lcc_BKK+DMK'!M35+Lcc_CNX!M35+Lcc_HDY!M35+Lcc_HKT!M35+Lcc_CEI!M35</f>
        <v>849676</v>
      </c>
      <c r="N35" s="38">
        <f>+'Lcc_BKK+DMK'!N35+Lcc_CNX!N35+Lcc_HDY!N35+Lcc_HKT!N35+Lcc_CEI!N35</f>
        <v>839062</v>
      </c>
      <c r="O35" s="197">
        <f t="shared" si="35"/>
        <v>1688738</v>
      </c>
      <c r="P35" s="39">
        <f>+'Lcc_BKK+DMK'!P35+Lcc_CNX!P35+Lcc_HDY!P35+Lcc_HKT!P35+Lcc_CEI!P35</f>
        <v>207</v>
      </c>
      <c r="Q35" s="200">
        <f t="shared" si="36"/>
        <v>1688945</v>
      </c>
      <c r="R35" s="40">
        <f>'Lcc_BKK+DMK'!R35+Lcc_CNX!R35+Lcc_HDY!R35+Lcc_HKT!R35+Lcc_CEI!R35</f>
        <v>1208980</v>
      </c>
      <c r="S35" s="38">
        <f>'Lcc_BKK+DMK'!S35+Lcc_CNX!S35+Lcc_HDY!S35+Lcc_HKT!S35+Lcc_CEI!S35</f>
        <v>1215275</v>
      </c>
      <c r="T35" s="197">
        <f t="shared" si="37"/>
        <v>2424255</v>
      </c>
      <c r="U35" s="39">
        <f>+Lcc_BKK!U35+Lcc_DMK!U35+Lcc_CNX!U35+Lcc_HDY!U35+Lcc_HKT!U35+Lcc_CEI!U35</f>
        <v>438</v>
      </c>
      <c r="V35" s="200">
        <f t="shared" si="38"/>
        <v>2424693</v>
      </c>
      <c r="W35" s="41">
        <f t="shared" si="39"/>
        <v>43.562579006421174</v>
      </c>
    </row>
    <row r="36" spans="1:23" ht="13.5" thickBot="1">
      <c r="A36" s="4" t="str">
        <f>IF(ISERROR(F36/G36)," ",IF(F36/G36&gt;0.5,IF(F36/G36&lt;1.5," ","NOT OK"),"NOT OK"))</f>
        <v xml:space="preserve"> </v>
      </c>
      <c r="B36" s="112" t="s">
        <v>15</v>
      </c>
      <c r="C36" s="126">
        <f>'Lcc_BKK+DMK'!C36+Lcc_CNX!C36+Lcc_HDY!C36+Lcc_HKT!C36+Lcc_CEI!C36</f>
        <v>6991</v>
      </c>
      <c r="D36" s="128">
        <f>'Lcc_BKK+DMK'!D36+Lcc_CNX!D36+Lcc_HDY!D36+Lcc_HKT!D36+Lcc_CEI!D36</f>
        <v>6957</v>
      </c>
      <c r="E36" s="169">
        <f>SUM(C36:D36)</f>
        <v>13948</v>
      </c>
      <c r="F36" s="126">
        <f>'Lcc_BKK+DMK'!F36+Lcc_CNX!F36+Lcc_HDY!F36+Lcc_HKT!F36+Lcc_CEI!F36</f>
        <v>9124</v>
      </c>
      <c r="G36" s="128">
        <f>'Lcc_BKK+DMK'!G36+Lcc_CNX!G36+Lcc_HDY!G36+Lcc_HKT!G36+Lcc_CEI!G36</f>
        <v>9123</v>
      </c>
      <c r="H36" s="175">
        <f>SUM(F36:G36)</f>
        <v>18247</v>
      </c>
      <c r="I36" s="129">
        <f>IF(E36=0,0,((H36/E36)-1)*100)</f>
        <v>30.821623171780899</v>
      </c>
      <c r="J36" s="4"/>
      <c r="L36" s="14" t="s">
        <v>15</v>
      </c>
      <c r="M36" s="40">
        <f>+'Lcc_BKK+DMK'!M36+Lcc_CNX!M36+Lcc_HDY!M36+Lcc_HKT!M36+Lcc_CEI!M36</f>
        <v>1013773</v>
      </c>
      <c r="N36" s="38">
        <f>+'Lcc_BKK+DMK'!N36+Lcc_CNX!N36+Lcc_HDY!N36+Lcc_HKT!N36+Lcc_CEI!N36</f>
        <v>1010406</v>
      </c>
      <c r="O36" s="197">
        <f>SUM(M36:N36)</f>
        <v>2024179</v>
      </c>
      <c r="P36" s="39">
        <f>+'Lcc_BKK+DMK'!P36+Lcc_CNX!P36+Lcc_HDY!P36+Lcc_HKT!P36+Lcc_CEI!P36</f>
        <v>874</v>
      </c>
      <c r="Q36" s="200">
        <f>O36+P36</f>
        <v>2025053</v>
      </c>
      <c r="R36" s="40">
        <f>'Lcc_BKK+DMK'!R36+Lcc_CNX!R36+Lcc_HDY!R36+Lcc_HKT!R36+Lcc_CEI!R36</f>
        <v>1357997</v>
      </c>
      <c r="S36" s="38">
        <f>'Lcc_BKK+DMK'!S36+Lcc_CNX!S36+Lcc_HDY!S36+Lcc_HKT!S36+Lcc_CEI!S36</f>
        <v>1341471</v>
      </c>
      <c r="T36" s="197">
        <f>SUM(R36:S36)</f>
        <v>2699468</v>
      </c>
      <c r="U36" s="39">
        <f>+Lcc_BKK!U36+Lcc_DMK!U36+Lcc_CNX!U36+Lcc_HDY!U36+Lcc_HKT!U36+Lcc_CEI!U36</f>
        <v>237</v>
      </c>
      <c r="V36" s="200">
        <f>T36+U36</f>
        <v>2699705</v>
      </c>
      <c r="W36" s="41">
        <f>IF(Q36=0,0,((V36/Q36)-1)*100)</f>
        <v>33.315276192771258</v>
      </c>
    </row>
    <row r="37" spans="1:23" ht="14.25" thickTop="1" thickBot="1">
      <c r="A37" s="4" t="str">
        <f t="shared" si="0"/>
        <v xml:space="preserve"> </v>
      </c>
      <c r="B37" s="133" t="s">
        <v>61</v>
      </c>
      <c r="C37" s="134">
        <f t="shared" ref="C37:H37" si="40">+C34+C35+C36</f>
        <v>19931</v>
      </c>
      <c r="D37" s="136">
        <f t="shared" si="40"/>
        <v>19888</v>
      </c>
      <c r="E37" s="170">
        <f t="shared" si="40"/>
        <v>39819</v>
      </c>
      <c r="F37" s="134">
        <f t="shared" si="40"/>
        <v>26293</v>
      </c>
      <c r="G37" s="136">
        <f t="shared" si="40"/>
        <v>26293</v>
      </c>
      <c r="H37" s="176">
        <f t="shared" si="40"/>
        <v>52586</v>
      </c>
      <c r="I37" s="138">
        <f t="shared" si="34"/>
        <v>32.062583188929914</v>
      </c>
      <c r="J37" s="8"/>
      <c r="L37" s="42" t="s">
        <v>61</v>
      </c>
      <c r="M37" s="46">
        <f t="shared" ref="M37:V37" si="41">+M34+M35+M36</f>
        <v>2784987</v>
      </c>
      <c r="N37" s="44">
        <f t="shared" si="41"/>
        <v>2743041</v>
      </c>
      <c r="O37" s="198">
        <f t="shared" si="41"/>
        <v>5528028</v>
      </c>
      <c r="P37" s="45">
        <f t="shared" si="41"/>
        <v>2005</v>
      </c>
      <c r="Q37" s="201">
        <f t="shared" si="41"/>
        <v>5530033</v>
      </c>
      <c r="R37" s="46">
        <f t="shared" si="41"/>
        <v>3865851</v>
      </c>
      <c r="S37" s="44">
        <f t="shared" si="41"/>
        <v>3816116</v>
      </c>
      <c r="T37" s="198">
        <f t="shared" si="41"/>
        <v>7681967</v>
      </c>
      <c r="U37" s="45">
        <f t="shared" si="41"/>
        <v>1114</v>
      </c>
      <c r="V37" s="201">
        <f t="shared" si="41"/>
        <v>7683081</v>
      </c>
      <c r="W37" s="47">
        <f t="shared" ref="W37" si="42">IF(Q37=0,0,((V37/Q37)-1)*100)</f>
        <v>38.933727881913185</v>
      </c>
    </row>
    <row r="38" spans="1:23" ht="13.5" thickTop="1">
      <c r="A38" s="4" t="str">
        <f t="shared" si="0"/>
        <v xml:space="preserve"> </v>
      </c>
      <c r="B38" s="112" t="s">
        <v>16</v>
      </c>
      <c r="C38" s="139">
        <f>'Lcc_BKK+DMK'!C38+Lcc_CNX!C38+Lcc_HDY!C38+Lcc_HKT!C38+Lcc_CEI!C38</f>
        <v>7207</v>
      </c>
      <c r="D38" s="141">
        <f>'Lcc_BKK+DMK'!D38+Lcc_CNX!D38+Lcc_HDY!D38+Lcc_HKT!D38+Lcc_CEI!D38</f>
        <v>7201</v>
      </c>
      <c r="E38" s="169">
        <f t="shared" ref="E38:E40" si="43">SUM(C38:D38)</f>
        <v>14408</v>
      </c>
      <c r="F38" s="139">
        <f>'Lcc_BKK+DMK'!F38+Lcc_CNX!F38+Lcc_HDY!F38+Lcc_HKT!F38+Lcc_CEI!F38</f>
        <v>8916</v>
      </c>
      <c r="G38" s="141">
        <f>'Lcc_BKK+DMK'!G38+Lcc_CNX!G38+Lcc_HDY!G38+Lcc_HKT!G38+Lcc_CEI!G38</f>
        <v>8916</v>
      </c>
      <c r="H38" s="175">
        <f>SUM(F38:G38)</f>
        <v>17832</v>
      </c>
      <c r="I38" s="129">
        <f t="shared" si="34"/>
        <v>23.764575235980011</v>
      </c>
      <c r="J38" s="8"/>
      <c r="L38" s="14" t="s">
        <v>16</v>
      </c>
      <c r="M38" s="40">
        <f>+'Lcc_BKK+DMK'!M38+Lcc_CNX!M38+Lcc_HDY!M38+Lcc_HKT!M38+Lcc_CEI!M38</f>
        <v>1027009</v>
      </c>
      <c r="N38" s="38">
        <f>+'Lcc_BKK+DMK'!N38+Lcc_CNX!N38+Lcc_HDY!N38+Lcc_HKT!N38+Lcc_CEI!N38</f>
        <v>1031964</v>
      </c>
      <c r="O38" s="197">
        <f t="shared" ref="O38:O40" si="44">SUM(M38:N38)</f>
        <v>2058973</v>
      </c>
      <c r="P38" s="151">
        <f>+'Lcc_BKK+DMK'!P38+Lcc_CNX!P38+Lcc_HDY!P38+Lcc_HKT!P38+Lcc_CEI!P38</f>
        <v>691</v>
      </c>
      <c r="Q38" s="326">
        <f t="shared" ref="Q38:Q40" si="45">O38+P38</f>
        <v>2059664</v>
      </c>
      <c r="R38" s="40">
        <f>'Lcc_BKK+DMK'!R38+Lcc_CNX!R38+Lcc_HDY!R38+Lcc_HKT!R38+Lcc_CEI!R38</f>
        <v>1287977</v>
      </c>
      <c r="S38" s="38">
        <f>'Lcc_BKK+DMK'!S38+Lcc_CNX!S38+Lcc_HDY!S38+Lcc_HKT!S38+Lcc_CEI!S38</f>
        <v>1291328</v>
      </c>
      <c r="T38" s="197">
        <f t="shared" si="37"/>
        <v>2579305</v>
      </c>
      <c r="U38" s="151">
        <f>+Lcc_BKK!U38+Lcc_DMK!U38+Lcc_CNX!U38+Lcc_HDY!U38+Lcc_HKT!U38+Lcc_CEI!U38</f>
        <v>410</v>
      </c>
      <c r="V38" s="326">
        <f t="shared" si="38"/>
        <v>2579715</v>
      </c>
      <c r="W38" s="41">
        <f t="shared" si="39"/>
        <v>25.249312509224797</v>
      </c>
    </row>
    <row r="39" spans="1:23">
      <c r="A39" s="4" t="str">
        <f>IF(ISERROR(F39/G39)," ",IF(F39/G39&gt;0.5,IF(F39/G39&lt;1.5," ","NOT OK"),"NOT OK"))</f>
        <v xml:space="preserve"> </v>
      </c>
      <c r="B39" s="112" t="s">
        <v>17</v>
      </c>
      <c r="C39" s="139">
        <f>'Lcc_BKK+DMK'!C39+Lcc_CNX!C39+Lcc_HDY!C39+Lcc_HKT!C39+Lcc_CEI!C39</f>
        <v>7056</v>
      </c>
      <c r="D39" s="141">
        <f>'Lcc_BKK+DMK'!D39+Lcc_CNX!D39+Lcc_HDY!D39+Lcc_HKT!D39+Lcc_CEI!D39</f>
        <v>7040</v>
      </c>
      <c r="E39" s="169">
        <f>SUM(C39:D39)</f>
        <v>14096</v>
      </c>
      <c r="F39" s="139">
        <f>'Lcc_BKK+DMK'!F39+Lcc_CNX!F39+Lcc_HDY!F39+Lcc_HKT!F39+Lcc_CEI!F39</f>
        <v>9085</v>
      </c>
      <c r="G39" s="141">
        <f>'Lcc_BKK+DMK'!G39+Lcc_CNX!G39+Lcc_HDY!G39+Lcc_HKT!G39+Lcc_CEI!G39</f>
        <v>9083</v>
      </c>
      <c r="H39" s="175">
        <f>SUM(F39:G39)</f>
        <v>18168</v>
      </c>
      <c r="I39" s="129">
        <f t="shared" ref="I39" si="46">IF(E39=0,0,((H39/E39)-1)*100)</f>
        <v>28.887627695800223</v>
      </c>
      <c r="J39" s="4"/>
      <c r="L39" s="14" t="s">
        <v>17</v>
      </c>
      <c r="M39" s="40">
        <f>+'Lcc_BKK+DMK'!M39+Lcc_CNX!M39+Lcc_HDY!M39+Lcc_HKT!M39+Lcc_CEI!M39</f>
        <v>941764</v>
      </c>
      <c r="N39" s="38">
        <f>+'Lcc_BKK+DMK'!N39+Lcc_CNX!N39+Lcc_HDY!N39+Lcc_HKT!N39+Lcc_CEI!N39</f>
        <v>940776</v>
      </c>
      <c r="O39" s="197">
        <f>SUM(M39:N39)</f>
        <v>1882540</v>
      </c>
      <c r="P39" s="151">
        <f>+'Lcc_BKK+DMK'!P39+Lcc_CNX!P39+Lcc_HDY!P39+Lcc_HKT!P39+Lcc_CEI!P39</f>
        <v>407</v>
      </c>
      <c r="Q39" s="197">
        <f>O39+P39</f>
        <v>1882947</v>
      </c>
      <c r="R39" s="40">
        <f>'Lcc_BKK+DMK'!R39+Lcc_CNX!R39+Lcc_HDY!R39+Lcc_HKT!R39+Lcc_CEI!R39</f>
        <v>1256467</v>
      </c>
      <c r="S39" s="38">
        <f>'Lcc_BKK+DMK'!S39+Lcc_CNX!S39+Lcc_HDY!S39+Lcc_HKT!S39+Lcc_CEI!S39</f>
        <v>1259254</v>
      </c>
      <c r="T39" s="197">
        <f>SUM(R39:S39)</f>
        <v>2515721</v>
      </c>
      <c r="U39" s="151">
        <f>+Lcc_BKK!U39+Lcc_DMK!U39+Lcc_CNX!U39+Lcc_HDY!U39+Lcc_HKT!U39+Lcc_CEI!U39</f>
        <v>1002</v>
      </c>
      <c r="V39" s="197">
        <f>T39+U39</f>
        <v>2516723</v>
      </c>
      <c r="W39" s="41">
        <f>IF(Q39=0,0,((V39/Q39)-1)*100)</f>
        <v>33.658727515963015</v>
      </c>
    </row>
    <row r="40" spans="1:23" ht="13.5" thickBot="1">
      <c r="A40" s="4" t="str">
        <f t="shared" si="0"/>
        <v xml:space="preserve"> </v>
      </c>
      <c r="B40" s="112" t="s">
        <v>18</v>
      </c>
      <c r="C40" s="139">
        <f>'Lcc_BKK+DMK'!C40+Lcc_CNX!C40+Lcc_HDY!C40+Lcc_HKT!C40+Lcc_CEI!C40</f>
        <v>6174</v>
      </c>
      <c r="D40" s="141">
        <f>'Lcc_BKK+DMK'!D40+Lcc_CNX!D40+Lcc_HDY!D40+Lcc_HKT!D40+Lcc_CEI!D40</f>
        <v>6157</v>
      </c>
      <c r="E40" s="169">
        <f t="shared" si="43"/>
        <v>12331</v>
      </c>
      <c r="F40" s="139">
        <f>'Lcc_BKK+DMK'!F40+Lcc_CNX!F40+Lcc_HDY!F40+Lcc_HKT!F40+Lcc_CEI!F40</f>
        <v>8322</v>
      </c>
      <c r="G40" s="141">
        <f>'Lcc_BKK+DMK'!G40+Lcc_CNX!G40+Lcc_HDY!G40+Lcc_HKT!G40+Lcc_CEI!G40</f>
        <v>8324</v>
      </c>
      <c r="H40" s="175">
        <f>SUM(F40:G40)</f>
        <v>16646</v>
      </c>
      <c r="I40" s="129">
        <f t="shared" si="34"/>
        <v>34.993106803989946</v>
      </c>
      <c r="J40" s="4"/>
      <c r="L40" s="14" t="s">
        <v>18</v>
      </c>
      <c r="M40" s="40">
        <f>+'Lcc_BKK+DMK'!M40+Lcc_CNX!M40+Lcc_HDY!M40+Lcc_HKT!M40+Lcc_CEI!M40</f>
        <v>842038</v>
      </c>
      <c r="N40" s="38">
        <f>+'Lcc_BKK+DMK'!N40+Lcc_CNX!N40+Lcc_HDY!N40+Lcc_HKT!N40+Lcc_CEI!N40</f>
        <v>842979</v>
      </c>
      <c r="O40" s="197">
        <f t="shared" si="44"/>
        <v>1685017</v>
      </c>
      <c r="P40" s="151">
        <f>+'Lcc_BKK+DMK'!P40+Lcc_CNX!P40+Lcc_HDY!P40+Lcc_HKT!P40+Lcc_CEI!P40</f>
        <v>282</v>
      </c>
      <c r="Q40" s="197">
        <f t="shared" si="45"/>
        <v>1685299</v>
      </c>
      <c r="R40" s="40">
        <f>'Lcc_BKK+DMK'!R40+Lcc_CNX!R40+Lcc_HDY!R40+Lcc_HKT!R40+Lcc_CEI!R40</f>
        <v>1162363</v>
      </c>
      <c r="S40" s="38">
        <f>'Lcc_BKK+DMK'!S40+Lcc_CNX!S40+Lcc_HDY!S40+Lcc_HKT!S40+Lcc_CEI!S40</f>
        <v>1159899</v>
      </c>
      <c r="T40" s="197">
        <f t="shared" si="37"/>
        <v>2322262</v>
      </c>
      <c r="U40" s="151">
        <f>+Lcc_BKK!U40+Lcc_DMK!U40+Lcc_CNX!U40+Lcc_HDY!U40+Lcc_HKT!U40+Lcc_CEI!U40</f>
        <v>135</v>
      </c>
      <c r="V40" s="197">
        <f t="shared" si="38"/>
        <v>2322397</v>
      </c>
      <c r="W40" s="41">
        <f t="shared" si="39"/>
        <v>37.803262210444565</v>
      </c>
    </row>
    <row r="41" spans="1:23" ht="16.5" thickTop="1" thickBot="1">
      <c r="A41" s="10" t="str">
        <f t="shared" si="0"/>
        <v xml:space="preserve"> </v>
      </c>
      <c r="B41" s="142" t="s">
        <v>19</v>
      </c>
      <c r="C41" s="134">
        <f>+C38+C39+C40</f>
        <v>20437</v>
      </c>
      <c r="D41" s="145">
        <f t="shared" ref="D41" si="47">+D38+D39+D40</f>
        <v>20398</v>
      </c>
      <c r="E41" s="171">
        <f t="shared" ref="E41" si="48">+E38+E39+E40</f>
        <v>40835</v>
      </c>
      <c r="F41" s="134">
        <f t="shared" ref="F41" si="49">+F38+F39+F40</f>
        <v>26323</v>
      </c>
      <c r="G41" s="145">
        <f t="shared" ref="G41" si="50">+G38+G39+G40</f>
        <v>26323</v>
      </c>
      <c r="H41" s="177">
        <f t="shared" ref="H41" si="51">+H38+H39+H40</f>
        <v>52646</v>
      </c>
      <c r="I41" s="137">
        <f t="shared" si="34"/>
        <v>28.923717399289828</v>
      </c>
      <c r="J41" s="10"/>
      <c r="K41" s="11"/>
      <c r="L41" s="48" t="s">
        <v>19</v>
      </c>
      <c r="M41" s="49">
        <f>+M38+M39+M40</f>
        <v>2810811</v>
      </c>
      <c r="N41" s="50">
        <f t="shared" ref="N41" si="52">+N38+N39+N40</f>
        <v>2815719</v>
      </c>
      <c r="O41" s="199">
        <f t="shared" ref="O41" si="53">+O38+O39+O40</f>
        <v>5626530</v>
      </c>
      <c r="P41" s="50">
        <f t="shared" ref="P41" si="54">+P38+P39+P40</f>
        <v>1380</v>
      </c>
      <c r="Q41" s="199">
        <f t="shared" ref="Q41" si="55">+Q38+Q39+Q40</f>
        <v>5627910</v>
      </c>
      <c r="R41" s="49">
        <f t="shared" ref="R41" si="56">+R38+R39+R40</f>
        <v>3706807</v>
      </c>
      <c r="S41" s="50">
        <f t="shared" ref="S41" si="57">+S38+S39+S40</f>
        <v>3710481</v>
      </c>
      <c r="T41" s="199">
        <f t="shared" ref="T41" si="58">+T38+T39+T40</f>
        <v>7417288</v>
      </c>
      <c r="U41" s="50">
        <f t="shared" ref="U41" si="59">+U38+U39+U40</f>
        <v>1547</v>
      </c>
      <c r="V41" s="437">
        <f t="shared" ref="V41" si="60">+V38+V39+V40</f>
        <v>7418835</v>
      </c>
      <c r="W41" s="51">
        <f t="shared" si="39"/>
        <v>31.822203979807774</v>
      </c>
    </row>
    <row r="42" spans="1:23" ht="13.5" thickTop="1">
      <c r="A42" s="4" t="str">
        <f t="shared" si="0"/>
        <v xml:space="preserve"> </v>
      </c>
      <c r="B42" s="112" t="s">
        <v>20</v>
      </c>
      <c r="C42" s="126">
        <f>'Lcc_BKK+DMK'!C42+Lcc_CNX!C42+Lcc_HDY!C42+Lcc_HKT!C42+Lcc_CEI!C42</f>
        <v>6523</v>
      </c>
      <c r="D42" s="128">
        <f>'Lcc_BKK+DMK'!D42+Lcc_CNX!D42+Lcc_HDY!D42+Lcc_HKT!D42+Lcc_CEI!D42</f>
        <v>6492</v>
      </c>
      <c r="E42" s="172">
        <f t="shared" ref="E42:E44" si="61">SUM(C42:D42)</f>
        <v>13015</v>
      </c>
      <c r="F42" s="126">
        <f>'Lcc_BKK+DMK'!F42+Lcc_CNX!F42+Lcc_HDY!F42+Lcc_HKT!F42+Lcc_CEI!F42</f>
        <v>8702</v>
      </c>
      <c r="G42" s="128">
        <f>'Lcc_BKK+DMK'!G42+Lcc_CNX!G42+Lcc_HDY!G42+Lcc_HKT!G42+Lcc_CEI!G42</f>
        <v>8721</v>
      </c>
      <c r="H42" s="178">
        <f>SUM(F42:G42)</f>
        <v>17423</v>
      </c>
      <c r="I42" s="129">
        <f t="shared" si="34"/>
        <v>33.868613138686122</v>
      </c>
      <c r="J42" s="4"/>
      <c r="L42" s="14" t="s">
        <v>21</v>
      </c>
      <c r="M42" s="40">
        <f>+'Lcc_BKK+DMK'!M42+Lcc_CNX!M42+Lcc_HDY!M42+Lcc_HKT!M42+Lcc_CEI!M42</f>
        <v>956383</v>
      </c>
      <c r="N42" s="38">
        <f>+'Lcc_BKK+DMK'!N42+Lcc_CNX!N42+Lcc_HDY!N42+Lcc_HKT!N42+Lcc_CEI!N42</f>
        <v>959198</v>
      </c>
      <c r="O42" s="197">
        <f t="shared" ref="O42:O44" si="62">SUM(M42:N42)</f>
        <v>1915581</v>
      </c>
      <c r="P42" s="151">
        <f>+'Lcc_BKK+DMK'!P42+Lcc_CNX!P42+Lcc_HDY!P42+Lcc_HKT!P42+Lcc_CEI!P42</f>
        <v>126</v>
      </c>
      <c r="Q42" s="197">
        <f t="shared" ref="Q42:Q44" si="63">O42+P42</f>
        <v>1915707</v>
      </c>
      <c r="R42" s="40">
        <f>'Lcc_BKK+DMK'!R42+Lcc_CNX!R42+Lcc_HDY!R42+Lcc_HKT!R42+Lcc_CEI!R42</f>
        <v>1297014</v>
      </c>
      <c r="S42" s="38">
        <f>'Lcc_BKK+DMK'!S42+Lcc_CNX!S42+Lcc_HDY!S42+Lcc_HKT!S42+Lcc_CEI!S42</f>
        <v>1316352</v>
      </c>
      <c r="T42" s="197">
        <f t="shared" si="37"/>
        <v>2613366</v>
      </c>
      <c r="U42" s="151">
        <f>+Lcc_BKK!U42+Lcc_DMK!U42+Lcc_CNX!U42+Lcc_HDY!U42+Lcc_HKT!U42+Lcc_CEI!U42</f>
        <v>536</v>
      </c>
      <c r="V42" s="438">
        <f t="shared" si="38"/>
        <v>2613902</v>
      </c>
      <c r="W42" s="41">
        <f t="shared" si="39"/>
        <v>36.445813477739541</v>
      </c>
    </row>
    <row r="43" spans="1:23">
      <c r="A43" s="4" t="str">
        <f t="shared" si="0"/>
        <v xml:space="preserve"> </v>
      </c>
      <c r="B43" s="112" t="s">
        <v>22</v>
      </c>
      <c r="C43" s="126">
        <f>'Lcc_BKK+DMK'!C43+Lcc_CNX!C43+Lcc_HDY!C43+Lcc_HKT!C43+Lcc_CEI!C43</f>
        <v>6832</v>
      </c>
      <c r="D43" s="128">
        <f>'Lcc_BKK+DMK'!D43+Lcc_CNX!D43+Lcc_HDY!D43+Lcc_HKT!D43+Lcc_CEI!D43</f>
        <v>6809</v>
      </c>
      <c r="E43" s="169">
        <f t="shared" si="61"/>
        <v>13641</v>
      </c>
      <c r="F43" s="126">
        <f>'Lcc_BKK+DMK'!F43+Lcc_CNX!F43+Lcc_HDY!F43+Lcc_HKT!F43+Lcc_CEI!F43</f>
        <v>8885</v>
      </c>
      <c r="G43" s="128">
        <f>'Lcc_BKK+DMK'!G43+Lcc_CNX!G43+Lcc_HDY!G43+Lcc_HKT!G43+Lcc_CEI!G43</f>
        <v>8915</v>
      </c>
      <c r="H43" s="169">
        <f>SUM(F43:G43)</f>
        <v>17800</v>
      </c>
      <c r="I43" s="129">
        <f t="shared" si="34"/>
        <v>30.488967084524599</v>
      </c>
      <c r="J43" s="4"/>
      <c r="L43" s="14" t="s">
        <v>22</v>
      </c>
      <c r="M43" s="40">
        <f>+'Lcc_BKK+DMK'!M43+Lcc_CNX!M43+Lcc_HDY!M43+Lcc_HKT!M43+Lcc_CEI!M43</f>
        <v>1029661</v>
      </c>
      <c r="N43" s="38">
        <f>+'Lcc_BKK+DMK'!N43+Lcc_CNX!N43+Lcc_HDY!N43+Lcc_HKT!N43+Lcc_CEI!N43</f>
        <v>1019539</v>
      </c>
      <c r="O43" s="197">
        <f t="shared" si="62"/>
        <v>2049200</v>
      </c>
      <c r="P43" s="151">
        <f>+'Lcc_BKK+DMK'!P43+Lcc_CNX!P43+Lcc_HDY!P43+Lcc_HKT!P43+Lcc_CEI!P43</f>
        <v>399</v>
      </c>
      <c r="Q43" s="197">
        <f t="shared" si="63"/>
        <v>2049599</v>
      </c>
      <c r="R43" s="40">
        <f>'Lcc_BKK+DMK'!R43+Lcc_CNX!R43+Lcc_HDY!R43+Lcc_HKT!R43+Lcc_CEI!R43</f>
        <v>1341372</v>
      </c>
      <c r="S43" s="38">
        <f>'Lcc_BKK+DMK'!S43+Lcc_CNX!S43+Lcc_HDY!S43+Lcc_HKT!S43+Lcc_CEI!S43</f>
        <v>1322162</v>
      </c>
      <c r="T43" s="197">
        <f t="shared" si="37"/>
        <v>2663534</v>
      </c>
      <c r="U43" s="151">
        <f>+Lcc_BKK!U43+Lcc_DMK!U43+Lcc_CNX!U43+Lcc_HDY!U43+Lcc_HKT!U43+Lcc_CEI!U43</f>
        <v>243</v>
      </c>
      <c r="V43" s="438">
        <f t="shared" si="38"/>
        <v>2663777</v>
      </c>
      <c r="W43" s="41">
        <f t="shared" si="39"/>
        <v>29.96576403481852</v>
      </c>
    </row>
    <row r="44" spans="1:23" ht="13.5" thickBot="1">
      <c r="A44" s="4" t="str">
        <f t="shared" si="0"/>
        <v xml:space="preserve"> </v>
      </c>
      <c r="B44" s="112" t="s">
        <v>23</v>
      </c>
      <c r="C44" s="126">
        <f>'Lcc_BKK+DMK'!C44+Lcc_CNX!C44+Lcc_HDY!C44+Lcc_HKT!C44+Lcc_CEI!C44</f>
        <v>6447</v>
      </c>
      <c r="D44" s="147">
        <f>'Lcc_BKK+DMK'!D44+Lcc_CNX!D44+Lcc_HDY!D44+Lcc_HKT!D44+Lcc_CEI!D44</f>
        <v>6459</v>
      </c>
      <c r="E44" s="173">
        <f t="shared" si="61"/>
        <v>12906</v>
      </c>
      <c r="F44" s="126">
        <f>'Lcc_BKK+DMK'!F44+Lcc_CNX!F44+Lcc_HDY!F44+Lcc_HKT!F44+Lcc_CEI!F44</f>
        <v>8505</v>
      </c>
      <c r="G44" s="147">
        <f>'Lcc_BKK+DMK'!G44+Lcc_CNX!G44+Lcc_HDY!G44+Lcc_HKT!G44+Lcc_CEI!G44</f>
        <v>8537</v>
      </c>
      <c r="H44" s="173">
        <f>SUM(F44:G44)</f>
        <v>17042</v>
      </c>
      <c r="I44" s="148">
        <f t="shared" si="34"/>
        <v>32.047109871377643</v>
      </c>
      <c r="J44" s="4"/>
      <c r="L44" s="14" t="s">
        <v>23</v>
      </c>
      <c r="M44" s="40">
        <f>+'Lcc_BKK+DMK'!M44+Lcc_CNX!M44+Lcc_HDY!M44+Lcc_HKT!M44+Lcc_CEI!M44</f>
        <v>922394</v>
      </c>
      <c r="N44" s="38">
        <f>+'Lcc_BKK+DMK'!N44+Lcc_CNX!N44+Lcc_HDY!N44+Lcc_HKT!N44+Lcc_CEI!N44</f>
        <v>927807</v>
      </c>
      <c r="O44" s="197">
        <f t="shared" si="62"/>
        <v>1850201</v>
      </c>
      <c r="P44" s="151">
        <f>+'Lcc_BKK+DMK'!P44+Lcc_CNX!P44+Lcc_HDY!P44+Lcc_HKT!P44+Lcc_CEI!P44</f>
        <v>218</v>
      </c>
      <c r="Q44" s="197">
        <f t="shared" si="63"/>
        <v>1850419</v>
      </c>
      <c r="R44" s="40">
        <f>'Lcc_BKK+DMK'!R44+Lcc_CNX!R44+Lcc_HDY!R44+Lcc_HKT!R44+Lcc_CEI!R44</f>
        <v>1186883</v>
      </c>
      <c r="S44" s="38">
        <f>'Lcc_BKK+DMK'!S44+Lcc_CNX!S44+Lcc_HDY!S44+Lcc_HKT!S44+Lcc_CEI!S44</f>
        <v>1188878</v>
      </c>
      <c r="T44" s="197">
        <f t="shared" si="37"/>
        <v>2375761</v>
      </c>
      <c r="U44" s="151">
        <f>+Lcc_BKK!U44+Lcc_DMK!U44+Lcc_CNX!U44+Lcc_HDY!U44+Lcc_HKT!U44+Lcc_CEI!U44</f>
        <v>680</v>
      </c>
      <c r="V44" s="438">
        <f t="shared" si="38"/>
        <v>2376441</v>
      </c>
      <c r="W44" s="41">
        <f t="shared" si="39"/>
        <v>28.427183248766895</v>
      </c>
    </row>
    <row r="45" spans="1:23" ht="14.25" thickTop="1" thickBot="1">
      <c r="A45" s="4" t="str">
        <f t="shared" si="0"/>
        <v xml:space="preserve"> </v>
      </c>
      <c r="B45" s="133" t="s">
        <v>24</v>
      </c>
      <c r="C45" s="134">
        <f t="shared" ref="C45:H45" si="64">+C42+C43+C44</f>
        <v>19802</v>
      </c>
      <c r="D45" s="136">
        <f t="shared" si="64"/>
        <v>19760</v>
      </c>
      <c r="E45" s="170">
        <f t="shared" si="64"/>
        <v>39562</v>
      </c>
      <c r="F45" s="134">
        <f t="shared" si="64"/>
        <v>26092</v>
      </c>
      <c r="G45" s="136">
        <f t="shared" si="64"/>
        <v>26173</v>
      </c>
      <c r="H45" s="179">
        <f t="shared" si="64"/>
        <v>52265</v>
      </c>
      <c r="I45" s="137">
        <f t="shared" si="34"/>
        <v>32.109094585713564</v>
      </c>
      <c r="J45" s="4"/>
      <c r="L45" s="42" t="s">
        <v>24</v>
      </c>
      <c r="M45" s="46">
        <f>+M42+M43+M44</f>
        <v>2908438</v>
      </c>
      <c r="N45" s="44">
        <f>+N42+N43+N44</f>
        <v>2906544</v>
      </c>
      <c r="O45" s="198">
        <f>+O42+O43+O44</f>
        <v>5814982</v>
      </c>
      <c r="P45" s="44">
        <f>+P42+P43+P44</f>
        <v>743</v>
      </c>
      <c r="Q45" s="198">
        <f>+Q42+Q43+Q44</f>
        <v>5815725</v>
      </c>
      <c r="R45" s="46">
        <f>'Lcc_BKK+DMK'!R45+Lcc_CNX!R45+Lcc_HDY!R45+Lcc_HKT!R45+Lcc_CEI!R45</f>
        <v>3825269</v>
      </c>
      <c r="S45" s="44">
        <f>'Lcc_BKK+DMK'!S45+Lcc_CNX!S45+Lcc_HDY!S45+Lcc_HKT!S45+Lcc_CEI!S45</f>
        <v>3827392</v>
      </c>
      <c r="T45" s="198">
        <f t="shared" si="37"/>
        <v>7652661</v>
      </c>
      <c r="U45" s="44">
        <f>+Lcc_BKK!U45+Lcc_DMK!U45+Lcc_CNX!U45+Lcc_HDY!U45+Lcc_HKT!U45+Lcc_CEI!U45</f>
        <v>1459</v>
      </c>
      <c r="V45" s="439">
        <f t="shared" si="38"/>
        <v>7654120</v>
      </c>
      <c r="W45" s="47">
        <f t="shared" si="39"/>
        <v>31.610762200757424</v>
      </c>
    </row>
    <row r="46" spans="1:23" ht="13.5" thickTop="1">
      <c r="A46" s="4" t="str">
        <f t="shared" ref="A46" si="65">IF(ISERROR(F46/G46)," ",IF(F46/G46&gt;0.5,IF(F46/G46&lt;1.5," ","NOT OK"),"NOT OK"))</f>
        <v xml:space="preserve"> </v>
      </c>
      <c r="B46" s="112" t="s">
        <v>10</v>
      </c>
      <c r="C46" s="126">
        <v>8155</v>
      </c>
      <c r="D46" s="128">
        <v>8149</v>
      </c>
      <c r="E46" s="169">
        <f>SUM(C46:D46)</f>
        <v>16304</v>
      </c>
      <c r="F46" s="126">
        <f>'Lcc_BKK+DMK'!F46+Lcc_CNX!F46+Lcc_HDY!F46+Lcc_HKT!F46+Lcc_CEI!F46</f>
        <v>9419</v>
      </c>
      <c r="G46" s="147">
        <f>'Lcc_BKK+DMK'!G46+Lcc_CNX!G46+Lcc_HDY!G46+Lcc_HKT!G46+Lcc_CEI!G46</f>
        <v>9445</v>
      </c>
      <c r="H46" s="175">
        <f>SUM(F46:G46)</f>
        <v>18864</v>
      </c>
      <c r="I46" s="129">
        <f>IF(E46=0,0,((H46/E46)-1)*100)</f>
        <v>15.701668302257122</v>
      </c>
      <c r="J46" s="4"/>
      <c r="K46" s="7"/>
      <c r="L46" s="14" t="s">
        <v>10</v>
      </c>
      <c r="M46" s="40">
        <v>1192566</v>
      </c>
      <c r="N46" s="38">
        <v>1198593</v>
      </c>
      <c r="O46" s="197">
        <f>SUM(M46:N46)</f>
        <v>2391159</v>
      </c>
      <c r="P46" s="151">
        <v>273</v>
      </c>
      <c r="Q46" s="197">
        <f t="shared" ref="Q46" si="66">O46+P46</f>
        <v>2391432</v>
      </c>
      <c r="R46" s="40">
        <f>'Lcc_BKK+DMK'!R46+Lcc_CNX!R46+Lcc_HDY!R46+Lcc_HKT!R46+Lcc_CEI!R46</f>
        <v>1431528</v>
      </c>
      <c r="S46" s="38">
        <f>'Lcc_BKK+DMK'!S46+Lcc_CNX!S46+Lcc_HDY!S46+Lcc_HKT!S46+Lcc_CEI!S46</f>
        <v>1432850</v>
      </c>
      <c r="T46" s="197">
        <f t="shared" ref="T46" si="67">SUM(R46:S46)</f>
        <v>2864378</v>
      </c>
      <c r="U46" s="151">
        <f>+Lcc_BKK!U46+Lcc_DMK!U46+Lcc_CNX!U46+Lcc_HDY!U46+Lcc_HKT!U46+Lcc_CEI!U46</f>
        <v>592</v>
      </c>
      <c r="V46" s="438">
        <f>T46+U46</f>
        <v>2864970</v>
      </c>
      <c r="W46" s="41">
        <f t="shared" ref="W46" si="68">IF(Q46=0,0,((V46/Q46)-1)*100)</f>
        <v>19.801441144887242</v>
      </c>
    </row>
    <row r="47" spans="1:23">
      <c r="A47" s="4" t="str">
        <f>IF(ISERROR(F47/G47)," ",IF(F47/G47&gt;0.5,IF(F47/G47&lt;1.5," ","NOT OK"),"NOT OK"))</f>
        <v xml:space="preserve"> </v>
      </c>
      <c r="B47" s="112" t="s">
        <v>11</v>
      </c>
      <c r="C47" s="126">
        <v>8207</v>
      </c>
      <c r="D47" s="128">
        <v>8204</v>
      </c>
      <c r="E47" s="169">
        <f>SUM(C47:D47)</f>
        <v>16411</v>
      </c>
      <c r="F47" s="126">
        <f>'Lcc_BKK+DMK'!F47+Lcc_CNX!F47+Lcc_HDY!F47+Lcc_HKT!F47+Lcc_CEI!F47</f>
        <v>9351</v>
      </c>
      <c r="G47" s="147">
        <f>'Lcc_BKK+DMK'!G47+Lcc_CNX!G47+Lcc_HDY!G47+Lcc_HKT!G47+Lcc_CEI!G47</f>
        <v>9357</v>
      </c>
      <c r="H47" s="175">
        <f>SUM(F47:G47)</f>
        <v>18708</v>
      </c>
      <c r="I47" s="129">
        <f>IF(E47=0,0,((H47/E47)-1)*100)</f>
        <v>13.996709524099682</v>
      </c>
      <c r="J47" s="4"/>
      <c r="K47" s="7"/>
      <c r="L47" s="14" t="s">
        <v>11</v>
      </c>
      <c r="M47" s="40">
        <v>1126286</v>
      </c>
      <c r="N47" s="38">
        <v>1129225</v>
      </c>
      <c r="O47" s="197">
        <f>SUM(M47:N47)</f>
        <v>2255511</v>
      </c>
      <c r="P47" s="151">
        <v>398</v>
      </c>
      <c r="Q47" s="197">
        <f>O47+P47</f>
        <v>2255909</v>
      </c>
      <c r="R47" s="40">
        <f>'Lcc_BKK+DMK'!R47+Lcc_CNX!R47+Lcc_HDY!R47+Lcc_HKT!R47+Lcc_CEI!R47</f>
        <v>1393863</v>
      </c>
      <c r="S47" s="38">
        <f>'Lcc_BKK+DMK'!S47+Lcc_CNX!S47+Lcc_HDY!S47+Lcc_HKT!S47+Lcc_CEI!S47</f>
        <v>1393678</v>
      </c>
      <c r="T47" s="197">
        <f>SUM(R47:S47)</f>
        <v>2787541</v>
      </c>
      <c r="U47" s="151">
        <f>+Lcc_BKK!U47+Lcc_DMK!U47+Lcc_CNX!U47+Lcc_HDY!U47+Lcc_HKT!U47+Lcc_CEI!U47</f>
        <v>232</v>
      </c>
      <c r="V47" s="438">
        <f>T47+U47</f>
        <v>2787773</v>
      </c>
      <c r="W47" s="41">
        <f>IF(Q47=0,0,((V47/Q47)-1)*100)</f>
        <v>23.576482916642473</v>
      </c>
    </row>
    <row r="48" spans="1:23" ht="13.5" thickBot="1">
      <c r="A48" s="4" t="str">
        <f>IF(ISERROR(F48/G48)," ",IF(F48/G48&gt;0.5,IF(F48/G48&lt;1.5," ","NOT OK"),"NOT OK"))</f>
        <v xml:space="preserve"> </v>
      </c>
      <c r="B48" s="117" t="s">
        <v>12</v>
      </c>
      <c r="C48" s="130">
        <v>8919</v>
      </c>
      <c r="D48" s="132">
        <v>8914</v>
      </c>
      <c r="E48" s="169">
        <f t="shared" ref="E48" si="69">SUM(C48:D48)</f>
        <v>17833</v>
      </c>
      <c r="F48" s="126">
        <f>'Lcc_BKK+DMK'!F48+Lcc_CNX!F48+Lcc_HDY!F48+Lcc_HKT!F48+Lcc_CEI!F48</f>
        <v>9687</v>
      </c>
      <c r="G48" s="147">
        <f>'Lcc_BKK+DMK'!G48+Lcc_CNX!G48+Lcc_HDY!G48+Lcc_HKT!G48+Lcc_CEI!G48</f>
        <v>9683</v>
      </c>
      <c r="H48" s="175">
        <f t="shared" ref="H48" si="70">SUM(F48:G48)</f>
        <v>19370</v>
      </c>
      <c r="I48" s="129">
        <f>IF(E48=0,0,((H48/E48)-1)*100)</f>
        <v>8.618852688835311</v>
      </c>
      <c r="J48" s="4"/>
      <c r="K48" s="7"/>
      <c r="L48" s="23" t="s">
        <v>12</v>
      </c>
      <c r="M48" s="40">
        <v>1218409</v>
      </c>
      <c r="N48" s="38">
        <v>1279279</v>
      </c>
      <c r="O48" s="197">
        <f t="shared" ref="O48" si="71">SUM(M48:N48)</f>
        <v>2497688</v>
      </c>
      <c r="P48" s="39">
        <v>585</v>
      </c>
      <c r="Q48" s="200">
        <f>O48+P48</f>
        <v>2498273</v>
      </c>
      <c r="R48" s="40">
        <f>'Lcc_BKK+DMK'!R48+Lcc_CNX!R48+Lcc_HDY!R48+Lcc_HKT!R48+Lcc_CEI!R48</f>
        <v>1414206</v>
      </c>
      <c r="S48" s="38">
        <f>'Lcc_BKK+DMK'!S48+Lcc_CNX!S48+Lcc_HDY!S48+Lcc_HKT!S48+Lcc_CEI!S48</f>
        <v>1464298</v>
      </c>
      <c r="T48" s="197">
        <f t="shared" ref="T48" si="72">SUM(R48:S48)</f>
        <v>2878504</v>
      </c>
      <c r="U48" s="151">
        <f>+Lcc_BKK!U48+Lcc_DMK!U48+Lcc_CNX!U48+Lcc_HDY!U48+Lcc_HKT!U48+Lcc_CEI!U48</f>
        <v>217</v>
      </c>
      <c r="V48" s="438">
        <f>T48+U48</f>
        <v>2878721</v>
      </c>
      <c r="W48" s="41">
        <f>IF(Q48=0,0,((V48/Q48)-1)*100)</f>
        <v>15.22843980621813</v>
      </c>
    </row>
    <row r="49" spans="1:27" ht="14.25" thickTop="1" thickBot="1">
      <c r="A49" s="1"/>
      <c r="B49" s="133" t="s">
        <v>57</v>
      </c>
      <c r="C49" s="440">
        <f>+C46+C47+C48</f>
        <v>25281</v>
      </c>
      <c r="D49" s="441">
        <f t="shared" ref="D49" si="73">+D46+D47+D48</f>
        <v>25267</v>
      </c>
      <c r="E49" s="454">
        <f t="shared" ref="E49" si="74">+E46+E47+E48</f>
        <v>50548</v>
      </c>
      <c r="F49" s="440">
        <f t="shared" ref="F49" si="75">+F46+F47+F48</f>
        <v>28457</v>
      </c>
      <c r="G49" s="441">
        <f t="shared" ref="G49" si="76">+G46+G47+G48</f>
        <v>28485</v>
      </c>
      <c r="H49" s="454">
        <f t="shared" ref="H49" si="77">+H46+H47+H48</f>
        <v>56942</v>
      </c>
      <c r="I49" s="137">
        <f t="shared" ref="I49" si="78">IF(E49=0,0,((H49/E49)-1)*100)</f>
        <v>12.649362981720348</v>
      </c>
      <c r="J49" s="4"/>
      <c r="L49" s="42" t="s">
        <v>57</v>
      </c>
      <c r="M49" s="43">
        <f t="shared" ref="M49" si="79">+M46+M47+M48</f>
        <v>3537261</v>
      </c>
      <c r="N49" s="46">
        <f t="shared" ref="N49" si="80">+N46+N47+N48</f>
        <v>3607097</v>
      </c>
      <c r="O49" s="455">
        <f t="shared" ref="O49" si="81">+O46+O47+O48</f>
        <v>7144358</v>
      </c>
      <c r="P49" s="43">
        <f t="shared" ref="P49" si="82">+P46+P47+P48</f>
        <v>1256</v>
      </c>
      <c r="Q49" s="455">
        <f t="shared" ref="Q49" si="83">+Q46+Q47+Q48</f>
        <v>7145614</v>
      </c>
      <c r="R49" s="43">
        <f t="shared" ref="R49" si="84">+R46+R47+R48</f>
        <v>4239597</v>
      </c>
      <c r="S49" s="46">
        <f t="shared" ref="S49" si="85">+S46+S47+S48</f>
        <v>4290826</v>
      </c>
      <c r="T49" s="455">
        <f t="shared" ref="T49" si="86">+T46+T47+T48</f>
        <v>8530423</v>
      </c>
      <c r="U49" s="43">
        <f t="shared" ref="U49" si="87">+U46+U47+U48</f>
        <v>1041</v>
      </c>
      <c r="V49" s="455">
        <f t="shared" ref="V49" si="88">+V46+V47+V48</f>
        <v>8531464</v>
      </c>
      <c r="W49" s="444">
        <f t="shared" ref="W49" si="89">IF(Q49=0,0,((V49/Q49)-1)*100)</f>
        <v>19.39441453176731</v>
      </c>
      <c r="X49" s="1"/>
      <c r="AA49" s="1"/>
    </row>
    <row r="50" spans="1:27" ht="14.25" thickTop="1" thickBot="1">
      <c r="A50" s="419" t="str">
        <f t="shared" ref="A50" si="90">IF(ISERROR(F50/G50)," ",IF(F50/G50&gt;0.5,IF(F50/G50&lt;1.5," ","NOT OK"),"NOT OK"))</f>
        <v xml:space="preserve"> </v>
      </c>
      <c r="B50" s="133" t="s">
        <v>64</v>
      </c>
      <c r="C50" s="134">
        <f>+C37+C41+C45+C49</f>
        <v>85451</v>
      </c>
      <c r="D50" s="136">
        <f t="shared" ref="D50" si="91">+D37+D41+D45+D49</f>
        <v>85313</v>
      </c>
      <c r="E50" s="161">
        <f t="shared" ref="E50" si="92">+E37+E41+E45+E49</f>
        <v>170764</v>
      </c>
      <c r="F50" s="134">
        <f t="shared" ref="F50" si="93">+F37+F41+F45+F49</f>
        <v>107165</v>
      </c>
      <c r="G50" s="136">
        <f t="shared" ref="G50" si="94">+G37+G41+G45+G49</f>
        <v>107274</v>
      </c>
      <c r="H50" s="165">
        <f t="shared" ref="H50" si="95">+H37+H41+H45+H49</f>
        <v>214439</v>
      </c>
      <c r="I50" s="138">
        <f>IF(E50=0,0,((H50/E50)-1)*100)</f>
        <v>25.576233866622932</v>
      </c>
      <c r="J50" s="8"/>
      <c r="L50" s="42" t="s">
        <v>64</v>
      </c>
      <c r="M50" s="46">
        <f t="shared" ref="M50" si="96">+M37+M41+M45+M49</f>
        <v>12041497</v>
      </c>
      <c r="N50" s="44">
        <f t="shared" ref="N50" si="97">+N37+N41+N45+N49</f>
        <v>12072401</v>
      </c>
      <c r="O50" s="156">
        <f t="shared" ref="O50" si="98">+O37+O41+O45+O49</f>
        <v>24113898</v>
      </c>
      <c r="P50" s="45">
        <f t="shared" ref="P50" si="99">+P37+P41+P45+P49</f>
        <v>5384</v>
      </c>
      <c r="Q50" s="159">
        <f t="shared" ref="Q50" si="100">+Q37+Q41+Q45+Q49</f>
        <v>24119282</v>
      </c>
      <c r="R50" s="46">
        <f t="shared" ref="R50" si="101">+R37+R41+R45+R49</f>
        <v>15637524</v>
      </c>
      <c r="S50" s="44">
        <f t="shared" ref="S50" si="102">+S37+S41+S45+S49</f>
        <v>15644815</v>
      </c>
      <c r="T50" s="156">
        <f t="shared" ref="T50" si="103">+T37+T41+T45+T49</f>
        <v>31282339</v>
      </c>
      <c r="U50" s="45">
        <f t="shared" ref="U50" si="104">+U37+U41+U45+U49</f>
        <v>5161</v>
      </c>
      <c r="V50" s="159">
        <f t="shared" ref="V50" si="105">+V37+V41+V45+V49</f>
        <v>31287500</v>
      </c>
      <c r="W50" s="47">
        <f>IF(Q50=0,0,((V50/Q50)-1)*100)</f>
        <v>29.719864795311899</v>
      </c>
    </row>
    <row r="51" spans="1:27" ht="14.25" thickTop="1" thickBot="1">
      <c r="B51" s="149" t="s">
        <v>60</v>
      </c>
      <c r="C51" s="108"/>
      <c r="D51" s="108"/>
      <c r="E51" s="108"/>
      <c r="F51" s="108"/>
      <c r="G51" s="108"/>
      <c r="H51" s="108"/>
      <c r="I51" s="109"/>
      <c r="J51" s="4"/>
      <c r="L51" s="55" t="s">
        <v>60</v>
      </c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4"/>
    </row>
    <row r="52" spans="1:27" ht="13.5" thickTop="1">
      <c r="B52" s="460" t="s">
        <v>27</v>
      </c>
      <c r="C52" s="461"/>
      <c r="D52" s="461"/>
      <c r="E52" s="461"/>
      <c r="F52" s="461"/>
      <c r="G52" s="461"/>
      <c r="H52" s="461"/>
      <c r="I52" s="462"/>
      <c r="J52" s="4"/>
      <c r="L52" s="463" t="s">
        <v>28</v>
      </c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5"/>
    </row>
    <row r="53" spans="1:27" ht="13.5" thickBot="1">
      <c r="B53" s="466" t="s">
        <v>30</v>
      </c>
      <c r="C53" s="467"/>
      <c r="D53" s="467"/>
      <c r="E53" s="467"/>
      <c r="F53" s="467"/>
      <c r="G53" s="467"/>
      <c r="H53" s="467"/>
      <c r="I53" s="468"/>
      <c r="J53" s="4"/>
      <c r="L53" s="469" t="s">
        <v>50</v>
      </c>
      <c r="M53" s="470"/>
      <c r="N53" s="470"/>
      <c r="O53" s="470"/>
      <c r="P53" s="470"/>
      <c r="Q53" s="470"/>
      <c r="R53" s="470"/>
      <c r="S53" s="470"/>
      <c r="T53" s="470"/>
      <c r="U53" s="470"/>
      <c r="V53" s="470"/>
      <c r="W53" s="471"/>
    </row>
    <row r="54" spans="1:27" ht="14.25" thickTop="1" thickBot="1">
      <c r="B54" s="107"/>
      <c r="C54" s="108"/>
      <c r="D54" s="108"/>
      <c r="E54" s="108"/>
      <c r="F54" s="108"/>
      <c r="G54" s="108"/>
      <c r="H54" s="108"/>
      <c r="I54" s="109"/>
      <c r="J54" s="4"/>
      <c r="L54" s="52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4"/>
    </row>
    <row r="55" spans="1:27" ht="14.25" thickTop="1" thickBot="1">
      <c r="B55" s="110"/>
      <c r="C55" s="472" t="s">
        <v>59</v>
      </c>
      <c r="D55" s="473"/>
      <c r="E55" s="474"/>
      <c r="F55" s="472" t="s">
        <v>63</v>
      </c>
      <c r="G55" s="473"/>
      <c r="H55" s="474"/>
      <c r="I55" s="111" t="s">
        <v>2</v>
      </c>
      <c r="J55" s="4"/>
      <c r="L55" s="12"/>
      <c r="M55" s="475" t="s">
        <v>59</v>
      </c>
      <c r="N55" s="476"/>
      <c r="O55" s="476"/>
      <c r="P55" s="476"/>
      <c r="Q55" s="477"/>
      <c r="R55" s="475" t="s">
        <v>63</v>
      </c>
      <c r="S55" s="476"/>
      <c r="T55" s="476"/>
      <c r="U55" s="476"/>
      <c r="V55" s="477"/>
      <c r="W55" s="13" t="s">
        <v>2</v>
      </c>
    </row>
    <row r="56" spans="1:27" ht="13.5" thickTop="1">
      <c r="B56" s="112" t="s">
        <v>3</v>
      </c>
      <c r="C56" s="113"/>
      <c r="D56" s="114"/>
      <c r="E56" s="115"/>
      <c r="F56" s="113"/>
      <c r="G56" s="114"/>
      <c r="H56" s="115"/>
      <c r="I56" s="116" t="s">
        <v>4</v>
      </c>
      <c r="J56" s="4"/>
      <c r="L56" s="14" t="s">
        <v>3</v>
      </c>
      <c r="M56" s="15"/>
      <c r="N56" s="16"/>
      <c r="O56" s="17"/>
      <c r="P56" s="18"/>
      <c r="Q56" s="19"/>
      <c r="R56" s="20"/>
      <c r="S56" s="16"/>
      <c r="T56" s="17"/>
      <c r="U56" s="18"/>
      <c r="V56" s="21"/>
      <c r="W56" s="22" t="s">
        <v>4</v>
      </c>
    </row>
    <row r="57" spans="1:27" ht="13.5" thickBot="1">
      <c r="B57" s="117" t="s">
        <v>29</v>
      </c>
      <c r="C57" s="118" t="s">
        <v>5</v>
      </c>
      <c r="D57" s="119" t="s">
        <v>6</v>
      </c>
      <c r="E57" s="229" t="s">
        <v>7</v>
      </c>
      <c r="F57" s="118" t="s">
        <v>5</v>
      </c>
      <c r="G57" s="119" t="s">
        <v>6</v>
      </c>
      <c r="H57" s="229" t="s">
        <v>7</v>
      </c>
      <c r="I57" s="121"/>
      <c r="J57" s="4"/>
      <c r="L57" s="23"/>
      <c r="M57" s="24" t="s">
        <v>8</v>
      </c>
      <c r="N57" s="25" t="s">
        <v>9</v>
      </c>
      <c r="O57" s="26" t="s">
        <v>31</v>
      </c>
      <c r="P57" s="27" t="s">
        <v>32</v>
      </c>
      <c r="Q57" s="26" t="s">
        <v>7</v>
      </c>
      <c r="R57" s="28" t="s">
        <v>8</v>
      </c>
      <c r="S57" s="25" t="s">
        <v>9</v>
      </c>
      <c r="T57" s="26" t="s">
        <v>31</v>
      </c>
      <c r="U57" s="27" t="s">
        <v>32</v>
      </c>
      <c r="V57" s="26" t="s">
        <v>7</v>
      </c>
      <c r="W57" s="29"/>
    </row>
    <row r="58" spans="1:27" ht="5.25" customHeight="1" thickTop="1">
      <c r="B58" s="112"/>
      <c r="C58" s="122"/>
      <c r="D58" s="123"/>
      <c r="E58" s="124"/>
      <c r="F58" s="122"/>
      <c r="G58" s="123"/>
      <c r="H58" s="124"/>
      <c r="I58" s="125"/>
      <c r="J58" s="4"/>
      <c r="L58" s="14"/>
      <c r="M58" s="30"/>
      <c r="N58" s="31"/>
      <c r="O58" s="32"/>
      <c r="P58" s="33"/>
      <c r="Q58" s="32"/>
      <c r="R58" s="34"/>
      <c r="S58" s="31"/>
      <c r="T58" s="32"/>
      <c r="U58" s="33"/>
      <c r="V58" s="35"/>
      <c r="W58" s="36"/>
    </row>
    <row r="59" spans="1:27">
      <c r="A59" s="4" t="str">
        <f t="shared" si="0"/>
        <v xml:space="preserve"> </v>
      </c>
      <c r="B59" s="112" t="s">
        <v>13</v>
      </c>
      <c r="C59" s="126">
        <f t="shared" ref="C59:H61" si="106">+C9+C34</f>
        <v>10481</v>
      </c>
      <c r="D59" s="128">
        <f t="shared" si="106"/>
        <v>10486</v>
      </c>
      <c r="E59" s="175">
        <f t="shared" si="106"/>
        <v>20967</v>
      </c>
      <c r="F59" s="126">
        <f t="shared" si="106"/>
        <v>12964</v>
      </c>
      <c r="G59" s="128">
        <f t="shared" si="106"/>
        <v>12962</v>
      </c>
      <c r="H59" s="175">
        <f t="shared" si="106"/>
        <v>25926</v>
      </c>
      <c r="I59" s="129">
        <f t="shared" ref="I59:I70" si="107">IF(E59=0,0,((H59/E59)-1)*100)</f>
        <v>23.651452282157681</v>
      </c>
      <c r="J59" s="4"/>
      <c r="L59" s="14" t="s">
        <v>13</v>
      </c>
      <c r="M59" s="37">
        <f t="shared" ref="M59:N61" si="108">+M9+M34</f>
        <v>1382283</v>
      </c>
      <c r="N59" s="38">
        <f t="shared" si="108"/>
        <v>1352199</v>
      </c>
      <c r="O59" s="197">
        <f t="shared" ref="O59:O60" si="109">SUM(M59:N59)</f>
        <v>2734482</v>
      </c>
      <c r="P59" s="39">
        <f t="shared" ref="P59:Q61" si="110">+P9+P34</f>
        <v>1396</v>
      </c>
      <c r="Q59" s="197">
        <f t="shared" si="110"/>
        <v>2735878</v>
      </c>
      <c r="R59" s="40">
        <f>'Lcc_BKK+DMK'!R59+Lcc_CNX!R59+Lcc_HDY!R59+Lcc_HKT!R59+Lcc_CEI!R59</f>
        <v>1877892</v>
      </c>
      <c r="S59" s="38">
        <f>'Lcc_BKK+DMK'!S59+Lcc_CNX!S59+Lcc_HDY!S59+Lcc_HKT!S59+Lcc_CEI!S59</f>
        <v>1834714</v>
      </c>
      <c r="T59" s="197">
        <f t="shared" ref="T59:T70" si="111">SUM(R59:S59)</f>
        <v>3712606</v>
      </c>
      <c r="U59" s="39">
        <f>+Lcc_BKK!U59+Lcc_DMK!U59+Lcc_CNX!U59+Lcc_HDY!U59+Lcc_HKT!U59+Lcc_CEI!U59</f>
        <v>1068</v>
      </c>
      <c r="V59" s="200">
        <f t="shared" ref="V59:V70" si="112">T59+U59</f>
        <v>3713674</v>
      </c>
      <c r="W59" s="41">
        <f t="shared" ref="W59:W70" si="113">IF(Q59=0,0,((V59/Q59)-1)*100)</f>
        <v>35.739751553249086</v>
      </c>
    </row>
    <row r="60" spans="1:27">
      <c r="A60" s="4" t="str">
        <f t="shared" si="0"/>
        <v xml:space="preserve"> </v>
      </c>
      <c r="B60" s="112" t="s">
        <v>14</v>
      </c>
      <c r="C60" s="126">
        <f t="shared" si="106"/>
        <v>9351</v>
      </c>
      <c r="D60" s="128">
        <f t="shared" si="106"/>
        <v>9337</v>
      </c>
      <c r="E60" s="175">
        <f t="shared" si="106"/>
        <v>18688</v>
      </c>
      <c r="F60" s="126">
        <f t="shared" si="106"/>
        <v>12041</v>
      </c>
      <c r="G60" s="128">
        <f t="shared" si="106"/>
        <v>12042</v>
      </c>
      <c r="H60" s="175">
        <f t="shared" si="106"/>
        <v>24083</v>
      </c>
      <c r="I60" s="129">
        <f t="shared" si="107"/>
        <v>28.868792808219169</v>
      </c>
      <c r="J60" s="4"/>
      <c r="L60" s="14" t="s">
        <v>14</v>
      </c>
      <c r="M60" s="37">
        <f t="shared" si="108"/>
        <v>1254883</v>
      </c>
      <c r="N60" s="38">
        <f t="shared" si="108"/>
        <v>1267390</v>
      </c>
      <c r="O60" s="197">
        <f t="shared" si="109"/>
        <v>2522273</v>
      </c>
      <c r="P60" s="39">
        <f t="shared" si="110"/>
        <v>457</v>
      </c>
      <c r="Q60" s="197">
        <f t="shared" si="110"/>
        <v>2522730</v>
      </c>
      <c r="R60" s="40">
        <f>'Lcc_BKK+DMK'!R60+Lcc_CNX!R60+Lcc_HDY!R60+Lcc_HKT!R60+Lcc_CEI!R60</f>
        <v>1767686</v>
      </c>
      <c r="S60" s="38">
        <f>'Lcc_BKK+DMK'!S60+Lcc_CNX!S60+Lcc_HDY!S60+Lcc_HKT!S60+Lcc_CEI!S60</f>
        <v>1777219</v>
      </c>
      <c r="T60" s="197">
        <f t="shared" si="111"/>
        <v>3544905</v>
      </c>
      <c r="U60" s="39">
        <f>+Lcc_BKK!U60+Lcc_DMK!U60+Lcc_CNX!U60+Lcc_HDY!U60+Lcc_HKT!U60+Lcc_CEI!U60</f>
        <v>698</v>
      </c>
      <c r="V60" s="200">
        <f t="shared" si="112"/>
        <v>3545603</v>
      </c>
      <c r="W60" s="41">
        <f t="shared" si="113"/>
        <v>40.546273283308153</v>
      </c>
    </row>
    <row r="61" spans="1:27" ht="13.5" thickBot="1">
      <c r="A61" s="4" t="str">
        <f>IF(ISERROR(F61/G61)," ",IF(F61/G61&gt;0.5,IF(F61/G61&lt;1.5," ","NOT OK"),"NOT OK"))</f>
        <v xml:space="preserve"> </v>
      </c>
      <c r="B61" s="112" t="s">
        <v>15</v>
      </c>
      <c r="C61" s="126">
        <f t="shared" si="106"/>
        <v>10326</v>
      </c>
      <c r="D61" s="128">
        <f t="shared" si="106"/>
        <v>10295</v>
      </c>
      <c r="E61" s="175">
        <f t="shared" si="106"/>
        <v>20621</v>
      </c>
      <c r="F61" s="126">
        <f t="shared" si="106"/>
        <v>13266</v>
      </c>
      <c r="G61" s="128">
        <f t="shared" si="106"/>
        <v>13272</v>
      </c>
      <c r="H61" s="175">
        <f t="shared" si="106"/>
        <v>26538</v>
      </c>
      <c r="I61" s="129">
        <f>IF(E61=0,0,((H61/E61)-1)*100)</f>
        <v>28.694049755104011</v>
      </c>
      <c r="J61" s="4"/>
      <c r="L61" s="14" t="s">
        <v>15</v>
      </c>
      <c r="M61" s="37">
        <f t="shared" si="108"/>
        <v>1466652</v>
      </c>
      <c r="N61" s="38">
        <f t="shared" si="108"/>
        <v>1476337</v>
      </c>
      <c r="O61" s="197">
        <f>SUM(M61:N61)</f>
        <v>2942989</v>
      </c>
      <c r="P61" s="39">
        <f t="shared" si="110"/>
        <v>1254</v>
      </c>
      <c r="Q61" s="197">
        <f t="shared" si="110"/>
        <v>2944243</v>
      </c>
      <c r="R61" s="40">
        <f>'Lcc_BKK+DMK'!R61+Lcc_CNX!R61+Lcc_HDY!R61+Lcc_HKT!R61+Lcc_CEI!R61</f>
        <v>1971489</v>
      </c>
      <c r="S61" s="38">
        <f>'Lcc_BKK+DMK'!S61+Lcc_CNX!S61+Lcc_HDY!S61+Lcc_HKT!S61+Lcc_CEI!S61</f>
        <v>1979456</v>
      </c>
      <c r="T61" s="197">
        <f>SUM(R61:S61)</f>
        <v>3950945</v>
      </c>
      <c r="U61" s="39">
        <f>+Lcc_BKK!U61+Lcc_DMK!U61+Lcc_CNX!U61+Lcc_HDY!U61+Lcc_HKT!U61+Lcc_CEI!U61</f>
        <v>618</v>
      </c>
      <c r="V61" s="200">
        <f>T61+U61</f>
        <v>3951563</v>
      </c>
      <c r="W61" s="41">
        <f>IF(Q61=0,0,((V61/Q61)-1)*100)</f>
        <v>34.213208624424006</v>
      </c>
    </row>
    <row r="62" spans="1:27" ht="14.25" thickTop="1" thickBot="1">
      <c r="A62" s="4" t="str">
        <f t="shared" si="0"/>
        <v xml:space="preserve"> </v>
      </c>
      <c r="B62" s="133" t="s">
        <v>61</v>
      </c>
      <c r="C62" s="134">
        <f t="shared" ref="C62:H62" si="114">+C59+C60+C61</f>
        <v>30158</v>
      </c>
      <c r="D62" s="136">
        <f t="shared" si="114"/>
        <v>30118</v>
      </c>
      <c r="E62" s="170">
        <f t="shared" si="114"/>
        <v>60276</v>
      </c>
      <c r="F62" s="134">
        <f t="shared" si="114"/>
        <v>38271</v>
      </c>
      <c r="G62" s="136">
        <f t="shared" si="114"/>
        <v>38276</v>
      </c>
      <c r="H62" s="176">
        <f t="shared" si="114"/>
        <v>76547</v>
      </c>
      <c r="I62" s="138">
        <f>IF(E62=0,0,((H62/E62)-1)*100)</f>
        <v>26.99416019642975</v>
      </c>
      <c r="J62" s="8"/>
      <c r="L62" s="42" t="s">
        <v>61</v>
      </c>
      <c r="M62" s="46">
        <f t="shared" ref="M62:V62" si="115">+M59+M60+M61</f>
        <v>4103818</v>
      </c>
      <c r="N62" s="44">
        <f t="shared" si="115"/>
        <v>4095926</v>
      </c>
      <c r="O62" s="198">
        <f t="shared" si="115"/>
        <v>8199744</v>
      </c>
      <c r="P62" s="45">
        <f t="shared" si="115"/>
        <v>3107</v>
      </c>
      <c r="Q62" s="201">
        <f t="shared" si="115"/>
        <v>8202851</v>
      </c>
      <c r="R62" s="46">
        <f t="shared" si="115"/>
        <v>5617067</v>
      </c>
      <c r="S62" s="44">
        <f t="shared" si="115"/>
        <v>5591389</v>
      </c>
      <c r="T62" s="198">
        <f t="shared" si="115"/>
        <v>11208456</v>
      </c>
      <c r="U62" s="45">
        <f t="shared" si="115"/>
        <v>2384</v>
      </c>
      <c r="V62" s="201">
        <f t="shared" si="115"/>
        <v>11210840</v>
      </c>
      <c r="W62" s="47">
        <f t="shared" ref="W62" si="116">IF(Q62=0,0,((V62/Q62)-1)*100)</f>
        <v>36.670043135002707</v>
      </c>
    </row>
    <row r="63" spans="1:27" ht="13.5" thickTop="1">
      <c r="A63" s="4" t="str">
        <f t="shared" si="0"/>
        <v xml:space="preserve"> </v>
      </c>
      <c r="B63" s="112" t="s">
        <v>16</v>
      </c>
      <c r="C63" s="139">
        <f t="shared" ref="C63:H65" si="117">+C13+C38</f>
        <v>10607</v>
      </c>
      <c r="D63" s="141">
        <f t="shared" si="117"/>
        <v>10602</v>
      </c>
      <c r="E63" s="175">
        <f t="shared" si="117"/>
        <v>21209</v>
      </c>
      <c r="F63" s="139">
        <f t="shared" si="117"/>
        <v>12913</v>
      </c>
      <c r="G63" s="141">
        <f t="shared" si="117"/>
        <v>12910</v>
      </c>
      <c r="H63" s="175">
        <f t="shared" si="117"/>
        <v>25823</v>
      </c>
      <c r="I63" s="129">
        <f t="shared" si="107"/>
        <v>21.754915366118155</v>
      </c>
      <c r="J63" s="8"/>
      <c r="L63" s="14" t="s">
        <v>16</v>
      </c>
      <c r="M63" s="37">
        <f t="shared" ref="M63:N65" si="118">+M13+M38</f>
        <v>1498859</v>
      </c>
      <c r="N63" s="38">
        <f t="shared" si="118"/>
        <v>1496340</v>
      </c>
      <c r="O63" s="197">
        <f t="shared" ref="O63:O65" si="119">SUM(M63:N63)</f>
        <v>2995199</v>
      </c>
      <c r="P63" s="39">
        <f t="shared" ref="P63:Q65" si="120">+P13+P38</f>
        <v>696</v>
      </c>
      <c r="Q63" s="197">
        <f t="shared" si="120"/>
        <v>2995895</v>
      </c>
      <c r="R63" s="40">
        <f>'Lcc_BKK+DMK'!R63+Lcc_CNX!R63+Lcc_HDY!R63+Lcc_HKT!R63+Lcc_CEI!R63</f>
        <v>1886735</v>
      </c>
      <c r="S63" s="38">
        <f>'Lcc_BKK+DMK'!S63+Lcc_CNX!S63+Lcc_HDY!S63+Lcc_HKT!S63+Lcc_CEI!S63</f>
        <v>1878786</v>
      </c>
      <c r="T63" s="197">
        <f t="shared" si="111"/>
        <v>3765521</v>
      </c>
      <c r="U63" s="39">
        <f>+Lcc_BKK!U63+Lcc_DMK!U63+Lcc_CNX!U63+Lcc_HDY!U63+Lcc_HKT!U63+Lcc_CEI!U63</f>
        <v>573</v>
      </c>
      <c r="V63" s="200">
        <f t="shared" si="112"/>
        <v>3766094</v>
      </c>
      <c r="W63" s="41">
        <f t="shared" si="113"/>
        <v>25.708477767077941</v>
      </c>
    </row>
    <row r="64" spans="1:27">
      <c r="A64" s="4" t="str">
        <f>IF(ISERROR(F64/G64)," ",IF(F64/G64&gt;0.5,IF(F64/G64&lt;1.5," ","NOT OK"),"NOT OK"))</f>
        <v xml:space="preserve"> </v>
      </c>
      <c r="B64" s="112" t="s">
        <v>17</v>
      </c>
      <c r="C64" s="139">
        <f t="shared" si="117"/>
        <v>10369</v>
      </c>
      <c r="D64" s="141">
        <f t="shared" si="117"/>
        <v>10347</v>
      </c>
      <c r="E64" s="175">
        <f t="shared" si="117"/>
        <v>20716</v>
      </c>
      <c r="F64" s="139">
        <f t="shared" si="117"/>
        <v>13041</v>
      </c>
      <c r="G64" s="141">
        <f t="shared" si="117"/>
        <v>13040</v>
      </c>
      <c r="H64" s="175">
        <f t="shared" si="117"/>
        <v>26081</v>
      </c>
      <c r="I64" s="129">
        <f>IF(E64=0,0,((H64/E64)-1)*100)</f>
        <v>25.89785672909828</v>
      </c>
      <c r="J64" s="4"/>
      <c r="L64" s="14" t="s">
        <v>17</v>
      </c>
      <c r="M64" s="37">
        <f t="shared" si="118"/>
        <v>1373322</v>
      </c>
      <c r="N64" s="38">
        <f t="shared" si="118"/>
        <v>1373573</v>
      </c>
      <c r="O64" s="197">
        <f>SUM(M64:N64)</f>
        <v>2746895</v>
      </c>
      <c r="P64" s="39">
        <f t="shared" si="120"/>
        <v>409</v>
      </c>
      <c r="Q64" s="197">
        <f t="shared" si="120"/>
        <v>2747304</v>
      </c>
      <c r="R64" s="40">
        <f>'Lcc_BKK+DMK'!R64+Lcc_CNX!R64+Lcc_HDY!R64+Lcc_HKT!R64+Lcc_CEI!R64</f>
        <v>1832841</v>
      </c>
      <c r="S64" s="38">
        <f>'Lcc_BKK+DMK'!S64+Lcc_CNX!S64+Lcc_HDY!S64+Lcc_HKT!S64+Lcc_CEI!S64</f>
        <v>1837685</v>
      </c>
      <c r="T64" s="197">
        <f>SUM(R64:S64)</f>
        <v>3670526</v>
      </c>
      <c r="U64" s="151">
        <f>+Lcc_BKK!U64+Lcc_DMK!U64+Lcc_CNX!U64+Lcc_HDY!U64+Lcc_HKT!U64+Lcc_CEI!U64</f>
        <v>1450</v>
      </c>
      <c r="V64" s="197">
        <f>T64+U64</f>
        <v>3671976</v>
      </c>
      <c r="W64" s="41">
        <f>IF(Q64=0,0,((V64/Q64)-1)*100)</f>
        <v>33.657432886932057</v>
      </c>
    </row>
    <row r="65" spans="1:27" ht="13.5" thickBot="1">
      <c r="A65" s="4" t="str">
        <f t="shared" ref="A65:A70" si="121">IF(ISERROR(F65/G65)," ",IF(F65/G65&gt;0.5,IF(F65/G65&lt;1.5," ","NOT OK"),"NOT OK"))</f>
        <v xml:space="preserve"> </v>
      </c>
      <c r="B65" s="112" t="s">
        <v>18</v>
      </c>
      <c r="C65" s="139">
        <f t="shared" si="117"/>
        <v>9134</v>
      </c>
      <c r="D65" s="141">
        <f t="shared" si="117"/>
        <v>9113</v>
      </c>
      <c r="E65" s="175">
        <f t="shared" si="117"/>
        <v>18247</v>
      </c>
      <c r="F65" s="139">
        <f t="shared" si="117"/>
        <v>12194</v>
      </c>
      <c r="G65" s="141">
        <f t="shared" si="117"/>
        <v>12192</v>
      </c>
      <c r="H65" s="175">
        <f t="shared" si="117"/>
        <v>24386</v>
      </c>
      <c r="I65" s="129">
        <f t="shared" si="107"/>
        <v>33.643886666301313</v>
      </c>
      <c r="J65" s="4"/>
      <c r="L65" s="14" t="s">
        <v>18</v>
      </c>
      <c r="M65" s="37">
        <f t="shared" si="118"/>
        <v>1235419</v>
      </c>
      <c r="N65" s="38">
        <f t="shared" si="118"/>
        <v>1228285</v>
      </c>
      <c r="O65" s="197">
        <f t="shared" si="119"/>
        <v>2463704</v>
      </c>
      <c r="P65" s="39">
        <f t="shared" si="120"/>
        <v>398</v>
      </c>
      <c r="Q65" s="197">
        <f t="shared" si="120"/>
        <v>2464102</v>
      </c>
      <c r="R65" s="40">
        <f>'Lcc_BKK+DMK'!R65+Lcc_CNX!R65+Lcc_HDY!R65+Lcc_HKT!R65+Lcc_CEI!R65</f>
        <v>1752141</v>
      </c>
      <c r="S65" s="38">
        <f>'Lcc_BKK+DMK'!S65+Lcc_CNX!S65+Lcc_HDY!S65+Lcc_HKT!S65+Lcc_CEI!S65</f>
        <v>1733661</v>
      </c>
      <c r="T65" s="197">
        <f t="shared" si="111"/>
        <v>3485802</v>
      </c>
      <c r="U65" s="151">
        <f>+Lcc_BKK!U65+Lcc_DMK!U65+Lcc_CNX!U65+Lcc_HDY!U65+Lcc_HKT!U65+Lcc_CEI!U65</f>
        <v>709</v>
      </c>
      <c r="V65" s="197">
        <f t="shared" si="112"/>
        <v>3486511</v>
      </c>
      <c r="W65" s="41">
        <f t="shared" si="113"/>
        <v>41.492154139723112</v>
      </c>
    </row>
    <row r="66" spans="1:27" ht="16.5" thickTop="1" thickBot="1">
      <c r="A66" s="10" t="str">
        <f t="shared" si="121"/>
        <v xml:space="preserve"> </v>
      </c>
      <c r="B66" s="142" t="s">
        <v>19</v>
      </c>
      <c r="C66" s="143">
        <f>+C63+C64+C65</f>
        <v>30110</v>
      </c>
      <c r="D66" s="150">
        <f t="shared" ref="D66" si="122">+D63+D64+D65</f>
        <v>30062</v>
      </c>
      <c r="E66" s="193">
        <f t="shared" ref="E66" si="123">+E63+E64+E65</f>
        <v>60172</v>
      </c>
      <c r="F66" s="134">
        <f t="shared" ref="F66" si="124">+F63+F64+F65</f>
        <v>38148</v>
      </c>
      <c r="G66" s="145">
        <f t="shared" ref="G66" si="125">+G63+G64+G65</f>
        <v>38142</v>
      </c>
      <c r="H66" s="177">
        <f t="shared" ref="H66" si="126">+H63+H64+H65</f>
        <v>76290</v>
      </c>
      <c r="I66" s="137">
        <f t="shared" si="107"/>
        <v>26.786545236987315</v>
      </c>
      <c r="J66" s="10"/>
      <c r="K66" s="11"/>
      <c r="L66" s="48" t="s">
        <v>19</v>
      </c>
      <c r="M66" s="49">
        <f>+M63+M64+M65</f>
        <v>4107600</v>
      </c>
      <c r="N66" s="50">
        <f t="shared" ref="N66" si="127">+N63+N64+N65</f>
        <v>4098198</v>
      </c>
      <c r="O66" s="199">
        <f t="shared" ref="O66" si="128">+O63+O64+O65</f>
        <v>8205798</v>
      </c>
      <c r="P66" s="50">
        <f t="shared" ref="P66" si="129">+P63+P64+P65</f>
        <v>1503</v>
      </c>
      <c r="Q66" s="199">
        <f t="shared" ref="Q66" si="130">+Q63+Q64+Q65</f>
        <v>8207301</v>
      </c>
      <c r="R66" s="49">
        <f t="shared" ref="R66" si="131">+R63+R64+R65</f>
        <v>5471717</v>
      </c>
      <c r="S66" s="50">
        <f t="shared" ref="S66" si="132">+S63+S64+S65</f>
        <v>5450132</v>
      </c>
      <c r="T66" s="199">
        <f t="shared" ref="T66" si="133">+T63+T64+T65</f>
        <v>10921849</v>
      </c>
      <c r="U66" s="50">
        <f t="shared" ref="U66" si="134">+U63+U64+U65</f>
        <v>2732</v>
      </c>
      <c r="V66" s="199">
        <f t="shared" ref="V66" si="135">+V63+V64+V65</f>
        <v>10924581</v>
      </c>
      <c r="W66" s="51">
        <f t="shared" si="113"/>
        <v>33.108082669320879</v>
      </c>
    </row>
    <row r="67" spans="1:27" ht="13.5" thickTop="1">
      <c r="A67" s="4" t="str">
        <f t="shared" si="121"/>
        <v xml:space="preserve"> </v>
      </c>
      <c r="B67" s="112" t="s">
        <v>21</v>
      </c>
      <c r="C67" s="126">
        <f t="shared" ref="C67:H69" si="136">+C17+C42</f>
        <v>9548</v>
      </c>
      <c r="D67" s="128">
        <f t="shared" si="136"/>
        <v>9519</v>
      </c>
      <c r="E67" s="194">
        <f t="shared" si="136"/>
        <v>19067</v>
      </c>
      <c r="F67" s="126">
        <f t="shared" si="136"/>
        <v>12942</v>
      </c>
      <c r="G67" s="128">
        <f t="shared" si="136"/>
        <v>12964</v>
      </c>
      <c r="H67" s="178">
        <f t="shared" si="136"/>
        <v>25906</v>
      </c>
      <c r="I67" s="129">
        <f t="shared" si="107"/>
        <v>35.868254051502603</v>
      </c>
      <c r="J67" s="4"/>
      <c r="L67" s="14" t="s">
        <v>21</v>
      </c>
      <c r="M67" s="37">
        <f t="shared" ref="M67:N69" si="137">+M17+M42</f>
        <v>1405872</v>
      </c>
      <c r="N67" s="38">
        <f t="shared" si="137"/>
        <v>1394082</v>
      </c>
      <c r="O67" s="197">
        <f t="shared" ref="O67:O69" si="138">SUM(M67:N67)</f>
        <v>2799954</v>
      </c>
      <c r="P67" s="39">
        <f t="shared" ref="P67:Q69" si="139">+P17+P42</f>
        <v>279</v>
      </c>
      <c r="Q67" s="197">
        <f t="shared" si="139"/>
        <v>2800233</v>
      </c>
      <c r="R67" s="40">
        <f>'Lcc_BKK+DMK'!R67+Lcc_CNX!R67+Lcc_HDY!R67+Lcc_HKT!R67+Lcc_CEI!R67</f>
        <v>1938545</v>
      </c>
      <c r="S67" s="38">
        <f>'Lcc_BKK+DMK'!S67+Lcc_CNX!S67+Lcc_HDY!S67+Lcc_HKT!S67+Lcc_CEI!S67</f>
        <v>1950959</v>
      </c>
      <c r="T67" s="197">
        <f t="shared" si="111"/>
        <v>3889504</v>
      </c>
      <c r="U67" s="151">
        <f>+Lcc_BKK!U67+Lcc_DMK!U67+Lcc_CNX!U67+Lcc_HDY!U67+Lcc_HKT!U67+Lcc_CEI!U67</f>
        <v>1570</v>
      </c>
      <c r="V67" s="197">
        <f t="shared" si="112"/>
        <v>3891074</v>
      </c>
      <c r="W67" s="41">
        <f t="shared" si="113"/>
        <v>38.955365499942317</v>
      </c>
    </row>
    <row r="68" spans="1:27">
      <c r="A68" s="4" t="str">
        <f t="shared" si="121"/>
        <v xml:space="preserve"> </v>
      </c>
      <c r="B68" s="112" t="s">
        <v>22</v>
      </c>
      <c r="C68" s="126">
        <f t="shared" si="136"/>
        <v>9943</v>
      </c>
      <c r="D68" s="128">
        <f t="shared" si="136"/>
        <v>9918</v>
      </c>
      <c r="E68" s="169">
        <f t="shared" si="136"/>
        <v>19861</v>
      </c>
      <c r="F68" s="126">
        <f t="shared" si="136"/>
        <v>13151</v>
      </c>
      <c r="G68" s="128">
        <f t="shared" si="136"/>
        <v>13175</v>
      </c>
      <c r="H68" s="169">
        <f t="shared" si="136"/>
        <v>26326</v>
      </c>
      <c r="I68" s="129">
        <f t="shared" si="107"/>
        <v>32.55123105583808</v>
      </c>
      <c r="J68" s="4"/>
      <c r="L68" s="14" t="s">
        <v>22</v>
      </c>
      <c r="M68" s="37">
        <f t="shared" si="137"/>
        <v>1488518</v>
      </c>
      <c r="N68" s="38">
        <f t="shared" si="137"/>
        <v>1484423</v>
      </c>
      <c r="O68" s="197">
        <f t="shared" si="138"/>
        <v>2972941</v>
      </c>
      <c r="P68" s="39">
        <f t="shared" si="139"/>
        <v>1246</v>
      </c>
      <c r="Q68" s="197">
        <f t="shared" si="139"/>
        <v>2974187</v>
      </c>
      <c r="R68" s="40">
        <f>'Lcc_BKK+DMK'!R68+Lcc_CNX!R68+Lcc_HDY!R68+Lcc_HKT!R68+Lcc_CEI!R68</f>
        <v>1973958</v>
      </c>
      <c r="S68" s="38">
        <f>'Lcc_BKK+DMK'!S68+Lcc_CNX!S68+Lcc_HDY!S68+Lcc_HKT!S68+Lcc_CEI!S68</f>
        <v>1961410</v>
      </c>
      <c r="T68" s="197">
        <f t="shared" si="111"/>
        <v>3935368</v>
      </c>
      <c r="U68" s="151">
        <f>+Lcc_BKK!U68+Lcc_DMK!U68+Lcc_CNX!U68+Lcc_HDY!U68+Lcc_HKT!U68+Lcc_CEI!U68</f>
        <v>1756</v>
      </c>
      <c r="V68" s="197">
        <f t="shared" si="112"/>
        <v>3937124</v>
      </c>
      <c r="W68" s="41">
        <f t="shared" si="113"/>
        <v>32.376478008948318</v>
      </c>
    </row>
    <row r="69" spans="1:27" ht="13.5" thickBot="1">
      <c r="A69" s="4" t="str">
        <f t="shared" si="121"/>
        <v xml:space="preserve"> </v>
      </c>
      <c r="B69" s="112" t="s">
        <v>23</v>
      </c>
      <c r="C69" s="126">
        <f t="shared" si="136"/>
        <v>9473</v>
      </c>
      <c r="D69" s="147">
        <f t="shared" si="136"/>
        <v>9484</v>
      </c>
      <c r="E69" s="173">
        <f t="shared" si="136"/>
        <v>18957</v>
      </c>
      <c r="F69" s="126">
        <f t="shared" si="136"/>
        <v>12411</v>
      </c>
      <c r="G69" s="147">
        <f t="shared" si="136"/>
        <v>12441</v>
      </c>
      <c r="H69" s="173">
        <f t="shared" si="136"/>
        <v>24852</v>
      </c>
      <c r="I69" s="148">
        <f t="shared" si="107"/>
        <v>31.096692514638402</v>
      </c>
      <c r="J69" s="4"/>
      <c r="L69" s="14" t="s">
        <v>23</v>
      </c>
      <c r="M69" s="37">
        <f t="shared" si="137"/>
        <v>1365602</v>
      </c>
      <c r="N69" s="38">
        <f t="shared" si="137"/>
        <v>1362275</v>
      </c>
      <c r="O69" s="197">
        <f t="shared" si="138"/>
        <v>2727877</v>
      </c>
      <c r="P69" s="39">
        <f t="shared" si="139"/>
        <v>666</v>
      </c>
      <c r="Q69" s="197">
        <f t="shared" si="139"/>
        <v>2728543</v>
      </c>
      <c r="R69" s="40">
        <f>'Lcc_BKK+DMK'!R69+Lcc_CNX!R69+Lcc_HDY!R69+Lcc_HKT!R69+Lcc_CEI!R69</f>
        <v>1719262</v>
      </c>
      <c r="S69" s="38">
        <f>'Lcc_BKK+DMK'!S69+Lcc_CNX!S69+Lcc_HDY!S69+Lcc_HKT!S69+Lcc_CEI!S69</f>
        <v>1712438</v>
      </c>
      <c r="T69" s="197">
        <f t="shared" si="111"/>
        <v>3431700</v>
      </c>
      <c r="U69" s="39">
        <f>+Lcc_BKK!U69+Lcc_DMK!U69+Lcc_CNX!U69+Lcc_HDY!U69+Lcc_HKT!U69+Lcc_CEI!U69</f>
        <v>2973</v>
      </c>
      <c r="V69" s="200">
        <f t="shared" si="112"/>
        <v>3434673</v>
      </c>
      <c r="W69" s="41">
        <f t="shared" si="113"/>
        <v>25.879379580970507</v>
      </c>
    </row>
    <row r="70" spans="1:27" ht="14.25" thickTop="1" thickBot="1">
      <c r="A70" s="4" t="str">
        <f t="shared" si="121"/>
        <v xml:space="preserve"> </v>
      </c>
      <c r="B70" s="133" t="s">
        <v>24</v>
      </c>
      <c r="C70" s="134">
        <f t="shared" ref="C70:H70" si="140">+C67+C68+C69</f>
        <v>28964</v>
      </c>
      <c r="D70" s="136">
        <f t="shared" si="140"/>
        <v>28921</v>
      </c>
      <c r="E70" s="179">
        <f t="shared" si="140"/>
        <v>57885</v>
      </c>
      <c r="F70" s="134">
        <f t="shared" si="140"/>
        <v>38504</v>
      </c>
      <c r="G70" s="136">
        <f t="shared" si="140"/>
        <v>38580</v>
      </c>
      <c r="H70" s="179">
        <f t="shared" si="140"/>
        <v>77084</v>
      </c>
      <c r="I70" s="137">
        <f t="shared" si="107"/>
        <v>33.167487259220877</v>
      </c>
      <c r="J70" s="4"/>
      <c r="L70" s="42" t="s">
        <v>24</v>
      </c>
      <c r="M70" s="43">
        <f>+M67+M68+M69</f>
        <v>4259992</v>
      </c>
      <c r="N70" s="44">
        <f>+N67+N68+N69</f>
        <v>4240780</v>
      </c>
      <c r="O70" s="198">
        <f>+O67+O68+O69</f>
        <v>8500772</v>
      </c>
      <c r="P70" s="45">
        <f>+P67+P68+P69</f>
        <v>2191</v>
      </c>
      <c r="Q70" s="198">
        <f>+Q67+Q68+Q69</f>
        <v>8502963</v>
      </c>
      <c r="R70" s="46">
        <f>'Lcc_BKK+DMK'!R70+Lcc_CNX!R70+Lcc_HDY!R70+Lcc_HKT!R70+Lcc_CEI!R70</f>
        <v>5631765</v>
      </c>
      <c r="S70" s="44">
        <f>'Lcc_BKK+DMK'!S70+Lcc_CNX!S70+Lcc_HDY!S70+Lcc_HKT!S70+Lcc_CEI!S70</f>
        <v>5624807</v>
      </c>
      <c r="T70" s="198">
        <f t="shared" si="111"/>
        <v>11256572</v>
      </c>
      <c r="U70" s="45">
        <f>+Lcc_BKK!U70+Lcc_DMK!U70+Lcc_CNX!U70+Lcc_HDY!U70+Lcc_HKT!U70+Lcc_CEI!U70</f>
        <v>6299</v>
      </c>
      <c r="V70" s="201">
        <f t="shared" si="112"/>
        <v>11262871</v>
      </c>
      <c r="W70" s="47">
        <f t="shared" si="113"/>
        <v>32.458191338713348</v>
      </c>
    </row>
    <row r="71" spans="1:27" ht="13.5" thickTop="1">
      <c r="A71" s="4" t="str">
        <f t="shared" ref="A71" si="141">IF(ISERROR(F71/G71)," ",IF(F71/G71&gt;0.5,IF(F71/G71&lt;1.5," ","NOT OK"),"NOT OK"))</f>
        <v xml:space="preserve"> </v>
      </c>
      <c r="B71" s="112" t="s">
        <v>10</v>
      </c>
      <c r="C71" s="126">
        <f t="shared" ref="C71:H73" si="142">+C21+C46</f>
        <v>11690</v>
      </c>
      <c r="D71" s="128">
        <f t="shared" si="142"/>
        <v>11686</v>
      </c>
      <c r="E71" s="175">
        <f t="shared" si="142"/>
        <v>23376</v>
      </c>
      <c r="F71" s="126">
        <f t="shared" si="142"/>
        <v>13851</v>
      </c>
      <c r="G71" s="128">
        <f t="shared" si="142"/>
        <v>13881</v>
      </c>
      <c r="H71" s="175">
        <f t="shared" si="142"/>
        <v>27732</v>
      </c>
      <c r="I71" s="129">
        <f>IF(E71=0,0,((H71/E71)-1)*100)</f>
        <v>18.634496919917854</v>
      </c>
      <c r="J71" s="4"/>
      <c r="K71" s="7"/>
      <c r="L71" s="14" t="s">
        <v>10</v>
      </c>
      <c r="M71" s="37">
        <f t="shared" ref="M71:N73" si="143">+M21+M46</f>
        <v>1716858</v>
      </c>
      <c r="N71" s="38">
        <f t="shared" si="143"/>
        <v>1728077</v>
      </c>
      <c r="O71" s="197">
        <f>SUM(M71:N71)</f>
        <v>3444935</v>
      </c>
      <c r="P71" s="39">
        <f t="shared" ref="P71:Q73" si="144">+P21+P46</f>
        <v>887</v>
      </c>
      <c r="Q71" s="197">
        <f t="shared" si="144"/>
        <v>3445822</v>
      </c>
      <c r="R71" s="40">
        <f>'Lcc_BKK+DMK'!R71+Lcc_CNX!R71+Lcc_HDY!R71+Lcc_HKT!R71+Lcc_CEI!R71</f>
        <v>2067862</v>
      </c>
      <c r="S71" s="38">
        <f>'Lcc_BKK+DMK'!S71+Lcc_CNX!S71+Lcc_HDY!S71+Lcc_HKT!S71+Lcc_CEI!S71</f>
        <v>2076701</v>
      </c>
      <c r="T71" s="197">
        <f>SUM(R71:S71)</f>
        <v>4144563</v>
      </c>
      <c r="U71" s="39">
        <f>+Lcc_BKK!U71+Lcc_DMK!U71+Lcc_CNX!U71+Lcc_HDY!U71+Lcc_HKT!U71+Lcc_CEI!U71</f>
        <v>1909</v>
      </c>
      <c r="V71" s="200">
        <f>T71+U71</f>
        <v>4146472</v>
      </c>
      <c r="W71" s="41">
        <f t="shared" ref="W71" si="145">IF(Q71=0,0,((V71/Q71)-1)*100)</f>
        <v>20.333319596891531</v>
      </c>
    </row>
    <row r="72" spans="1:27">
      <c r="A72" s="4" t="str">
        <f>IF(ISERROR(F72/G72)," ",IF(F72/G72&gt;0.5,IF(F72/G72&lt;1.5," ","NOT OK"),"NOT OK"))</f>
        <v xml:space="preserve"> </v>
      </c>
      <c r="B72" s="112" t="s">
        <v>11</v>
      </c>
      <c r="C72" s="126">
        <f t="shared" si="142"/>
        <v>11804</v>
      </c>
      <c r="D72" s="128">
        <f t="shared" si="142"/>
        <v>11799</v>
      </c>
      <c r="E72" s="175">
        <f t="shared" si="142"/>
        <v>23603</v>
      </c>
      <c r="F72" s="126">
        <f t="shared" si="142"/>
        <v>13787</v>
      </c>
      <c r="G72" s="128">
        <f t="shared" si="142"/>
        <v>13796</v>
      </c>
      <c r="H72" s="175">
        <f t="shared" si="142"/>
        <v>27583</v>
      </c>
      <c r="I72" s="129">
        <f>IF(E72=0,0,((H72/E72)-1)*100)</f>
        <v>16.862263271618016</v>
      </c>
      <c r="J72" s="4"/>
      <c r="K72" s="7"/>
      <c r="L72" s="14" t="s">
        <v>11</v>
      </c>
      <c r="M72" s="37">
        <f t="shared" si="143"/>
        <v>1676597</v>
      </c>
      <c r="N72" s="38">
        <f t="shared" si="143"/>
        <v>1659098</v>
      </c>
      <c r="O72" s="197">
        <f>SUM(M72:N72)</f>
        <v>3335695</v>
      </c>
      <c r="P72" s="39">
        <f t="shared" si="144"/>
        <v>938</v>
      </c>
      <c r="Q72" s="197">
        <f t="shared" si="144"/>
        <v>3336633</v>
      </c>
      <c r="R72" s="40">
        <f>'Lcc_BKK+DMK'!R72+Lcc_CNX!R72+Lcc_HDY!R72+Lcc_HKT!R72+Lcc_CEI!R72</f>
        <v>2088695</v>
      </c>
      <c r="S72" s="38">
        <f>'Lcc_BKK+DMK'!S72+Lcc_CNX!S72+Lcc_HDY!S72+Lcc_HKT!S72+Lcc_CEI!S72</f>
        <v>2066503</v>
      </c>
      <c r="T72" s="197">
        <f>SUM(R72:S72)</f>
        <v>4155198</v>
      </c>
      <c r="U72" s="39">
        <f>+Lcc_BKK!U72+Lcc_DMK!U72+Lcc_CNX!U72+Lcc_HDY!U72+Lcc_HKT!U72+Lcc_CEI!U72</f>
        <v>1747</v>
      </c>
      <c r="V72" s="200">
        <f>T72+U72</f>
        <v>4156945</v>
      </c>
      <c r="W72" s="41">
        <f>IF(Q72=0,0,((V72/Q72)-1)*100)</f>
        <v>24.585023285449736</v>
      </c>
    </row>
    <row r="73" spans="1:27" ht="13.5" thickBot="1">
      <c r="A73" s="4" t="str">
        <f>IF(ISERROR(F73/G73)," ",IF(F73/G73&gt;0.5,IF(F73/G73&lt;1.5," ","NOT OK"),"NOT OK"))</f>
        <v xml:space="preserve"> </v>
      </c>
      <c r="B73" s="117" t="s">
        <v>12</v>
      </c>
      <c r="C73" s="130">
        <f t="shared" si="142"/>
        <v>12815</v>
      </c>
      <c r="D73" s="132">
        <f t="shared" si="142"/>
        <v>12807</v>
      </c>
      <c r="E73" s="175">
        <f t="shared" si="142"/>
        <v>25622</v>
      </c>
      <c r="F73" s="130">
        <f t="shared" si="142"/>
        <v>16505</v>
      </c>
      <c r="G73" s="132">
        <f t="shared" si="142"/>
        <v>16497</v>
      </c>
      <c r="H73" s="175">
        <f t="shared" si="142"/>
        <v>33002</v>
      </c>
      <c r="I73" s="129">
        <f>IF(E73=0,0,((H73/E73)-1)*100)</f>
        <v>28.803372102099758</v>
      </c>
      <c r="J73" s="4"/>
      <c r="K73" s="7"/>
      <c r="L73" s="23" t="s">
        <v>12</v>
      </c>
      <c r="M73" s="37">
        <f t="shared" si="143"/>
        <v>1820326</v>
      </c>
      <c r="N73" s="38">
        <f t="shared" si="143"/>
        <v>1858017</v>
      </c>
      <c r="O73" s="197">
        <f t="shared" ref="O73" si="146">SUM(M73:N73)</f>
        <v>3678343</v>
      </c>
      <c r="P73" s="39">
        <f t="shared" si="144"/>
        <v>2007</v>
      </c>
      <c r="Q73" s="197">
        <f t="shared" si="144"/>
        <v>3680350</v>
      </c>
      <c r="R73" s="40">
        <f>'Lcc_BKK+DMK'!R73+Lcc_CNX!R73+Lcc_HDY!R73+Lcc_HKT!R73+Lcc_CEI!R73</f>
        <v>2196818</v>
      </c>
      <c r="S73" s="38">
        <f>'Lcc_BKK+DMK'!S73+Lcc_CNX!S73+Lcc_HDY!S73+Lcc_HKT!S73+Lcc_CEI!S73</f>
        <v>2222950</v>
      </c>
      <c r="T73" s="197">
        <f>SUM(R73:S73)</f>
        <v>4419768</v>
      </c>
      <c r="U73" s="39">
        <f>+Lcc_BKK!U73+Lcc_DMK!U73+Lcc_CNX!U73+Lcc_HDY!U73+Lcc_HKT!U73+Lcc_CEI!U73</f>
        <v>2162</v>
      </c>
      <c r="V73" s="200">
        <f>T73+U73</f>
        <v>4421930</v>
      </c>
      <c r="W73" s="41">
        <f>IF(Q73=0,0,((V73/Q73)-1)*100)</f>
        <v>20.149714021764243</v>
      </c>
    </row>
    <row r="74" spans="1:27" ht="14.25" thickTop="1" thickBot="1">
      <c r="A74" s="1"/>
      <c r="B74" s="133" t="s">
        <v>57</v>
      </c>
      <c r="C74" s="440">
        <f>+C71+C72+C73</f>
        <v>36309</v>
      </c>
      <c r="D74" s="441">
        <f t="shared" ref="D74" si="147">+D71+D72+D73</f>
        <v>36292</v>
      </c>
      <c r="E74" s="454">
        <f t="shared" ref="E74" si="148">+E71+E72+E73</f>
        <v>72601</v>
      </c>
      <c r="F74" s="440">
        <f t="shared" ref="F74" si="149">+F71+F72+F73</f>
        <v>44143</v>
      </c>
      <c r="G74" s="441">
        <f t="shared" ref="G74" si="150">+G71+G72+G73</f>
        <v>44174</v>
      </c>
      <c r="H74" s="454">
        <f t="shared" ref="H74" si="151">+H71+H72+H73</f>
        <v>88317</v>
      </c>
      <c r="I74" s="137">
        <f t="shared" ref="I74" si="152">IF(E74=0,0,((H74/E74)-1)*100)</f>
        <v>21.647084750898738</v>
      </c>
      <c r="J74" s="4"/>
      <c r="L74" s="42" t="s">
        <v>57</v>
      </c>
      <c r="M74" s="43">
        <f t="shared" ref="M74" si="153">+M71+M72+M73</f>
        <v>5213781</v>
      </c>
      <c r="N74" s="46">
        <f t="shared" ref="N74" si="154">+N71+N72+N73</f>
        <v>5245192</v>
      </c>
      <c r="O74" s="455">
        <f t="shared" ref="O74" si="155">+O71+O72+O73</f>
        <v>10458973</v>
      </c>
      <c r="P74" s="43">
        <f t="shared" ref="P74" si="156">+P71+P72+P73</f>
        <v>3832</v>
      </c>
      <c r="Q74" s="455">
        <f t="shared" ref="Q74" si="157">+Q71+Q72+Q73</f>
        <v>10462805</v>
      </c>
      <c r="R74" s="43">
        <f t="shared" ref="R74" si="158">+R71+R72+R73</f>
        <v>6353375</v>
      </c>
      <c r="S74" s="46">
        <f t="shared" ref="S74" si="159">+S71+S72+S73</f>
        <v>6366154</v>
      </c>
      <c r="T74" s="455">
        <f t="shared" ref="T74" si="160">+T71+T72+T73</f>
        <v>12719529</v>
      </c>
      <c r="U74" s="43">
        <f t="shared" ref="U74" si="161">+U71+U72+U73</f>
        <v>5818</v>
      </c>
      <c r="V74" s="455">
        <f t="shared" ref="V74" si="162">+V71+V72+V73</f>
        <v>12725347</v>
      </c>
      <c r="W74" s="444">
        <f t="shared" ref="W74" si="163">IF(Q74=0,0,((V74/Q74)-1)*100)</f>
        <v>21.624621695616032</v>
      </c>
      <c r="X74" s="1"/>
      <c r="AA74" s="1"/>
    </row>
    <row r="75" spans="1:27" ht="14.25" thickTop="1" thickBot="1">
      <c r="A75" s="419" t="str">
        <f t="shared" ref="A75" si="164">IF(ISERROR(F75/G75)," ",IF(F75/G75&gt;0.5,IF(F75/G75&lt;1.5," ","NOT OK"),"NOT OK"))</f>
        <v xml:space="preserve"> </v>
      </c>
      <c r="B75" s="133" t="s">
        <v>64</v>
      </c>
      <c r="C75" s="134">
        <f>+C62+C66+C70+C74</f>
        <v>125541</v>
      </c>
      <c r="D75" s="136">
        <f t="shared" ref="D75" si="165">+D62+D66+D70+D74</f>
        <v>125393</v>
      </c>
      <c r="E75" s="161">
        <f t="shared" ref="E75" si="166">+E62+E66+E70+E74</f>
        <v>250934</v>
      </c>
      <c r="F75" s="134">
        <f t="shared" ref="F75" si="167">+F62+F66+F70+F74</f>
        <v>159066</v>
      </c>
      <c r="G75" s="136">
        <f t="shared" ref="G75" si="168">+G62+G66+G70+G74</f>
        <v>159172</v>
      </c>
      <c r="H75" s="165">
        <f t="shared" ref="H75" si="169">+H62+H66+H70+H74</f>
        <v>318238</v>
      </c>
      <c r="I75" s="138">
        <f>IF(E75=0,0,((H75/E75)-1)*100)</f>
        <v>26.821395267281446</v>
      </c>
      <c r="J75" s="8"/>
      <c r="L75" s="42" t="s">
        <v>64</v>
      </c>
      <c r="M75" s="46">
        <f t="shared" ref="M75" si="170">+M62+M66+M70+M74</f>
        <v>17685191</v>
      </c>
      <c r="N75" s="44">
        <f t="shared" ref="N75" si="171">+N62+N66+N70+N74</f>
        <v>17680096</v>
      </c>
      <c r="O75" s="156">
        <f t="shared" ref="O75" si="172">+O62+O66+O70+O74</f>
        <v>35365287</v>
      </c>
      <c r="P75" s="45">
        <f t="shared" ref="P75" si="173">+P62+P66+P70+P74</f>
        <v>10633</v>
      </c>
      <c r="Q75" s="159">
        <f t="shared" ref="Q75" si="174">+Q62+Q66+Q70+Q74</f>
        <v>35375920</v>
      </c>
      <c r="R75" s="46">
        <f t="shared" ref="R75" si="175">+R62+R66+R70+R74</f>
        <v>23073924</v>
      </c>
      <c r="S75" s="44">
        <f t="shared" ref="S75" si="176">+S62+S66+S70+S74</f>
        <v>23032482</v>
      </c>
      <c r="T75" s="156">
        <f t="shared" ref="T75" si="177">+T62+T66+T70+T74</f>
        <v>46106406</v>
      </c>
      <c r="U75" s="45">
        <f t="shared" ref="U75" si="178">+U62+U66+U70+U74</f>
        <v>17233</v>
      </c>
      <c r="V75" s="159">
        <f t="shared" ref="V75" si="179">+V62+V66+V70+V74</f>
        <v>46123639</v>
      </c>
      <c r="W75" s="47">
        <f>IF(Q75=0,0,((V75/Q75)-1)*100)</f>
        <v>30.38145439044413</v>
      </c>
    </row>
    <row r="76" spans="1:27" ht="14.25" thickTop="1" thickBot="1">
      <c r="B76" s="149" t="s">
        <v>60</v>
      </c>
      <c r="C76" s="108"/>
      <c r="D76" s="108"/>
      <c r="E76" s="108"/>
      <c r="F76" s="108"/>
      <c r="G76" s="108"/>
      <c r="H76" s="108"/>
      <c r="I76" s="109"/>
      <c r="J76" s="4"/>
      <c r="L76" s="55" t="s">
        <v>60</v>
      </c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4"/>
    </row>
    <row r="77" spans="1:27" ht="13.5" thickTop="1">
      <c r="L77" s="478" t="s">
        <v>33</v>
      </c>
      <c r="M77" s="479"/>
      <c r="N77" s="479"/>
      <c r="O77" s="479"/>
      <c r="P77" s="479"/>
      <c r="Q77" s="479"/>
      <c r="R77" s="479"/>
      <c r="S77" s="479"/>
      <c r="T77" s="479"/>
      <c r="U77" s="479"/>
      <c r="V77" s="479"/>
      <c r="W77" s="480"/>
    </row>
    <row r="78" spans="1:27" ht="13.5" thickBot="1">
      <c r="L78" s="481" t="s">
        <v>43</v>
      </c>
      <c r="M78" s="482"/>
      <c r="N78" s="482"/>
      <c r="O78" s="482"/>
      <c r="P78" s="482"/>
      <c r="Q78" s="482"/>
      <c r="R78" s="482"/>
      <c r="S78" s="482"/>
      <c r="T78" s="482"/>
      <c r="U78" s="482"/>
      <c r="V78" s="482"/>
      <c r="W78" s="483"/>
    </row>
    <row r="79" spans="1:27" ht="14.25" thickTop="1" thickBot="1">
      <c r="L79" s="56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 t="s">
        <v>34</v>
      </c>
    </row>
    <row r="80" spans="1:27" ht="14.25" thickTop="1" thickBot="1">
      <c r="L80" s="59"/>
      <c r="M80" s="230" t="s">
        <v>59</v>
      </c>
      <c r="N80" s="231"/>
      <c r="O80" s="232"/>
      <c r="P80" s="230"/>
      <c r="Q80" s="231"/>
      <c r="R80" s="230" t="s">
        <v>63</v>
      </c>
      <c r="S80" s="231"/>
      <c r="T80" s="232"/>
      <c r="U80" s="230"/>
      <c r="V80" s="230"/>
      <c r="W80" s="384" t="s">
        <v>2</v>
      </c>
    </row>
    <row r="81" spans="1:28" ht="13.5" thickTop="1">
      <c r="L81" s="61" t="s">
        <v>3</v>
      </c>
      <c r="M81" s="62"/>
      <c r="N81" s="63"/>
      <c r="O81" s="64"/>
      <c r="P81" s="65"/>
      <c r="Q81" s="64"/>
      <c r="R81" s="62"/>
      <c r="S81" s="63"/>
      <c r="T81" s="64"/>
      <c r="U81" s="65"/>
      <c r="V81" s="64"/>
      <c r="W81" s="385" t="s">
        <v>4</v>
      </c>
    </row>
    <row r="82" spans="1:28" ht="13.5" thickBot="1">
      <c r="L82" s="67"/>
      <c r="M82" s="68" t="s">
        <v>35</v>
      </c>
      <c r="N82" s="69" t="s">
        <v>36</v>
      </c>
      <c r="O82" s="70" t="s">
        <v>37</v>
      </c>
      <c r="P82" s="71" t="s">
        <v>32</v>
      </c>
      <c r="Q82" s="70" t="s">
        <v>7</v>
      </c>
      <c r="R82" s="68" t="s">
        <v>35</v>
      </c>
      <c r="S82" s="69" t="s">
        <v>36</v>
      </c>
      <c r="T82" s="70" t="s">
        <v>37</v>
      </c>
      <c r="U82" s="71" t="s">
        <v>32</v>
      </c>
      <c r="V82" s="70" t="s">
        <v>7</v>
      </c>
      <c r="W82" s="383"/>
    </row>
    <row r="83" spans="1:28" ht="5.25" customHeight="1" thickTop="1">
      <c r="L83" s="61"/>
      <c r="M83" s="73"/>
      <c r="N83" s="74"/>
      <c r="O83" s="75"/>
      <c r="P83" s="76"/>
      <c r="Q83" s="75"/>
      <c r="R83" s="73"/>
      <c r="S83" s="74"/>
      <c r="T83" s="75"/>
      <c r="U83" s="76"/>
      <c r="V83" s="75"/>
      <c r="W83" s="77"/>
    </row>
    <row r="84" spans="1:28">
      <c r="A84" s="422"/>
      <c r="L84" s="61" t="s">
        <v>13</v>
      </c>
      <c r="M84" s="78">
        <f>'Lcc_BKK+DMK'!M84+Lcc_CNX!M84+Lcc_HDY!M84+Lcc_HKT!M84+Lcc_CEI!M84</f>
        <v>849</v>
      </c>
      <c r="N84" s="79">
        <f>'Lcc_BKK+DMK'!N84+Lcc_CNX!N84+Lcc_HDY!N84+Lcc_HKT!N84+Lcc_CEI!N84</f>
        <v>1290</v>
      </c>
      <c r="O84" s="212">
        <f>M84+N84</f>
        <v>2139</v>
      </c>
      <c r="P84" s="80">
        <f>'Lcc_BKK+DMK'!P84+Lcc_CNX!P84+Lcc_HDY!P84+Lcc_HKT!P84+Lcc_CEI!P84</f>
        <v>108</v>
      </c>
      <c r="Q84" s="212">
        <f t="shared" ref="Q84:Q85" si="180">O84+P84</f>
        <v>2247</v>
      </c>
      <c r="R84" s="78">
        <f>'Lcc_BKK+DMK'!R84+Lcc_CNX!R84+Lcc_HDY!R84+Lcc_HKT!R84+Lcc_CEI!R84</f>
        <v>922</v>
      </c>
      <c r="S84" s="79">
        <f>'Lcc_BKK+DMK'!S84+Lcc_CNX!S84+Lcc_HDY!S84+Lcc_HKT!S84+Lcc_CEI!S84</f>
        <v>2073</v>
      </c>
      <c r="T84" s="212">
        <f>R84+S84</f>
        <v>2995</v>
      </c>
      <c r="U84" s="80">
        <f>'Lcc_BKK+DMK'!U84+Lcc_CNX!U84+Lcc_HDY!U84+Lcc_HKT!U84+Lcc_CEI!U84</f>
        <v>1</v>
      </c>
      <c r="V84" s="212">
        <f>T84+U84</f>
        <v>2996</v>
      </c>
      <c r="W84" s="81">
        <f t="shared" ref="W84:W95" si="181">IF(Q84=0,0,((V84/Q84)-1)*100)</f>
        <v>33.333333333333329</v>
      </c>
      <c r="Y84" s="344"/>
      <c r="Z84" s="344"/>
    </row>
    <row r="85" spans="1:28">
      <c r="A85" s="422"/>
      <c r="L85" s="61" t="s">
        <v>14</v>
      </c>
      <c r="M85" s="78">
        <f>'Lcc_BKK+DMK'!M85+Lcc_CNX!M85+Lcc_HDY!M85+Lcc_HKT!M85+Lcc_CEI!M85</f>
        <v>719</v>
      </c>
      <c r="N85" s="79">
        <f>'Lcc_BKK+DMK'!N85+Lcc_CNX!N85+Lcc_HDY!N85+Lcc_HKT!N85+Lcc_CEI!N85</f>
        <v>1334</v>
      </c>
      <c r="O85" s="212">
        <f>M85+N85</f>
        <v>2053</v>
      </c>
      <c r="P85" s="80">
        <f>'Lcc_BKK+DMK'!P85+Lcc_CNX!P85+Lcc_HDY!P85+Lcc_HKT!P85+Lcc_CEI!P85</f>
        <v>0</v>
      </c>
      <c r="Q85" s="212">
        <f t="shared" si="180"/>
        <v>2053</v>
      </c>
      <c r="R85" s="78">
        <f>'Lcc_BKK+DMK'!R85+Lcc_CNX!R85+Lcc_HDY!R85+Lcc_HKT!R85+Lcc_CEI!R85</f>
        <v>858</v>
      </c>
      <c r="S85" s="79">
        <f>'Lcc_BKK+DMK'!S85+Lcc_CNX!S85+Lcc_HDY!S85+Lcc_HKT!S85+Lcc_CEI!S85</f>
        <v>2119</v>
      </c>
      <c r="T85" s="212">
        <f>R85+S85</f>
        <v>2977</v>
      </c>
      <c r="U85" s="80">
        <f>'Lcc_BKK+DMK'!U85+Lcc_CNX!U85+Lcc_HDY!U85+Lcc_HKT!U85+Lcc_CEI!U85</f>
        <v>0</v>
      </c>
      <c r="V85" s="212">
        <f>T85+U85</f>
        <v>2977</v>
      </c>
      <c r="W85" s="81">
        <f t="shared" si="181"/>
        <v>45.007306380906002</v>
      </c>
      <c r="Y85" s="344"/>
      <c r="Z85" s="344"/>
    </row>
    <row r="86" spans="1:28" ht="13.5" thickBot="1">
      <c r="A86" s="422"/>
      <c r="L86" s="61" t="s">
        <v>15</v>
      </c>
      <c r="M86" s="78">
        <f>'Lcc_BKK+DMK'!M86+Lcc_CNX!M86+Lcc_HDY!M86+Lcc_HKT!M86+Lcc_CEI!M86</f>
        <v>1010</v>
      </c>
      <c r="N86" s="79">
        <f>'Lcc_BKK+DMK'!N86+Lcc_CNX!N86+Lcc_HDY!N86+Lcc_HKT!N86+Lcc_CEI!N86</f>
        <v>1850</v>
      </c>
      <c r="O86" s="212">
        <f>M86+N86</f>
        <v>2860</v>
      </c>
      <c r="P86" s="80">
        <f>'Lcc_BKK+DMK'!P86+Lcc_CNX!P86+Lcc_HDY!P86+Lcc_HKT!P86+Lcc_CEI!P86</f>
        <v>0</v>
      </c>
      <c r="Q86" s="212">
        <f>O86+P86</f>
        <v>2860</v>
      </c>
      <c r="R86" s="78">
        <f>'Lcc_BKK+DMK'!R86+Lcc_CNX!R86+Lcc_HDY!R86+Lcc_HKT!R86+Lcc_CEI!R86</f>
        <v>1151</v>
      </c>
      <c r="S86" s="79">
        <f>'Lcc_BKK+DMK'!S86+Lcc_CNX!S86+Lcc_HDY!S86+Lcc_HKT!S86+Lcc_CEI!S86</f>
        <v>2549</v>
      </c>
      <c r="T86" s="212">
        <f>R86+S86</f>
        <v>3700</v>
      </c>
      <c r="U86" s="80">
        <f>'Lcc_BKK+DMK'!U86+Lcc_CNX!U86+Lcc_HDY!U86+Lcc_HKT!U86+Lcc_CEI!U86</f>
        <v>0</v>
      </c>
      <c r="V86" s="212">
        <f>T86+U86</f>
        <v>3700</v>
      </c>
      <c r="W86" s="81">
        <f>IF(Q86=0,0,((V86/Q86)-1)*100)</f>
        <v>29.370629370629374</v>
      </c>
    </row>
    <row r="87" spans="1:28" ht="14.25" thickTop="1" thickBot="1">
      <c r="A87" s="422"/>
      <c r="L87" s="82" t="s">
        <v>61</v>
      </c>
      <c r="M87" s="83">
        <f t="shared" ref="M87" si="182">+M84+M85+M86</f>
        <v>2578</v>
      </c>
      <c r="N87" s="84">
        <f t="shared" ref="N87" si="183">+N84+N85+N86</f>
        <v>4474</v>
      </c>
      <c r="O87" s="213">
        <f t="shared" ref="O87" si="184">+O84+O85+O86</f>
        <v>7052</v>
      </c>
      <c r="P87" s="83">
        <f t="shared" ref="P87" si="185">+P84+P85+P86</f>
        <v>108</v>
      </c>
      <c r="Q87" s="213">
        <f t="shared" ref="Q87" si="186">+Q84+Q85+Q86</f>
        <v>7160</v>
      </c>
      <c r="R87" s="83">
        <f t="shared" ref="R87" si="187">+R84+R85+R86</f>
        <v>2931</v>
      </c>
      <c r="S87" s="84">
        <f t="shared" ref="S87" si="188">+S84+S85+S86</f>
        <v>6741</v>
      </c>
      <c r="T87" s="213">
        <f t="shared" ref="T87" si="189">+T84+T85+T86</f>
        <v>9672</v>
      </c>
      <c r="U87" s="83">
        <f t="shared" ref="U87" si="190">+U84+U85+U86</f>
        <v>1</v>
      </c>
      <c r="V87" s="213">
        <f t="shared" ref="V87" si="191">+V84+V85+V86</f>
        <v>9673</v>
      </c>
      <c r="W87" s="85">
        <f>IF(Q87=0,0,((V87/Q87)-1)*100)</f>
        <v>35.097765363128495</v>
      </c>
      <c r="Y87" s="344"/>
      <c r="Z87" s="344"/>
      <c r="AB87" s="344"/>
    </row>
    <row r="88" spans="1:28" ht="13.5" thickTop="1">
      <c r="A88" s="422"/>
      <c r="L88" s="61" t="s">
        <v>16</v>
      </c>
      <c r="M88" s="78">
        <f>'Lcc_BKK+DMK'!M88+Lcc_CNX!M88+Lcc_HDY!M88+Lcc_HKT!M88+Lcc_CEI!M88</f>
        <v>914</v>
      </c>
      <c r="N88" s="79">
        <f>'Lcc_BKK+DMK'!N88+Lcc_CNX!N88+Lcc_HDY!N88+Lcc_HKT!N88+Lcc_CEI!N88</f>
        <v>1576</v>
      </c>
      <c r="O88" s="212">
        <f>SUM(M88:N88)</f>
        <v>2490</v>
      </c>
      <c r="P88" s="80">
        <f>'Lcc_BKK+DMK'!P88+Lcc_CNX!P88+Lcc_HDY!P88+Lcc_HKT!P88+Lcc_CEI!P88</f>
        <v>0</v>
      </c>
      <c r="Q88" s="212">
        <f t="shared" ref="Q88:Q90" si="192">O88+P88</f>
        <v>2490</v>
      </c>
      <c r="R88" s="78">
        <f>'Lcc_BKK+DMK'!R88+Lcc_CNX!R88+Lcc_HDY!R88+Lcc_HKT!R88+Lcc_CEI!R88</f>
        <v>939</v>
      </c>
      <c r="S88" s="79">
        <f>'Lcc_BKK+DMK'!S88+Lcc_CNX!S88+Lcc_HDY!S88+Lcc_HKT!S88+Lcc_CEI!S88</f>
        <v>2338</v>
      </c>
      <c r="T88" s="212">
        <f>SUM(R88:S88)</f>
        <v>3277</v>
      </c>
      <c r="U88" s="80">
        <f>'Lcc_BKK+DMK'!U88+Lcc_CNX!U88+Lcc_HDY!U88+Lcc_HKT!U88+Lcc_CEI!U88</f>
        <v>0</v>
      </c>
      <c r="V88" s="212">
        <f>T88+U88</f>
        <v>3277</v>
      </c>
      <c r="W88" s="81">
        <f t="shared" si="181"/>
        <v>31.606425702811247</v>
      </c>
      <c r="Y88" s="344"/>
      <c r="Z88" s="344"/>
    </row>
    <row r="89" spans="1:28">
      <c r="A89" s="422"/>
      <c r="L89" s="61" t="s">
        <v>17</v>
      </c>
      <c r="M89" s="78">
        <f>'Lcc_BKK+DMK'!M89+Lcc_CNX!M89+Lcc_HDY!M89+Lcc_HKT!M89+Lcc_CEI!M89</f>
        <v>717</v>
      </c>
      <c r="N89" s="79">
        <f>'Lcc_BKK+DMK'!N89+Lcc_CNX!N89+Lcc_HDY!N89+Lcc_HKT!N89+Lcc_CEI!N89</f>
        <v>1772</v>
      </c>
      <c r="O89" s="212">
        <f>SUM(M89:N89)</f>
        <v>2489</v>
      </c>
      <c r="P89" s="80">
        <f>'Lcc_BKK+DMK'!P89+Lcc_CNX!P89+Lcc_HDY!P89+Lcc_HKT!P89+Lcc_CEI!P89</f>
        <v>0</v>
      </c>
      <c r="Q89" s="212">
        <f>O89+P89</f>
        <v>2489</v>
      </c>
      <c r="R89" s="78">
        <f>'Lcc_BKK+DMK'!R89+Lcc_CNX!R89+Lcc_HDY!R89+Lcc_HKT!R89+Lcc_CEI!R89</f>
        <v>852</v>
      </c>
      <c r="S89" s="79">
        <f>'Lcc_BKK+DMK'!S89+Lcc_CNX!S89+Lcc_HDY!S89+Lcc_HKT!S89+Lcc_CEI!S89</f>
        <v>2739</v>
      </c>
      <c r="T89" s="212">
        <f>SUM(R89:S89)</f>
        <v>3591</v>
      </c>
      <c r="U89" s="80">
        <f>'Lcc_BKK+DMK'!U89+Lcc_CNX!U89+Lcc_HDY!U89+Lcc_HKT!U89+Lcc_CEI!U89</f>
        <v>0</v>
      </c>
      <c r="V89" s="212">
        <f>T89+U89</f>
        <v>3591</v>
      </c>
      <c r="W89" s="81">
        <f t="shared" ref="W89" si="193">IF(Q89=0,0,((V89/Q89)-1)*100)</f>
        <v>44.274809160305352</v>
      </c>
      <c r="Y89" s="344"/>
      <c r="Z89" s="344"/>
    </row>
    <row r="90" spans="1:28" ht="13.5" thickBot="1">
      <c r="A90" s="422"/>
      <c r="L90" s="61" t="s">
        <v>18</v>
      </c>
      <c r="M90" s="78">
        <f>'Lcc_BKK+DMK'!M90+Lcc_CNX!M90+Lcc_HDY!M90+Lcc_HKT!M90+Lcc_CEI!M90</f>
        <v>690</v>
      </c>
      <c r="N90" s="79">
        <f>'Lcc_BKK+DMK'!N90+Lcc_CNX!N90+Lcc_HDY!N90+Lcc_HKT!N90+Lcc_CEI!N90</f>
        <v>1701</v>
      </c>
      <c r="O90" s="214">
        <f>SUM(M90:N90)</f>
        <v>2391</v>
      </c>
      <c r="P90" s="86">
        <f>'Lcc_BKK+DMK'!P90+Lcc_CNX!P90+Lcc_HDY!P90+Lcc_HKT!P90+Lcc_CEI!P90</f>
        <v>0</v>
      </c>
      <c r="Q90" s="214">
        <f t="shared" si="192"/>
        <v>2391</v>
      </c>
      <c r="R90" s="78">
        <f>'Lcc_BKK+DMK'!R90+Lcc_CNX!R90+Lcc_HDY!R90+Lcc_HKT!R90+Lcc_CEI!R90</f>
        <v>931</v>
      </c>
      <c r="S90" s="79">
        <f>'Lcc_BKK+DMK'!S90+Lcc_CNX!S90+Lcc_HDY!S90+Lcc_HKT!S90+Lcc_CEI!S90</f>
        <v>2331</v>
      </c>
      <c r="T90" s="214">
        <f>SUM(R90:S90)</f>
        <v>3262</v>
      </c>
      <c r="U90" s="86">
        <f>'Lcc_BKK+DMK'!U90+Lcc_CNX!U90+Lcc_HDY!U90+Lcc_HKT!U90+Lcc_CEI!U90</f>
        <v>0</v>
      </c>
      <c r="V90" s="214">
        <f>T90+U90</f>
        <v>3262</v>
      </c>
      <c r="W90" s="81">
        <f t="shared" si="181"/>
        <v>36.428272689251351</v>
      </c>
      <c r="Y90" s="344"/>
      <c r="Z90" s="344"/>
    </row>
    <row r="91" spans="1:28" ht="14.25" thickTop="1" thickBot="1">
      <c r="A91" s="422"/>
      <c r="L91" s="87" t="s">
        <v>19</v>
      </c>
      <c r="M91" s="88">
        <f>+M88+M89+M90</f>
        <v>2321</v>
      </c>
      <c r="N91" s="88">
        <f t="shared" ref="N91" si="194">+N88+N89+N90</f>
        <v>5049</v>
      </c>
      <c r="O91" s="215">
        <f t="shared" ref="O91" si="195">+O88+O89+O90</f>
        <v>7370</v>
      </c>
      <c r="P91" s="89">
        <f t="shared" ref="P91" si="196">+P88+P89+P90</f>
        <v>0</v>
      </c>
      <c r="Q91" s="215">
        <f t="shared" ref="Q91" si="197">+Q88+Q89+Q90</f>
        <v>7370</v>
      </c>
      <c r="R91" s="88">
        <f t="shared" ref="R91" si="198">+R88+R89+R90</f>
        <v>2722</v>
      </c>
      <c r="S91" s="88">
        <f t="shared" ref="S91" si="199">+S88+S89+S90</f>
        <v>7408</v>
      </c>
      <c r="T91" s="215">
        <f t="shared" ref="T91" si="200">+T88+T89+T90</f>
        <v>10130</v>
      </c>
      <c r="U91" s="89">
        <f t="shared" ref="U91" si="201">+U88+U89+U90</f>
        <v>0</v>
      </c>
      <c r="V91" s="215">
        <f t="shared" ref="V91" si="202">+V88+V89+V90</f>
        <v>10130</v>
      </c>
      <c r="W91" s="90">
        <f t="shared" si="181"/>
        <v>37.44911804613298</v>
      </c>
    </row>
    <row r="92" spans="1:28" ht="13.5" thickTop="1">
      <c r="A92" s="422"/>
      <c r="L92" s="61" t="s">
        <v>21</v>
      </c>
      <c r="M92" s="78">
        <f>'Lcc_BKK+DMK'!M92+Lcc_CNX!M92+Lcc_HDY!M92+Lcc_HKT!M92+Lcc_CEI!M92</f>
        <v>786</v>
      </c>
      <c r="N92" s="79">
        <f>'Lcc_BKK+DMK'!N92+Lcc_CNX!N92+Lcc_HDY!N92+Lcc_HKT!N92+Lcc_CEI!N92</f>
        <v>1745</v>
      </c>
      <c r="O92" s="214">
        <f>SUM(M92:N92)</f>
        <v>2531</v>
      </c>
      <c r="P92" s="91">
        <f>'Lcc_BKK+DMK'!P92+Lcc_CNX!P92+Lcc_HDY!P92+Lcc_HKT!P92+Lcc_CEI!P92</f>
        <v>0</v>
      </c>
      <c r="Q92" s="214">
        <f t="shared" ref="Q92:Q94" si="203">O92+P92</f>
        <v>2531</v>
      </c>
      <c r="R92" s="78">
        <f>'Lcc_BKK+DMK'!R92+Lcc_CNX!R92+Lcc_HDY!R92+Lcc_HKT!R92+Lcc_CEI!R92</f>
        <v>924</v>
      </c>
      <c r="S92" s="79">
        <f>'Lcc_BKK+DMK'!S92+Lcc_CNX!S92+Lcc_HDY!S92+Lcc_HKT!S92+Lcc_CEI!S92</f>
        <v>2148</v>
      </c>
      <c r="T92" s="214">
        <f>SUM(R92:S92)</f>
        <v>3072</v>
      </c>
      <c r="U92" s="91">
        <f>'Lcc_BKK+DMK'!U92+Lcc_CNX!U92+Lcc_HDY!U92+Lcc_HKT!U92+Lcc_CEI!U92</f>
        <v>0</v>
      </c>
      <c r="V92" s="214">
        <f>T92+U92</f>
        <v>3072</v>
      </c>
      <c r="W92" s="81">
        <f t="shared" si="181"/>
        <v>21.374950612406174</v>
      </c>
    </row>
    <row r="93" spans="1:28">
      <c r="A93" s="422"/>
      <c r="L93" s="61" t="s">
        <v>22</v>
      </c>
      <c r="M93" s="78">
        <f>'Lcc_BKK+DMK'!M93+Lcc_CNX!M93+Lcc_HDY!M93+Lcc_HKT!M93+Lcc_CEI!M93</f>
        <v>642</v>
      </c>
      <c r="N93" s="79">
        <f>'Lcc_BKK+DMK'!N93+Lcc_CNX!N93+Lcc_HDY!N93+Lcc_HKT!N93+Lcc_CEI!N93</f>
        <v>1695</v>
      </c>
      <c r="O93" s="214">
        <f>SUM(M93:N93)</f>
        <v>2337</v>
      </c>
      <c r="P93" s="80">
        <f>'Lcc_BKK+DMK'!P93+Lcc_CNX!P93+Lcc_HDY!P93+Lcc_HKT!P93+Lcc_CEI!P93</f>
        <v>0</v>
      </c>
      <c r="Q93" s="214">
        <f t="shared" si="203"/>
        <v>2337</v>
      </c>
      <c r="R93" s="78">
        <f>'Lcc_BKK+DMK'!R93+Lcc_CNX!R93+Lcc_HDY!R93+Lcc_HKT!R93+Lcc_CEI!R93</f>
        <v>999</v>
      </c>
      <c r="S93" s="79">
        <f>'Lcc_BKK+DMK'!S93+Lcc_CNX!S93+Lcc_HDY!S93+Lcc_HKT!S93+Lcc_CEI!S93</f>
        <v>2142</v>
      </c>
      <c r="T93" s="214">
        <f>SUM(R93:S93)</f>
        <v>3141</v>
      </c>
      <c r="U93" s="80">
        <f>'Lcc_BKK+DMK'!U93+Lcc_CNX!U93+Lcc_HDY!U93+Lcc_HKT!U93+Lcc_CEI!U93</f>
        <v>2</v>
      </c>
      <c r="V93" s="214">
        <f>T93+U93</f>
        <v>3143</v>
      </c>
      <c r="W93" s="81">
        <f t="shared" si="181"/>
        <v>34.48866067608045</v>
      </c>
    </row>
    <row r="94" spans="1:28" ht="13.5" thickBot="1">
      <c r="A94" s="423"/>
      <c r="L94" s="61" t="s">
        <v>23</v>
      </c>
      <c r="M94" s="78">
        <f>'Lcc_BKK+DMK'!M94+Lcc_CNX!M94+Lcc_HDY!M94+Lcc_HKT!M94+Lcc_CEI!M94</f>
        <v>666</v>
      </c>
      <c r="N94" s="79">
        <f>'Lcc_BKK+DMK'!N94+Lcc_CNX!N94+Lcc_HDY!N94+Lcc_HKT!N94+Lcc_CEI!N94</f>
        <v>1660</v>
      </c>
      <c r="O94" s="214">
        <f>SUM(M94:N94)</f>
        <v>2326</v>
      </c>
      <c r="P94" s="80">
        <f>'Lcc_BKK+DMK'!P94+Lcc_CNX!P94+Lcc_HDY!P94+Lcc_HKT!P94+Lcc_CEI!P94</f>
        <v>0</v>
      </c>
      <c r="Q94" s="214">
        <f t="shared" si="203"/>
        <v>2326</v>
      </c>
      <c r="R94" s="78">
        <f>'Lcc_BKK+DMK'!R94+Lcc_CNX!R94+Lcc_HDY!R94+Lcc_HKT!R94+Lcc_CEI!R94</f>
        <v>1022</v>
      </c>
      <c r="S94" s="79">
        <f>'Lcc_BKK+DMK'!S94+Lcc_CNX!S94+Lcc_HDY!S94+Lcc_HKT!S94+Lcc_CEI!S94</f>
        <v>3775</v>
      </c>
      <c r="T94" s="214">
        <f>SUM(R94:S94)</f>
        <v>4797</v>
      </c>
      <c r="U94" s="80">
        <f>'Lcc_BKK+DMK'!U94+Lcc_CNX!U94+Lcc_HDY!U94+Lcc_HKT!U94+Lcc_CEI!U94</f>
        <v>12</v>
      </c>
      <c r="V94" s="214">
        <f>T94+U94</f>
        <v>4809</v>
      </c>
      <c r="W94" s="81">
        <f t="shared" si="181"/>
        <v>106.74978503869306</v>
      </c>
    </row>
    <row r="95" spans="1:28" ht="14.25" thickTop="1" thickBot="1">
      <c r="A95" s="422"/>
      <c r="L95" s="82" t="s">
        <v>24</v>
      </c>
      <c r="M95" s="83">
        <f t="shared" ref="M95:V95" si="204">+M92+M93+M94</f>
        <v>2094</v>
      </c>
      <c r="N95" s="84">
        <f t="shared" si="204"/>
        <v>5100</v>
      </c>
      <c r="O95" s="213">
        <f t="shared" si="204"/>
        <v>7194</v>
      </c>
      <c r="P95" s="83">
        <f t="shared" si="204"/>
        <v>0</v>
      </c>
      <c r="Q95" s="213">
        <f t="shared" si="204"/>
        <v>7194</v>
      </c>
      <c r="R95" s="83">
        <f t="shared" si="204"/>
        <v>2945</v>
      </c>
      <c r="S95" s="84">
        <f t="shared" si="204"/>
        <v>8065</v>
      </c>
      <c r="T95" s="213">
        <f t="shared" si="204"/>
        <v>11010</v>
      </c>
      <c r="U95" s="83">
        <f t="shared" si="204"/>
        <v>14</v>
      </c>
      <c r="V95" s="213">
        <f t="shared" si="204"/>
        <v>11024</v>
      </c>
      <c r="W95" s="85">
        <f t="shared" si="181"/>
        <v>53.238810119544056</v>
      </c>
    </row>
    <row r="96" spans="1:28" ht="13.5" thickTop="1">
      <c r="A96" s="422"/>
      <c r="L96" s="61" t="s">
        <v>10</v>
      </c>
      <c r="M96" s="78">
        <v>872</v>
      </c>
      <c r="N96" s="79">
        <v>2131</v>
      </c>
      <c r="O96" s="212">
        <f>M96+N96</f>
        <v>3003</v>
      </c>
      <c r="P96" s="80">
        <v>0</v>
      </c>
      <c r="Q96" s="212">
        <f t="shared" ref="Q96" si="205">O96+P96</f>
        <v>3003</v>
      </c>
      <c r="R96" s="78">
        <f>'Lcc_BKK+DMK'!R96+Lcc_CNX!R96+Lcc_HDY!R96+Lcc_HKT!R96+Lcc_CEI!R96</f>
        <v>1133</v>
      </c>
      <c r="S96" s="79">
        <f>'Lcc_BKK+DMK'!S96+Lcc_CNX!S96+Lcc_HDY!S96+Lcc_HKT!S96+Lcc_CEI!S96</f>
        <v>2733</v>
      </c>
      <c r="T96" s="214">
        <f>SUM(R96:S96)</f>
        <v>3866</v>
      </c>
      <c r="U96" s="80">
        <f>'Lcc_BKK+DMK'!U96+Lcc_CNX!U96+Lcc_HDY!U96+Lcc_HKT!U96+Lcc_CEI!U96</f>
        <v>18</v>
      </c>
      <c r="V96" s="212">
        <f>T96+U96</f>
        <v>3884</v>
      </c>
      <c r="W96" s="81">
        <f>IF(Q96=0,0,((V96/Q96)-1)*100)</f>
        <v>29.337329337329333</v>
      </c>
    </row>
    <row r="97" spans="1:28">
      <c r="A97" s="422"/>
      <c r="L97" s="61" t="s">
        <v>11</v>
      </c>
      <c r="M97" s="78">
        <v>1131</v>
      </c>
      <c r="N97" s="79">
        <v>2564</v>
      </c>
      <c r="O97" s="212">
        <f>M97+N97</f>
        <v>3695</v>
      </c>
      <c r="P97" s="80">
        <v>0</v>
      </c>
      <c r="Q97" s="212">
        <f>O97+P97</f>
        <v>3695</v>
      </c>
      <c r="R97" s="78">
        <f>'Lcc_BKK+DMK'!R97+Lcc_CNX!R97+Lcc_HDY!R97+Lcc_HKT!R97+Lcc_CEI!R97</f>
        <v>1228</v>
      </c>
      <c r="S97" s="79">
        <f>'Lcc_BKK+DMK'!S97+Lcc_CNX!S97+Lcc_HDY!S97+Lcc_HKT!S97+Lcc_CEI!S97</f>
        <v>2912</v>
      </c>
      <c r="T97" s="214">
        <f>SUM(R97:S97)</f>
        <v>4140</v>
      </c>
      <c r="U97" s="80">
        <f>'Lcc_BKK+DMK'!U97+Lcc_CNX!U97+Lcc_HDY!U97+Lcc_HKT!U97+Lcc_CEI!U97</f>
        <v>33</v>
      </c>
      <c r="V97" s="212">
        <f>T97+U97</f>
        <v>4173</v>
      </c>
      <c r="W97" s="81">
        <f>IF(Q97=0,0,((V97/Q97)-1)*100)</f>
        <v>12.936400541271986</v>
      </c>
    </row>
    <row r="98" spans="1:28" ht="13.5" thickBot="1">
      <c r="A98" s="422"/>
      <c r="L98" s="67" t="s">
        <v>12</v>
      </c>
      <c r="M98" s="78">
        <v>1001</v>
      </c>
      <c r="N98" s="79">
        <v>2402</v>
      </c>
      <c r="O98" s="212">
        <f>M98+N98</f>
        <v>3403</v>
      </c>
      <c r="P98" s="80">
        <v>1</v>
      </c>
      <c r="Q98" s="212">
        <f>O98+P98</f>
        <v>3404</v>
      </c>
      <c r="R98" s="78">
        <f>'Lcc_BKK+DMK'!R98+Lcc_CNX!R98+Lcc_HDY!R98+Lcc_HKT!R98+Lcc_CEI!R98</f>
        <v>1361</v>
      </c>
      <c r="S98" s="79">
        <f>'Lcc_BKK+DMK'!S98+Lcc_CNX!S98+Lcc_HDY!S98+Lcc_HKT!S98+Lcc_CEI!S98</f>
        <v>2979</v>
      </c>
      <c r="T98" s="214">
        <f t="shared" ref="T98" si="206">SUM(R98:S98)</f>
        <v>4340</v>
      </c>
      <c r="U98" s="80">
        <f>'Lcc_BKK+DMK'!U98+Lcc_CNX!U98+Lcc_HDY!U98+Lcc_HKT!U98+Lcc_CEI!U98</f>
        <v>9</v>
      </c>
      <c r="V98" s="212">
        <f>T98+U98</f>
        <v>4349</v>
      </c>
      <c r="W98" s="81">
        <f>IF(Q98=0,0,((V98/Q98)-1)*100)</f>
        <v>27.761457109283192</v>
      </c>
      <c r="Z98" s="344"/>
    </row>
    <row r="99" spans="1:28" ht="14.25" thickTop="1" thickBot="1">
      <c r="A99" s="445"/>
      <c r="B99" s="446"/>
      <c r="C99" s="422"/>
      <c r="D99" s="422"/>
      <c r="E99" s="422"/>
      <c r="F99" s="422"/>
      <c r="G99" s="422"/>
      <c r="H99" s="422"/>
      <c r="I99" s="447"/>
      <c r="J99" s="422"/>
      <c r="L99" s="82" t="s">
        <v>57</v>
      </c>
      <c r="M99" s="83">
        <f t="shared" ref="M99" si="207">+M96+M97+M98</f>
        <v>3004</v>
      </c>
      <c r="N99" s="84">
        <f t="shared" ref="N99" si="208">+N96+N97+N98</f>
        <v>7097</v>
      </c>
      <c r="O99" s="209">
        <f t="shared" ref="O99" si="209">+O96+O97+O98</f>
        <v>10101</v>
      </c>
      <c r="P99" s="83">
        <f t="shared" ref="P99" si="210">+P96+P97+P98</f>
        <v>1</v>
      </c>
      <c r="Q99" s="209">
        <f t="shared" ref="Q99" si="211">+Q96+Q97+Q98</f>
        <v>10102</v>
      </c>
      <c r="R99" s="83">
        <f t="shared" ref="R99" si="212">+R96+R97+R98</f>
        <v>3722</v>
      </c>
      <c r="S99" s="84">
        <f t="shared" ref="S99" si="213">+S96+S97+S98</f>
        <v>8624</v>
      </c>
      <c r="T99" s="209">
        <f t="shared" ref="T99" si="214">+T96+T97+T98</f>
        <v>12346</v>
      </c>
      <c r="U99" s="83">
        <f t="shared" ref="U99" si="215">+U96+U97+U98</f>
        <v>60</v>
      </c>
      <c r="V99" s="209">
        <f t="shared" ref="V99" si="216">+V96+V97+V98</f>
        <v>12406</v>
      </c>
      <c r="W99" s="85">
        <f t="shared" ref="W99" si="217">IF(Q99=0,0,((V99/Q99)-1)*100)</f>
        <v>22.80736487824193</v>
      </c>
    </row>
    <row r="100" spans="1:28" ht="14.25" thickTop="1" thickBot="1">
      <c r="A100" s="422"/>
      <c r="L100" s="82" t="s">
        <v>64</v>
      </c>
      <c r="M100" s="83">
        <f t="shared" ref="M100" si="218">+M87+M91+M95+M99</f>
        <v>9997</v>
      </c>
      <c r="N100" s="84">
        <f t="shared" ref="N100" si="219">+N87+N91+N95+N99</f>
        <v>21720</v>
      </c>
      <c r="O100" s="213">
        <f t="shared" ref="O100" si="220">+O87+O91+O95+O99</f>
        <v>31717</v>
      </c>
      <c r="P100" s="83">
        <f t="shared" ref="P100" si="221">+P87+P91+P95+P99</f>
        <v>109</v>
      </c>
      <c r="Q100" s="213">
        <f t="shared" ref="Q100" si="222">+Q87+Q91+Q95+Q99</f>
        <v>31826</v>
      </c>
      <c r="R100" s="83">
        <f t="shared" ref="R100" si="223">+R87+R91+R95+R99</f>
        <v>12320</v>
      </c>
      <c r="S100" s="84">
        <f t="shared" ref="S100" si="224">+S87+S91+S95+S99</f>
        <v>30838</v>
      </c>
      <c r="T100" s="213">
        <f t="shared" ref="T100" si="225">+T87+T91+T95+T99</f>
        <v>43158</v>
      </c>
      <c r="U100" s="83">
        <f t="shared" ref="U100" si="226">+U87+U91+U95+U99</f>
        <v>75</v>
      </c>
      <c r="V100" s="213">
        <f t="shared" ref="V100" si="227">+V87+V91+V95+V99</f>
        <v>43233</v>
      </c>
      <c r="W100" s="85">
        <f>IF(Q100=0,0,((V100/Q100)-1)*100)</f>
        <v>35.841764594985229</v>
      </c>
      <c r="Y100" s="344"/>
      <c r="Z100" s="344"/>
      <c r="AB100" s="344"/>
    </row>
    <row r="101" spans="1:28" ht="14.25" thickTop="1" thickBot="1">
      <c r="A101" s="422"/>
      <c r="L101" s="92" t="s">
        <v>60</v>
      </c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</row>
    <row r="102" spans="1:28" ht="13.5" thickTop="1">
      <c r="L102" s="478" t="s">
        <v>41</v>
      </c>
      <c r="M102" s="479"/>
      <c r="N102" s="479"/>
      <c r="O102" s="479"/>
      <c r="P102" s="479"/>
      <c r="Q102" s="479"/>
      <c r="R102" s="479"/>
      <c r="S102" s="479"/>
      <c r="T102" s="479"/>
      <c r="U102" s="479"/>
      <c r="V102" s="479"/>
      <c r="W102" s="480"/>
    </row>
    <row r="103" spans="1:28" ht="13.5" thickBot="1">
      <c r="L103" s="481" t="s">
        <v>44</v>
      </c>
      <c r="M103" s="482"/>
      <c r="N103" s="482"/>
      <c r="O103" s="482"/>
      <c r="P103" s="482"/>
      <c r="Q103" s="482"/>
      <c r="R103" s="482"/>
      <c r="S103" s="482"/>
      <c r="T103" s="482"/>
      <c r="U103" s="482"/>
      <c r="V103" s="482"/>
      <c r="W103" s="483"/>
    </row>
    <row r="104" spans="1:28" ht="14.25" thickTop="1" thickBot="1">
      <c r="L104" s="56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 t="s">
        <v>34</v>
      </c>
    </row>
    <row r="105" spans="1:28" ht="14.25" thickTop="1" thickBot="1">
      <c r="L105" s="59"/>
      <c r="M105" s="230" t="s">
        <v>59</v>
      </c>
      <c r="N105" s="231"/>
      <c r="O105" s="232"/>
      <c r="P105" s="230"/>
      <c r="Q105" s="231"/>
      <c r="R105" s="230" t="s">
        <v>63</v>
      </c>
      <c r="S105" s="231"/>
      <c r="T105" s="232"/>
      <c r="U105" s="230"/>
      <c r="V105" s="230"/>
      <c r="W105" s="384" t="s">
        <v>2</v>
      </c>
    </row>
    <row r="106" spans="1:28" ht="13.5" thickTop="1">
      <c r="L106" s="61" t="s">
        <v>3</v>
      </c>
      <c r="M106" s="62"/>
      <c r="N106" s="63"/>
      <c r="O106" s="64"/>
      <c r="P106" s="65"/>
      <c r="Q106" s="64"/>
      <c r="R106" s="62"/>
      <c r="S106" s="63"/>
      <c r="T106" s="64"/>
      <c r="U106" s="65"/>
      <c r="V106" s="64"/>
      <c r="W106" s="385" t="s">
        <v>4</v>
      </c>
    </row>
    <row r="107" spans="1:28" ht="13.5" thickBot="1">
      <c r="L107" s="67"/>
      <c r="M107" s="68" t="s">
        <v>35</v>
      </c>
      <c r="N107" s="69" t="s">
        <v>36</v>
      </c>
      <c r="O107" s="70" t="s">
        <v>37</v>
      </c>
      <c r="P107" s="71" t="s">
        <v>32</v>
      </c>
      <c r="Q107" s="70" t="s">
        <v>7</v>
      </c>
      <c r="R107" s="68" t="s">
        <v>35</v>
      </c>
      <c r="S107" s="69" t="s">
        <v>36</v>
      </c>
      <c r="T107" s="70" t="s">
        <v>37</v>
      </c>
      <c r="U107" s="71" t="s">
        <v>32</v>
      </c>
      <c r="V107" s="70" t="s">
        <v>7</v>
      </c>
      <c r="W107" s="386"/>
    </row>
    <row r="108" spans="1:28" ht="6" customHeight="1" thickTop="1">
      <c r="L108" s="61"/>
      <c r="M108" s="73"/>
      <c r="N108" s="74"/>
      <c r="O108" s="75"/>
      <c r="P108" s="76"/>
      <c r="Q108" s="75"/>
      <c r="R108" s="73"/>
      <c r="S108" s="74"/>
      <c r="T108" s="75"/>
      <c r="U108" s="76"/>
      <c r="V108" s="75"/>
      <c r="W108" s="77"/>
    </row>
    <row r="109" spans="1:28">
      <c r="L109" s="61" t="s">
        <v>13</v>
      </c>
      <c r="M109" s="78">
        <f>+'Lcc_BKK+DMK'!M109+Lcc_CNX!M109+Lcc_HDY!M109+Lcc_HKT!M109+Lcc_CEI!M109</f>
        <v>679</v>
      </c>
      <c r="N109" s="79">
        <f>+'Lcc_BKK+DMK'!N109+Lcc_CNX!N109+Lcc_HDY!N109+Lcc_HKT!N109+Lcc_CEI!N109</f>
        <v>860</v>
      </c>
      <c r="O109" s="212">
        <f>M109+N109</f>
        <v>1539</v>
      </c>
      <c r="P109" s="80">
        <f>+'Lcc_BKK+DMK'!P109+Lcc_CNX!P109+Lcc_HDY!P109+Lcc_HKT!P109+Lcc_CEI!P109</f>
        <v>2</v>
      </c>
      <c r="Q109" s="212">
        <f t="shared" ref="Q109:Q110" si="228">O109+P109</f>
        <v>1541</v>
      </c>
      <c r="R109" s="78">
        <f>+'Lcc_BKK+DMK'!R109+Lcc_CNX!R109+Lcc_HDY!R109+Lcc_HKT!R109+Lcc_CEI!R109</f>
        <v>886</v>
      </c>
      <c r="S109" s="79">
        <f>+'Lcc_BKK+DMK'!S109+Lcc_CNX!S109+Lcc_HDY!S109+Lcc_HKT!S109+Lcc_CEI!S109</f>
        <v>1159</v>
      </c>
      <c r="T109" s="212">
        <f>R109+S109</f>
        <v>2045</v>
      </c>
      <c r="U109" s="80">
        <f>+'Lcc_BKK+DMK'!U109+Lcc_CNX!U109+Lcc_HDY!U109+Lcc_HKT!U109+Lcc_CEI!U109</f>
        <v>2</v>
      </c>
      <c r="V109" s="212">
        <f>T109+U109</f>
        <v>2047</v>
      </c>
      <c r="W109" s="81">
        <f t="shared" ref="W109:W120" si="229">IF(Q109=0,0,((V109/Q109)-1)*100)</f>
        <v>32.835820895522396</v>
      </c>
      <c r="Y109" s="344"/>
      <c r="Z109" s="344"/>
    </row>
    <row r="110" spans="1:28">
      <c r="L110" s="61" t="s">
        <v>14</v>
      </c>
      <c r="M110" s="78">
        <f>+'Lcc_BKK+DMK'!M110+Lcc_CNX!M110+Lcc_HDY!M110+Lcc_HKT!M110+Lcc_CEI!M110</f>
        <v>675</v>
      </c>
      <c r="N110" s="79">
        <f>+'Lcc_BKK+DMK'!N110+Lcc_CNX!N110+Lcc_HDY!N110+Lcc_HKT!N110+Lcc_CEI!N110</f>
        <v>857</v>
      </c>
      <c r="O110" s="212">
        <f>M110+N110</f>
        <v>1532</v>
      </c>
      <c r="P110" s="80">
        <f>+'Lcc_BKK+DMK'!P110+Lcc_CNX!P110+Lcc_HDY!P110+Lcc_HKT!P110+Lcc_CEI!P110</f>
        <v>2</v>
      </c>
      <c r="Q110" s="212">
        <f t="shared" si="228"/>
        <v>1534</v>
      </c>
      <c r="R110" s="78">
        <f>+'Lcc_BKK+DMK'!R110+Lcc_CNX!R110+Lcc_HDY!R110+Lcc_HKT!R110+Lcc_CEI!R110</f>
        <v>872</v>
      </c>
      <c r="S110" s="79">
        <f>+'Lcc_BKK+DMK'!S110+Lcc_CNX!S110+Lcc_HDY!S110+Lcc_HKT!S110+Lcc_CEI!S110</f>
        <v>1197</v>
      </c>
      <c r="T110" s="212">
        <f>R110+S110</f>
        <v>2069</v>
      </c>
      <c r="U110" s="80">
        <f>+'Lcc_BKK+DMK'!U110+Lcc_CNX!U110+Lcc_HDY!U110+Lcc_HKT!U110+Lcc_CEI!U110</f>
        <v>0</v>
      </c>
      <c r="V110" s="212">
        <f>T110+U110</f>
        <v>2069</v>
      </c>
      <c r="W110" s="81">
        <f t="shared" si="229"/>
        <v>34.876140808344203</v>
      </c>
      <c r="Y110" s="344"/>
      <c r="Z110" s="344"/>
    </row>
    <row r="111" spans="1:28" ht="13.5" thickBot="1">
      <c r="L111" s="61" t="s">
        <v>15</v>
      </c>
      <c r="M111" s="78">
        <f>+'Lcc_BKK+DMK'!M111+Lcc_CNX!M111+Lcc_HDY!M111+Lcc_HKT!M111+Lcc_CEI!M111</f>
        <v>781</v>
      </c>
      <c r="N111" s="79">
        <f>+'Lcc_BKK+DMK'!N111+Lcc_CNX!N111+Lcc_HDY!N111+Lcc_HKT!N111+Lcc_CEI!N111</f>
        <v>910</v>
      </c>
      <c r="O111" s="212">
        <f>M111+N111</f>
        <v>1691</v>
      </c>
      <c r="P111" s="80">
        <f>+'Lcc_BKK+DMK'!P111+Lcc_CNX!P111+Lcc_HDY!P111+Lcc_HKT!P111+Lcc_CEI!P111</f>
        <v>2</v>
      </c>
      <c r="Q111" s="212">
        <f>O111+P111</f>
        <v>1693</v>
      </c>
      <c r="R111" s="78">
        <f>+'Lcc_BKK+DMK'!R111+Lcc_CNX!R111+Lcc_HDY!R111+Lcc_HKT!R111+Lcc_CEI!R111</f>
        <v>877</v>
      </c>
      <c r="S111" s="79">
        <f>+'Lcc_BKK+DMK'!S111+Lcc_CNX!S111+Lcc_HDY!S111+Lcc_HKT!S111+Lcc_CEI!S111</f>
        <v>1196</v>
      </c>
      <c r="T111" s="212">
        <f>R111+S111</f>
        <v>2073</v>
      </c>
      <c r="U111" s="80">
        <f>+'Lcc_BKK+DMK'!U111+Lcc_CNX!U111+Lcc_HDY!U111+Lcc_HKT!U111+Lcc_CEI!U111</f>
        <v>0</v>
      </c>
      <c r="V111" s="212">
        <f>T111+U111</f>
        <v>2073</v>
      </c>
      <c r="W111" s="81">
        <f>IF(Q111=0,0,((V111/Q111)-1)*100)</f>
        <v>22.445363260484342</v>
      </c>
      <c r="Y111" s="344"/>
      <c r="Z111" s="344"/>
    </row>
    <row r="112" spans="1:28" ht="14.25" thickTop="1" thickBot="1">
      <c r="L112" s="82" t="s">
        <v>61</v>
      </c>
      <c r="M112" s="83">
        <f t="shared" ref="M112" si="230">+M109+M110+M111</f>
        <v>2135</v>
      </c>
      <c r="N112" s="84">
        <f t="shared" ref="N112" si="231">+N109+N110+N111</f>
        <v>2627</v>
      </c>
      <c r="O112" s="213">
        <f t="shared" ref="O112" si="232">+O109+O110+O111</f>
        <v>4762</v>
      </c>
      <c r="P112" s="83">
        <f t="shared" ref="P112" si="233">+P109+P110+P111</f>
        <v>6</v>
      </c>
      <c r="Q112" s="213">
        <f t="shared" ref="Q112" si="234">+Q109+Q110+Q111</f>
        <v>4768</v>
      </c>
      <c r="R112" s="83">
        <f t="shared" ref="R112" si="235">+R109+R110+R111</f>
        <v>2635</v>
      </c>
      <c r="S112" s="84">
        <f t="shared" ref="S112" si="236">+S109+S110+S111</f>
        <v>3552</v>
      </c>
      <c r="T112" s="213">
        <f t="shared" ref="T112" si="237">+T109+T110+T111</f>
        <v>6187</v>
      </c>
      <c r="U112" s="83">
        <f t="shared" ref="U112" si="238">+U109+U110+U111</f>
        <v>2</v>
      </c>
      <c r="V112" s="213">
        <f t="shared" ref="V112" si="239">+V109+V110+V111</f>
        <v>6189</v>
      </c>
      <c r="W112" s="85">
        <f>IF(Q112=0,0,((V112/Q112)-1)*100)</f>
        <v>29.802852348993291</v>
      </c>
      <c r="Y112" s="344"/>
      <c r="Z112" s="344"/>
      <c r="AB112" s="344"/>
    </row>
    <row r="113" spans="1:28" ht="13.5" thickTop="1">
      <c r="L113" s="61" t="s">
        <v>16</v>
      </c>
      <c r="M113" s="78">
        <f>+'Lcc_BKK+DMK'!M113+Lcc_CNX!M113+Lcc_HDY!M113+Lcc_HKT!M113+Lcc_CEI!M113</f>
        <v>806</v>
      </c>
      <c r="N113" s="79">
        <f>+'Lcc_BKK+DMK'!N113+Lcc_CNX!N113+Lcc_HDY!N113+Lcc_HKT!N113+Lcc_CEI!N113</f>
        <v>975</v>
      </c>
      <c r="O113" s="212">
        <f>SUM(M113:N113)</f>
        <v>1781</v>
      </c>
      <c r="P113" s="80">
        <f>+'Lcc_BKK+DMK'!P113+Lcc_CNX!P113+Lcc_HDY!P113+Lcc_HKT!P113+Lcc_CEI!P113</f>
        <v>0</v>
      </c>
      <c r="Q113" s="212">
        <f t="shared" ref="Q113:Q115" si="240">O113+P113</f>
        <v>1781</v>
      </c>
      <c r="R113" s="78">
        <f>+'Lcc_BKK+DMK'!R113+Lcc_CNX!R113+Lcc_HDY!R113+Lcc_HKT!R113+Lcc_CEI!R113</f>
        <v>722</v>
      </c>
      <c r="S113" s="79">
        <f>+'Lcc_BKK+DMK'!S113+Lcc_CNX!S113+Lcc_HDY!S113+Lcc_HKT!S113+Lcc_CEI!S113</f>
        <v>1029</v>
      </c>
      <c r="T113" s="212">
        <f>SUM(R113:S113)</f>
        <v>1751</v>
      </c>
      <c r="U113" s="80">
        <f>+'Lcc_BKK+DMK'!U113+Lcc_CNX!U113+Lcc_HDY!U113+Lcc_HKT!U113+Lcc_CEI!U113</f>
        <v>0</v>
      </c>
      <c r="V113" s="212">
        <f>T113+U113</f>
        <v>1751</v>
      </c>
      <c r="W113" s="81">
        <f t="shared" si="229"/>
        <v>-1.6844469399213913</v>
      </c>
      <c r="Y113" s="344"/>
      <c r="Z113" s="344"/>
    </row>
    <row r="114" spans="1:28">
      <c r="L114" s="61" t="s">
        <v>17</v>
      </c>
      <c r="M114" s="78">
        <f>+'Lcc_BKK+DMK'!M114+Lcc_CNX!M114+Lcc_HDY!M114+Lcc_HKT!M114+Lcc_CEI!M114</f>
        <v>784</v>
      </c>
      <c r="N114" s="79">
        <f>+'Lcc_BKK+DMK'!N114+Lcc_CNX!N114+Lcc_HDY!N114+Lcc_HKT!N114+Lcc_CEI!N114</f>
        <v>939</v>
      </c>
      <c r="O114" s="212">
        <f>SUM(M114:N114)</f>
        <v>1723</v>
      </c>
      <c r="P114" s="80">
        <f>+'Lcc_BKK+DMK'!P114+Lcc_CNX!P114+Lcc_HDY!P114+Lcc_HKT!P114+Lcc_CEI!P114</f>
        <v>0</v>
      </c>
      <c r="Q114" s="212">
        <f>O114+P114</f>
        <v>1723</v>
      </c>
      <c r="R114" s="78">
        <f>+'Lcc_BKK+DMK'!R114+Lcc_CNX!R114+Lcc_HDY!R114+Lcc_HKT!R114+Lcc_CEI!R114</f>
        <v>697</v>
      </c>
      <c r="S114" s="79">
        <f>+'Lcc_BKK+DMK'!S114+Lcc_CNX!S114+Lcc_HDY!S114+Lcc_HKT!S114+Lcc_CEI!S114</f>
        <v>1014</v>
      </c>
      <c r="T114" s="212">
        <f>SUM(R114:S114)</f>
        <v>1711</v>
      </c>
      <c r="U114" s="80">
        <f>+'Lcc_BKK+DMK'!U114+Lcc_CNX!U114+Lcc_HDY!U114+Lcc_HKT!U114+Lcc_CEI!U114</f>
        <v>0</v>
      </c>
      <c r="V114" s="212">
        <f>T114+U114</f>
        <v>1711</v>
      </c>
      <c r="W114" s="81">
        <f t="shared" ref="W114" si="241">IF(Q114=0,0,((V114/Q114)-1)*100)</f>
        <v>-0.69645966337782417</v>
      </c>
      <c r="Y114" s="344"/>
      <c r="Z114" s="344"/>
    </row>
    <row r="115" spans="1:28" ht="13.5" thickBot="1">
      <c r="L115" s="61" t="s">
        <v>18</v>
      </c>
      <c r="M115" s="78">
        <f>+'Lcc_BKK+DMK'!M115+Lcc_CNX!M115+Lcc_HDY!M115+Lcc_HKT!M115+Lcc_CEI!M115</f>
        <v>693</v>
      </c>
      <c r="N115" s="79">
        <f>+'Lcc_BKK+DMK'!N115+Lcc_CNX!N115+Lcc_HDY!N115+Lcc_HKT!N115+Lcc_CEI!N115</f>
        <v>865</v>
      </c>
      <c r="O115" s="214">
        <f>SUM(M115:N115)</f>
        <v>1558</v>
      </c>
      <c r="P115" s="86">
        <f>+'Lcc_BKK+DMK'!P115+Lcc_CNX!P115+Lcc_HDY!P115+Lcc_HKT!P115+Lcc_CEI!P115</f>
        <v>0</v>
      </c>
      <c r="Q115" s="214">
        <f t="shared" si="240"/>
        <v>1558</v>
      </c>
      <c r="R115" s="78">
        <f>+'Lcc_BKK+DMK'!R115+Lcc_CNX!R115+Lcc_HDY!R115+Lcc_HKT!R115+Lcc_CEI!R115</f>
        <v>670</v>
      </c>
      <c r="S115" s="79">
        <f>+'Lcc_BKK+DMK'!S115+Lcc_CNX!S115+Lcc_HDY!S115+Lcc_HKT!S115+Lcc_CEI!S115</f>
        <v>1014</v>
      </c>
      <c r="T115" s="214">
        <f>SUM(R115:S115)</f>
        <v>1684</v>
      </c>
      <c r="U115" s="86">
        <f>+'Lcc_BKK+DMK'!U115+Lcc_CNX!U115+Lcc_HDY!U115+Lcc_HKT!U115+Lcc_CEI!U115</f>
        <v>0</v>
      </c>
      <c r="V115" s="214">
        <f>T115+U115</f>
        <v>1684</v>
      </c>
      <c r="W115" s="81">
        <f t="shared" si="229"/>
        <v>8.087291399229791</v>
      </c>
      <c r="Y115" s="344"/>
      <c r="Z115" s="344"/>
    </row>
    <row r="116" spans="1:28" ht="14.25" thickTop="1" thickBot="1">
      <c r="L116" s="87" t="s">
        <v>19</v>
      </c>
      <c r="M116" s="88">
        <f>+M113+M114+M115</f>
        <v>2283</v>
      </c>
      <c r="N116" s="88">
        <f t="shared" ref="N116" si="242">+N113+N114+N115</f>
        <v>2779</v>
      </c>
      <c r="O116" s="215">
        <f t="shared" ref="O116" si="243">+O113+O114+O115</f>
        <v>5062</v>
      </c>
      <c r="P116" s="89">
        <f t="shared" ref="P116" si="244">+P113+P114+P115</f>
        <v>0</v>
      </c>
      <c r="Q116" s="215">
        <f t="shared" ref="Q116" si="245">+Q113+Q114+Q115</f>
        <v>5062</v>
      </c>
      <c r="R116" s="88">
        <f t="shared" ref="R116" si="246">+R113+R114+R115</f>
        <v>2089</v>
      </c>
      <c r="S116" s="88">
        <f t="shared" ref="S116" si="247">+S113+S114+S115</f>
        <v>3057</v>
      </c>
      <c r="T116" s="215">
        <f t="shared" ref="T116" si="248">+T113+T114+T115</f>
        <v>5146</v>
      </c>
      <c r="U116" s="89">
        <f t="shared" ref="U116" si="249">+U113+U114+U115</f>
        <v>0</v>
      </c>
      <c r="V116" s="215">
        <f t="shared" ref="V116" si="250">+V113+V114+V115</f>
        <v>5146</v>
      </c>
      <c r="W116" s="90">
        <f t="shared" si="229"/>
        <v>1.6594231529039938</v>
      </c>
    </row>
    <row r="117" spans="1:28" ht="13.5" thickTop="1">
      <c r="A117" s="424"/>
      <c r="K117" s="424"/>
      <c r="L117" s="61" t="s">
        <v>21</v>
      </c>
      <c r="M117" s="78">
        <f>+'Lcc_BKK+DMK'!M117+Lcc_CNX!M117+Lcc_HDY!M117+Lcc_HKT!M117+Lcc_CEI!M117</f>
        <v>741</v>
      </c>
      <c r="N117" s="79">
        <f>+'Lcc_BKK+DMK'!N117+Lcc_CNX!N117+Lcc_HDY!N117+Lcc_HKT!N117+Lcc_CEI!N117</f>
        <v>928</v>
      </c>
      <c r="O117" s="214">
        <f>SUM(M117:N117)</f>
        <v>1669</v>
      </c>
      <c r="P117" s="91">
        <f>+'Lcc_BKK+DMK'!P117+Lcc_CNX!P117+Lcc_HDY!P117+Lcc_HKT!P117+Lcc_CEI!P117</f>
        <v>0</v>
      </c>
      <c r="Q117" s="214">
        <f t="shared" ref="Q117:Q119" si="251">O117+P117</f>
        <v>1669</v>
      </c>
      <c r="R117" s="78">
        <f>+'Lcc_BKK+DMK'!R117+Lcc_CNX!R117+Lcc_HDY!R117+Lcc_HKT!R117+Lcc_CEI!R117</f>
        <v>717</v>
      </c>
      <c r="S117" s="79">
        <f>+'Lcc_BKK+DMK'!S117+Lcc_CNX!S117+Lcc_HDY!S117+Lcc_HKT!S117+Lcc_CEI!S117</f>
        <v>1099</v>
      </c>
      <c r="T117" s="214">
        <f>SUM(R117:S117)</f>
        <v>1816</v>
      </c>
      <c r="U117" s="91">
        <f>+'Lcc_BKK+DMK'!U117+Lcc_CNX!U117+Lcc_HDY!U117+Lcc_HKT!U117+Lcc_CEI!U117</f>
        <v>0</v>
      </c>
      <c r="V117" s="214">
        <f>T117+U117</f>
        <v>1816</v>
      </c>
      <c r="W117" s="81">
        <f t="shared" si="229"/>
        <v>8.8076692630317588</v>
      </c>
    </row>
    <row r="118" spans="1:28">
      <c r="A118" s="424"/>
      <c r="K118" s="424"/>
      <c r="L118" s="61" t="s">
        <v>22</v>
      </c>
      <c r="M118" s="78">
        <f>+'Lcc_BKK+DMK'!M118+Lcc_CNX!M118+Lcc_HDY!M118+Lcc_HKT!M118+Lcc_CEI!M118</f>
        <v>737</v>
      </c>
      <c r="N118" s="79">
        <f>+'Lcc_BKK+DMK'!N118+Lcc_CNX!N118+Lcc_HDY!N118+Lcc_HKT!N118+Lcc_CEI!N118</f>
        <v>952</v>
      </c>
      <c r="O118" s="214">
        <f>SUM(M118:N118)</f>
        <v>1689</v>
      </c>
      <c r="P118" s="80">
        <f>+'Lcc_BKK+DMK'!P118+Lcc_CNX!P118+Lcc_HDY!P118+Lcc_HKT!P118+Lcc_CEI!P118</f>
        <v>0</v>
      </c>
      <c r="Q118" s="214">
        <f t="shared" si="251"/>
        <v>1689</v>
      </c>
      <c r="R118" s="78">
        <f>+'Lcc_BKK+DMK'!R118+Lcc_CNX!R118+Lcc_HDY!R118+Lcc_HKT!R118+Lcc_CEI!R118</f>
        <v>714</v>
      </c>
      <c r="S118" s="79">
        <f>+'Lcc_BKK+DMK'!S118+Lcc_CNX!S118+Lcc_HDY!S118+Lcc_HKT!S118+Lcc_CEI!S118</f>
        <v>1076</v>
      </c>
      <c r="T118" s="214">
        <f>SUM(R118:S118)</f>
        <v>1790</v>
      </c>
      <c r="U118" s="80">
        <f>+'Lcc_BKK+DMK'!U118+Lcc_CNX!U118+Lcc_HDY!U118+Lcc_HKT!U118+Lcc_CEI!U118</f>
        <v>10</v>
      </c>
      <c r="V118" s="214">
        <f>T118+U118</f>
        <v>1800</v>
      </c>
      <c r="W118" s="81">
        <f t="shared" si="229"/>
        <v>6.5719360568383678</v>
      </c>
    </row>
    <row r="119" spans="1:28" ht="13.5" thickBot="1">
      <c r="A119" s="424"/>
      <c r="K119" s="424"/>
      <c r="L119" s="61" t="s">
        <v>23</v>
      </c>
      <c r="M119" s="78">
        <f>+'Lcc_BKK+DMK'!M119+Lcc_CNX!M119+Lcc_HDY!M119+Lcc_HKT!M119+Lcc_CEI!M119</f>
        <v>717</v>
      </c>
      <c r="N119" s="79">
        <f>+'Lcc_BKK+DMK'!N119+Lcc_CNX!N119+Lcc_HDY!N119+Lcc_HKT!N119+Lcc_CEI!N119</f>
        <v>907</v>
      </c>
      <c r="O119" s="214">
        <f>SUM(M119:N119)</f>
        <v>1624</v>
      </c>
      <c r="P119" s="80">
        <f>+'Lcc_BKK+DMK'!P119+Lcc_CNX!P119+Lcc_HDY!P119+Lcc_HKT!P119+Lcc_CEI!P119</f>
        <v>0</v>
      </c>
      <c r="Q119" s="214">
        <f t="shared" si="251"/>
        <v>1624</v>
      </c>
      <c r="R119" s="78">
        <f>+'Lcc_BKK+DMK'!R119+Lcc_CNX!R119+Lcc_HDY!R119+Lcc_HKT!R119+Lcc_CEI!R119</f>
        <v>763</v>
      </c>
      <c r="S119" s="79">
        <f>+'Lcc_BKK+DMK'!S119+Lcc_CNX!S119+Lcc_HDY!S119+Lcc_HKT!S119+Lcc_CEI!S119</f>
        <v>1205</v>
      </c>
      <c r="T119" s="214">
        <f>SUM(R119:S119)</f>
        <v>1968</v>
      </c>
      <c r="U119" s="80">
        <f>+'Lcc_BKK+DMK'!U119+Lcc_CNX!U119+Lcc_HDY!U119+Lcc_HKT!U119+Lcc_CEI!U119</f>
        <v>2</v>
      </c>
      <c r="V119" s="214">
        <f>T119+U119</f>
        <v>1970</v>
      </c>
      <c r="W119" s="81">
        <f t="shared" si="229"/>
        <v>21.305418719211833</v>
      </c>
    </row>
    <row r="120" spans="1:28" ht="14.25" thickTop="1" thickBot="1">
      <c r="L120" s="82" t="s">
        <v>24</v>
      </c>
      <c r="M120" s="83">
        <f t="shared" ref="M120:V120" si="252">+M117+M118+M119</f>
        <v>2195</v>
      </c>
      <c r="N120" s="84">
        <f t="shared" si="252"/>
        <v>2787</v>
      </c>
      <c r="O120" s="213">
        <f t="shared" si="252"/>
        <v>4982</v>
      </c>
      <c r="P120" s="83">
        <f t="shared" si="252"/>
        <v>0</v>
      </c>
      <c r="Q120" s="213">
        <f t="shared" si="252"/>
        <v>4982</v>
      </c>
      <c r="R120" s="83">
        <f t="shared" si="252"/>
        <v>2194</v>
      </c>
      <c r="S120" s="84">
        <f t="shared" si="252"/>
        <v>3380</v>
      </c>
      <c r="T120" s="213">
        <f t="shared" si="252"/>
        <v>5574</v>
      </c>
      <c r="U120" s="83">
        <f t="shared" si="252"/>
        <v>12</v>
      </c>
      <c r="V120" s="213">
        <f t="shared" si="252"/>
        <v>5586</v>
      </c>
      <c r="W120" s="85">
        <f t="shared" si="229"/>
        <v>12.123645122440795</v>
      </c>
    </row>
    <row r="121" spans="1:28" ht="13.5" thickTop="1">
      <c r="L121" s="61" t="s">
        <v>10</v>
      </c>
      <c r="M121" s="78">
        <v>809</v>
      </c>
      <c r="N121" s="79">
        <v>1046</v>
      </c>
      <c r="O121" s="212">
        <f>M121+N121</f>
        <v>1855</v>
      </c>
      <c r="P121" s="80">
        <v>0</v>
      </c>
      <c r="Q121" s="212">
        <f t="shared" ref="Q121" si="253">O121+P121</f>
        <v>1855</v>
      </c>
      <c r="R121" s="78">
        <f>+'Lcc_BKK+DMK'!R121+Lcc_CNX!R121+Lcc_HDY!R121+Lcc_HKT!R121+Lcc_CEI!R121</f>
        <v>918</v>
      </c>
      <c r="S121" s="79">
        <f>+'Lcc_BKK+DMK'!S121+Lcc_CNX!S121+Lcc_HDY!S121+Lcc_HKT!S121+Lcc_CEI!S121</f>
        <v>1310</v>
      </c>
      <c r="T121" s="214">
        <f>SUM(R121:S121)</f>
        <v>2228</v>
      </c>
      <c r="U121" s="80">
        <f>+'Lcc_BKK+DMK'!U121+Lcc_CNX!U121+Lcc_HDY!U121+Lcc_HKT!U121+Lcc_CEI!U121</f>
        <v>3</v>
      </c>
      <c r="V121" s="212">
        <f>T121+U121</f>
        <v>2231</v>
      </c>
      <c r="W121" s="81">
        <f>IF(Q121=0,0,((V121/Q121)-1)*100)</f>
        <v>20.269541778975729</v>
      </c>
    </row>
    <row r="122" spans="1:28">
      <c r="L122" s="61" t="s">
        <v>11</v>
      </c>
      <c r="M122" s="78">
        <v>824</v>
      </c>
      <c r="N122" s="79">
        <v>1055</v>
      </c>
      <c r="O122" s="212">
        <f>M122+N122</f>
        <v>1879</v>
      </c>
      <c r="P122" s="80">
        <v>0</v>
      </c>
      <c r="Q122" s="212">
        <f>O122+P122</f>
        <v>1879</v>
      </c>
      <c r="R122" s="78">
        <f>+'Lcc_BKK+DMK'!R122+Lcc_CNX!R122+Lcc_HDY!R122+Lcc_HKT!R122+Lcc_CEI!R122</f>
        <v>929</v>
      </c>
      <c r="S122" s="79">
        <f>+'Lcc_BKK+DMK'!S122+Lcc_CNX!S122+Lcc_HDY!S122+Lcc_HKT!S122+Lcc_CEI!S122</f>
        <v>1243</v>
      </c>
      <c r="T122" s="214">
        <f>SUM(R122:S122)</f>
        <v>2172</v>
      </c>
      <c r="U122" s="80">
        <f>+'Lcc_BKK+DMK'!U122+Lcc_CNX!U122+Lcc_HDY!U122+Lcc_HKT!U122+Lcc_CEI!U122</f>
        <v>0</v>
      </c>
      <c r="V122" s="212">
        <f>T122+U122</f>
        <v>2172</v>
      </c>
      <c r="W122" s="81">
        <f>IF(Q122=0,0,((V122/Q122)-1)*100)</f>
        <v>15.593400745077179</v>
      </c>
    </row>
    <row r="123" spans="1:28" ht="13.5" thickBot="1">
      <c r="L123" s="67" t="s">
        <v>12</v>
      </c>
      <c r="M123" s="78">
        <v>945</v>
      </c>
      <c r="N123" s="79">
        <v>1248</v>
      </c>
      <c r="O123" s="212">
        <f>M123+N123</f>
        <v>2193</v>
      </c>
      <c r="P123" s="80">
        <v>0</v>
      </c>
      <c r="Q123" s="212">
        <f>O123+P123</f>
        <v>2193</v>
      </c>
      <c r="R123" s="78">
        <f>+'Lcc_BKK+DMK'!R123+Lcc_CNX!R123+Lcc_HDY!R123+Lcc_HKT!R123+Lcc_CEI!R123</f>
        <v>1037</v>
      </c>
      <c r="S123" s="79">
        <f>+'Lcc_BKK+DMK'!S123+Lcc_CNX!S123+Lcc_HDY!S123+Lcc_HKT!S123+Lcc_CEI!S123</f>
        <v>1419</v>
      </c>
      <c r="T123" s="214">
        <f t="shared" ref="T123" si="254">SUM(R123:S123)</f>
        <v>2456</v>
      </c>
      <c r="U123" s="80">
        <f>+'Lcc_BKK+DMK'!U123+Lcc_CNX!U123+Lcc_HDY!U123+Lcc_HKT!U123+Lcc_CEI!U123</f>
        <v>0</v>
      </c>
      <c r="V123" s="212">
        <f>T123+U123</f>
        <v>2456</v>
      </c>
      <c r="W123" s="81">
        <f>IF(Q123=0,0,((V123/Q123)-1)*100)</f>
        <v>11.992704058367543</v>
      </c>
    </row>
    <row r="124" spans="1:28" ht="14.25" thickTop="1" thickBot="1">
      <c r="L124" s="82" t="s">
        <v>57</v>
      </c>
      <c r="M124" s="83">
        <f t="shared" ref="M124" si="255">+M121+M122+M123</f>
        <v>2578</v>
      </c>
      <c r="N124" s="84">
        <f t="shared" ref="N124" si="256">+N121+N122+N123</f>
        <v>3349</v>
      </c>
      <c r="O124" s="209">
        <f t="shared" ref="O124" si="257">+O121+O122+O123</f>
        <v>5927</v>
      </c>
      <c r="P124" s="83">
        <f t="shared" ref="P124" si="258">+P121+P122+P123</f>
        <v>0</v>
      </c>
      <c r="Q124" s="209">
        <f t="shared" ref="Q124" si="259">+Q121+Q122+Q123</f>
        <v>5927</v>
      </c>
      <c r="R124" s="83">
        <f t="shared" ref="R124" si="260">+R121+R122+R123</f>
        <v>2884</v>
      </c>
      <c r="S124" s="84">
        <f t="shared" ref="S124" si="261">+S121+S122+S123</f>
        <v>3972</v>
      </c>
      <c r="T124" s="209">
        <f t="shared" ref="T124" si="262">+T121+T122+T123</f>
        <v>6856</v>
      </c>
      <c r="U124" s="83">
        <f t="shared" ref="U124" si="263">+U121+U122+U123</f>
        <v>3</v>
      </c>
      <c r="V124" s="209">
        <f t="shared" ref="V124" si="264">+V121+V122+V123</f>
        <v>6859</v>
      </c>
      <c r="W124" s="85">
        <f t="shared" ref="W124" si="265">IF(Q124=0,0,((V124/Q124)-1)*100)</f>
        <v>15.724649907204324</v>
      </c>
    </row>
    <row r="125" spans="1:28" ht="14.25" thickTop="1" thickBot="1">
      <c r="L125" s="82" t="s">
        <v>64</v>
      </c>
      <c r="M125" s="83">
        <f t="shared" ref="M125" si="266">+M112+M116+M120+M124</f>
        <v>9191</v>
      </c>
      <c r="N125" s="84">
        <f t="shared" ref="N125" si="267">+N112+N116+N120+N124</f>
        <v>11542</v>
      </c>
      <c r="O125" s="213">
        <f t="shared" ref="O125" si="268">+O112+O116+O120+O124</f>
        <v>20733</v>
      </c>
      <c r="P125" s="83">
        <f t="shared" ref="P125" si="269">+P112+P116+P120+P124</f>
        <v>6</v>
      </c>
      <c r="Q125" s="213">
        <f t="shared" ref="Q125" si="270">+Q112+Q116+Q120+Q124</f>
        <v>20739</v>
      </c>
      <c r="R125" s="83">
        <f t="shared" ref="R125" si="271">+R112+R116+R120+R124</f>
        <v>9802</v>
      </c>
      <c r="S125" s="84">
        <f t="shared" ref="S125" si="272">+S112+S116+S120+S124</f>
        <v>13961</v>
      </c>
      <c r="T125" s="213">
        <f t="shared" ref="T125" si="273">+T112+T116+T120+T124</f>
        <v>23763</v>
      </c>
      <c r="U125" s="83">
        <f t="shared" ref="U125" si="274">+U112+U116+U120+U124</f>
        <v>17</v>
      </c>
      <c r="V125" s="213">
        <f t="shared" ref="V125" si="275">+V112+V116+V120+V124</f>
        <v>23780</v>
      </c>
      <c r="W125" s="85">
        <f>IF(Q125=0,0,((V125/Q125)-1)*100)</f>
        <v>14.66319494671875</v>
      </c>
      <c r="Y125" s="344"/>
      <c r="Z125" s="344"/>
      <c r="AB125" s="344"/>
    </row>
    <row r="126" spans="1:28" ht="14.25" thickTop="1" thickBot="1">
      <c r="L126" s="92" t="s">
        <v>60</v>
      </c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</row>
    <row r="127" spans="1:28" ht="13.5" thickTop="1">
      <c r="L127" s="478" t="s">
        <v>42</v>
      </c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  <c r="W127" s="480"/>
    </row>
    <row r="128" spans="1:28" ht="13.5" thickBot="1">
      <c r="L128" s="481" t="s">
        <v>45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3"/>
    </row>
    <row r="129" spans="1:28" ht="14.25" thickTop="1" thickBot="1">
      <c r="L129" s="56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8" t="s">
        <v>34</v>
      </c>
    </row>
    <row r="130" spans="1:28" ht="14.25" thickTop="1" thickBot="1">
      <c r="L130" s="59"/>
      <c r="M130" s="230" t="s">
        <v>59</v>
      </c>
      <c r="N130" s="231"/>
      <c r="O130" s="232"/>
      <c r="P130" s="230"/>
      <c r="Q130" s="231"/>
      <c r="R130" s="230" t="s">
        <v>63</v>
      </c>
      <c r="S130" s="231"/>
      <c r="T130" s="232"/>
      <c r="U130" s="230"/>
      <c r="V130" s="230"/>
      <c r="W130" s="384" t="s">
        <v>2</v>
      </c>
    </row>
    <row r="131" spans="1:28" ht="13.5" thickTop="1">
      <c r="L131" s="61" t="s">
        <v>3</v>
      </c>
      <c r="M131" s="62"/>
      <c r="N131" s="63"/>
      <c r="O131" s="64"/>
      <c r="P131" s="65"/>
      <c r="Q131" s="104"/>
      <c r="R131" s="62"/>
      <c r="S131" s="63"/>
      <c r="T131" s="64"/>
      <c r="U131" s="65"/>
      <c r="V131" s="104"/>
      <c r="W131" s="385" t="s">
        <v>4</v>
      </c>
    </row>
    <row r="132" spans="1:28" ht="13.5" thickBot="1">
      <c r="L132" s="67"/>
      <c r="M132" s="68" t="s">
        <v>35</v>
      </c>
      <c r="N132" s="69" t="s">
        <v>36</v>
      </c>
      <c r="O132" s="70" t="s">
        <v>37</v>
      </c>
      <c r="P132" s="71" t="s">
        <v>32</v>
      </c>
      <c r="Q132" s="228" t="s">
        <v>7</v>
      </c>
      <c r="R132" s="68" t="s">
        <v>35</v>
      </c>
      <c r="S132" s="69" t="s">
        <v>36</v>
      </c>
      <c r="T132" s="70" t="s">
        <v>37</v>
      </c>
      <c r="U132" s="71" t="s">
        <v>32</v>
      </c>
      <c r="V132" s="228" t="s">
        <v>7</v>
      </c>
      <c r="W132" s="386"/>
    </row>
    <row r="133" spans="1:28" ht="5.25" customHeight="1" thickTop="1">
      <c r="L133" s="61"/>
      <c r="M133" s="73"/>
      <c r="N133" s="74"/>
      <c r="O133" s="75"/>
      <c r="P133" s="76"/>
      <c r="Q133" s="106"/>
      <c r="R133" s="73"/>
      <c r="S133" s="74"/>
      <c r="T133" s="75"/>
      <c r="U133" s="76"/>
      <c r="V133" s="154"/>
      <c r="W133" s="77"/>
    </row>
    <row r="134" spans="1:28">
      <c r="L134" s="61" t="s">
        <v>13</v>
      </c>
      <c r="M134" s="78">
        <f t="shared" ref="M134:N136" si="276">+M84+M109</f>
        <v>1528</v>
      </c>
      <c r="N134" s="79">
        <f t="shared" si="276"/>
        <v>2150</v>
      </c>
      <c r="O134" s="212">
        <f t="shared" ref="O134:O144" si="277">M134+N134</f>
        <v>3678</v>
      </c>
      <c r="P134" s="80">
        <f>+P84+P109</f>
        <v>110</v>
      </c>
      <c r="Q134" s="223">
        <f t="shared" ref="Q134:Q135" si="278">O134+P134</f>
        <v>3788</v>
      </c>
      <c r="R134" s="78">
        <f t="shared" ref="R134:S136" si="279">+R84+R109</f>
        <v>1808</v>
      </c>
      <c r="S134" s="79">
        <f t="shared" si="279"/>
        <v>3232</v>
      </c>
      <c r="T134" s="212">
        <f t="shared" ref="T134:T145" si="280">R134+S134</f>
        <v>5040</v>
      </c>
      <c r="U134" s="80">
        <f>+U84+U109</f>
        <v>3</v>
      </c>
      <c r="V134" s="224">
        <f t="shared" ref="V134:V145" si="281">T134+U134</f>
        <v>5043</v>
      </c>
      <c r="W134" s="81">
        <f t="shared" ref="W134:W145" si="282">IF(Q134=0,0,((V134/Q134)-1)*100)</f>
        <v>33.130939809926076</v>
      </c>
      <c r="Y134" s="344"/>
      <c r="Z134" s="344"/>
    </row>
    <row r="135" spans="1:28">
      <c r="L135" s="61" t="s">
        <v>14</v>
      </c>
      <c r="M135" s="78">
        <f t="shared" si="276"/>
        <v>1394</v>
      </c>
      <c r="N135" s="79">
        <f t="shared" si="276"/>
        <v>2191</v>
      </c>
      <c r="O135" s="212">
        <f t="shared" si="277"/>
        <v>3585</v>
      </c>
      <c r="P135" s="80">
        <f>+P85+P110</f>
        <v>2</v>
      </c>
      <c r="Q135" s="223">
        <f t="shared" si="278"/>
        <v>3587</v>
      </c>
      <c r="R135" s="78">
        <f t="shared" si="279"/>
        <v>1730</v>
      </c>
      <c r="S135" s="79">
        <f t="shared" si="279"/>
        <v>3316</v>
      </c>
      <c r="T135" s="212">
        <f t="shared" si="280"/>
        <v>5046</v>
      </c>
      <c r="U135" s="80">
        <f>+U85+U110</f>
        <v>0</v>
      </c>
      <c r="V135" s="224">
        <f t="shared" si="281"/>
        <v>5046</v>
      </c>
      <c r="W135" s="81">
        <f t="shared" si="282"/>
        <v>40.674658488988015</v>
      </c>
      <c r="Y135" s="344"/>
      <c r="Z135" s="344"/>
      <c r="AB135" s="344"/>
    </row>
    <row r="136" spans="1:28" ht="13.5" thickBot="1">
      <c r="L136" s="61" t="s">
        <v>15</v>
      </c>
      <c r="M136" s="78">
        <f t="shared" si="276"/>
        <v>1791</v>
      </c>
      <c r="N136" s="79">
        <f t="shared" si="276"/>
        <v>2760</v>
      </c>
      <c r="O136" s="212">
        <f>M136+N136</f>
        <v>4551</v>
      </c>
      <c r="P136" s="80">
        <f>+P86+P111</f>
        <v>2</v>
      </c>
      <c r="Q136" s="223">
        <f>O136+P136</f>
        <v>4553</v>
      </c>
      <c r="R136" s="78">
        <f t="shared" si="279"/>
        <v>2028</v>
      </c>
      <c r="S136" s="79">
        <f t="shared" si="279"/>
        <v>3745</v>
      </c>
      <c r="T136" s="212">
        <f>R136+S136</f>
        <v>5773</v>
      </c>
      <c r="U136" s="80">
        <f>+U86+U111</f>
        <v>0</v>
      </c>
      <c r="V136" s="224">
        <f>T136+U136</f>
        <v>5773</v>
      </c>
      <c r="W136" s="81">
        <f>IF(Q136=0,0,((V136/Q136)-1)*100)</f>
        <v>26.795519437733372</v>
      </c>
      <c r="Y136" s="344"/>
      <c r="Z136" s="344"/>
    </row>
    <row r="137" spans="1:28" ht="14.25" thickTop="1" thickBot="1">
      <c r="L137" s="82" t="s">
        <v>61</v>
      </c>
      <c r="M137" s="83">
        <f t="shared" ref="M137" si="283">+M134+M135+M136</f>
        <v>4713</v>
      </c>
      <c r="N137" s="84">
        <f t="shared" ref="N137" si="284">+N134+N135+N136</f>
        <v>7101</v>
      </c>
      <c r="O137" s="213">
        <f t="shared" ref="O137" si="285">+O134+O135+O136</f>
        <v>11814</v>
      </c>
      <c r="P137" s="83">
        <f t="shared" ref="P137" si="286">+P134+P135+P136</f>
        <v>114</v>
      </c>
      <c r="Q137" s="213">
        <f t="shared" ref="Q137" si="287">+Q134+Q135+Q136</f>
        <v>11928</v>
      </c>
      <c r="R137" s="83">
        <f t="shared" ref="R137" si="288">+R134+R135+R136</f>
        <v>5566</v>
      </c>
      <c r="S137" s="84">
        <f t="shared" ref="S137" si="289">+S134+S135+S136</f>
        <v>10293</v>
      </c>
      <c r="T137" s="213">
        <f t="shared" ref="T137" si="290">+T134+T135+T136</f>
        <v>15859</v>
      </c>
      <c r="U137" s="83">
        <f t="shared" ref="U137" si="291">+U134+U135+U136</f>
        <v>3</v>
      </c>
      <c r="V137" s="213">
        <f t="shared" ref="V137" si="292">+V134+V135+V136</f>
        <v>15862</v>
      </c>
      <c r="W137" s="85">
        <f t="shared" ref="W137" si="293">IF(Q137=0,0,((V137/Q137)-1)*100)</f>
        <v>32.981220657276999</v>
      </c>
      <c r="Y137" s="344"/>
      <c r="Z137" s="344"/>
      <c r="AB137" s="344"/>
    </row>
    <row r="138" spans="1:28" ht="13.5" thickTop="1">
      <c r="L138" s="61" t="s">
        <v>16</v>
      </c>
      <c r="M138" s="78">
        <f t="shared" ref="M138:N140" si="294">+M88+M113</f>
        <v>1720</v>
      </c>
      <c r="N138" s="79">
        <f t="shared" si="294"/>
        <v>2551</v>
      </c>
      <c r="O138" s="212">
        <f t="shared" si="277"/>
        <v>4271</v>
      </c>
      <c r="P138" s="80">
        <f>+P88+P113</f>
        <v>0</v>
      </c>
      <c r="Q138" s="223">
        <f t="shared" ref="Q138:Q144" si="295">O138+P138</f>
        <v>4271</v>
      </c>
      <c r="R138" s="78">
        <f t="shared" ref="R138:S140" si="296">+R88+R113</f>
        <v>1661</v>
      </c>
      <c r="S138" s="79">
        <f t="shared" si="296"/>
        <v>3367</v>
      </c>
      <c r="T138" s="212">
        <f t="shared" si="280"/>
        <v>5028</v>
      </c>
      <c r="U138" s="80">
        <f>+U88+U113</f>
        <v>0</v>
      </c>
      <c r="V138" s="224">
        <f t="shared" si="281"/>
        <v>5028</v>
      </c>
      <c r="W138" s="81">
        <f t="shared" si="282"/>
        <v>17.724186373214714</v>
      </c>
      <c r="Y138" s="344"/>
      <c r="Z138" s="344"/>
    </row>
    <row r="139" spans="1:28">
      <c r="L139" s="61" t="s">
        <v>17</v>
      </c>
      <c r="M139" s="78">
        <f t="shared" si="294"/>
        <v>1501</v>
      </c>
      <c r="N139" s="79">
        <f t="shared" si="294"/>
        <v>2711</v>
      </c>
      <c r="O139" s="212">
        <f>M139+N139</f>
        <v>4212</v>
      </c>
      <c r="P139" s="80">
        <f>+P89+P114</f>
        <v>0</v>
      </c>
      <c r="Q139" s="223">
        <f>O139+P139</f>
        <v>4212</v>
      </c>
      <c r="R139" s="78">
        <f t="shared" si="296"/>
        <v>1549</v>
      </c>
      <c r="S139" s="79">
        <f t="shared" si="296"/>
        <v>3753</v>
      </c>
      <c r="T139" s="212">
        <f>R139+S139</f>
        <v>5302</v>
      </c>
      <c r="U139" s="80">
        <f>+U89+U114</f>
        <v>0</v>
      </c>
      <c r="V139" s="224">
        <f>T139+U139</f>
        <v>5302</v>
      </c>
      <c r="W139" s="81">
        <f>IF(Q139=0,0,((V139/Q139)-1)*100)</f>
        <v>25.878442545109202</v>
      </c>
      <c r="Y139" s="344"/>
      <c r="Z139" s="344"/>
    </row>
    <row r="140" spans="1:28" ht="13.5" thickBot="1">
      <c r="L140" s="61" t="s">
        <v>18</v>
      </c>
      <c r="M140" s="78">
        <f t="shared" si="294"/>
        <v>1383</v>
      </c>
      <c r="N140" s="79">
        <f t="shared" si="294"/>
        <v>2566</v>
      </c>
      <c r="O140" s="214">
        <f t="shared" si="277"/>
        <v>3949</v>
      </c>
      <c r="P140" s="86">
        <f>+P90+P115</f>
        <v>0</v>
      </c>
      <c r="Q140" s="223">
        <f t="shared" si="295"/>
        <v>3949</v>
      </c>
      <c r="R140" s="78">
        <f t="shared" si="296"/>
        <v>1601</v>
      </c>
      <c r="S140" s="79">
        <f t="shared" si="296"/>
        <v>3345</v>
      </c>
      <c r="T140" s="214">
        <f t="shared" si="280"/>
        <v>4946</v>
      </c>
      <c r="U140" s="86">
        <f>+U90+U115</f>
        <v>0</v>
      </c>
      <c r="V140" s="224">
        <f t="shared" si="281"/>
        <v>4946</v>
      </c>
      <c r="W140" s="81">
        <f t="shared" si="282"/>
        <v>25.246897948847803</v>
      </c>
      <c r="Y140" s="344"/>
      <c r="Z140" s="344"/>
    </row>
    <row r="141" spans="1:28" ht="14.25" thickTop="1" thickBot="1">
      <c r="A141" s="422"/>
      <c r="L141" s="87" t="s">
        <v>19</v>
      </c>
      <c r="M141" s="83">
        <f>+M138+M139+M140</f>
        <v>4604</v>
      </c>
      <c r="N141" s="84">
        <f t="shared" ref="N141" si="297">+N138+N139+N140</f>
        <v>7828</v>
      </c>
      <c r="O141" s="213">
        <f t="shared" ref="O141" si="298">+O138+O139+O140</f>
        <v>12432</v>
      </c>
      <c r="P141" s="83">
        <f t="shared" ref="P141" si="299">+P138+P139+P140</f>
        <v>0</v>
      </c>
      <c r="Q141" s="213">
        <f t="shared" ref="Q141" si="300">+Q138+Q139+Q140</f>
        <v>12432</v>
      </c>
      <c r="R141" s="83">
        <f t="shared" ref="R141" si="301">+R138+R139+R140</f>
        <v>4811</v>
      </c>
      <c r="S141" s="84">
        <f t="shared" ref="S141" si="302">+S138+S139+S140</f>
        <v>10465</v>
      </c>
      <c r="T141" s="213">
        <f t="shared" ref="T141" si="303">+T138+T139+T140</f>
        <v>15276</v>
      </c>
      <c r="U141" s="83">
        <f t="shared" ref="U141" si="304">+U138+U139+U140</f>
        <v>0</v>
      </c>
      <c r="V141" s="213">
        <f t="shared" ref="V141" si="305">+V138+V139+V140</f>
        <v>15276</v>
      </c>
      <c r="W141" s="90">
        <f t="shared" si="282"/>
        <v>22.87644787644787</v>
      </c>
      <c r="Y141" s="344"/>
      <c r="Z141" s="344"/>
    </row>
    <row r="142" spans="1:28" ht="13.5" thickTop="1">
      <c r="A142" s="422"/>
      <c r="L142" s="61" t="s">
        <v>21</v>
      </c>
      <c r="M142" s="78">
        <f t="shared" ref="M142:N144" si="306">+M92+M117</f>
        <v>1527</v>
      </c>
      <c r="N142" s="79">
        <f t="shared" si="306"/>
        <v>2673</v>
      </c>
      <c r="O142" s="214">
        <f t="shared" si="277"/>
        <v>4200</v>
      </c>
      <c r="P142" s="91">
        <f>+P92+P117</f>
        <v>0</v>
      </c>
      <c r="Q142" s="223">
        <f t="shared" si="295"/>
        <v>4200</v>
      </c>
      <c r="R142" s="78">
        <f t="shared" ref="R142:S148" si="307">+R92+R117</f>
        <v>1641</v>
      </c>
      <c r="S142" s="79">
        <f t="shared" si="307"/>
        <v>3247</v>
      </c>
      <c r="T142" s="214">
        <f t="shared" si="280"/>
        <v>4888</v>
      </c>
      <c r="U142" s="91">
        <f t="shared" ref="U142:U148" si="308">+U92+U117</f>
        <v>0</v>
      </c>
      <c r="V142" s="224">
        <f t="shared" si="281"/>
        <v>4888</v>
      </c>
      <c r="W142" s="81">
        <f t="shared" si="282"/>
        <v>16.380952380952387</v>
      </c>
    </row>
    <row r="143" spans="1:28">
      <c r="A143" s="422"/>
      <c r="L143" s="61" t="s">
        <v>22</v>
      </c>
      <c r="M143" s="78">
        <f t="shared" si="306"/>
        <v>1379</v>
      </c>
      <c r="N143" s="79">
        <f t="shared" si="306"/>
        <v>2647</v>
      </c>
      <c r="O143" s="214">
        <f t="shared" si="277"/>
        <v>4026</v>
      </c>
      <c r="P143" s="80">
        <f>+P93+P118</f>
        <v>0</v>
      </c>
      <c r="Q143" s="223">
        <f t="shared" si="295"/>
        <v>4026</v>
      </c>
      <c r="R143" s="78">
        <f t="shared" si="307"/>
        <v>1713</v>
      </c>
      <c r="S143" s="79">
        <f t="shared" si="307"/>
        <v>3218</v>
      </c>
      <c r="T143" s="214">
        <f t="shared" si="280"/>
        <v>4931</v>
      </c>
      <c r="U143" s="80">
        <f t="shared" si="308"/>
        <v>12</v>
      </c>
      <c r="V143" s="224">
        <f t="shared" si="281"/>
        <v>4943</v>
      </c>
      <c r="W143" s="81">
        <f t="shared" si="282"/>
        <v>22.776949826130142</v>
      </c>
    </row>
    <row r="144" spans="1:28" ht="13.5" thickBot="1">
      <c r="A144" s="424"/>
      <c r="K144" s="424"/>
      <c r="L144" s="61" t="s">
        <v>23</v>
      </c>
      <c r="M144" s="78">
        <f t="shared" si="306"/>
        <v>1383</v>
      </c>
      <c r="N144" s="79">
        <f t="shared" si="306"/>
        <v>2567</v>
      </c>
      <c r="O144" s="214">
        <f t="shared" si="277"/>
        <v>3950</v>
      </c>
      <c r="P144" s="80">
        <f>+P94+P119</f>
        <v>0</v>
      </c>
      <c r="Q144" s="223">
        <f t="shared" si="295"/>
        <v>3950</v>
      </c>
      <c r="R144" s="78">
        <f t="shared" si="307"/>
        <v>1785</v>
      </c>
      <c r="S144" s="79">
        <f t="shared" si="307"/>
        <v>4980</v>
      </c>
      <c r="T144" s="214">
        <f t="shared" si="280"/>
        <v>6765</v>
      </c>
      <c r="U144" s="80">
        <f t="shared" si="308"/>
        <v>14</v>
      </c>
      <c r="V144" s="224">
        <f t="shared" si="281"/>
        <v>6779</v>
      </c>
      <c r="W144" s="81">
        <f t="shared" si="282"/>
        <v>71.620253164556956</v>
      </c>
    </row>
    <row r="145" spans="1:28" ht="14.25" thickTop="1" thickBot="1">
      <c r="A145" s="424"/>
      <c r="K145" s="424"/>
      <c r="L145" s="82" t="s">
        <v>40</v>
      </c>
      <c r="M145" s="83">
        <f>+M142+M143+M144</f>
        <v>4289</v>
      </c>
      <c r="N145" s="84">
        <f>+N142+N143+N144</f>
        <v>7887</v>
      </c>
      <c r="O145" s="213">
        <f>+O142+O143+O144</f>
        <v>12176</v>
      </c>
      <c r="P145" s="83">
        <f>+P142+P143+P144</f>
        <v>0</v>
      </c>
      <c r="Q145" s="213">
        <f>+Q142+Q143+Q144</f>
        <v>12176</v>
      </c>
      <c r="R145" s="83">
        <f t="shared" si="307"/>
        <v>5139</v>
      </c>
      <c r="S145" s="84">
        <f t="shared" si="307"/>
        <v>11445</v>
      </c>
      <c r="T145" s="213">
        <f t="shared" si="280"/>
        <v>16584</v>
      </c>
      <c r="U145" s="83">
        <f t="shared" si="308"/>
        <v>26</v>
      </c>
      <c r="V145" s="213">
        <f t="shared" si="281"/>
        <v>16610</v>
      </c>
      <c r="W145" s="85">
        <f t="shared" si="282"/>
        <v>36.415900131406055</v>
      </c>
    </row>
    <row r="146" spans="1:28" ht="13.5" thickTop="1">
      <c r="L146" s="61" t="s">
        <v>10</v>
      </c>
      <c r="M146" s="78">
        <f t="shared" ref="M146:N148" si="309">+M96+M121</f>
        <v>1681</v>
      </c>
      <c r="N146" s="79">
        <f t="shared" si="309"/>
        <v>3177</v>
      </c>
      <c r="O146" s="212">
        <f>M146+N146</f>
        <v>4858</v>
      </c>
      <c r="P146" s="80">
        <f>+P96+P121</f>
        <v>0</v>
      </c>
      <c r="Q146" s="223">
        <f t="shared" ref="Q146" si="310">O146+P146</f>
        <v>4858</v>
      </c>
      <c r="R146" s="78">
        <f t="shared" si="307"/>
        <v>2051</v>
      </c>
      <c r="S146" s="79">
        <f t="shared" si="307"/>
        <v>4043</v>
      </c>
      <c r="T146" s="212">
        <f>R146+S146</f>
        <v>6094</v>
      </c>
      <c r="U146" s="80">
        <f t="shared" si="308"/>
        <v>21</v>
      </c>
      <c r="V146" s="224">
        <f>T146+U146</f>
        <v>6115</v>
      </c>
      <c r="W146" s="81">
        <f t="shared" ref="W146" si="311">IF(Q146=0,0,((V146/Q146)-1)*100)</f>
        <v>25.874845615479614</v>
      </c>
    </row>
    <row r="147" spans="1:28">
      <c r="L147" s="61" t="s">
        <v>11</v>
      </c>
      <c r="M147" s="78">
        <f t="shared" si="309"/>
        <v>1955</v>
      </c>
      <c r="N147" s="79">
        <f t="shared" si="309"/>
        <v>3619</v>
      </c>
      <c r="O147" s="212">
        <f>M147+N147</f>
        <v>5574</v>
      </c>
      <c r="P147" s="80">
        <f>+P97+P122</f>
        <v>0</v>
      </c>
      <c r="Q147" s="223">
        <f>O147+P147</f>
        <v>5574</v>
      </c>
      <c r="R147" s="78">
        <f t="shared" si="307"/>
        <v>2157</v>
      </c>
      <c r="S147" s="79">
        <f t="shared" si="307"/>
        <v>4155</v>
      </c>
      <c r="T147" s="212">
        <f>R147+S147</f>
        <v>6312</v>
      </c>
      <c r="U147" s="80">
        <f t="shared" si="308"/>
        <v>33</v>
      </c>
      <c r="V147" s="224">
        <f>T147+U147</f>
        <v>6345</v>
      </c>
      <c r="W147" s="81">
        <f>IF(Q147=0,0,((V147/Q147)-1)*100)</f>
        <v>13.832077502691064</v>
      </c>
    </row>
    <row r="148" spans="1:28" ht="13.5" thickBot="1">
      <c r="L148" s="67" t="s">
        <v>12</v>
      </c>
      <c r="M148" s="78">
        <f t="shared" si="309"/>
        <v>1946</v>
      </c>
      <c r="N148" s="79">
        <f t="shared" si="309"/>
        <v>3650</v>
      </c>
      <c r="O148" s="212">
        <f>M148+N148</f>
        <v>5596</v>
      </c>
      <c r="P148" s="80">
        <f>+P98+P123</f>
        <v>1</v>
      </c>
      <c r="Q148" s="223">
        <f>O148+P148</f>
        <v>5597</v>
      </c>
      <c r="R148" s="78">
        <f t="shared" si="307"/>
        <v>2398</v>
      </c>
      <c r="S148" s="79">
        <f t="shared" si="307"/>
        <v>4398</v>
      </c>
      <c r="T148" s="212">
        <f>R148+S148</f>
        <v>6796</v>
      </c>
      <c r="U148" s="80">
        <f t="shared" si="308"/>
        <v>9</v>
      </c>
      <c r="V148" s="224">
        <f>T148+U148</f>
        <v>6805</v>
      </c>
      <c r="W148" s="81">
        <f>IF(Q148=0,0,((V148/Q148)-1)*100)</f>
        <v>21.582990887975704</v>
      </c>
      <c r="Z148" s="344"/>
    </row>
    <row r="149" spans="1:28" ht="14.25" thickTop="1" thickBot="1">
      <c r="L149" s="82" t="s">
        <v>57</v>
      </c>
      <c r="M149" s="83">
        <f t="shared" ref="M149" si="312">+M146+M147+M148</f>
        <v>5582</v>
      </c>
      <c r="N149" s="84">
        <f t="shared" ref="N149" si="313">+N146+N147+N148</f>
        <v>10446</v>
      </c>
      <c r="O149" s="209">
        <f t="shared" ref="O149" si="314">+O146+O147+O148</f>
        <v>16028</v>
      </c>
      <c r="P149" s="83">
        <f t="shared" ref="P149" si="315">+P146+P147+P148</f>
        <v>1</v>
      </c>
      <c r="Q149" s="209">
        <f t="shared" ref="Q149" si="316">+Q146+Q147+Q148</f>
        <v>16029</v>
      </c>
      <c r="R149" s="83">
        <f t="shared" ref="R149" si="317">+R146+R147+R148</f>
        <v>6606</v>
      </c>
      <c r="S149" s="84">
        <f t="shared" ref="S149" si="318">+S146+S147+S148</f>
        <v>12596</v>
      </c>
      <c r="T149" s="209">
        <f t="shared" ref="T149" si="319">+T146+T147+T148</f>
        <v>19202</v>
      </c>
      <c r="U149" s="83">
        <f t="shared" ref="U149" si="320">+U146+U147+U148</f>
        <v>63</v>
      </c>
      <c r="V149" s="209">
        <f t="shared" ref="V149" si="321">+V146+V147+V148</f>
        <v>19265</v>
      </c>
      <c r="W149" s="85">
        <f t="shared" ref="W149" si="322">IF(Q149=0,0,((V149/Q149)-1)*100)</f>
        <v>20.188408509576394</v>
      </c>
    </row>
    <row r="150" spans="1:28" ht="14.25" thickTop="1" thickBot="1">
      <c r="L150" s="82" t="s">
        <v>64</v>
      </c>
      <c r="M150" s="83">
        <f t="shared" ref="M150" si="323">+M137+M141+M145+M149</f>
        <v>19188</v>
      </c>
      <c r="N150" s="84">
        <f t="shared" ref="N150" si="324">+N137+N141+N145+N149</f>
        <v>33262</v>
      </c>
      <c r="O150" s="213">
        <f t="shared" ref="O150" si="325">+O137+O141+O145+O149</f>
        <v>52450</v>
      </c>
      <c r="P150" s="83">
        <f t="shared" ref="P150" si="326">+P137+P141+P145+P149</f>
        <v>115</v>
      </c>
      <c r="Q150" s="213">
        <f t="shared" ref="Q150" si="327">+Q137+Q141+Q145+Q149</f>
        <v>52565</v>
      </c>
      <c r="R150" s="83">
        <f t="shared" ref="R150" si="328">+R137+R141+R145+R149</f>
        <v>22122</v>
      </c>
      <c r="S150" s="84">
        <f t="shared" ref="S150" si="329">+S137+S141+S145+S149</f>
        <v>44799</v>
      </c>
      <c r="T150" s="213">
        <f t="shared" ref="T150" si="330">+T137+T141+T145+T149</f>
        <v>66921</v>
      </c>
      <c r="U150" s="83">
        <f t="shared" ref="U150" si="331">+U137+U141+U145+U149</f>
        <v>92</v>
      </c>
      <c r="V150" s="213">
        <f t="shared" ref="V150" si="332">+V137+V141+V145+V149</f>
        <v>67013</v>
      </c>
      <c r="W150" s="85">
        <f>IF(Q150=0,0,((V150/Q150)-1)*100)</f>
        <v>27.48596975173594</v>
      </c>
      <c r="Y150" s="344"/>
      <c r="Z150" s="344"/>
      <c r="AB150" s="344"/>
    </row>
    <row r="151" spans="1:28" ht="14.25" thickTop="1" thickBot="1">
      <c r="L151" s="92" t="s">
        <v>60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</row>
    <row r="152" spans="1:28" ht="13.5" thickTop="1">
      <c r="L152" s="499" t="s">
        <v>54</v>
      </c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1"/>
    </row>
    <row r="153" spans="1:28" ht="13.5" customHeight="1" thickBot="1">
      <c r="L153" s="502" t="s">
        <v>51</v>
      </c>
      <c r="M153" s="503"/>
      <c r="N153" s="503"/>
      <c r="O153" s="503"/>
      <c r="P153" s="503"/>
      <c r="Q153" s="503"/>
      <c r="R153" s="503"/>
      <c r="S153" s="503"/>
      <c r="T153" s="503"/>
      <c r="U153" s="503"/>
      <c r="V153" s="503"/>
      <c r="W153" s="504"/>
    </row>
    <row r="154" spans="1:28" ht="14.25" thickTop="1" thickBot="1">
      <c r="L154" s="254"/>
      <c r="M154" s="255"/>
      <c r="N154" s="255"/>
      <c r="O154" s="255"/>
      <c r="P154" s="255"/>
      <c r="Q154" s="255"/>
      <c r="R154" s="255"/>
      <c r="S154" s="255"/>
      <c r="T154" s="255"/>
      <c r="U154" s="255"/>
      <c r="V154" s="255"/>
      <c r="W154" s="256" t="s">
        <v>34</v>
      </c>
    </row>
    <row r="155" spans="1:28" ht="14.25" thickTop="1" thickBot="1">
      <c r="L155" s="257"/>
      <c r="M155" s="484" t="s">
        <v>59</v>
      </c>
      <c r="N155" s="485"/>
      <c r="O155" s="485"/>
      <c r="P155" s="485"/>
      <c r="Q155" s="486"/>
      <c r="R155" s="258" t="s">
        <v>63</v>
      </c>
      <c r="S155" s="259"/>
      <c r="T155" s="297"/>
      <c r="U155" s="258"/>
      <c r="V155" s="258"/>
      <c r="W155" s="381" t="s">
        <v>2</v>
      </c>
    </row>
    <row r="156" spans="1:28" ht="13.5" thickTop="1">
      <c r="L156" s="261" t="s">
        <v>3</v>
      </c>
      <c r="M156" s="262"/>
      <c r="N156" s="263"/>
      <c r="O156" s="264"/>
      <c r="P156" s="265"/>
      <c r="Q156" s="264"/>
      <c r="R156" s="262"/>
      <c r="S156" s="263"/>
      <c r="T156" s="264"/>
      <c r="U156" s="265"/>
      <c r="V156" s="264"/>
      <c r="W156" s="382" t="s">
        <v>4</v>
      </c>
    </row>
    <row r="157" spans="1:28" ht="13.5" thickBot="1">
      <c r="L157" s="267"/>
      <c r="M157" s="268" t="s">
        <v>35</v>
      </c>
      <c r="N157" s="269" t="s">
        <v>36</v>
      </c>
      <c r="O157" s="270" t="s">
        <v>37</v>
      </c>
      <c r="P157" s="271" t="s">
        <v>32</v>
      </c>
      <c r="Q157" s="270" t="s">
        <v>7</v>
      </c>
      <c r="R157" s="268" t="s">
        <v>35</v>
      </c>
      <c r="S157" s="269" t="s">
        <v>36</v>
      </c>
      <c r="T157" s="270" t="s">
        <v>37</v>
      </c>
      <c r="U157" s="271" t="s">
        <v>32</v>
      </c>
      <c r="V157" s="270" t="s">
        <v>7</v>
      </c>
      <c r="W157" s="383"/>
    </row>
    <row r="158" spans="1:28" ht="5.25" customHeight="1" thickTop="1">
      <c r="L158" s="261"/>
      <c r="M158" s="273"/>
      <c r="N158" s="274"/>
      <c r="O158" s="275"/>
      <c r="P158" s="276"/>
      <c r="Q158" s="275"/>
      <c r="R158" s="273"/>
      <c r="S158" s="274"/>
      <c r="T158" s="275"/>
      <c r="U158" s="276"/>
      <c r="V158" s="275"/>
      <c r="W158" s="277"/>
    </row>
    <row r="159" spans="1:28">
      <c r="L159" s="261" t="s">
        <v>13</v>
      </c>
      <c r="M159" s="278">
        <f>'Lcc_BKK+DMK'!M159+Lcc_CNX!M159+Lcc_HDY!M159+Lcc_HKT!M159+Lcc_CEI!M159</f>
        <v>0</v>
      </c>
      <c r="N159" s="279">
        <f>'Lcc_BKK+DMK'!N159+Lcc_CNX!N159+Lcc_HDY!N159+Lcc_HKT!N159+Lcc_CEI!N159</f>
        <v>1</v>
      </c>
      <c r="O159" s="280">
        <f>M159+N159</f>
        <v>1</v>
      </c>
      <c r="P159" s="281">
        <f>+'Lcc_BKK+DMK'!P159+Lcc_CNX!P159+Lcc_HDY!P159+Lcc_HKT!P159+Lcc_CEI!P159</f>
        <v>0</v>
      </c>
      <c r="Q159" s="280">
        <f t="shared" ref="Q159:Q160" si="333">O159+P159</f>
        <v>1</v>
      </c>
      <c r="R159" s="278">
        <f>'Lcc_BKK+DMK'!R159+Lcc_CNX!R159+Lcc_HDY!R159+Lcc_HKT!R159+Lcc_CEI!R159</f>
        <v>2</v>
      </c>
      <c r="S159" s="279">
        <f>'Lcc_BKK+DMK'!S159+Lcc_CNX!S159+Lcc_HDY!S159+Lcc_HKT!S159+Lcc_CEI!S159</f>
        <v>3</v>
      </c>
      <c r="T159" s="280">
        <f>R159+S159</f>
        <v>5</v>
      </c>
      <c r="U159" s="281">
        <f>+'Lcc_BKK+DMK'!U159+Lcc_CNX!U159+Lcc_HDY!U159+Lcc_HKT!U159+Lcc_CEI!U159</f>
        <v>0</v>
      </c>
      <c r="V159" s="280">
        <f>T159+U159</f>
        <v>5</v>
      </c>
      <c r="W159" s="282">
        <f t="shared" ref="W159:W170" si="334">IF(Q159=0,0,((V159/Q159)-1)*100)</f>
        <v>400</v>
      </c>
    </row>
    <row r="160" spans="1:28">
      <c r="L160" s="261" t="s">
        <v>14</v>
      </c>
      <c r="M160" s="278">
        <f>'Lcc_BKK+DMK'!M160+Lcc_CNX!M160+Lcc_HDY!M160+Lcc_HKT!M160+Lcc_CEI!M160</f>
        <v>0</v>
      </c>
      <c r="N160" s="279">
        <f>'Lcc_BKK+DMK'!N160+Lcc_CNX!N160+Lcc_HDY!N160+Lcc_HKT!N160+Lcc_CEI!N160</f>
        <v>1</v>
      </c>
      <c r="O160" s="280">
        <f>M160+N160</f>
        <v>1</v>
      </c>
      <c r="P160" s="281">
        <f>+'Lcc_BKK+DMK'!P160+Lcc_CNX!P160+Lcc_HDY!P160+Lcc_HKT!P160+Lcc_CEI!P160</f>
        <v>0</v>
      </c>
      <c r="Q160" s="280">
        <f t="shared" si="333"/>
        <v>1</v>
      </c>
      <c r="R160" s="278">
        <f>'Lcc_BKK+DMK'!R160+Lcc_CNX!R160+Lcc_HDY!R160+Lcc_HKT!R160+Lcc_CEI!R160</f>
        <v>2</v>
      </c>
      <c r="S160" s="279">
        <f>'Lcc_BKK+DMK'!S160+Lcc_CNX!S160+Lcc_HDY!S160+Lcc_HKT!S160+Lcc_CEI!S160</f>
        <v>2</v>
      </c>
      <c r="T160" s="280">
        <f>R160+S160</f>
        <v>4</v>
      </c>
      <c r="U160" s="281">
        <f>+'Lcc_BKK+DMK'!U160+Lcc_CNX!U160+Lcc_HDY!U160+Lcc_HKT!U160+Lcc_CEI!U160</f>
        <v>0</v>
      </c>
      <c r="V160" s="280">
        <f>T160+U160</f>
        <v>4</v>
      </c>
      <c r="W160" s="282">
        <f t="shared" si="334"/>
        <v>300</v>
      </c>
    </row>
    <row r="161" spans="1:23" ht="13.5" thickBot="1">
      <c r="L161" s="261" t="s">
        <v>15</v>
      </c>
      <c r="M161" s="278">
        <f>'Lcc_BKK+DMK'!M161+Lcc_CNX!M161+Lcc_HDY!M161+Lcc_HKT!M161+Lcc_CEI!M161</f>
        <v>0</v>
      </c>
      <c r="N161" s="279">
        <f>'Lcc_BKK+DMK'!N161+Lcc_CNX!N161+Lcc_HDY!N161+Lcc_HKT!N161+Lcc_CEI!N161</f>
        <v>2</v>
      </c>
      <c r="O161" s="280">
        <f>M161+N161</f>
        <v>2</v>
      </c>
      <c r="P161" s="281">
        <f>+'Lcc_BKK+DMK'!P161+Lcc_CNX!P161+Lcc_HDY!P161+Lcc_HKT!P161+Lcc_CEI!P161</f>
        <v>0</v>
      </c>
      <c r="Q161" s="280">
        <f>O161+P161</f>
        <v>2</v>
      </c>
      <c r="R161" s="278">
        <f>'Lcc_BKK+DMK'!R161+Lcc_CNX!R161+Lcc_HDY!R161+Lcc_HKT!R161+Lcc_CEI!R161</f>
        <v>1</v>
      </c>
      <c r="S161" s="279">
        <f>'Lcc_BKK+DMK'!S161+Lcc_CNX!S161+Lcc_HDY!S161+Lcc_HKT!S161+Lcc_CEI!S161</f>
        <v>2</v>
      </c>
      <c r="T161" s="280">
        <f>R161+S161</f>
        <v>3</v>
      </c>
      <c r="U161" s="281">
        <f>+'Lcc_BKK+DMK'!U161+Lcc_CNX!U161+Lcc_HDY!U161+Lcc_HKT!U161+Lcc_CEI!U161</f>
        <v>0</v>
      </c>
      <c r="V161" s="280">
        <f>T161+U161</f>
        <v>3</v>
      </c>
      <c r="W161" s="282">
        <f>IF(Q161=0,0,((V161/Q161)-1)*100)</f>
        <v>50</v>
      </c>
    </row>
    <row r="162" spans="1:23" ht="14.25" thickTop="1" thickBot="1">
      <c r="L162" s="283" t="s">
        <v>61</v>
      </c>
      <c r="M162" s="284">
        <f t="shared" ref="M162" si="335">+M159+M160+M161</f>
        <v>0</v>
      </c>
      <c r="N162" s="285">
        <f t="shared" ref="N162" si="336">+N159+N160+N161</f>
        <v>4</v>
      </c>
      <c r="O162" s="286">
        <f t="shared" ref="O162" si="337">+O159+O160+O161</f>
        <v>4</v>
      </c>
      <c r="P162" s="284">
        <f t="shared" ref="P162" si="338">+P159+P160+P161</f>
        <v>0</v>
      </c>
      <c r="Q162" s="286">
        <f t="shared" ref="Q162" si="339">+Q159+Q160+Q161</f>
        <v>4</v>
      </c>
      <c r="R162" s="284">
        <f t="shared" ref="R162" si="340">+R159+R160+R161</f>
        <v>5</v>
      </c>
      <c r="S162" s="285">
        <f t="shared" ref="S162" si="341">+S159+S160+S161</f>
        <v>7</v>
      </c>
      <c r="T162" s="286">
        <f t="shared" ref="T162" si="342">+T159+T160+T161</f>
        <v>12</v>
      </c>
      <c r="U162" s="284">
        <f t="shared" ref="U162" si="343">+U159+U160+U161</f>
        <v>0</v>
      </c>
      <c r="V162" s="286">
        <f t="shared" ref="V162" si="344">+V159+V160+V161</f>
        <v>12</v>
      </c>
      <c r="W162" s="287">
        <f t="shared" si="334"/>
        <v>200</v>
      </c>
    </row>
    <row r="163" spans="1:23" ht="13.5" thickTop="1">
      <c r="L163" s="261" t="s">
        <v>16</v>
      </c>
      <c r="M163" s="278">
        <f>'Lcc_BKK+DMK'!M163+Lcc_CNX!M163+Lcc_HDY!M163+Lcc_HKT!M163+Lcc_CEI!M163</f>
        <v>2</v>
      </c>
      <c r="N163" s="279">
        <f>'Lcc_BKK+DMK'!N163+Lcc_CNX!N163+Lcc_HDY!N163+Lcc_HKT!N163+Lcc_CEI!N163</f>
        <v>1</v>
      </c>
      <c r="O163" s="280">
        <f>SUM(M163:N163)</f>
        <v>3</v>
      </c>
      <c r="P163" s="281">
        <f>+'Lcc_BKK+DMK'!P163+Lcc_CNX!P163+Lcc_HDY!P163+Lcc_HKT!P163+Lcc_CEI!P163</f>
        <v>0</v>
      </c>
      <c r="Q163" s="280">
        <f t="shared" ref="Q163:Q165" si="345">O163+P163</f>
        <v>3</v>
      </c>
      <c r="R163" s="278">
        <f>'Lcc_BKK+DMK'!R163+Lcc_CNX!R163+Lcc_HDY!R163+Lcc_HKT!R163+Lcc_CEI!R163</f>
        <v>0</v>
      </c>
      <c r="S163" s="279">
        <f>'Lcc_BKK+DMK'!S163+Lcc_CNX!S163+Lcc_HDY!S163+Lcc_HKT!S163+Lcc_CEI!S163</f>
        <v>1</v>
      </c>
      <c r="T163" s="280">
        <f>SUM(R163:S163)</f>
        <v>1</v>
      </c>
      <c r="U163" s="281">
        <f>+'Lcc_BKK+DMK'!U163+Lcc_CNX!U163+Lcc_HDY!U163+Lcc_HKT!U163+Lcc_CEI!U163</f>
        <v>0</v>
      </c>
      <c r="V163" s="280">
        <f t="shared" ref="V163" si="346">T163+U163</f>
        <v>1</v>
      </c>
      <c r="W163" s="282">
        <f t="shared" si="334"/>
        <v>-66.666666666666671</v>
      </c>
    </row>
    <row r="164" spans="1:23">
      <c r="L164" s="261" t="s">
        <v>17</v>
      </c>
      <c r="M164" s="278">
        <f>'Lcc_BKK+DMK'!M164+Lcc_CNX!M164+Lcc_HDY!M164+Lcc_HKT!M164+Lcc_CEI!M164</f>
        <v>0</v>
      </c>
      <c r="N164" s="279">
        <f>'Lcc_BKK+DMK'!N164+Lcc_CNX!N164+Lcc_HDY!N164+Lcc_HKT!N164+Lcc_CEI!N164</f>
        <v>1</v>
      </c>
      <c r="O164" s="280">
        <f>SUM(M164:N164)</f>
        <v>1</v>
      </c>
      <c r="P164" s="281">
        <f>+'Lcc_BKK+DMK'!P164+Lcc_CNX!P164+Lcc_HDY!P164+Lcc_HKT!P164+Lcc_CEI!P164</f>
        <v>0</v>
      </c>
      <c r="Q164" s="280">
        <f>O164+P164</f>
        <v>1</v>
      </c>
      <c r="R164" s="278">
        <f>'Lcc_BKK+DMK'!R164+Lcc_CNX!R164+Lcc_HDY!R164+Lcc_HKT!R164+Lcc_CEI!R164</f>
        <v>0</v>
      </c>
      <c r="S164" s="279">
        <f>'Lcc_BKK+DMK'!S164+Lcc_CNX!S164+Lcc_HDY!S164+Lcc_HKT!S164+Lcc_CEI!S164</f>
        <v>1</v>
      </c>
      <c r="T164" s="280">
        <f>SUM(R164:S164)</f>
        <v>1</v>
      </c>
      <c r="U164" s="281">
        <f>+'Lcc_BKK+DMK'!U164+Lcc_CNX!U164+Lcc_HDY!U164+Lcc_HKT!U164+Lcc_CEI!U164</f>
        <v>0</v>
      </c>
      <c r="V164" s="280">
        <f t="shared" ref="V164" si="347">T164+U164</f>
        <v>1</v>
      </c>
      <c r="W164" s="282">
        <f t="shared" ref="W164" si="348">IF(Q164=0,0,((V164/Q164)-1)*100)</f>
        <v>0</v>
      </c>
    </row>
    <row r="165" spans="1:23" ht="13.5" thickBot="1">
      <c r="L165" s="261" t="s">
        <v>18</v>
      </c>
      <c r="M165" s="278">
        <f>'Lcc_BKK+DMK'!M165+Lcc_CNX!M165+Lcc_HDY!M165+Lcc_HKT!M165+Lcc_CEI!M165</f>
        <v>0</v>
      </c>
      <c r="N165" s="279">
        <f>'Lcc_BKK+DMK'!N165+Lcc_CNX!N165+Lcc_HDY!N165+Lcc_HKT!N165+Lcc_CEI!N165</f>
        <v>1</v>
      </c>
      <c r="O165" s="288">
        <f>SUM(M165:N165)</f>
        <v>1</v>
      </c>
      <c r="P165" s="289">
        <f>+'Lcc_BKK+DMK'!P165+Lcc_CNX!P165+Lcc_HDY!P165+Lcc_HKT!P165+Lcc_CEI!P165</f>
        <v>0</v>
      </c>
      <c r="Q165" s="288">
        <f t="shared" si="345"/>
        <v>1</v>
      </c>
      <c r="R165" s="278">
        <f>'Lcc_BKK+DMK'!R165+Lcc_CNX!R165+Lcc_HDY!R165+Lcc_HKT!R165+Lcc_CEI!R165</f>
        <v>0</v>
      </c>
      <c r="S165" s="279">
        <f>'Lcc_BKK+DMK'!S165+Lcc_CNX!S165+Lcc_HDY!S165+Lcc_HKT!S165+Lcc_CEI!S165</f>
        <v>1</v>
      </c>
      <c r="T165" s="288">
        <f>SUM(R165:S165)</f>
        <v>1</v>
      </c>
      <c r="U165" s="289">
        <f>+'Lcc_BKK+DMK'!U165+Lcc_CNX!U165+Lcc_HDY!U165+Lcc_HKT!U165+Lcc_CEI!U165</f>
        <v>0</v>
      </c>
      <c r="V165" s="288">
        <f>T165+U165</f>
        <v>1</v>
      </c>
      <c r="W165" s="282">
        <f t="shared" si="334"/>
        <v>0</v>
      </c>
    </row>
    <row r="166" spans="1:23" ht="14.25" thickTop="1" thickBot="1">
      <c r="L166" s="290" t="s">
        <v>39</v>
      </c>
      <c r="M166" s="291">
        <f>+M163+M164+M165</f>
        <v>2</v>
      </c>
      <c r="N166" s="291">
        <f t="shared" ref="N166" si="349">+N163+N164+N165</f>
        <v>3</v>
      </c>
      <c r="O166" s="292">
        <f t="shared" ref="O166" si="350">+O163+O164+O165</f>
        <v>5</v>
      </c>
      <c r="P166" s="293">
        <f t="shared" ref="P166" si="351">+P163+P164+P165</f>
        <v>0</v>
      </c>
      <c r="Q166" s="292">
        <f t="shared" ref="Q166" si="352">+Q163+Q164+Q165</f>
        <v>5</v>
      </c>
      <c r="R166" s="291">
        <f t="shared" ref="R166" si="353">+R163+R164+R165</f>
        <v>0</v>
      </c>
      <c r="S166" s="291">
        <f t="shared" ref="S166" si="354">+S163+S164+S165</f>
        <v>3</v>
      </c>
      <c r="T166" s="292">
        <f t="shared" ref="T166" si="355">+T163+T164+T165</f>
        <v>3</v>
      </c>
      <c r="U166" s="293">
        <f t="shared" ref="U166" si="356">+U163+U164+U165</f>
        <v>0</v>
      </c>
      <c r="V166" s="292">
        <f t="shared" ref="V166" si="357">+V163+V164+V165</f>
        <v>3</v>
      </c>
      <c r="W166" s="294">
        <f t="shared" si="334"/>
        <v>-40</v>
      </c>
    </row>
    <row r="167" spans="1:23" ht="13.5" thickTop="1">
      <c r="A167" s="424"/>
      <c r="K167" s="424"/>
      <c r="L167" s="261" t="s">
        <v>21</v>
      </c>
      <c r="M167" s="278">
        <f>'Lcc_BKK+DMK'!M167+Lcc_CNX!M167+Lcc_HDY!M167+Lcc_HKT!M167+Lcc_CEI!M167</f>
        <v>0</v>
      </c>
      <c r="N167" s="279">
        <f>'Lcc_BKK+DMK'!N167+Lcc_CNX!N167+Lcc_HDY!N167+Lcc_HKT!N167+Lcc_CEI!N167</f>
        <v>4</v>
      </c>
      <c r="O167" s="288">
        <f>SUM(M167:N167)</f>
        <v>4</v>
      </c>
      <c r="P167" s="295">
        <f>+'Lcc_BKK+DMK'!P167+Lcc_CNX!P167+Lcc_HDY!P167+Lcc_HKT!P167+Lcc_CEI!P167</f>
        <v>0</v>
      </c>
      <c r="Q167" s="288">
        <f t="shared" ref="Q167:Q169" si="358">O167+P167</f>
        <v>4</v>
      </c>
      <c r="R167" s="278">
        <f>'Lcc_BKK+DMK'!R167+Lcc_CNX!R167+Lcc_HDY!R167+Lcc_HKT!R167+Lcc_CEI!R167</f>
        <v>0</v>
      </c>
      <c r="S167" s="279">
        <f>'Lcc_BKK+DMK'!S167+Lcc_CNX!S167+Lcc_HDY!S167+Lcc_HKT!S167+Lcc_CEI!S167</f>
        <v>0</v>
      </c>
      <c r="T167" s="288">
        <f>SUM(R167:S167)</f>
        <v>0</v>
      </c>
      <c r="U167" s="295">
        <f>+'Lcc_BKK+DMK'!U167+Lcc_CNX!U167+Lcc_HDY!U167+Lcc_HKT!U167+Lcc_CEI!U167</f>
        <v>0</v>
      </c>
      <c r="V167" s="288">
        <f>T167+U167</f>
        <v>0</v>
      </c>
      <c r="W167" s="282">
        <f t="shared" si="334"/>
        <v>-100</v>
      </c>
    </row>
    <row r="168" spans="1:23">
      <c r="A168" s="424"/>
      <c r="K168" s="424"/>
      <c r="L168" s="261" t="s">
        <v>22</v>
      </c>
      <c r="M168" s="278">
        <f>'Lcc_BKK+DMK'!M168+Lcc_CNX!M168+Lcc_HDY!M168+Lcc_HKT!M168+Lcc_CEI!M168</f>
        <v>0</v>
      </c>
      <c r="N168" s="279">
        <f>'Lcc_BKK+DMK'!N168+Lcc_CNX!N168+Lcc_HDY!N168+Lcc_HKT!N168+Lcc_CEI!N168</f>
        <v>1</v>
      </c>
      <c r="O168" s="288">
        <f>SUM(M168:N168)</f>
        <v>1</v>
      </c>
      <c r="P168" s="281">
        <f>+'Lcc_BKK+DMK'!P168+Lcc_CNX!P168+Lcc_HDY!P168+Lcc_HKT!P168+Lcc_CEI!P168</f>
        <v>0</v>
      </c>
      <c r="Q168" s="288">
        <f t="shared" si="358"/>
        <v>1</v>
      </c>
      <c r="R168" s="278">
        <f>'Lcc_BKK+DMK'!R168+Lcc_CNX!R168+Lcc_HDY!R168+Lcc_HKT!R168+Lcc_CEI!R168</f>
        <v>0</v>
      </c>
      <c r="S168" s="279">
        <f>'Lcc_BKK+DMK'!S168+Lcc_CNX!S168+Lcc_HDY!S168+Lcc_HKT!S168+Lcc_CEI!S168</f>
        <v>2</v>
      </c>
      <c r="T168" s="288">
        <f>SUM(R168:S168)</f>
        <v>2</v>
      </c>
      <c r="U168" s="281">
        <f>+'Lcc_BKK+DMK'!U168+Lcc_CNX!U168+Lcc_HDY!U168+Lcc_HKT!U168+Lcc_CEI!U168</f>
        <v>0</v>
      </c>
      <c r="V168" s="288">
        <f>T168+U168</f>
        <v>2</v>
      </c>
      <c r="W168" s="282">
        <f t="shared" si="334"/>
        <v>100</v>
      </c>
    </row>
    <row r="169" spans="1:23" ht="13.5" thickBot="1">
      <c r="A169" s="424"/>
      <c r="K169" s="424"/>
      <c r="L169" s="261" t="s">
        <v>23</v>
      </c>
      <c r="M169" s="278">
        <f>'Lcc_BKK+DMK'!M169+Lcc_CNX!M169+Lcc_HDY!M169+Lcc_HKT!M169+Lcc_CEI!M169</f>
        <v>1</v>
      </c>
      <c r="N169" s="279">
        <f>'Lcc_BKK+DMK'!N169+Lcc_CNX!N169+Lcc_HDY!N169+Lcc_HKT!N169+Lcc_CEI!N169</f>
        <v>2</v>
      </c>
      <c r="O169" s="288">
        <f>SUM(M169:N169)</f>
        <v>3</v>
      </c>
      <c r="P169" s="281">
        <f>+'Lcc_BKK+DMK'!P169+Lcc_CNX!P169+Lcc_HDY!P169+Lcc_HKT!P169+Lcc_CEI!P169</f>
        <v>0</v>
      </c>
      <c r="Q169" s="288">
        <f t="shared" si="358"/>
        <v>3</v>
      </c>
      <c r="R169" s="278">
        <f>'Lcc_BKK+DMK'!R169+Lcc_CNX!R169+Lcc_HDY!R169+Lcc_HKT!R169+Lcc_CEI!R169</f>
        <v>0</v>
      </c>
      <c r="S169" s="279">
        <f>'Lcc_BKK+DMK'!S169+Lcc_CNX!S169+Lcc_HDY!S169+Lcc_HKT!S169+Lcc_CEI!S169</f>
        <v>4</v>
      </c>
      <c r="T169" s="288">
        <f>SUM(R169:S169)</f>
        <v>4</v>
      </c>
      <c r="U169" s="281">
        <f>+'Lcc_BKK+DMK'!U169+Lcc_CNX!U169+Lcc_HDY!U169+Lcc_HKT!U169+Lcc_CEI!U169</f>
        <v>0</v>
      </c>
      <c r="V169" s="288">
        <f>T169+U169</f>
        <v>4</v>
      </c>
      <c r="W169" s="282">
        <f t="shared" si="334"/>
        <v>33.333333333333329</v>
      </c>
    </row>
    <row r="170" spans="1:23" ht="14.25" thickTop="1" thickBot="1">
      <c r="L170" s="283" t="s">
        <v>40</v>
      </c>
      <c r="M170" s="284">
        <f t="shared" ref="M170:V170" si="359">+M167+M168+M169</f>
        <v>1</v>
      </c>
      <c r="N170" s="285">
        <f t="shared" si="359"/>
        <v>7</v>
      </c>
      <c r="O170" s="286">
        <f t="shared" si="359"/>
        <v>8</v>
      </c>
      <c r="P170" s="284">
        <f t="shared" si="359"/>
        <v>0</v>
      </c>
      <c r="Q170" s="286">
        <f t="shared" si="359"/>
        <v>8</v>
      </c>
      <c r="R170" s="284">
        <f t="shared" si="359"/>
        <v>0</v>
      </c>
      <c r="S170" s="285">
        <f t="shared" si="359"/>
        <v>6</v>
      </c>
      <c r="T170" s="286">
        <f t="shared" si="359"/>
        <v>6</v>
      </c>
      <c r="U170" s="284">
        <f t="shared" si="359"/>
        <v>0</v>
      </c>
      <c r="V170" s="286">
        <f t="shared" si="359"/>
        <v>6</v>
      </c>
      <c r="W170" s="287">
        <f t="shared" si="334"/>
        <v>-25</v>
      </c>
    </row>
    <row r="171" spans="1:23" ht="13.5" thickTop="1">
      <c r="L171" s="261" t="s">
        <v>10</v>
      </c>
      <c r="M171" s="278">
        <v>0</v>
      </c>
      <c r="N171" s="279">
        <v>10</v>
      </c>
      <c r="O171" s="280">
        <f>M171+N171</f>
        <v>10</v>
      </c>
      <c r="P171" s="281">
        <v>0</v>
      </c>
      <c r="Q171" s="280">
        <f t="shared" ref="Q171" si="360">O171+P171</f>
        <v>10</v>
      </c>
      <c r="R171" s="278">
        <f>'Lcc_BKK+DMK'!R171+Lcc_CNX!R171+Lcc_HDY!R171+Lcc_HKT!R171+Lcc_CEI!R171</f>
        <v>0</v>
      </c>
      <c r="S171" s="279">
        <f>'Lcc_BKK+DMK'!S171+Lcc_CNX!S171+Lcc_HDY!S171+Lcc_HKT!S171+Lcc_CEI!S171</f>
        <v>1</v>
      </c>
      <c r="T171" s="288">
        <f>SUM(R171:S171)</f>
        <v>1</v>
      </c>
      <c r="U171" s="281">
        <f>+'Lcc_BKK+DMK'!U171+Lcc_CNX!U171+Lcc_HDY!U171+Lcc_HKT!U171+Lcc_CEI!U171</f>
        <v>0</v>
      </c>
      <c r="V171" s="280">
        <f>T171+U171</f>
        <v>1</v>
      </c>
      <c r="W171" s="282">
        <f>IF(Q171=0,0,((V171/Q171)-1)*100)</f>
        <v>-90</v>
      </c>
    </row>
    <row r="172" spans="1:23">
      <c r="L172" s="261" t="s">
        <v>11</v>
      </c>
      <c r="M172" s="278">
        <v>1</v>
      </c>
      <c r="N172" s="279">
        <v>7</v>
      </c>
      <c r="O172" s="280">
        <f>M172+N172</f>
        <v>8</v>
      </c>
      <c r="P172" s="281">
        <v>0</v>
      </c>
      <c r="Q172" s="280">
        <f>O172+P172</f>
        <v>8</v>
      </c>
      <c r="R172" s="278">
        <f>'Lcc_BKK+DMK'!R172+Lcc_CNX!R172+Lcc_HDY!R172+Lcc_HKT!R172+Lcc_CEI!R172</f>
        <v>0</v>
      </c>
      <c r="S172" s="279">
        <f>'Lcc_BKK+DMK'!S172+Lcc_CNX!S172+Lcc_HDY!S172+Lcc_HKT!S172+Lcc_CEI!S172</f>
        <v>1</v>
      </c>
      <c r="T172" s="288">
        <f>SUM(R172:S172)</f>
        <v>1</v>
      </c>
      <c r="U172" s="281">
        <f>+'Lcc_BKK+DMK'!U172+Lcc_CNX!U172+Lcc_HDY!U172+Lcc_HKT!U172+Lcc_CEI!U172</f>
        <v>0</v>
      </c>
      <c r="V172" s="280">
        <f>T172+U172</f>
        <v>1</v>
      </c>
      <c r="W172" s="282">
        <f>IF(Q172=0,0,((V172/Q172)-1)*100)</f>
        <v>-87.5</v>
      </c>
    </row>
    <row r="173" spans="1:23" ht="13.5" thickBot="1">
      <c r="L173" s="267" t="s">
        <v>12</v>
      </c>
      <c r="M173" s="278">
        <v>3</v>
      </c>
      <c r="N173" s="279">
        <v>4</v>
      </c>
      <c r="O173" s="280">
        <f>M173+N173</f>
        <v>7</v>
      </c>
      <c r="P173" s="281">
        <v>0</v>
      </c>
      <c r="Q173" s="280">
        <f>O173+P173</f>
        <v>7</v>
      </c>
      <c r="R173" s="278">
        <f>'Lcc_BKK+DMK'!R173+Lcc_CNX!R173+Lcc_HDY!R173+Lcc_HKT!R173+Lcc_CEI!R173</f>
        <v>0</v>
      </c>
      <c r="S173" s="279">
        <f>'Lcc_BKK+DMK'!S173+Lcc_CNX!S173+Lcc_HDY!S173+Lcc_HKT!S173+Lcc_CEI!S173</f>
        <v>1</v>
      </c>
      <c r="T173" s="288">
        <f t="shared" ref="T173" si="361">SUM(R173:S173)</f>
        <v>1</v>
      </c>
      <c r="U173" s="281">
        <f>+'Lcc_BKK+DMK'!U173+Lcc_CNX!U173+Lcc_HDY!U173+Lcc_HKT!U173+Lcc_CEI!U173</f>
        <v>0</v>
      </c>
      <c r="V173" s="280">
        <f>T173+U173</f>
        <v>1</v>
      </c>
      <c r="W173" s="282">
        <f>IF(Q173=0,0,((V173/Q173)-1)*100)</f>
        <v>-85.714285714285722</v>
      </c>
    </row>
    <row r="174" spans="1:23" ht="14.25" thickTop="1" thickBot="1">
      <c r="L174" s="448" t="s">
        <v>57</v>
      </c>
      <c r="M174" s="449">
        <f t="shared" ref="M174" si="362">+M171+M172+M173</f>
        <v>4</v>
      </c>
      <c r="N174" s="450">
        <f t="shared" ref="N174" si="363">+N171+N172+N173</f>
        <v>21</v>
      </c>
      <c r="O174" s="451">
        <f t="shared" ref="O174" si="364">+O171+O172+O173</f>
        <v>25</v>
      </c>
      <c r="P174" s="449">
        <f t="shared" ref="P174" si="365">+P171+P172+P173</f>
        <v>0</v>
      </c>
      <c r="Q174" s="452">
        <f t="shared" ref="Q174" si="366">+Q171+Q172+Q173</f>
        <v>25</v>
      </c>
      <c r="R174" s="449">
        <f t="shared" ref="R174" si="367">+R171+R172+R173</f>
        <v>0</v>
      </c>
      <c r="S174" s="450">
        <f t="shared" ref="S174" si="368">+S171+S172+S173</f>
        <v>3</v>
      </c>
      <c r="T174" s="451">
        <f t="shared" ref="T174" si="369">+T171+T172+T173</f>
        <v>3</v>
      </c>
      <c r="U174" s="449">
        <f t="shared" ref="U174" si="370">+U171+U172+U173</f>
        <v>0</v>
      </c>
      <c r="V174" s="452">
        <f t="shared" ref="V174" si="371">+V171+V172+V173</f>
        <v>3</v>
      </c>
      <c r="W174" s="453">
        <f t="shared" ref="W174" si="372">IF(Q174=0,0,((V174/Q174)-1)*100)</f>
        <v>-88</v>
      </c>
    </row>
    <row r="175" spans="1:23" ht="14.25" thickTop="1" thickBot="1">
      <c r="L175" s="283" t="s">
        <v>64</v>
      </c>
      <c r="M175" s="284">
        <f t="shared" ref="M175" si="373">+M162+M166+M170+M174</f>
        <v>7</v>
      </c>
      <c r="N175" s="285">
        <f t="shared" ref="N175" si="374">+N162+N166+N170+N174</f>
        <v>35</v>
      </c>
      <c r="O175" s="286">
        <f t="shared" ref="O175" si="375">+O162+O166+O170+O174</f>
        <v>42</v>
      </c>
      <c r="P175" s="284">
        <f t="shared" ref="P175" si="376">+P162+P166+P170+P174</f>
        <v>0</v>
      </c>
      <c r="Q175" s="286">
        <f t="shared" ref="Q175" si="377">+Q162+Q166+Q170+Q174</f>
        <v>42</v>
      </c>
      <c r="R175" s="284">
        <f t="shared" ref="R175" si="378">+R162+R166+R170+R174</f>
        <v>5</v>
      </c>
      <c r="S175" s="285">
        <f t="shared" ref="S175" si="379">+S162+S166+S170+S174</f>
        <v>19</v>
      </c>
      <c r="T175" s="286">
        <f t="shared" ref="T175" si="380">+T162+T166+T170+T174</f>
        <v>24</v>
      </c>
      <c r="U175" s="284">
        <f t="shared" ref="U175" si="381">+U162+U166+U170+U174</f>
        <v>0</v>
      </c>
      <c r="V175" s="286">
        <f t="shared" ref="V175" si="382">+V162+V166+V170+V174</f>
        <v>24</v>
      </c>
      <c r="W175" s="287">
        <f>IF(Q175=0,0,((V175/Q175)-1)*100)</f>
        <v>-42.857142857142861</v>
      </c>
    </row>
    <row r="176" spans="1:23" ht="14.25" thickTop="1" thickBot="1">
      <c r="L176" s="296" t="s">
        <v>60</v>
      </c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</row>
    <row r="177" spans="1:23" ht="13.5" customHeight="1" thickTop="1">
      <c r="L177" s="499" t="s">
        <v>55</v>
      </c>
      <c r="M177" s="500"/>
      <c r="N177" s="500"/>
      <c r="O177" s="500"/>
      <c r="P177" s="500"/>
      <c r="Q177" s="500"/>
      <c r="R177" s="500"/>
      <c r="S177" s="500"/>
      <c r="T177" s="500"/>
      <c r="U177" s="500"/>
      <c r="V177" s="500"/>
      <c r="W177" s="501"/>
    </row>
    <row r="178" spans="1:23" ht="13.5" thickBot="1">
      <c r="L178" s="502" t="s">
        <v>52</v>
      </c>
      <c r="M178" s="503"/>
      <c r="N178" s="503"/>
      <c r="O178" s="503"/>
      <c r="P178" s="503"/>
      <c r="Q178" s="503"/>
      <c r="R178" s="503"/>
      <c r="S178" s="503"/>
      <c r="T178" s="503"/>
      <c r="U178" s="503"/>
      <c r="V178" s="503"/>
      <c r="W178" s="504"/>
    </row>
    <row r="179" spans="1:23" ht="14.25" thickTop="1" thickBot="1">
      <c r="L179" s="254"/>
      <c r="M179" s="255"/>
      <c r="N179" s="255"/>
      <c r="O179" s="255"/>
      <c r="P179" s="255"/>
      <c r="Q179" s="255"/>
      <c r="R179" s="255"/>
      <c r="S179" s="255"/>
      <c r="T179" s="255"/>
      <c r="U179" s="255"/>
      <c r="V179" s="255"/>
      <c r="W179" s="256" t="s">
        <v>34</v>
      </c>
    </row>
    <row r="180" spans="1:23" ht="14.25" thickTop="1" thickBot="1">
      <c r="L180" s="257"/>
      <c r="M180" s="484" t="s">
        <v>59</v>
      </c>
      <c r="N180" s="485"/>
      <c r="O180" s="485"/>
      <c r="P180" s="485"/>
      <c r="Q180" s="486"/>
      <c r="R180" s="258" t="s">
        <v>63</v>
      </c>
      <c r="S180" s="259"/>
      <c r="T180" s="297"/>
      <c r="U180" s="258"/>
      <c r="V180" s="258"/>
      <c r="W180" s="381" t="s">
        <v>2</v>
      </c>
    </row>
    <row r="181" spans="1:23" ht="13.5" thickTop="1">
      <c r="L181" s="261" t="s">
        <v>3</v>
      </c>
      <c r="M181" s="262"/>
      <c r="N181" s="263"/>
      <c r="O181" s="264"/>
      <c r="P181" s="265"/>
      <c r="Q181" s="264"/>
      <c r="R181" s="262"/>
      <c r="S181" s="263"/>
      <c r="T181" s="264"/>
      <c r="U181" s="265"/>
      <c r="V181" s="264"/>
      <c r="W181" s="382" t="s">
        <v>4</v>
      </c>
    </row>
    <row r="182" spans="1:23" ht="13.5" thickBot="1">
      <c r="L182" s="267"/>
      <c r="M182" s="268" t="s">
        <v>35</v>
      </c>
      <c r="N182" s="269" t="s">
        <v>36</v>
      </c>
      <c r="O182" s="270" t="s">
        <v>37</v>
      </c>
      <c r="P182" s="271" t="s">
        <v>32</v>
      </c>
      <c r="Q182" s="270" t="s">
        <v>7</v>
      </c>
      <c r="R182" s="268" t="s">
        <v>35</v>
      </c>
      <c r="S182" s="269" t="s">
        <v>36</v>
      </c>
      <c r="T182" s="270" t="s">
        <v>37</v>
      </c>
      <c r="U182" s="271" t="s">
        <v>32</v>
      </c>
      <c r="V182" s="270" t="s">
        <v>7</v>
      </c>
      <c r="W182" s="383"/>
    </row>
    <row r="183" spans="1:23" ht="6" customHeight="1" thickTop="1">
      <c r="L183" s="261"/>
      <c r="M183" s="273"/>
      <c r="N183" s="274"/>
      <c r="O183" s="275"/>
      <c r="P183" s="276"/>
      <c r="Q183" s="275"/>
      <c r="R183" s="273"/>
      <c r="S183" s="274"/>
      <c r="T183" s="275"/>
      <c r="U183" s="276"/>
      <c r="V183" s="275"/>
      <c r="W183" s="277"/>
    </row>
    <row r="184" spans="1:23">
      <c r="L184" s="261" t="s">
        <v>13</v>
      </c>
      <c r="M184" s="278">
        <f>+'Lcc_BKK+DMK'!M184+Lcc_CNX!M184+Lcc_HDY!M184+Lcc_HKT!M184+Lcc_CEI!M184</f>
        <v>232</v>
      </c>
      <c r="N184" s="279">
        <f>+'Lcc_BKK+DMK'!N184+Lcc_CNX!N184+Lcc_HDY!N184+Lcc_HKT!N184+Lcc_CEI!N184</f>
        <v>294</v>
      </c>
      <c r="O184" s="280">
        <f>M184+N184</f>
        <v>526</v>
      </c>
      <c r="P184" s="281">
        <f>+'Lcc_BKK+DMK'!P184+Lcc_CNX!P184+Lcc_HDY!P184+Lcc_HKT!P184+Lcc_CEI!P184</f>
        <v>0</v>
      </c>
      <c r="Q184" s="280">
        <f t="shared" ref="Q184:Q185" si="383">O184+P184</f>
        <v>526</v>
      </c>
      <c r="R184" s="278">
        <f>+'Lcc_BKK+DMK'!R184+Lcc_CNX!R184+Lcc_HDY!R184+Lcc_HKT!R184+Lcc_CEI!R184</f>
        <v>209</v>
      </c>
      <c r="S184" s="279">
        <f>+'Lcc_BKK+DMK'!S184+Lcc_CNX!S184+Lcc_HDY!S184+Lcc_HKT!S184+Lcc_CEI!S184</f>
        <v>582</v>
      </c>
      <c r="T184" s="280">
        <f>R184+S184</f>
        <v>791</v>
      </c>
      <c r="U184" s="281">
        <f>+'Lcc_BKK+DMK'!U184+Lcc_CNX!U184+Lcc_HDY!U184+Lcc_HKT!U184+Lcc_CEI!U184</f>
        <v>0</v>
      </c>
      <c r="V184" s="280">
        <f>T184+U184</f>
        <v>791</v>
      </c>
      <c r="W184" s="282">
        <f t="shared" ref="W184:W195" si="384">IF(Q184=0,0,((V184/Q184)-1)*100)</f>
        <v>50.380228136882124</v>
      </c>
    </row>
    <row r="185" spans="1:23">
      <c r="L185" s="261" t="s">
        <v>14</v>
      </c>
      <c r="M185" s="278">
        <f>+'Lcc_BKK+DMK'!M185+Lcc_CNX!M185+Lcc_HDY!M185+Lcc_HKT!M185+Lcc_CEI!M185</f>
        <v>178</v>
      </c>
      <c r="N185" s="279">
        <f>+'Lcc_BKK+DMK'!N185+Lcc_CNX!N185+Lcc_HDY!N185+Lcc_HKT!N185+Lcc_CEI!N185</f>
        <v>329</v>
      </c>
      <c r="O185" s="280">
        <f>M185+N185</f>
        <v>507</v>
      </c>
      <c r="P185" s="281">
        <f>+'Lcc_BKK+DMK'!P185+Lcc_CNX!P185+Lcc_HDY!P185+Lcc_HKT!P185+Lcc_CEI!P185</f>
        <v>0</v>
      </c>
      <c r="Q185" s="280">
        <f t="shared" si="383"/>
        <v>507</v>
      </c>
      <c r="R185" s="278">
        <f>+'Lcc_BKK+DMK'!R185+Lcc_CNX!R185+Lcc_HDY!R185+Lcc_HKT!R185+Lcc_CEI!R185</f>
        <v>189</v>
      </c>
      <c r="S185" s="279">
        <f>+'Lcc_BKK+DMK'!S185+Lcc_CNX!S185+Lcc_HDY!S185+Lcc_HKT!S185+Lcc_CEI!S185</f>
        <v>565</v>
      </c>
      <c r="T185" s="280">
        <f>R185+S185</f>
        <v>754</v>
      </c>
      <c r="U185" s="281">
        <f>+'Lcc_BKK+DMK'!U185+Lcc_CNX!U185+Lcc_HDY!U185+Lcc_HKT!U185+Lcc_CEI!U185</f>
        <v>0</v>
      </c>
      <c r="V185" s="280">
        <f>T185+U185</f>
        <v>754</v>
      </c>
      <c r="W185" s="282">
        <f t="shared" si="384"/>
        <v>48.717948717948723</v>
      </c>
    </row>
    <row r="186" spans="1:23" ht="13.5" thickBot="1">
      <c r="L186" s="261" t="s">
        <v>15</v>
      </c>
      <c r="M186" s="278">
        <f>+'Lcc_BKK+DMK'!M186+Lcc_CNX!M186+Lcc_HDY!M186+Lcc_HKT!M186+Lcc_CEI!M186</f>
        <v>142</v>
      </c>
      <c r="N186" s="279">
        <f>+'Lcc_BKK+DMK'!N186+Lcc_CNX!N186+Lcc_HDY!N186+Lcc_HKT!N186+Lcc_CEI!N186</f>
        <v>503</v>
      </c>
      <c r="O186" s="280">
        <f>M186+N186</f>
        <v>645</v>
      </c>
      <c r="P186" s="281">
        <f>+'Lcc_BKK+DMK'!P186+Lcc_CNX!P186+Lcc_HDY!P186+Lcc_HKT!P186+Lcc_CEI!P186</f>
        <v>0</v>
      </c>
      <c r="Q186" s="280">
        <f>O186+P186</f>
        <v>645</v>
      </c>
      <c r="R186" s="278">
        <f>+'Lcc_BKK+DMK'!R186+Lcc_CNX!R186+Lcc_HDY!R186+Lcc_HKT!R186+Lcc_CEI!R186</f>
        <v>192</v>
      </c>
      <c r="S186" s="279">
        <f>+'Lcc_BKK+DMK'!S186+Lcc_CNX!S186+Lcc_HDY!S186+Lcc_HKT!S186+Lcc_CEI!S186</f>
        <v>538</v>
      </c>
      <c r="T186" s="280">
        <f>R186+S186</f>
        <v>730</v>
      </c>
      <c r="U186" s="281">
        <f>+'Lcc_BKK+DMK'!U186+Lcc_CNX!U186+Lcc_HDY!U186+Lcc_HKT!U186+Lcc_CEI!U186</f>
        <v>0</v>
      </c>
      <c r="V186" s="280">
        <f>T186+U186</f>
        <v>730</v>
      </c>
      <c r="W186" s="282">
        <f>IF(Q186=0,0,((V186/Q186)-1)*100)</f>
        <v>13.178294573643413</v>
      </c>
    </row>
    <row r="187" spans="1:23" ht="14.25" thickTop="1" thickBot="1">
      <c r="L187" s="283" t="s">
        <v>61</v>
      </c>
      <c r="M187" s="284">
        <f t="shared" ref="M187" si="385">+M184+M185+M186</f>
        <v>552</v>
      </c>
      <c r="N187" s="285">
        <f t="shared" ref="N187" si="386">+N184+N185+N186</f>
        <v>1126</v>
      </c>
      <c r="O187" s="286">
        <f t="shared" ref="O187" si="387">+O184+O185+O186</f>
        <v>1678</v>
      </c>
      <c r="P187" s="284">
        <f t="shared" ref="P187" si="388">+P184+P185+P186</f>
        <v>0</v>
      </c>
      <c r="Q187" s="286">
        <f t="shared" ref="Q187" si="389">+Q184+Q185+Q186</f>
        <v>1678</v>
      </c>
      <c r="R187" s="284">
        <f t="shared" ref="R187" si="390">+R184+R185+R186</f>
        <v>590</v>
      </c>
      <c r="S187" s="285">
        <f t="shared" ref="S187" si="391">+S184+S185+S186</f>
        <v>1685</v>
      </c>
      <c r="T187" s="286">
        <f t="shared" ref="T187" si="392">+T184+T185+T186</f>
        <v>2275</v>
      </c>
      <c r="U187" s="284">
        <f t="shared" ref="U187" si="393">+U184+U185+U186</f>
        <v>0</v>
      </c>
      <c r="V187" s="286">
        <f t="shared" ref="V187" si="394">+V184+V185+V186</f>
        <v>2275</v>
      </c>
      <c r="W187" s="287">
        <f t="shared" si="384"/>
        <v>35.578069129916571</v>
      </c>
    </row>
    <row r="188" spans="1:23" ht="13.5" thickTop="1">
      <c r="L188" s="261" t="s">
        <v>16</v>
      </c>
      <c r="M188" s="278">
        <f>+'Lcc_BKK+DMK'!M188+Lcc_CNX!M188+Lcc_HDY!M188+Lcc_HKT!M188+Lcc_CEI!M188</f>
        <v>120</v>
      </c>
      <c r="N188" s="279">
        <f>+'Lcc_BKK+DMK'!N188+Lcc_CNX!N188+Lcc_HDY!N188+Lcc_HKT!N188+Lcc_CEI!N188</f>
        <v>426</v>
      </c>
      <c r="O188" s="280">
        <f>SUM(M188:N188)</f>
        <v>546</v>
      </c>
      <c r="P188" s="281">
        <f>+'Lcc_BKK+DMK'!P188+Lcc_CNX!P188+Lcc_HDY!P188+Lcc_HKT!P188+Lcc_CEI!P188</f>
        <v>0</v>
      </c>
      <c r="Q188" s="280">
        <f t="shared" ref="Q188:Q190" si="395">O188+P188</f>
        <v>546</v>
      </c>
      <c r="R188" s="278">
        <f>+'Lcc_BKK+DMK'!R188+Lcc_CNX!R188+Lcc_HDY!R188+Lcc_HKT!R188+Lcc_CEI!R188</f>
        <v>139</v>
      </c>
      <c r="S188" s="279">
        <f>+'Lcc_BKK+DMK'!S188+Lcc_CNX!S188+Lcc_HDY!S188+Lcc_HKT!S188+Lcc_CEI!S188</f>
        <v>498</v>
      </c>
      <c r="T188" s="280">
        <f>SUM(R188:S188)</f>
        <v>637</v>
      </c>
      <c r="U188" s="281">
        <f>+'Lcc_BKK+DMK'!U188+Lcc_CNX!U188+Lcc_HDY!U188+Lcc_HKT!U188+Lcc_CEI!U188</f>
        <v>0</v>
      </c>
      <c r="V188" s="280">
        <f>T188+U188</f>
        <v>637</v>
      </c>
      <c r="W188" s="282">
        <f t="shared" si="384"/>
        <v>16.666666666666675</v>
      </c>
    </row>
    <row r="189" spans="1:23">
      <c r="L189" s="261" t="s">
        <v>17</v>
      </c>
      <c r="M189" s="278">
        <f>+'Lcc_BKK+DMK'!M189+Lcc_CNX!M189+Lcc_HDY!M189+Lcc_HKT!M189+Lcc_CEI!M189</f>
        <v>153</v>
      </c>
      <c r="N189" s="279">
        <f>+'Lcc_BKK+DMK'!N189+Lcc_CNX!N189+Lcc_HDY!N189+Lcc_HKT!N189+Lcc_CEI!N189</f>
        <v>516</v>
      </c>
      <c r="O189" s="280">
        <f>SUM(M189:N189)</f>
        <v>669</v>
      </c>
      <c r="P189" s="281">
        <f>+'Lcc_BKK+DMK'!P189+Lcc_CNX!P189+Lcc_HDY!P189+Lcc_HKT!P189+Lcc_CEI!P189</f>
        <v>0</v>
      </c>
      <c r="Q189" s="280">
        <f>O189+P189</f>
        <v>669</v>
      </c>
      <c r="R189" s="278">
        <f>+'Lcc_BKK+DMK'!R189+Lcc_CNX!R189+Lcc_HDY!R189+Lcc_HKT!R189+Lcc_CEI!R189</f>
        <v>155</v>
      </c>
      <c r="S189" s="279">
        <f>+'Lcc_BKK+DMK'!S189+Lcc_CNX!S189+Lcc_HDY!S189+Lcc_HKT!S189+Lcc_CEI!S189</f>
        <v>544</v>
      </c>
      <c r="T189" s="280">
        <f>SUM(R189:S189)</f>
        <v>699</v>
      </c>
      <c r="U189" s="281">
        <f>+'Lcc_BKK+DMK'!U189+Lcc_CNX!U189+Lcc_HDY!U189+Lcc_HKT!U189+Lcc_CEI!U189</f>
        <v>0</v>
      </c>
      <c r="V189" s="280">
        <f>T189+U189</f>
        <v>699</v>
      </c>
      <c r="W189" s="282">
        <f t="shared" ref="W189" si="396">IF(Q189=0,0,((V189/Q189)-1)*100)</f>
        <v>4.4843049327354167</v>
      </c>
    </row>
    <row r="190" spans="1:23" ht="13.5" thickBot="1">
      <c r="L190" s="261" t="s">
        <v>18</v>
      </c>
      <c r="M190" s="278">
        <f>+'Lcc_BKK+DMK'!M190+Lcc_CNX!M190+Lcc_HDY!M190+Lcc_HKT!M190+Lcc_CEI!M190</f>
        <v>183</v>
      </c>
      <c r="N190" s="279">
        <f>+'Lcc_BKK+DMK'!N190+Lcc_CNX!N190+Lcc_HDY!N190+Lcc_HKT!N190+Lcc_CEI!N190</f>
        <v>564</v>
      </c>
      <c r="O190" s="288">
        <f>SUM(M190:N190)</f>
        <v>747</v>
      </c>
      <c r="P190" s="289">
        <f>+'Lcc_BKK+DMK'!P190+Lcc_CNX!P190+Lcc_HDY!P190+Lcc_HKT!P190+Lcc_CEI!P190</f>
        <v>0</v>
      </c>
      <c r="Q190" s="288">
        <f t="shared" si="395"/>
        <v>747</v>
      </c>
      <c r="R190" s="278">
        <f>+'Lcc_BKK+DMK'!R190+Lcc_CNX!R190+Lcc_HDY!R190+Lcc_HKT!R190+Lcc_CEI!R190</f>
        <v>227</v>
      </c>
      <c r="S190" s="279">
        <f>+'Lcc_BKK+DMK'!S190+Lcc_CNX!S190+Lcc_HDY!S190+Lcc_HKT!S190+Lcc_CEI!S190</f>
        <v>731</v>
      </c>
      <c r="T190" s="288">
        <f>SUM(R190:S190)</f>
        <v>958</v>
      </c>
      <c r="U190" s="289">
        <f>+'Lcc_BKK+DMK'!U190+Lcc_CNX!U190+Lcc_HDY!U190+Lcc_HKT!U190+Lcc_CEI!U190</f>
        <v>0</v>
      </c>
      <c r="V190" s="288">
        <f>T190+U190</f>
        <v>958</v>
      </c>
      <c r="W190" s="282">
        <f t="shared" si="384"/>
        <v>28.246318607764387</v>
      </c>
    </row>
    <row r="191" spans="1:23" ht="14.25" thickTop="1" thickBot="1">
      <c r="L191" s="290" t="s">
        <v>39</v>
      </c>
      <c r="M191" s="291">
        <f>+M188+M189+M190</f>
        <v>456</v>
      </c>
      <c r="N191" s="291">
        <f t="shared" ref="N191" si="397">+N188+N189+N190</f>
        <v>1506</v>
      </c>
      <c r="O191" s="292">
        <f t="shared" ref="O191" si="398">+O188+O189+O190</f>
        <v>1962</v>
      </c>
      <c r="P191" s="293">
        <f t="shared" ref="P191" si="399">+P188+P189+P190</f>
        <v>0</v>
      </c>
      <c r="Q191" s="292">
        <f t="shared" ref="Q191" si="400">+Q188+Q189+Q190</f>
        <v>1962</v>
      </c>
      <c r="R191" s="291">
        <f t="shared" ref="R191" si="401">+R188+R189+R190</f>
        <v>521</v>
      </c>
      <c r="S191" s="291">
        <f t="shared" ref="S191" si="402">+S188+S189+S190</f>
        <v>1773</v>
      </c>
      <c r="T191" s="292">
        <f t="shared" ref="T191" si="403">+T188+T189+T190</f>
        <v>2294</v>
      </c>
      <c r="U191" s="293">
        <f t="shared" ref="U191" si="404">+U188+U189+U190</f>
        <v>0</v>
      </c>
      <c r="V191" s="292">
        <f t="shared" ref="V191" si="405">+V188+V189+V190</f>
        <v>2294</v>
      </c>
      <c r="W191" s="294">
        <f t="shared" si="384"/>
        <v>16.921508664627936</v>
      </c>
    </row>
    <row r="192" spans="1:23" ht="13.5" thickTop="1">
      <c r="A192" s="424"/>
      <c r="K192" s="424"/>
      <c r="L192" s="261" t="s">
        <v>21</v>
      </c>
      <c r="M192" s="278">
        <f>+'Lcc_BKK+DMK'!M192+Lcc_CNX!M192+Lcc_HDY!M192+Lcc_HKT!M192+Lcc_CEI!M192</f>
        <v>214</v>
      </c>
      <c r="N192" s="279">
        <f>+'Lcc_BKK+DMK'!N192+Lcc_CNX!N192+Lcc_HDY!N192+Lcc_HKT!N192+Lcc_CEI!N192</f>
        <v>662</v>
      </c>
      <c r="O192" s="288">
        <f>SUM(M192:N192)</f>
        <v>876</v>
      </c>
      <c r="P192" s="295">
        <f>+'Lcc_BKK+DMK'!P192+Lcc_CNX!P192+Lcc_HDY!P192+Lcc_HKT!P192+Lcc_CEI!P192</f>
        <v>0</v>
      </c>
      <c r="Q192" s="288">
        <f t="shared" ref="Q192:Q194" si="406">O192+P192</f>
        <v>876</v>
      </c>
      <c r="R192" s="278">
        <f>+'Lcc_BKK+DMK'!R192+Lcc_CNX!R192+Lcc_HDY!R192+Lcc_HKT!R192+Lcc_CEI!R192</f>
        <v>221</v>
      </c>
      <c r="S192" s="279">
        <f>+'Lcc_BKK+DMK'!S192+Lcc_CNX!S192+Lcc_HDY!S192+Lcc_HKT!S192+Lcc_CEI!S192</f>
        <v>776</v>
      </c>
      <c r="T192" s="288">
        <f>SUM(R192:S192)</f>
        <v>997</v>
      </c>
      <c r="U192" s="295">
        <f>+'Lcc_BKK+DMK'!U192+Lcc_CNX!U192+Lcc_HDY!U192+Lcc_HKT!U192+Lcc_CEI!U192</f>
        <v>0</v>
      </c>
      <c r="V192" s="288">
        <f>T192+U192</f>
        <v>997</v>
      </c>
      <c r="W192" s="282">
        <f t="shared" si="384"/>
        <v>13.812785388127846</v>
      </c>
    </row>
    <row r="193" spans="1:23">
      <c r="A193" s="424"/>
      <c r="K193" s="424"/>
      <c r="L193" s="261" t="s">
        <v>22</v>
      </c>
      <c r="M193" s="278">
        <f>+'Lcc_BKK+DMK'!M193+Lcc_CNX!M193+Lcc_HDY!M193+Lcc_HKT!M193+Lcc_CEI!M193</f>
        <v>217</v>
      </c>
      <c r="N193" s="279">
        <f>+'Lcc_BKK+DMK'!N193+Lcc_CNX!N193+Lcc_HDY!N193+Lcc_HKT!N193+Lcc_CEI!N193</f>
        <v>640</v>
      </c>
      <c r="O193" s="288">
        <f>SUM(M193:N193)</f>
        <v>857</v>
      </c>
      <c r="P193" s="281">
        <f>+'Lcc_BKK+DMK'!P193+Lcc_CNX!P193+Lcc_HDY!P193+Lcc_HKT!P193+Lcc_CEI!P193</f>
        <v>0</v>
      </c>
      <c r="Q193" s="288">
        <f t="shared" si="406"/>
        <v>857</v>
      </c>
      <c r="R193" s="278">
        <f>+'Lcc_BKK+DMK'!R193+Lcc_CNX!R193+Lcc_HDY!R193+Lcc_HKT!R193+Lcc_CEI!R193</f>
        <v>263</v>
      </c>
      <c r="S193" s="279">
        <f>+'Lcc_BKK+DMK'!S193+Lcc_CNX!S193+Lcc_HDY!S193+Lcc_HKT!S193+Lcc_CEI!S193</f>
        <v>943</v>
      </c>
      <c r="T193" s="288">
        <f>SUM(R193:S193)</f>
        <v>1206</v>
      </c>
      <c r="U193" s="281">
        <f>+'Lcc_BKK+DMK'!U193+Lcc_CNX!U193+Lcc_HDY!U193+Lcc_HKT!U193+Lcc_CEI!U193</f>
        <v>0</v>
      </c>
      <c r="V193" s="288">
        <f>T193+U193</f>
        <v>1206</v>
      </c>
      <c r="W193" s="282">
        <f t="shared" si="384"/>
        <v>40.723453908984844</v>
      </c>
    </row>
    <row r="194" spans="1:23" ht="13.5" thickBot="1">
      <c r="A194" s="424"/>
      <c r="K194" s="424"/>
      <c r="L194" s="261" t="s">
        <v>23</v>
      </c>
      <c r="M194" s="278">
        <f>+'Lcc_BKK+DMK'!M194+Lcc_CNX!M194+Lcc_HDY!M194+Lcc_HKT!M194+Lcc_CEI!M194</f>
        <v>202</v>
      </c>
      <c r="N194" s="279">
        <f>+'Lcc_BKK+DMK'!N194+Lcc_CNX!N194+Lcc_HDY!N194+Lcc_HKT!N194+Lcc_CEI!N194</f>
        <v>599</v>
      </c>
      <c r="O194" s="288">
        <f>SUM(M194:N194)</f>
        <v>801</v>
      </c>
      <c r="P194" s="281">
        <f>+'Lcc_BKK+DMK'!P194+Lcc_CNX!P194+Lcc_HDY!P194+Lcc_HKT!P194+Lcc_CEI!P194</f>
        <v>0</v>
      </c>
      <c r="Q194" s="288">
        <f t="shared" si="406"/>
        <v>801</v>
      </c>
      <c r="R194" s="278">
        <f>+'Lcc_BKK+DMK'!R194+Lcc_CNX!R194+Lcc_HDY!R194+Lcc_HKT!R194+Lcc_CEI!R194</f>
        <v>314</v>
      </c>
      <c r="S194" s="279">
        <f>+'Lcc_BKK+DMK'!S194+Lcc_CNX!S194+Lcc_HDY!S194+Lcc_HKT!S194+Lcc_CEI!S194</f>
        <v>1108</v>
      </c>
      <c r="T194" s="288">
        <f>SUM(R194:S194)</f>
        <v>1422</v>
      </c>
      <c r="U194" s="281">
        <f>+'Lcc_BKK+DMK'!U194+Lcc_CNX!U194+Lcc_HDY!U194+Lcc_HKT!U194+Lcc_CEI!U194</f>
        <v>0</v>
      </c>
      <c r="V194" s="288">
        <f>T194+U194</f>
        <v>1422</v>
      </c>
      <c r="W194" s="282">
        <f t="shared" si="384"/>
        <v>77.528089887640434</v>
      </c>
    </row>
    <row r="195" spans="1:23" ht="14.25" thickTop="1" thickBot="1">
      <c r="A195" s="424"/>
      <c r="K195" s="424"/>
      <c r="L195" s="283" t="s">
        <v>40</v>
      </c>
      <c r="M195" s="284">
        <f t="shared" ref="M195:V195" si="407">+M192+M193+M194</f>
        <v>633</v>
      </c>
      <c r="N195" s="285">
        <f t="shared" si="407"/>
        <v>1901</v>
      </c>
      <c r="O195" s="286">
        <f t="shared" si="407"/>
        <v>2534</v>
      </c>
      <c r="P195" s="284">
        <f t="shared" si="407"/>
        <v>0</v>
      </c>
      <c r="Q195" s="286">
        <f t="shared" si="407"/>
        <v>2534</v>
      </c>
      <c r="R195" s="284">
        <f t="shared" si="407"/>
        <v>798</v>
      </c>
      <c r="S195" s="285">
        <f t="shared" si="407"/>
        <v>2827</v>
      </c>
      <c r="T195" s="286">
        <f t="shared" si="407"/>
        <v>3625</v>
      </c>
      <c r="U195" s="284">
        <f t="shared" si="407"/>
        <v>0</v>
      </c>
      <c r="V195" s="286">
        <f t="shared" si="407"/>
        <v>3625</v>
      </c>
      <c r="W195" s="287">
        <f t="shared" si="384"/>
        <v>43.054459352801899</v>
      </c>
    </row>
    <row r="196" spans="1:23" ht="13.5" thickTop="1">
      <c r="L196" s="261" t="s">
        <v>10</v>
      </c>
      <c r="M196" s="278">
        <v>228</v>
      </c>
      <c r="N196" s="279">
        <v>616</v>
      </c>
      <c r="O196" s="280">
        <f>M196+N196</f>
        <v>844</v>
      </c>
      <c r="P196" s="281">
        <v>0</v>
      </c>
      <c r="Q196" s="280">
        <f t="shared" ref="Q196" si="408">O196+P196</f>
        <v>844</v>
      </c>
      <c r="R196" s="278">
        <f>+'Lcc_BKK+DMK'!R196+Lcc_CNX!R196+Lcc_HDY!R196+Lcc_HKT!R196+Lcc_CEI!R196</f>
        <v>306</v>
      </c>
      <c r="S196" s="279">
        <f>+'Lcc_BKK+DMK'!S196+Lcc_CNX!S196+Lcc_HDY!S196+Lcc_HKT!S196+Lcc_CEI!S196</f>
        <v>1095</v>
      </c>
      <c r="T196" s="288">
        <f>SUM(R196:S196)</f>
        <v>1401</v>
      </c>
      <c r="U196" s="281">
        <f>+'Lcc_BKK+DMK'!U196+Lcc_CNX!U196+Lcc_HDY!U196+Lcc_HKT!U196+Lcc_CEI!U196</f>
        <v>0</v>
      </c>
      <c r="V196" s="280">
        <f>T196+U196</f>
        <v>1401</v>
      </c>
      <c r="W196" s="282">
        <f>IF(Q196=0,0,((V196/Q196)-1)*100)</f>
        <v>65.995260663507111</v>
      </c>
    </row>
    <row r="197" spans="1:23">
      <c r="L197" s="261" t="s">
        <v>11</v>
      </c>
      <c r="M197" s="278">
        <v>192</v>
      </c>
      <c r="N197" s="279">
        <v>578</v>
      </c>
      <c r="O197" s="280">
        <f>M197+N197</f>
        <v>770</v>
      </c>
      <c r="P197" s="281">
        <v>0</v>
      </c>
      <c r="Q197" s="280">
        <f>O197+P197</f>
        <v>770</v>
      </c>
      <c r="R197" s="278">
        <f>+'Lcc_BKK+DMK'!R197+Lcc_CNX!R197+Lcc_HDY!R197+Lcc_HKT!R197+Lcc_CEI!R197</f>
        <v>262</v>
      </c>
      <c r="S197" s="279">
        <f>+'Lcc_BKK+DMK'!S197+Lcc_CNX!S197+Lcc_HDY!S197+Lcc_HKT!S197+Lcc_CEI!S197</f>
        <v>1037</v>
      </c>
      <c r="T197" s="288">
        <f>SUM(R197:S197)</f>
        <v>1299</v>
      </c>
      <c r="U197" s="281">
        <f>+'Lcc_BKK+DMK'!U197+Lcc_CNX!U197+Lcc_HDY!U197+Lcc_HKT!U197+Lcc_CEI!U197</f>
        <v>0</v>
      </c>
      <c r="V197" s="280">
        <f>T197+U197</f>
        <v>1299</v>
      </c>
      <c r="W197" s="282">
        <f>IF(Q197=0,0,((V197/Q197)-1)*100)</f>
        <v>68.701298701298711</v>
      </c>
    </row>
    <row r="198" spans="1:23" ht="13.5" thickBot="1">
      <c r="L198" s="267" t="s">
        <v>12</v>
      </c>
      <c r="M198" s="278">
        <v>203</v>
      </c>
      <c r="N198" s="279">
        <v>631</v>
      </c>
      <c r="O198" s="280">
        <f>M198+N198</f>
        <v>834</v>
      </c>
      <c r="P198" s="281">
        <v>0</v>
      </c>
      <c r="Q198" s="280">
        <f>O198+P198</f>
        <v>834</v>
      </c>
      <c r="R198" s="278">
        <f>+'Lcc_BKK+DMK'!R198+Lcc_CNX!R198+Lcc_HDY!R198+Lcc_HKT!R198+Lcc_CEI!R198</f>
        <v>324</v>
      </c>
      <c r="S198" s="279">
        <f>+'Lcc_BKK+DMK'!S198+Lcc_CNX!S198+Lcc_HDY!S198+Lcc_HKT!S198+Lcc_CEI!S198</f>
        <v>1115</v>
      </c>
      <c r="T198" s="288">
        <f t="shared" ref="T198" si="409">SUM(R198:S198)</f>
        <v>1439</v>
      </c>
      <c r="U198" s="281">
        <f>+'Lcc_BKK+DMK'!U198+Lcc_CNX!U198+Lcc_HDY!U198+Lcc_HKT!U198+Lcc_CEI!U198</f>
        <v>0</v>
      </c>
      <c r="V198" s="280">
        <f>T198+U198</f>
        <v>1439</v>
      </c>
      <c r="W198" s="282">
        <f>IF(Q198=0,0,((V198/Q198)-1)*100)</f>
        <v>72.541966426858508</v>
      </c>
    </row>
    <row r="199" spans="1:23" ht="14.25" thickTop="1" thickBot="1">
      <c r="L199" s="448" t="s">
        <v>57</v>
      </c>
      <c r="M199" s="449">
        <f t="shared" ref="M199" si="410">+M196+M197+M198</f>
        <v>623</v>
      </c>
      <c r="N199" s="450">
        <f t="shared" ref="N199" si="411">+N196+N197+N198</f>
        <v>1825</v>
      </c>
      <c r="O199" s="451">
        <f t="shared" ref="O199" si="412">+O196+O197+O198</f>
        <v>2448</v>
      </c>
      <c r="P199" s="449">
        <f t="shared" ref="P199" si="413">+P196+P197+P198</f>
        <v>0</v>
      </c>
      <c r="Q199" s="452">
        <f t="shared" ref="Q199" si="414">+Q196+Q197+Q198</f>
        <v>2448</v>
      </c>
      <c r="R199" s="449">
        <f t="shared" ref="R199" si="415">+R196+R197+R198</f>
        <v>892</v>
      </c>
      <c r="S199" s="450">
        <f t="shared" ref="S199" si="416">+S196+S197+S198</f>
        <v>3247</v>
      </c>
      <c r="T199" s="451">
        <f t="shared" ref="T199" si="417">+T196+T197+T198</f>
        <v>4139</v>
      </c>
      <c r="U199" s="449">
        <f t="shared" ref="U199" si="418">+U196+U197+U198</f>
        <v>0</v>
      </c>
      <c r="V199" s="452">
        <f t="shared" ref="V199" si="419">+V196+V197+V198</f>
        <v>4139</v>
      </c>
      <c r="W199" s="453">
        <f t="shared" ref="W199" si="420">IF(Q199=0,0,((V199/Q199)-1)*100)</f>
        <v>69.076797385620921</v>
      </c>
    </row>
    <row r="200" spans="1:23" ht="14.25" thickTop="1" thickBot="1">
      <c r="L200" s="283" t="s">
        <v>64</v>
      </c>
      <c r="M200" s="284">
        <f t="shared" ref="M200" si="421">+M187+M191+M195+M199</f>
        <v>2264</v>
      </c>
      <c r="N200" s="285">
        <f t="shared" ref="N200" si="422">+N187+N191+N195+N199</f>
        <v>6358</v>
      </c>
      <c r="O200" s="286">
        <f t="shared" ref="O200" si="423">+O187+O191+O195+O199</f>
        <v>8622</v>
      </c>
      <c r="P200" s="284">
        <f t="shared" ref="P200" si="424">+P187+P191+P195+P199</f>
        <v>0</v>
      </c>
      <c r="Q200" s="286">
        <f t="shared" ref="Q200" si="425">+Q187+Q191+Q195+Q199</f>
        <v>8622</v>
      </c>
      <c r="R200" s="284">
        <f t="shared" ref="R200" si="426">+R187+R191+R195+R199</f>
        <v>2801</v>
      </c>
      <c r="S200" s="285">
        <f t="shared" ref="S200" si="427">+S187+S191+S195+S199</f>
        <v>9532</v>
      </c>
      <c r="T200" s="286">
        <f t="shared" ref="T200" si="428">+T187+T191+T195+T199</f>
        <v>12333</v>
      </c>
      <c r="U200" s="284">
        <f t="shared" ref="U200" si="429">+U187+U191+U195+U199</f>
        <v>0</v>
      </c>
      <c r="V200" s="286">
        <f t="shared" ref="V200" si="430">+V187+V191+V195+V199</f>
        <v>12333</v>
      </c>
      <c r="W200" s="287">
        <f>IF(Q200=0,0,((V200/Q200)-1)*100)</f>
        <v>43.0410577592206</v>
      </c>
    </row>
    <row r="201" spans="1:23" ht="13.5" customHeight="1" thickTop="1" thickBot="1">
      <c r="L201" s="296" t="s">
        <v>60</v>
      </c>
      <c r="M201" s="255"/>
      <c r="N201" s="255"/>
      <c r="O201" s="255"/>
      <c r="P201" s="255"/>
      <c r="Q201" s="255"/>
      <c r="R201" s="255"/>
      <c r="S201" s="255"/>
      <c r="T201" s="255"/>
      <c r="U201" s="255"/>
      <c r="V201" s="255"/>
      <c r="W201" s="255"/>
    </row>
    <row r="202" spans="1:23" ht="13.5" thickTop="1">
      <c r="L202" s="490" t="s">
        <v>56</v>
      </c>
      <c r="M202" s="491"/>
      <c r="N202" s="491"/>
      <c r="O202" s="491"/>
      <c r="P202" s="491"/>
      <c r="Q202" s="491"/>
      <c r="R202" s="491"/>
      <c r="S202" s="491"/>
      <c r="T202" s="491"/>
      <c r="U202" s="491"/>
      <c r="V202" s="491"/>
      <c r="W202" s="492"/>
    </row>
    <row r="203" spans="1:23" ht="13.5" thickBot="1">
      <c r="L203" s="493" t="s">
        <v>53</v>
      </c>
      <c r="M203" s="494"/>
      <c r="N203" s="494"/>
      <c r="O203" s="494"/>
      <c r="P203" s="494"/>
      <c r="Q203" s="494"/>
      <c r="R203" s="494"/>
      <c r="S203" s="494"/>
      <c r="T203" s="494"/>
      <c r="U203" s="494"/>
      <c r="V203" s="494"/>
      <c r="W203" s="495"/>
    </row>
    <row r="204" spans="1:23" ht="14.25" thickTop="1" thickBot="1">
      <c r="L204" s="254"/>
      <c r="M204" s="255"/>
      <c r="N204" s="255"/>
      <c r="O204" s="255"/>
      <c r="P204" s="255"/>
      <c r="Q204" s="255"/>
      <c r="R204" s="255"/>
      <c r="S204" s="255"/>
      <c r="T204" s="255"/>
      <c r="U204" s="255"/>
      <c r="V204" s="255"/>
      <c r="W204" s="256" t="s">
        <v>34</v>
      </c>
    </row>
    <row r="205" spans="1:23" ht="13.5" customHeight="1" thickTop="1" thickBot="1">
      <c r="L205" s="257"/>
      <c r="M205" s="484" t="s">
        <v>59</v>
      </c>
      <c r="N205" s="485"/>
      <c r="O205" s="485"/>
      <c r="P205" s="485"/>
      <c r="Q205" s="486"/>
      <c r="R205" s="258" t="s">
        <v>63</v>
      </c>
      <c r="S205" s="259"/>
      <c r="T205" s="297"/>
      <c r="U205" s="258"/>
      <c r="V205" s="258"/>
      <c r="W205" s="381" t="s">
        <v>2</v>
      </c>
    </row>
    <row r="206" spans="1:23" ht="13.5" thickTop="1">
      <c r="L206" s="261" t="s">
        <v>3</v>
      </c>
      <c r="M206" s="262"/>
      <c r="N206" s="263"/>
      <c r="O206" s="264"/>
      <c r="P206" s="265"/>
      <c r="Q206" s="311"/>
      <c r="R206" s="262"/>
      <c r="S206" s="263"/>
      <c r="T206" s="264"/>
      <c r="U206" s="265"/>
      <c r="V206" s="380"/>
      <c r="W206" s="382" t="s">
        <v>4</v>
      </c>
    </row>
    <row r="207" spans="1:23" ht="13.5" thickBot="1">
      <c r="L207" s="267"/>
      <c r="M207" s="268" t="s">
        <v>35</v>
      </c>
      <c r="N207" s="269" t="s">
        <v>36</v>
      </c>
      <c r="O207" s="270" t="s">
        <v>37</v>
      </c>
      <c r="P207" s="271" t="s">
        <v>32</v>
      </c>
      <c r="Q207" s="312" t="s">
        <v>7</v>
      </c>
      <c r="R207" s="268" t="s">
        <v>35</v>
      </c>
      <c r="S207" s="269" t="s">
        <v>36</v>
      </c>
      <c r="T207" s="270" t="s">
        <v>37</v>
      </c>
      <c r="U207" s="271" t="s">
        <v>32</v>
      </c>
      <c r="V207" s="376" t="s">
        <v>7</v>
      </c>
      <c r="W207" s="383"/>
    </row>
    <row r="208" spans="1:23" ht="4.5" customHeight="1" thickTop="1">
      <c r="L208" s="261"/>
      <c r="M208" s="273"/>
      <c r="N208" s="274"/>
      <c r="O208" s="275"/>
      <c r="P208" s="276"/>
      <c r="Q208" s="313"/>
      <c r="R208" s="273"/>
      <c r="S208" s="274"/>
      <c r="T208" s="275"/>
      <c r="U208" s="276"/>
      <c r="V208" s="315"/>
      <c r="W208" s="277"/>
    </row>
    <row r="209" spans="1:23" ht="12.75" customHeight="1">
      <c r="L209" s="261" t="s">
        <v>13</v>
      </c>
      <c r="M209" s="278">
        <f t="shared" ref="M209:N211" si="431">+M159+M184</f>
        <v>232</v>
      </c>
      <c r="N209" s="279">
        <f t="shared" si="431"/>
        <v>295</v>
      </c>
      <c r="O209" s="280">
        <f t="shared" ref="O209:O210" si="432">M209+N209</f>
        <v>527</v>
      </c>
      <c r="P209" s="281">
        <f>+P159+P184</f>
        <v>0</v>
      </c>
      <c r="Q209" s="314">
        <f t="shared" ref="Q209:Q210" si="433">O209+P209</f>
        <v>527</v>
      </c>
      <c r="R209" s="278">
        <f t="shared" ref="R209:S211" si="434">+R159+R184</f>
        <v>211</v>
      </c>
      <c r="S209" s="279">
        <f t="shared" si="434"/>
        <v>585</v>
      </c>
      <c r="T209" s="280">
        <f t="shared" ref="T209:T220" si="435">R209+S209</f>
        <v>796</v>
      </c>
      <c r="U209" s="281">
        <f>+U159+U184</f>
        <v>0</v>
      </c>
      <c r="V209" s="316">
        <f t="shared" ref="V209:V220" si="436">T209+U209</f>
        <v>796</v>
      </c>
      <c r="W209" s="282">
        <f t="shared" ref="W209:W220" si="437">IF(Q209=0,0,((V209/Q209)-1)*100)</f>
        <v>51.043643263757119</v>
      </c>
    </row>
    <row r="210" spans="1:23" ht="12.75" customHeight="1">
      <c r="L210" s="261" t="s">
        <v>14</v>
      </c>
      <c r="M210" s="278">
        <f t="shared" si="431"/>
        <v>178</v>
      </c>
      <c r="N210" s="279">
        <f t="shared" si="431"/>
        <v>330</v>
      </c>
      <c r="O210" s="280">
        <f t="shared" si="432"/>
        <v>508</v>
      </c>
      <c r="P210" s="281">
        <f>+P160+P185</f>
        <v>0</v>
      </c>
      <c r="Q210" s="314">
        <f t="shared" si="433"/>
        <v>508</v>
      </c>
      <c r="R210" s="278">
        <f t="shared" si="434"/>
        <v>191</v>
      </c>
      <c r="S210" s="279">
        <f t="shared" si="434"/>
        <v>567</v>
      </c>
      <c r="T210" s="280">
        <f t="shared" si="435"/>
        <v>758</v>
      </c>
      <c r="U210" s="281">
        <f>+U160+U185</f>
        <v>0</v>
      </c>
      <c r="V210" s="316">
        <f t="shared" si="436"/>
        <v>758</v>
      </c>
      <c r="W210" s="282">
        <f t="shared" si="437"/>
        <v>49.212598425196852</v>
      </c>
    </row>
    <row r="211" spans="1:23" ht="12.75" customHeight="1" thickBot="1">
      <c r="L211" s="261" t="s">
        <v>15</v>
      </c>
      <c r="M211" s="278">
        <f t="shared" si="431"/>
        <v>142</v>
      </c>
      <c r="N211" s="279">
        <f t="shared" si="431"/>
        <v>505</v>
      </c>
      <c r="O211" s="280">
        <f>M211+N211</f>
        <v>647</v>
      </c>
      <c r="P211" s="281">
        <f>+P161+P186</f>
        <v>0</v>
      </c>
      <c r="Q211" s="314">
        <f>O211+P211</f>
        <v>647</v>
      </c>
      <c r="R211" s="278">
        <f t="shared" si="434"/>
        <v>193</v>
      </c>
      <c r="S211" s="279">
        <f t="shared" si="434"/>
        <v>540</v>
      </c>
      <c r="T211" s="280">
        <f>R211+S211</f>
        <v>733</v>
      </c>
      <c r="U211" s="281">
        <f>+U161+U186</f>
        <v>0</v>
      </c>
      <c r="V211" s="316">
        <f>T211+U211</f>
        <v>733</v>
      </c>
      <c r="W211" s="282">
        <f>IF(Q211=0,0,((V211/Q211)-1)*100)</f>
        <v>13.292117465224118</v>
      </c>
    </row>
    <row r="212" spans="1:23" ht="12.75" customHeight="1" thickTop="1" thickBot="1">
      <c r="L212" s="283" t="s">
        <v>61</v>
      </c>
      <c r="M212" s="284">
        <f t="shared" ref="M212" si="438">+M209+M210+M211</f>
        <v>552</v>
      </c>
      <c r="N212" s="285">
        <f t="shared" ref="N212" si="439">+N209+N210+N211</f>
        <v>1130</v>
      </c>
      <c r="O212" s="286">
        <f t="shared" ref="O212" si="440">+O209+O210+O211</f>
        <v>1682</v>
      </c>
      <c r="P212" s="284">
        <f t="shared" ref="P212" si="441">+P209+P210+P211</f>
        <v>0</v>
      </c>
      <c r="Q212" s="286">
        <f t="shared" ref="Q212" si="442">+Q209+Q210+Q211</f>
        <v>1682</v>
      </c>
      <c r="R212" s="284">
        <f t="shared" ref="R212" si="443">+R209+R210+R211</f>
        <v>595</v>
      </c>
      <c r="S212" s="285">
        <f t="shared" ref="S212" si="444">+S209+S210+S211</f>
        <v>1692</v>
      </c>
      <c r="T212" s="286">
        <f t="shared" ref="T212" si="445">+T209+T210+T211</f>
        <v>2287</v>
      </c>
      <c r="U212" s="284">
        <f t="shared" ref="U212" si="446">+U209+U210+U211</f>
        <v>0</v>
      </c>
      <c r="V212" s="286">
        <f t="shared" ref="V212" si="447">+V209+V210+V211</f>
        <v>2287</v>
      </c>
      <c r="W212" s="287">
        <f t="shared" ref="W212" si="448">IF(Q212=0,0,((V212/Q212)-1)*100)</f>
        <v>35.969084423305596</v>
      </c>
    </row>
    <row r="213" spans="1:23" ht="12.75" customHeight="1" thickTop="1">
      <c r="L213" s="261" t="s">
        <v>16</v>
      </c>
      <c r="M213" s="278">
        <f t="shared" ref="M213:N215" si="449">+M163+M188</f>
        <v>122</v>
      </c>
      <c r="N213" s="279">
        <f t="shared" si="449"/>
        <v>427</v>
      </c>
      <c r="O213" s="280">
        <f t="shared" ref="O213:O215" si="450">M213+N213</f>
        <v>549</v>
      </c>
      <c r="P213" s="281">
        <f>+P163+P188</f>
        <v>0</v>
      </c>
      <c r="Q213" s="314">
        <f t="shared" ref="Q213:Q215" si="451">O213+P213</f>
        <v>549</v>
      </c>
      <c r="R213" s="278">
        <f t="shared" ref="R213:S215" si="452">+R163+R188</f>
        <v>139</v>
      </c>
      <c r="S213" s="279">
        <f t="shared" si="452"/>
        <v>499</v>
      </c>
      <c r="T213" s="280">
        <f t="shared" si="435"/>
        <v>638</v>
      </c>
      <c r="U213" s="281">
        <f>+U163+U188</f>
        <v>0</v>
      </c>
      <c r="V213" s="316">
        <f t="shared" si="436"/>
        <v>638</v>
      </c>
      <c r="W213" s="282">
        <f t="shared" si="437"/>
        <v>16.211293260473592</v>
      </c>
    </row>
    <row r="214" spans="1:23" ht="12.75" customHeight="1">
      <c r="L214" s="261" t="s">
        <v>17</v>
      </c>
      <c r="M214" s="278">
        <f t="shared" si="449"/>
        <v>153</v>
      </c>
      <c r="N214" s="279">
        <f t="shared" si="449"/>
        <v>517</v>
      </c>
      <c r="O214" s="280">
        <f>M214+N214</f>
        <v>670</v>
      </c>
      <c r="P214" s="281">
        <f>+P164+P189</f>
        <v>0</v>
      </c>
      <c r="Q214" s="314">
        <f>O214+P214</f>
        <v>670</v>
      </c>
      <c r="R214" s="278">
        <f t="shared" si="452"/>
        <v>155</v>
      </c>
      <c r="S214" s="279">
        <f t="shared" si="452"/>
        <v>545</v>
      </c>
      <c r="T214" s="280">
        <f>R214+S214</f>
        <v>700</v>
      </c>
      <c r="U214" s="281">
        <f>+U164+U189</f>
        <v>0</v>
      </c>
      <c r="V214" s="316">
        <f>T214+U214</f>
        <v>700</v>
      </c>
      <c r="W214" s="282">
        <f>IF(Q214=0,0,((V214/Q214)-1)*100)</f>
        <v>4.4776119402984982</v>
      </c>
    </row>
    <row r="215" spans="1:23" ht="12.75" customHeight="1" thickBot="1">
      <c r="L215" s="261" t="s">
        <v>18</v>
      </c>
      <c r="M215" s="278">
        <f t="shared" si="449"/>
        <v>183</v>
      </c>
      <c r="N215" s="279">
        <f t="shared" si="449"/>
        <v>565</v>
      </c>
      <c r="O215" s="288">
        <f t="shared" si="450"/>
        <v>748</v>
      </c>
      <c r="P215" s="289">
        <f>+P165+P190</f>
        <v>0</v>
      </c>
      <c r="Q215" s="314">
        <f t="shared" si="451"/>
        <v>748</v>
      </c>
      <c r="R215" s="278">
        <f t="shared" si="452"/>
        <v>227</v>
      </c>
      <c r="S215" s="279">
        <f t="shared" si="452"/>
        <v>732</v>
      </c>
      <c r="T215" s="288">
        <f t="shared" si="435"/>
        <v>959</v>
      </c>
      <c r="U215" s="289">
        <f>+U165+U190</f>
        <v>0</v>
      </c>
      <c r="V215" s="316">
        <f t="shared" si="436"/>
        <v>959</v>
      </c>
      <c r="W215" s="282">
        <f t="shared" si="437"/>
        <v>28.208556149732612</v>
      </c>
    </row>
    <row r="216" spans="1:23" ht="12.75" customHeight="1" thickTop="1" thickBot="1">
      <c r="A216" s="425"/>
      <c r="L216" s="290" t="s">
        <v>39</v>
      </c>
      <c r="M216" s="291">
        <f>+M213+M214+M215</f>
        <v>458</v>
      </c>
      <c r="N216" s="291">
        <f t="shared" ref="N216" si="453">+N213+N214+N215</f>
        <v>1509</v>
      </c>
      <c r="O216" s="292">
        <f t="shared" ref="O216" si="454">+O213+O214+O215</f>
        <v>1967</v>
      </c>
      <c r="P216" s="293">
        <f t="shared" ref="P216" si="455">+P213+P214+P215</f>
        <v>0</v>
      </c>
      <c r="Q216" s="292">
        <f t="shared" ref="Q216" si="456">+Q213+Q214+Q215</f>
        <v>1967</v>
      </c>
      <c r="R216" s="291">
        <f t="shared" ref="R216" si="457">+R213+R214+R215</f>
        <v>521</v>
      </c>
      <c r="S216" s="291">
        <f t="shared" ref="S216" si="458">+S213+S214+S215</f>
        <v>1776</v>
      </c>
      <c r="T216" s="292">
        <f t="shared" ref="T216" si="459">+T213+T214+T215</f>
        <v>2297</v>
      </c>
      <c r="U216" s="293">
        <f t="shared" ref="U216" si="460">+U213+U214+U215</f>
        <v>0</v>
      </c>
      <c r="V216" s="292">
        <f t="shared" ref="V216" si="461">+V213+V214+V215</f>
        <v>2297</v>
      </c>
      <c r="W216" s="411">
        <f t="shared" si="437"/>
        <v>16.776817488561257</v>
      </c>
    </row>
    <row r="217" spans="1:23" ht="12.75" customHeight="1" thickTop="1">
      <c r="A217" s="424"/>
      <c r="K217" s="424"/>
      <c r="L217" s="261" t="s">
        <v>21</v>
      </c>
      <c r="M217" s="278">
        <f t="shared" ref="M217:N219" si="462">+M167+M192</f>
        <v>214</v>
      </c>
      <c r="N217" s="279">
        <f t="shared" si="462"/>
        <v>666</v>
      </c>
      <c r="O217" s="288">
        <f t="shared" ref="O217:O219" si="463">M217+N217</f>
        <v>880</v>
      </c>
      <c r="P217" s="295">
        <f>+P167+P192</f>
        <v>0</v>
      </c>
      <c r="Q217" s="314">
        <f t="shared" ref="Q217:Q219" si="464">O217+P217</f>
        <v>880</v>
      </c>
      <c r="R217" s="278">
        <f t="shared" ref="R217:S223" si="465">+R167+R192</f>
        <v>221</v>
      </c>
      <c r="S217" s="279">
        <f t="shared" si="465"/>
        <v>776</v>
      </c>
      <c r="T217" s="288">
        <f t="shared" si="435"/>
        <v>997</v>
      </c>
      <c r="U217" s="295">
        <f t="shared" ref="U217:U223" si="466">+U167+U192</f>
        <v>0</v>
      </c>
      <c r="V217" s="316">
        <f t="shared" si="436"/>
        <v>997</v>
      </c>
      <c r="W217" s="282">
        <f t="shared" si="437"/>
        <v>13.295454545454554</v>
      </c>
    </row>
    <row r="218" spans="1:23" ht="12.75" customHeight="1">
      <c r="A218" s="424"/>
      <c r="K218" s="424"/>
      <c r="L218" s="261" t="s">
        <v>22</v>
      </c>
      <c r="M218" s="278">
        <f t="shared" si="462"/>
        <v>217</v>
      </c>
      <c r="N218" s="279">
        <f t="shared" si="462"/>
        <v>641</v>
      </c>
      <c r="O218" s="288">
        <f t="shared" si="463"/>
        <v>858</v>
      </c>
      <c r="P218" s="281">
        <f>+P168+P193</f>
        <v>0</v>
      </c>
      <c r="Q218" s="314">
        <f t="shared" si="464"/>
        <v>858</v>
      </c>
      <c r="R218" s="278">
        <f t="shared" si="465"/>
        <v>263</v>
      </c>
      <c r="S218" s="279">
        <f t="shared" si="465"/>
        <v>945</v>
      </c>
      <c r="T218" s="288">
        <f t="shared" si="435"/>
        <v>1208</v>
      </c>
      <c r="U218" s="281">
        <f t="shared" si="466"/>
        <v>0</v>
      </c>
      <c r="V218" s="316">
        <f t="shared" si="436"/>
        <v>1208</v>
      </c>
      <c r="W218" s="282">
        <f t="shared" si="437"/>
        <v>40.792540792540798</v>
      </c>
    </row>
    <row r="219" spans="1:23" ht="12.75" customHeight="1" thickBot="1">
      <c r="A219" s="424"/>
      <c r="K219" s="424"/>
      <c r="L219" s="261" t="s">
        <v>23</v>
      </c>
      <c r="M219" s="278">
        <f t="shared" si="462"/>
        <v>203</v>
      </c>
      <c r="N219" s="279">
        <f t="shared" si="462"/>
        <v>601</v>
      </c>
      <c r="O219" s="288">
        <f t="shared" si="463"/>
        <v>804</v>
      </c>
      <c r="P219" s="281">
        <f>+P169+P194</f>
        <v>0</v>
      </c>
      <c r="Q219" s="314">
        <f t="shared" si="464"/>
        <v>804</v>
      </c>
      <c r="R219" s="278">
        <f t="shared" si="465"/>
        <v>314</v>
      </c>
      <c r="S219" s="279">
        <f t="shared" si="465"/>
        <v>1112</v>
      </c>
      <c r="T219" s="288">
        <f t="shared" si="435"/>
        <v>1426</v>
      </c>
      <c r="U219" s="281">
        <f t="shared" si="466"/>
        <v>0</v>
      </c>
      <c r="V219" s="316">
        <f t="shared" si="436"/>
        <v>1426</v>
      </c>
      <c r="W219" s="282">
        <f t="shared" si="437"/>
        <v>77.363184079601993</v>
      </c>
    </row>
    <row r="220" spans="1:23" ht="12.75" customHeight="1" thickTop="1" thickBot="1">
      <c r="L220" s="283" t="s">
        <v>40</v>
      </c>
      <c r="M220" s="284">
        <f>+M217+M218+M219</f>
        <v>634</v>
      </c>
      <c r="N220" s="285">
        <f>+N217+N218+N219</f>
        <v>1908</v>
      </c>
      <c r="O220" s="286">
        <f>+O217+O218+O219</f>
        <v>2542</v>
      </c>
      <c r="P220" s="284">
        <f>+P217+P218+P219</f>
        <v>0</v>
      </c>
      <c r="Q220" s="286">
        <f>+Q217+Q218+Q219</f>
        <v>2542</v>
      </c>
      <c r="R220" s="284">
        <f t="shared" si="465"/>
        <v>798</v>
      </c>
      <c r="S220" s="285">
        <f t="shared" si="465"/>
        <v>2833</v>
      </c>
      <c r="T220" s="286">
        <f t="shared" si="435"/>
        <v>3631</v>
      </c>
      <c r="U220" s="284">
        <f t="shared" si="466"/>
        <v>0</v>
      </c>
      <c r="V220" s="286">
        <f t="shared" si="436"/>
        <v>3631</v>
      </c>
      <c r="W220" s="287">
        <f t="shared" si="437"/>
        <v>42.840283241542096</v>
      </c>
    </row>
    <row r="221" spans="1:23" ht="12.75" customHeight="1" thickTop="1">
      <c r="L221" s="261" t="s">
        <v>10</v>
      </c>
      <c r="M221" s="278">
        <f t="shared" ref="M221:N223" si="467">+M171+M196</f>
        <v>228</v>
      </c>
      <c r="N221" s="279">
        <f t="shared" si="467"/>
        <v>626</v>
      </c>
      <c r="O221" s="280">
        <f>M221+N221</f>
        <v>854</v>
      </c>
      <c r="P221" s="281">
        <f>+P171+P196</f>
        <v>0</v>
      </c>
      <c r="Q221" s="314">
        <f t="shared" ref="Q221" si="468">O221+P221</f>
        <v>854</v>
      </c>
      <c r="R221" s="278">
        <f t="shared" si="465"/>
        <v>306</v>
      </c>
      <c r="S221" s="279">
        <f t="shared" si="465"/>
        <v>1096</v>
      </c>
      <c r="T221" s="280">
        <f>R221+S221</f>
        <v>1402</v>
      </c>
      <c r="U221" s="281">
        <f t="shared" si="466"/>
        <v>0</v>
      </c>
      <c r="V221" s="316">
        <f>T221+U221</f>
        <v>1402</v>
      </c>
      <c r="W221" s="282">
        <f t="shared" ref="W221" si="469">IF(Q221=0,0,((V221/Q221)-1)*100)</f>
        <v>64.168618266978925</v>
      </c>
    </row>
    <row r="222" spans="1:23" ht="12.75" customHeight="1">
      <c r="L222" s="261" t="s">
        <v>11</v>
      </c>
      <c r="M222" s="278">
        <f t="shared" si="467"/>
        <v>193</v>
      </c>
      <c r="N222" s="279">
        <f t="shared" si="467"/>
        <v>585</v>
      </c>
      <c r="O222" s="280">
        <f>M222+N222</f>
        <v>778</v>
      </c>
      <c r="P222" s="281">
        <f>+P172+P197</f>
        <v>0</v>
      </c>
      <c r="Q222" s="314">
        <f>O222+P222</f>
        <v>778</v>
      </c>
      <c r="R222" s="278">
        <f t="shared" si="465"/>
        <v>262</v>
      </c>
      <c r="S222" s="279">
        <f t="shared" si="465"/>
        <v>1038</v>
      </c>
      <c r="T222" s="280">
        <f>R222+S222</f>
        <v>1300</v>
      </c>
      <c r="U222" s="281">
        <f t="shared" si="466"/>
        <v>0</v>
      </c>
      <c r="V222" s="316">
        <f>T222+U222</f>
        <v>1300</v>
      </c>
      <c r="W222" s="282">
        <f>IF(Q222=0,0,((V222/Q222)-1)*100)</f>
        <v>67.095115681233935</v>
      </c>
    </row>
    <row r="223" spans="1:23" ht="12.75" customHeight="1" thickBot="1">
      <c r="L223" s="267" t="s">
        <v>12</v>
      </c>
      <c r="M223" s="278">
        <f t="shared" si="467"/>
        <v>206</v>
      </c>
      <c r="N223" s="279">
        <f t="shared" si="467"/>
        <v>635</v>
      </c>
      <c r="O223" s="280">
        <f t="shared" ref="O223" si="470">M223+N223</f>
        <v>841</v>
      </c>
      <c r="P223" s="281">
        <f>+P173+P198</f>
        <v>0</v>
      </c>
      <c r="Q223" s="314">
        <f>O223+P223</f>
        <v>841</v>
      </c>
      <c r="R223" s="278">
        <f t="shared" si="465"/>
        <v>324</v>
      </c>
      <c r="S223" s="279">
        <f t="shared" si="465"/>
        <v>1116</v>
      </c>
      <c r="T223" s="280">
        <f>R223+S223</f>
        <v>1440</v>
      </c>
      <c r="U223" s="281">
        <f t="shared" si="466"/>
        <v>0</v>
      </c>
      <c r="V223" s="316">
        <f>T223+U223</f>
        <v>1440</v>
      </c>
      <c r="W223" s="282">
        <f>IF(Q223=0,0,((V223/Q223)-1)*100)</f>
        <v>71.224732461355529</v>
      </c>
    </row>
    <row r="224" spans="1:23" ht="14.25" thickTop="1" thickBot="1">
      <c r="L224" s="448" t="s">
        <v>57</v>
      </c>
      <c r="M224" s="449">
        <f t="shared" ref="M224" si="471">+M221+M222+M223</f>
        <v>627</v>
      </c>
      <c r="N224" s="450">
        <f t="shared" ref="N224" si="472">+N221+N222+N223</f>
        <v>1846</v>
      </c>
      <c r="O224" s="451">
        <f t="shared" ref="O224" si="473">+O221+O222+O223</f>
        <v>2473</v>
      </c>
      <c r="P224" s="449">
        <f t="shared" ref="P224" si="474">+P221+P222+P223</f>
        <v>0</v>
      </c>
      <c r="Q224" s="452">
        <f t="shared" ref="Q224" si="475">+Q221+Q222+Q223</f>
        <v>2473</v>
      </c>
      <c r="R224" s="449">
        <f t="shared" ref="R224" si="476">+R221+R222+R223</f>
        <v>892</v>
      </c>
      <c r="S224" s="450">
        <f t="shared" ref="S224" si="477">+S221+S222+S223</f>
        <v>3250</v>
      </c>
      <c r="T224" s="451">
        <f t="shared" ref="T224" si="478">+T221+T222+T223</f>
        <v>4142</v>
      </c>
      <c r="U224" s="449">
        <f t="shared" ref="U224" si="479">+U221+U222+U223</f>
        <v>0</v>
      </c>
      <c r="V224" s="452">
        <f t="shared" ref="V224" si="480">+V221+V222+V223</f>
        <v>4142</v>
      </c>
      <c r="W224" s="453">
        <f t="shared" ref="W224" si="481">IF(Q224=0,0,((V224/Q224)-1)*100)</f>
        <v>67.488879902951865</v>
      </c>
    </row>
    <row r="225" spans="12:23" ht="14.25" thickTop="1" thickBot="1">
      <c r="L225" s="283" t="s">
        <v>64</v>
      </c>
      <c r="M225" s="284">
        <f t="shared" ref="M225" si="482">+M212+M216+M220+M224</f>
        <v>2271</v>
      </c>
      <c r="N225" s="285">
        <f t="shared" ref="N225" si="483">+N212+N216+N220+N224</f>
        <v>6393</v>
      </c>
      <c r="O225" s="286">
        <f t="shared" ref="O225" si="484">+O212+O216+O220+O224</f>
        <v>8664</v>
      </c>
      <c r="P225" s="284">
        <f t="shared" ref="P225" si="485">+P212+P216+P220+P224</f>
        <v>0</v>
      </c>
      <c r="Q225" s="286">
        <f t="shared" ref="Q225" si="486">+Q212+Q216+Q220+Q224</f>
        <v>8664</v>
      </c>
      <c r="R225" s="284">
        <f t="shared" ref="R225" si="487">+R212+R216+R220+R224</f>
        <v>2806</v>
      </c>
      <c r="S225" s="285">
        <f t="shared" ref="S225" si="488">+S212+S216+S220+S224</f>
        <v>9551</v>
      </c>
      <c r="T225" s="286">
        <f t="shared" ref="T225" si="489">+T212+T216+T220+T224</f>
        <v>12357</v>
      </c>
      <c r="U225" s="284">
        <f t="shared" ref="U225" si="490">+U212+U216+U220+U224</f>
        <v>0</v>
      </c>
      <c r="V225" s="286">
        <f t="shared" ref="V225" si="491">+V212+V216+V220+V224</f>
        <v>12357</v>
      </c>
      <c r="W225" s="287">
        <f>IF(Q225=0,0,((V225/Q225)-1)*100)</f>
        <v>42.624653739612192</v>
      </c>
    </row>
    <row r="226" spans="12:23" ht="13.5" thickTop="1">
      <c r="L226" s="296" t="s">
        <v>60</v>
      </c>
      <c r="M226" s="255"/>
      <c r="N226" s="255"/>
      <c r="O226" s="255"/>
      <c r="P226" s="255"/>
      <c r="Q226" s="255"/>
      <c r="R226" s="255"/>
      <c r="S226" s="255"/>
      <c r="T226" s="255"/>
      <c r="U226" s="255"/>
      <c r="V226" s="255"/>
      <c r="W226" s="255"/>
    </row>
  </sheetData>
  <sheetProtection password="CF53" sheet="1" objects="1" scenarios="1"/>
  <mergeCells count="39">
    <mergeCell ref="L77:W77"/>
    <mergeCell ref="L78:W78"/>
    <mergeCell ref="L102:W102"/>
    <mergeCell ref="L103:W103"/>
    <mergeCell ref="B52:I52"/>
    <mergeCell ref="L52:W52"/>
    <mergeCell ref="B53:I53"/>
    <mergeCell ref="L53:W53"/>
    <mergeCell ref="C55:E55"/>
    <mergeCell ref="F55:H55"/>
    <mergeCell ref="M55:Q55"/>
    <mergeCell ref="R55:V55"/>
    <mergeCell ref="B27:I27"/>
    <mergeCell ref="L27:W27"/>
    <mergeCell ref="B28:I28"/>
    <mergeCell ref="L28:W28"/>
    <mergeCell ref="C30:E30"/>
    <mergeCell ref="F30:H30"/>
    <mergeCell ref="M30:Q30"/>
    <mergeCell ref="R30:V30"/>
    <mergeCell ref="B2:I2"/>
    <mergeCell ref="L2:W2"/>
    <mergeCell ref="B3:I3"/>
    <mergeCell ref="L3:W3"/>
    <mergeCell ref="C5:E5"/>
    <mergeCell ref="F5:H5"/>
    <mergeCell ref="M5:Q5"/>
    <mergeCell ref="R5:V5"/>
    <mergeCell ref="M205:Q205"/>
    <mergeCell ref="L127:W127"/>
    <mergeCell ref="L128:W128"/>
    <mergeCell ref="L152:W152"/>
    <mergeCell ref="L153:W153"/>
    <mergeCell ref="L177:W177"/>
    <mergeCell ref="L178:W178"/>
    <mergeCell ref="L202:W202"/>
    <mergeCell ref="L203:W203"/>
    <mergeCell ref="M155:Q155"/>
    <mergeCell ref="M180:Q180"/>
  </mergeCells>
  <conditionalFormatting sqref="A1:A1048576 K1:K1048576">
    <cfRule type="containsText" dxfId="0" priority="2" operator="containsText" text="NOT OK">
      <formula>NOT(ISERROR(SEARCH("NOT OK",A1)))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4" fitToHeight="4" orientation="portrait" r:id="rId1"/>
  <headerFooter alignWithMargins="0">
    <oddHeader>&amp;LMonthly Air Transport statistics : Airports of Thailand Public Company Limited</oddHeader>
  </headerFooter>
  <rowBreaks count="2" manualBreakCount="2">
    <brk id="76" min="11" max="22" man="1"/>
    <brk id="151" min="1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Lcc_BKK+DMK</vt:lpstr>
      <vt:lpstr>Lcc_BKK</vt:lpstr>
      <vt:lpstr>Lcc_DMK</vt:lpstr>
      <vt:lpstr>Lcc_CNX</vt:lpstr>
      <vt:lpstr>Lcc_CNX (2)</vt:lpstr>
      <vt:lpstr>Lcc_HDY</vt:lpstr>
      <vt:lpstr>Lcc_HKT</vt:lpstr>
      <vt:lpstr>Lcc_CEI</vt:lpstr>
      <vt:lpstr>Lcc_TOTAL</vt:lpstr>
      <vt:lpstr>Lcc_BKK!Print_Area</vt:lpstr>
      <vt:lpstr>'Lcc_BKK+DMK'!Print_Area</vt:lpstr>
      <vt:lpstr>Lcc_CEI!Print_Area</vt:lpstr>
      <vt:lpstr>Lcc_CNX!Print_Area</vt:lpstr>
      <vt:lpstr>Lcc_DMK!Print_Area</vt:lpstr>
      <vt:lpstr>Lcc_HDY!Print_Area</vt:lpstr>
      <vt:lpstr>Lcc_HKT!Print_Area</vt:lpstr>
      <vt:lpstr>Lcc_TOTAL!Print_Area</vt:lpstr>
    </vt:vector>
  </TitlesOfParts>
  <Company>AOT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AOT</cp:lastModifiedBy>
  <cp:lastPrinted>2015-07-22T01:41:03Z</cp:lastPrinted>
  <dcterms:created xsi:type="dcterms:W3CDTF">2013-10-03T09:45:59Z</dcterms:created>
  <dcterms:modified xsi:type="dcterms:W3CDTF">2016-01-26T09:00:48Z</dcterms:modified>
</cp:coreProperties>
</file>