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4235" yWindow="30" windowWidth="14505" windowHeight="11640" activeTab="8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calcPr calcId="125725"/>
</workbook>
</file>

<file path=xl/calcChain.xml><?xml version="1.0" encoding="utf-8"?>
<calcChain xmlns="http://schemas.openxmlformats.org/spreadsheetml/2006/main">
  <c r="Q234" i="1"/>
  <c r="P234"/>
  <c r="O234"/>
  <c r="N234"/>
  <c r="Q234" i="13"/>
  <c r="P234"/>
  <c r="O234"/>
  <c r="N234"/>
  <c r="Q234" i="14"/>
  <c r="P234"/>
  <c r="O234"/>
  <c r="N234"/>
  <c r="Q234" i="15"/>
  <c r="P234"/>
  <c r="O234"/>
  <c r="N234"/>
  <c r="Q234" i="16"/>
  <c r="P234"/>
  <c r="O234"/>
  <c r="N234"/>
  <c r="Q234" i="17"/>
  <c r="P234"/>
  <c r="O234"/>
  <c r="N234"/>
  <c r="M234" i="1"/>
  <c r="M234" i="13"/>
  <c r="M234" i="14"/>
  <c r="M234" i="15"/>
  <c r="M234" i="16"/>
  <c r="M234" i="17"/>
  <c r="Q208" i="1"/>
  <c r="P208"/>
  <c r="O208"/>
  <c r="N208"/>
  <c r="Q208" i="13"/>
  <c r="P208"/>
  <c r="O208"/>
  <c r="N208"/>
  <c r="Q208" i="14"/>
  <c r="P208"/>
  <c r="O208"/>
  <c r="N208"/>
  <c r="Q208" i="15"/>
  <c r="P208"/>
  <c r="O208"/>
  <c r="N208"/>
  <c r="Q208" i="16"/>
  <c r="P208"/>
  <c r="O208"/>
  <c r="N208"/>
  <c r="Q208" i="17"/>
  <c r="P208"/>
  <c r="O208"/>
  <c r="N208"/>
  <c r="M208" i="1"/>
  <c r="M208" i="13"/>
  <c r="M208" i="14"/>
  <c r="M208" i="15"/>
  <c r="M208" i="16"/>
  <c r="M208" i="17"/>
  <c r="Q182" i="1"/>
  <c r="P182"/>
  <c r="O182"/>
  <c r="N182"/>
  <c r="Q182" i="13"/>
  <c r="P182"/>
  <c r="O182"/>
  <c r="N182"/>
  <c r="Q182" i="14"/>
  <c r="P182"/>
  <c r="O182"/>
  <c r="N182"/>
  <c r="Q182" i="15"/>
  <c r="P182"/>
  <c r="O182"/>
  <c r="N182"/>
  <c r="Q182" i="16"/>
  <c r="P182"/>
  <c r="O182"/>
  <c r="N182"/>
  <c r="Q182" i="17"/>
  <c r="P182"/>
  <c r="O182"/>
  <c r="N182"/>
  <c r="M182" i="1"/>
  <c r="M182" i="13"/>
  <c r="M182" i="14"/>
  <c r="M182" i="15"/>
  <c r="M182" i="16"/>
  <c r="M182" i="17"/>
  <c r="Q156" i="1"/>
  <c r="P156"/>
  <c r="O156"/>
  <c r="N156"/>
  <c r="Q156" i="13"/>
  <c r="P156"/>
  <c r="O156"/>
  <c r="N156"/>
  <c r="Q156" i="14"/>
  <c r="P156"/>
  <c r="O156"/>
  <c r="N156"/>
  <c r="Q156" i="15"/>
  <c r="P156"/>
  <c r="O156"/>
  <c r="N156"/>
  <c r="Q156" i="16"/>
  <c r="P156"/>
  <c r="O156"/>
  <c r="N156"/>
  <c r="Q156" i="17"/>
  <c r="P156"/>
  <c r="O156"/>
  <c r="N156"/>
  <c r="M156" i="1"/>
  <c r="M156" i="13"/>
  <c r="M156" i="14"/>
  <c r="M156" i="15"/>
  <c r="M156" i="16"/>
  <c r="M156" i="17"/>
  <c r="Q130" i="1"/>
  <c r="P130"/>
  <c r="O130"/>
  <c r="N130"/>
  <c r="Q130" i="13"/>
  <c r="P130"/>
  <c r="O130"/>
  <c r="N130"/>
  <c r="Q130" i="14"/>
  <c r="P130"/>
  <c r="O130"/>
  <c r="N130"/>
  <c r="Q130" i="15"/>
  <c r="P130"/>
  <c r="O130"/>
  <c r="N130"/>
  <c r="Q130" i="16"/>
  <c r="P130"/>
  <c r="O130"/>
  <c r="N130"/>
  <c r="Q130" i="17"/>
  <c r="P130"/>
  <c r="O130"/>
  <c r="N130"/>
  <c r="M130" i="1"/>
  <c r="M130" i="13"/>
  <c r="M130" i="14"/>
  <c r="M130" i="15"/>
  <c r="M130" i="16"/>
  <c r="M130" i="17"/>
  <c r="Q104" i="1"/>
  <c r="P104"/>
  <c r="O104"/>
  <c r="N104"/>
  <c r="Q104" i="13"/>
  <c r="P104"/>
  <c r="O104"/>
  <c r="N104"/>
  <c r="Q104" i="14"/>
  <c r="P104"/>
  <c r="O104"/>
  <c r="N104"/>
  <c r="Q104" i="15"/>
  <c r="P104"/>
  <c r="O104"/>
  <c r="N104"/>
  <c r="Q104" i="16"/>
  <c r="P104"/>
  <c r="O104"/>
  <c r="N104"/>
  <c r="Q104" i="17"/>
  <c r="P104"/>
  <c r="O104"/>
  <c r="N104"/>
  <c r="M104" i="1"/>
  <c r="M104" i="13"/>
  <c r="M104" i="14"/>
  <c r="M104" i="15"/>
  <c r="M104" i="16"/>
  <c r="M104" i="17"/>
  <c r="Q78" i="1"/>
  <c r="P78"/>
  <c r="O78"/>
  <c r="N78"/>
  <c r="Q78" i="13"/>
  <c r="P78"/>
  <c r="O78"/>
  <c r="N78"/>
  <c r="Q78" i="14"/>
  <c r="P78"/>
  <c r="O78"/>
  <c r="N78"/>
  <c r="Q78" i="15"/>
  <c r="P78"/>
  <c r="O78"/>
  <c r="N78"/>
  <c r="Q78" i="16"/>
  <c r="P78"/>
  <c r="O78"/>
  <c r="N78"/>
  <c r="Q78" i="17"/>
  <c r="P78"/>
  <c r="O78"/>
  <c r="N78"/>
  <c r="M78" i="1"/>
  <c r="M78" i="13"/>
  <c r="M78" i="14"/>
  <c r="M78" i="15"/>
  <c r="M78" i="16"/>
  <c r="M78" i="17"/>
  <c r="Q52" i="1"/>
  <c r="P52"/>
  <c r="O52"/>
  <c r="N52"/>
  <c r="Q52" i="13"/>
  <c r="P52"/>
  <c r="O52"/>
  <c r="N52"/>
  <c r="Q52" i="14"/>
  <c r="P52"/>
  <c r="O52"/>
  <c r="N52"/>
  <c r="Q52" i="15"/>
  <c r="P52"/>
  <c r="O52"/>
  <c r="N52"/>
  <c r="Q52" i="16"/>
  <c r="P52"/>
  <c r="O52"/>
  <c r="N52"/>
  <c r="Q52" i="17"/>
  <c r="P52"/>
  <c r="O52"/>
  <c r="N52"/>
  <c r="M52" i="1"/>
  <c r="M52" i="13"/>
  <c r="M52" i="14"/>
  <c r="M52" i="15"/>
  <c r="M52" i="16"/>
  <c r="M52" i="17"/>
  <c r="Q26" i="1"/>
  <c r="P26"/>
  <c r="O26"/>
  <c r="N26"/>
  <c r="Q26" i="13"/>
  <c r="P26"/>
  <c r="O26"/>
  <c r="N26"/>
  <c r="Q26" i="14"/>
  <c r="P26"/>
  <c r="O26"/>
  <c r="N26"/>
  <c r="Q26" i="15"/>
  <c r="P26"/>
  <c r="O26"/>
  <c r="N26"/>
  <c r="Q26" i="16"/>
  <c r="P26"/>
  <c r="O26"/>
  <c r="N26"/>
  <c r="Q26" i="17"/>
  <c r="P26"/>
  <c r="O26"/>
  <c r="N26"/>
  <c r="M26" i="1"/>
  <c r="M26" i="13"/>
  <c r="M26" i="14"/>
  <c r="M26" i="15"/>
  <c r="M26" i="16"/>
  <c r="M26" i="17"/>
  <c r="E78" i="1"/>
  <c r="D78"/>
  <c r="E78" i="13"/>
  <c r="D78"/>
  <c r="E78" i="14"/>
  <c r="D78"/>
  <c r="E78" i="15"/>
  <c r="D78"/>
  <c r="E78" i="16"/>
  <c r="D78"/>
  <c r="E78" i="17"/>
  <c r="D78"/>
  <c r="C78" i="1"/>
  <c r="C78" i="13"/>
  <c r="C78" i="14"/>
  <c r="C78" i="15"/>
  <c r="C78" i="16"/>
  <c r="C78" i="17"/>
  <c r="E52" i="1"/>
  <c r="D52"/>
  <c r="E52" i="13"/>
  <c r="D52"/>
  <c r="E52" i="14"/>
  <c r="D52"/>
  <c r="E52" i="15"/>
  <c r="D52"/>
  <c r="E52" i="16"/>
  <c r="D52"/>
  <c r="E52" i="17"/>
  <c r="D52"/>
  <c r="C52" i="1"/>
  <c r="C52" i="13"/>
  <c r="C52" i="14"/>
  <c r="C52" i="15"/>
  <c r="C52" i="16"/>
  <c r="C52" i="17"/>
  <c r="E26" i="1"/>
  <c r="D26"/>
  <c r="E26" i="13"/>
  <c r="D26"/>
  <c r="E26" i="14"/>
  <c r="D26"/>
  <c r="E26" i="15"/>
  <c r="D26"/>
  <c r="E26" i="16"/>
  <c r="D26"/>
  <c r="E26" i="17"/>
  <c r="D26"/>
  <c r="C26" i="1"/>
  <c r="C26" i="13"/>
  <c r="C26" i="14"/>
  <c r="C26" i="15"/>
  <c r="C26" i="16"/>
  <c r="C26" i="17"/>
  <c r="U64" i="19"/>
  <c r="U63"/>
  <c r="U62"/>
  <c r="U61"/>
  <c r="U39"/>
  <c r="U38"/>
  <c r="U37"/>
  <c r="U36"/>
  <c r="U35"/>
  <c r="V40" i="15"/>
  <c r="T169" l="1"/>
  <c r="G37" i="20" l="1"/>
  <c r="F37"/>
  <c r="D37"/>
  <c r="C37"/>
  <c r="G36"/>
  <c r="F36"/>
  <c r="D36"/>
  <c r="C36"/>
  <c r="G35"/>
  <c r="F35"/>
  <c r="D35"/>
  <c r="C35"/>
  <c r="G11"/>
  <c r="G11" i="19" s="1"/>
  <c r="F11" i="20"/>
  <c r="F11" i="19" s="1"/>
  <c r="D11" i="20"/>
  <c r="D11" i="19" s="1"/>
  <c r="C11" i="20"/>
  <c r="G10"/>
  <c r="G10" i="19" s="1"/>
  <c r="F10" i="20"/>
  <c r="F10" i="19" s="1"/>
  <c r="D10" i="20"/>
  <c r="D10" i="19" s="1"/>
  <c r="C10" i="20"/>
  <c r="G9"/>
  <c r="G9" i="19" s="1"/>
  <c r="F9" i="20"/>
  <c r="F9" i="19" s="1"/>
  <c r="D9" i="20"/>
  <c r="D9" i="19" s="1"/>
  <c r="C9" i="20"/>
  <c r="C9" i="19" s="1"/>
  <c r="T37" i="17"/>
  <c r="V37" s="1"/>
  <c r="O37"/>
  <c r="Q37" s="1"/>
  <c r="T36"/>
  <c r="V36" s="1"/>
  <c r="O36"/>
  <c r="Q36" s="1"/>
  <c r="T35"/>
  <c r="V35" s="1"/>
  <c r="O35"/>
  <c r="Q35" s="1"/>
  <c r="E11"/>
  <c r="E10"/>
  <c r="E9"/>
  <c r="H37"/>
  <c r="E37"/>
  <c r="H36"/>
  <c r="E36"/>
  <c r="H35"/>
  <c r="E35"/>
  <c r="T11" i="14"/>
  <c r="V11" s="1"/>
  <c r="N11"/>
  <c r="M11"/>
  <c r="T10"/>
  <c r="V10" s="1"/>
  <c r="O10"/>
  <c r="Q10" s="1"/>
  <c r="T9"/>
  <c r="V9" s="1"/>
  <c r="O9"/>
  <c r="Q9" s="1"/>
  <c r="T37" i="1"/>
  <c r="V37" s="1"/>
  <c r="O37"/>
  <c r="Q37" s="1"/>
  <c r="W37" s="1"/>
  <c r="T36"/>
  <c r="V36" s="1"/>
  <c r="O36"/>
  <c r="Q36" s="1"/>
  <c r="W36" s="1"/>
  <c r="T35"/>
  <c r="V35" s="1"/>
  <c r="O35"/>
  <c r="Q35" s="1"/>
  <c r="W35" s="1"/>
  <c r="H37"/>
  <c r="E37"/>
  <c r="I37" s="1"/>
  <c r="H36"/>
  <c r="E36"/>
  <c r="I36" s="1"/>
  <c r="H35"/>
  <c r="E35"/>
  <c r="I35" s="1"/>
  <c r="T37" i="13"/>
  <c r="V37" s="1"/>
  <c r="O37"/>
  <c r="Q37" s="1"/>
  <c r="T36"/>
  <c r="V36" s="1"/>
  <c r="O36"/>
  <c r="Q36" s="1"/>
  <c r="T35"/>
  <c r="V35" s="1"/>
  <c r="O35"/>
  <c r="Q35" s="1"/>
  <c r="T11"/>
  <c r="V11" s="1"/>
  <c r="O11"/>
  <c r="Q11" s="1"/>
  <c r="T10"/>
  <c r="V10" s="1"/>
  <c r="O10"/>
  <c r="Q10" s="1"/>
  <c r="T9"/>
  <c r="V9" s="1"/>
  <c r="O9"/>
  <c r="Q9" s="1"/>
  <c r="H37"/>
  <c r="E37"/>
  <c r="H36"/>
  <c r="E36"/>
  <c r="H35"/>
  <c r="E35"/>
  <c r="H11"/>
  <c r="E11"/>
  <c r="H10"/>
  <c r="E10"/>
  <c r="H9"/>
  <c r="E9"/>
  <c r="T193" i="17"/>
  <c r="V193" s="1"/>
  <c r="T192"/>
  <c r="V192" s="1"/>
  <c r="T191"/>
  <c r="V191" s="1"/>
  <c r="T167"/>
  <c r="V167" s="1"/>
  <c r="T166"/>
  <c r="V166" s="1"/>
  <c r="T165"/>
  <c r="V165" s="1"/>
  <c r="T115"/>
  <c r="V115" s="1"/>
  <c r="T114"/>
  <c r="V114" s="1"/>
  <c r="T113"/>
  <c r="V113" s="1"/>
  <c r="T89"/>
  <c r="V89" s="1"/>
  <c r="T88"/>
  <c r="V88" s="1"/>
  <c r="T87"/>
  <c r="V87" s="1"/>
  <c r="T11"/>
  <c r="V11" s="1"/>
  <c r="T10"/>
  <c r="V10" s="1"/>
  <c r="T9"/>
  <c r="V9" s="1"/>
  <c r="H11"/>
  <c r="H10"/>
  <c r="H9"/>
  <c r="T193" i="16"/>
  <c r="V193" s="1"/>
  <c r="T192"/>
  <c r="V192" s="1"/>
  <c r="T191"/>
  <c r="V191" s="1"/>
  <c r="T167"/>
  <c r="V167" s="1"/>
  <c r="T166"/>
  <c r="V166" s="1"/>
  <c r="T165"/>
  <c r="V165" s="1"/>
  <c r="T115"/>
  <c r="V115" s="1"/>
  <c r="T114"/>
  <c r="V114" s="1"/>
  <c r="T113"/>
  <c r="V113" s="1"/>
  <c r="T89"/>
  <c r="V89" s="1"/>
  <c r="T88"/>
  <c r="V88" s="1"/>
  <c r="T87"/>
  <c r="V87" s="1"/>
  <c r="T37"/>
  <c r="V37" s="1"/>
  <c r="T36"/>
  <c r="V36" s="1"/>
  <c r="T35"/>
  <c r="V35" s="1"/>
  <c r="T11"/>
  <c r="V11" s="1"/>
  <c r="T10"/>
  <c r="V10" s="1"/>
  <c r="T9"/>
  <c r="V9" s="1"/>
  <c r="H37"/>
  <c r="H36"/>
  <c r="H35"/>
  <c r="H11"/>
  <c r="H10"/>
  <c r="H9"/>
  <c r="T193" i="15"/>
  <c r="V193" s="1"/>
  <c r="T192"/>
  <c r="V192" s="1"/>
  <c r="T191"/>
  <c r="V191" s="1"/>
  <c r="T167"/>
  <c r="V167" s="1"/>
  <c r="T166"/>
  <c r="V166" s="1"/>
  <c r="T165"/>
  <c r="V165" s="1"/>
  <c r="T115"/>
  <c r="T114"/>
  <c r="T113"/>
  <c r="T89"/>
  <c r="T88"/>
  <c r="T87"/>
  <c r="T37"/>
  <c r="V37" s="1"/>
  <c r="T36"/>
  <c r="V36" s="1"/>
  <c r="T35"/>
  <c r="V35" s="1"/>
  <c r="T11"/>
  <c r="V11" s="1"/>
  <c r="T10"/>
  <c r="V10" s="1"/>
  <c r="T9"/>
  <c r="V9" s="1"/>
  <c r="T193" i="14"/>
  <c r="V193" s="1"/>
  <c r="T192"/>
  <c r="V192" s="1"/>
  <c r="T191"/>
  <c r="V191" s="1"/>
  <c r="T167"/>
  <c r="V167" s="1"/>
  <c r="T166"/>
  <c r="V166" s="1"/>
  <c r="T165"/>
  <c r="V165" s="1"/>
  <c r="T115"/>
  <c r="V115" s="1"/>
  <c r="T114"/>
  <c r="V114" s="1"/>
  <c r="T113"/>
  <c r="V113" s="1"/>
  <c r="T89"/>
  <c r="V89" s="1"/>
  <c r="T88"/>
  <c r="V88" s="1"/>
  <c r="T87"/>
  <c r="V87" s="1"/>
  <c r="T37"/>
  <c r="V37" s="1"/>
  <c r="T36"/>
  <c r="V36" s="1"/>
  <c r="T35"/>
  <c r="V35" s="1"/>
  <c r="T89" i="1"/>
  <c r="V89" s="1"/>
  <c r="T88"/>
  <c r="V88" s="1"/>
  <c r="T87"/>
  <c r="V87" s="1"/>
  <c r="T11"/>
  <c r="V11" s="1"/>
  <c r="T10"/>
  <c r="V10" s="1"/>
  <c r="T9"/>
  <c r="V9" s="1"/>
  <c r="T193" i="13"/>
  <c r="V193" s="1"/>
  <c r="T192"/>
  <c r="V192" s="1"/>
  <c r="T191"/>
  <c r="V191" s="1"/>
  <c r="T167"/>
  <c r="V167" s="1"/>
  <c r="T166"/>
  <c r="V166" s="1"/>
  <c r="T165"/>
  <c r="V165" s="1"/>
  <c r="T115"/>
  <c r="V115" s="1"/>
  <c r="T114"/>
  <c r="V114" s="1"/>
  <c r="T113"/>
  <c r="V113" s="1"/>
  <c r="T89"/>
  <c r="V89" s="1"/>
  <c r="T88"/>
  <c r="V88" s="1"/>
  <c r="T87"/>
  <c r="V87" s="1"/>
  <c r="T193" i="1"/>
  <c r="V193" s="1"/>
  <c r="T192"/>
  <c r="V192" s="1"/>
  <c r="T191"/>
  <c r="V191" s="1"/>
  <c r="T167"/>
  <c r="V167" s="1"/>
  <c r="T166"/>
  <c r="V166" s="1"/>
  <c r="T165"/>
  <c r="V165" s="1"/>
  <c r="T115"/>
  <c r="V115" s="1"/>
  <c r="T114"/>
  <c r="V114" s="1"/>
  <c r="T113"/>
  <c r="V113" s="1"/>
  <c r="H36" i="20" l="1"/>
  <c r="H37"/>
  <c r="E35"/>
  <c r="H11" i="19"/>
  <c r="E10" i="20"/>
  <c r="E11"/>
  <c r="H9"/>
  <c r="H11"/>
  <c r="C11" i="19"/>
  <c r="E11" s="1"/>
  <c r="H9"/>
  <c r="H10" i="20"/>
  <c r="E36"/>
  <c r="E37"/>
  <c r="O11" i="14"/>
  <c r="Q11" s="1"/>
  <c r="E9" i="19"/>
  <c r="H35" i="20"/>
  <c r="C10" i="19"/>
  <c r="E10" s="1"/>
  <c r="E9" i="20"/>
  <c r="H10" i="19"/>
  <c r="S193" i="20" l="1"/>
  <c r="R193"/>
  <c r="S192"/>
  <c r="R192"/>
  <c r="S191"/>
  <c r="R191"/>
  <c r="S167"/>
  <c r="R167"/>
  <c r="S166"/>
  <c r="R166"/>
  <c r="S165"/>
  <c r="R165"/>
  <c r="U115"/>
  <c r="U114"/>
  <c r="U113"/>
  <c r="U37"/>
  <c r="U36"/>
  <c r="U35"/>
  <c r="S37"/>
  <c r="S37" i="19" s="1"/>
  <c r="R37" i="20"/>
  <c r="R37" i="19" s="1"/>
  <c r="T37" s="1"/>
  <c r="V37" s="1"/>
  <c r="S36" i="20"/>
  <c r="S36" i="19" s="1"/>
  <c r="R36" i="20"/>
  <c r="R36" i="19" s="1"/>
  <c r="S35" i="20"/>
  <c r="S35" i="19" s="1"/>
  <c r="R35" i="20"/>
  <c r="R35" i="19" s="1"/>
  <c r="T35" s="1"/>
  <c r="V35" s="1"/>
  <c r="U11" i="20"/>
  <c r="U10"/>
  <c r="U9"/>
  <c r="S11"/>
  <c r="R11"/>
  <c r="S10"/>
  <c r="R10"/>
  <c r="S9"/>
  <c r="R9"/>
  <c r="P207" i="13"/>
  <c r="N207"/>
  <c r="M207"/>
  <c r="O206"/>
  <c r="Q206" s="1"/>
  <c r="O205"/>
  <c r="Q205" s="1"/>
  <c r="O204"/>
  <c r="Q204" s="1"/>
  <c r="P203"/>
  <c r="N203"/>
  <c r="M203"/>
  <c r="O202"/>
  <c r="Q202" s="1"/>
  <c r="O201"/>
  <c r="Q201" s="1"/>
  <c r="O200"/>
  <c r="Q200" s="1"/>
  <c r="P199"/>
  <c r="N199"/>
  <c r="M199"/>
  <c r="O198"/>
  <c r="Q198" s="1"/>
  <c r="O197"/>
  <c r="Q197" s="1"/>
  <c r="O195"/>
  <c r="P194"/>
  <c r="P196" s="1"/>
  <c r="N194"/>
  <c r="N196" s="1"/>
  <c r="M194"/>
  <c r="M196" s="1"/>
  <c r="O193"/>
  <c r="Q193" s="1"/>
  <c r="O192"/>
  <c r="Q192" s="1"/>
  <c r="O191"/>
  <c r="P207" i="14"/>
  <c r="N207"/>
  <c r="M207"/>
  <c r="O206"/>
  <c r="Q206" s="1"/>
  <c r="O205"/>
  <c r="Q205" s="1"/>
  <c r="O204"/>
  <c r="P203"/>
  <c r="N203"/>
  <c r="M203"/>
  <c r="O202"/>
  <c r="Q202" s="1"/>
  <c r="O201"/>
  <c r="Q201" s="1"/>
  <c r="O200"/>
  <c r="P199"/>
  <c r="N199"/>
  <c r="M199"/>
  <c r="O198"/>
  <c r="Q198" s="1"/>
  <c r="O197"/>
  <c r="Q197" s="1"/>
  <c r="O195"/>
  <c r="Q195" s="1"/>
  <c r="P194"/>
  <c r="P196" s="1"/>
  <c r="N194"/>
  <c r="N196" s="1"/>
  <c r="M194"/>
  <c r="M196" s="1"/>
  <c r="O193"/>
  <c r="Q193" s="1"/>
  <c r="W193" s="1"/>
  <c r="O192"/>
  <c r="Q192" s="1"/>
  <c r="O191"/>
  <c r="Q191" s="1"/>
  <c r="W191" s="1"/>
  <c r="P207" i="15"/>
  <c r="N207"/>
  <c r="M207"/>
  <c r="O206"/>
  <c r="Q206" s="1"/>
  <c r="O205"/>
  <c r="Q205" s="1"/>
  <c r="O204"/>
  <c r="Q204" s="1"/>
  <c r="P203"/>
  <c r="N203"/>
  <c r="M203"/>
  <c r="O202"/>
  <c r="Q202" s="1"/>
  <c r="O201"/>
  <c r="Q201" s="1"/>
  <c r="O200"/>
  <c r="Q200" s="1"/>
  <c r="P199"/>
  <c r="N199"/>
  <c r="M199"/>
  <c r="O198"/>
  <c r="Q198" s="1"/>
  <c r="O197"/>
  <c r="Q197" s="1"/>
  <c r="O195"/>
  <c r="P194"/>
  <c r="P196" s="1"/>
  <c r="N194"/>
  <c r="N196" s="1"/>
  <c r="M194"/>
  <c r="M196" s="1"/>
  <c r="O193"/>
  <c r="Q193" s="1"/>
  <c r="O192"/>
  <c r="Q192" s="1"/>
  <c r="O191"/>
  <c r="P207" i="16"/>
  <c r="N207"/>
  <c r="M207"/>
  <c r="O206"/>
  <c r="Q206" s="1"/>
  <c r="O205"/>
  <c r="Q205" s="1"/>
  <c r="O204"/>
  <c r="P203"/>
  <c r="N203"/>
  <c r="M203"/>
  <c r="O202"/>
  <c r="Q202" s="1"/>
  <c r="O201"/>
  <c r="Q201" s="1"/>
  <c r="O200"/>
  <c r="P199"/>
  <c r="N199"/>
  <c r="M199"/>
  <c r="O198"/>
  <c r="Q198" s="1"/>
  <c r="O197"/>
  <c r="Q197" s="1"/>
  <c r="O195"/>
  <c r="Q195" s="1"/>
  <c r="P194"/>
  <c r="P196" s="1"/>
  <c r="N194"/>
  <c r="N196" s="1"/>
  <c r="M194"/>
  <c r="M196" s="1"/>
  <c r="O193"/>
  <c r="Q193" s="1"/>
  <c r="O192"/>
  <c r="Q192" s="1"/>
  <c r="O191"/>
  <c r="Q191" s="1"/>
  <c r="P207" i="17"/>
  <c r="N207"/>
  <c r="M207"/>
  <c r="O206"/>
  <c r="Q206" s="1"/>
  <c r="O205"/>
  <c r="Q205" s="1"/>
  <c r="O204"/>
  <c r="Q204" s="1"/>
  <c r="P203"/>
  <c r="N203"/>
  <c r="M203"/>
  <c r="O202"/>
  <c r="Q202" s="1"/>
  <c r="O201"/>
  <c r="Q201" s="1"/>
  <c r="O200"/>
  <c r="Q200" s="1"/>
  <c r="P199"/>
  <c r="N199"/>
  <c r="M199"/>
  <c r="O198"/>
  <c r="Q198" s="1"/>
  <c r="O197"/>
  <c r="Q197" s="1"/>
  <c r="O195"/>
  <c r="P194"/>
  <c r="P196" s="1"/>
  <c r="N194"/>
  <c r="N196" s="1"/>
  <c r="M194"/>
  <c r="M196" s="1"/>
  <c r="O193"/>
  <c r="Q193" s="1"/>
  <c r="O192"/>
  <c r="Q192" s="1"/>
  <c r="O191"/>
  <c r="P207" i="1"/>
  <c r="N207"/>
  <c r="M207"/>
  <c r="O206"/>
  <c r="Q206" s="1"/>
  <c r="O205"/>
  <c r="Q205" s="1"/>
  <c r="O204"/>
  <c r="P203"/>
  <c r="N203"/>
  <c r="M203"/>
  <c r="O202"/>
  <c r="Q202" s="1"/>
  <c r="O201"/>
  <c r="Q201" s="1"/>
  <c r="O200"/>
  <c r="P199"/>
  <c r="N199"/>
  <c r="M199"/>
  <c r="O198"/>
  <c r="Q198" s="1"/>
  <c r="O197"/>
  <c r="Q197" s="1"/>
  <c r="O195"/>
  <c r="Q195" s="1"/>
  <c r="P194"/>
  <c r="P196" s="1"/>
  <c r="N194"/>
  <c r="N196" s="1"/>
  <c r="M194"/>
  <c r="M196" s="1"/>
  <c r="O193"/>
  <c r="Q193" s="1"/>
  <c r="O192"/>
  <c r="Q192" s="1"/>
  <c r="O191"/>
  <c r="Q191" s="1"/>
  <c r="P181" i="13"/>
  <c r="N181"/>
  <c r="M181"/>
  <c r="O180"/>
  <c r="Q180" s="1"/>
  <c r="O179"/>
  <c r="Q179" s="1"/>
  <c r="O178"/>
  <c r="Q178" s="1"/>
  <c r="P177"/>
  <c r="N177"/>
  <c r="M177"/>
  <c r="O176"/>
  <c r="Q176" s="1"/>
  <c r="O175"/>
  <c r="Q175" s="1"/>
  <c r="O174"/>
  <c r="Q174" s="1"/>
  <c r="P173"/>
  <c r="N173"/>
  <c r="M173"/>
  <c r="O172"/>
  <c r="Q172" s="1"/>
  <c r="O171"/>
  <c r="Q171" s="1"/>
  <c r="O169"/>
  <c r="P168"/>
  <c r="P170" s="1"/>
  <c r="N168"/>
  <c r="N170" s="1"/>
  <c r="M168"/>
  <c r="M170" s="1"/>
  <c r="O167"/>
  <c r="Q167" s="1"/>
  <c r="O166"/>
  <c r="Q166" s="1"/>
  <c r="O165"/>
  <c r="P181" i="14"/>
  <c r="N181"/>
  <c r="M181"/>
  <c r="O180"/>
  <c r="Q180" s="1"/>
  <c r="O179"/>
  <c r="Q179" s="1"/>
  <c r="O178"/>
  <c r="P177"/>
  <c r="N177"/>
  <c r="M177"/>
  <c r="O176"/>
  <c r="Q176" s="1"/>
  <c r="O175"/>
  <c r="Q175" s="1"/>
  <c r="O174"/>
  <c r="P173"/>
  <c r="N173"/>
  <c r="M173"/>
  <c r="O172"/>
  <c r="Q172" s="1"/>
  <c r="O171"/>
  <c r="Q171" s="1"/>
  <c r="O169"/>
  <c r="Q169" s="1"/>
  <c r="W169" s="1"/>
  <c r="P168"/>
  <c r="P170" s="1"/>
  <c r="N168"/>
  <c r="N170" s="1"/>
  <c r="M168"/>
  <c r="M170" s="1"/>
  <c r="O167"/>
  <c r="Q167" s="1"/>
  <c r="W167" s="1"/>
  <c r="O166"/>
  <c r="Q166" s="1"/>
  <c r="W166" s="1"/>
  <c r="O165"/>
  <c r="Q165" s="1"/>
  <c r="P181" i="15"/>
  <c r="N181"/>
  <c r="M181"/>
  <c r="O180"/>
  <c r="Q180" s="1"/>
  <c r="O179"/>
  <c r="Q179" s="1"/>
  <c r="O178"/>
  <c r="Q178" s="1"/>
  <c r="P177"/>
  <c r="N177"/>
  <c r="M177"/>
  <c r="O176"/>
  <c r="Q176" s="1"/>
  <c r="O175"/>
  <c r="Q175" s="1"/>
  <c r="O174"/>
  <c r="Q174" s="1"/>
  <c r="P173"/>
  <c r="N173"/>
  <c r="M173"/>
  <c r="O172"/>
  <c r="Q172" s="1"/>
  <c r="O171"/>
  <c r="Q171" s="1"/>
  <c r="O169"/>
  <c r="P168"/>
  <c r="P170" s="1"/>
  <c r="N168"/>
  <c r="N170" s="1"/>
  <c r="M168"/>
  <c r="M170" s="1"/>
  <c r="O167"/>
  <c r="Q167" s="1"/>
  <c r="O166"/>
  <c r="Q166" s="1"/>
  <c r="O165"/>
  <c r="P181" i="16"/>
  <c r="N181"/>
  <c r="M181"/>
  <c r="O180"/>
  <c r="Q180" s="1"/>
  <c r="O179"/>
  <c r="Q179" s="1"/>
  <c r="O178"/>
  <c r="P177"/>
  <c r="N177"/>
  <c r="M177"/>
  <c r="O176"/>
  <c r="Q176" s="1"/>
  <c r="O175"/>
  <c r="Q175" s="1"/>
  <c r="O174"/>
  <c r="P173"/>
  <c r="N173"/>
  <c r="M173"/>
  <c r="O172"/>
  <c r="Q172" s="1"/>
  <c r="O171"/>
  <c r="Q171" s="1"/>
  <c r="O169"/>
  <c r="Q169" s="1"/>
  <c r="P168"/>
  <c r="P170" s="1"/>
  <c r="N168"/>
  <c r="N170" s="1"/>
  <c r="M168"/>
  <c r="M170" s="1"/>
  <c r="O167"/>
  <c r="Q167" s="1"/>
  <c r="O166"/>
  <c r="Q166" s="1"/>
  <c r="O165"/>
  <c r="Q165" s="1"/>
  <c r="P181" i="17"/>
  <c r="N181"/>
  <c r="M181"/>
  <c r="O180"/>
  <c r="Q180" s="1"/>
  <c r="O179"/>
  <c r="Q179" s="1"/>
  <c r="O178"/>
  <c r="Q178" s="1"/>
  <c r="P177"/>
  <c r="N177"/>
  <c r="M177"/>
  <c r="O176"/>
  <c r="Q176" s="1"/>
  <c r="O175"/>
  <c r="Q175" s="1"/>
  <c r="O174"/>
  <c r="Q174" s="1"/>
  <c r="P173"/>
  <c r="N173"/>
  <c r="M173"/>
  <c r="O172"/>
  <c r="Q172" s="1"/>
  <c r="O171"/>
  <c r="Q171" s="1"/>
  <c r="O169"/>
  <c r="P168"/>
  <c r="P170" s="1"/>
  <c r="N168"/>
  <c r="N170" s="1"/>
  <c r="M168"/>
  <c r="M170" s="1"/>
  <c r="O167"/>
  <c r="Q167" s="1"/>
  <c r="O166"/>
  <c r="Q166" s="1"/>
  <c r="O165"/>
  <c r="P181" i="1"/>
  <c r="N181"/>
  <c r="M181"/>
  <c r="O180"/>
  <c r="Q180" s="1"/>
  <c r="O179"/>
  <c r="Q179" s="1"/>
  <c r="O178"/>
  <c r="P177"/>
  <c r="N177"/>
  <c r="M177"/>
  <c r="O176"/>
  <c r="Q176" s="1"/>
  <c r="O175"/>
  <c r="Q175" s="1"/>
  <c r="O174"/>
  <c r="P173"/>
  <c r="N173"/>
  <c r="M173"/>
  <c r="O172"/>
  <c r="Q172" s="1"/>
  <c r="O171"/>
  <c r="Q171" s="1"/>
  <c r="O169"/>
  <c r="Q169" s="1"/>
  <c r="P168"/>
  <c r="P170" s="1"/>
  <c r="N168"/>
  <c r="N170" s="1"/>
  <c r="M168"/>
  <c r="M170" s="1"/>
  <c r="O167"/>
  <c r="Q167" s="1"/>
  <c r="O166"/>
  <c r="Q166" s="1"/>
  <c r="O165"/>
  <c r="Q165" s="1"/>
  <c r="P129" i="13"/>
  <c r="N129"/>
  <c r="M129"/>
  <c r="O128"/>
  <c r="Q128" s="1"/>
  <c r="O127"/>
  <c r="Q127" s="1"/>
  <c r="O126"/>
  <c r="Q126" s="1"/>
  <c r="P125"/>
  <c r="N125"/>
  <c r="M125"/>
  <c r="O124"/>
  <c r="Q124" s="1"/>
  <c r="O123"/>
  <c r="Q123" s="1"/>
  <c r="O122"/>
  <c r="P121"/>
  <c r="N121"/>
  <c r="M121"/>
  <c r="O120"/>
  <c r="Q120" s="1"/>
  <c r="O119"/>
  <c r="Q119" s="1"/>
  <c r="O117"/>
  <c r="P116"/>
  <c r="P118" s="1"/>
  <c r="N116"/>
  <c r="N118" s="1"/>
  <c r="M116"/>
  <c r="M118" s="1"/>
  <c r="O115"/>
  <c r="Q115" s="1"/>
  <c r="O114"/>
  <c r="Q114" s="1"/>
  <c r="O113"/>
  <c r="P129" i="14"/>
  <c r="N129"/>
  <c r="M129"/>
  <c r="O128"/>
  <c r="Q128" s="1"/>
  <c r="O127"/>
  <c r="Q127" s="1"/>
  <c r="O126"/>
  <c r="P125"/>
  <c r="N125"/>
  <c r="M125"/>
  <c r="O124"/>
  <c r="Q124" s="1"/>
  <c r="O123"/>
  <c r="Q123" s="1"/>
  <c r="O122"/>
  <c r="P121"/>
  <c r="N121"/>
  <c r="M121"/>
  <c r="O120"/>
  <c r="Q120" s="1"/>
  <c r="O119"/>
  <c r="Q119" s="1"/>
  <c r="O117"/>
  <c r="P116"/>
  <c r="P118" s="1"/>
  <c r="N116"/>
  <c r="N118" s="1"/>
  <c r="M116"/>
  <c r="M118" s="1"/>
  <c r="O115"/>
  <c r="Q115" s="1"/>
  <c r="W115" s="1"/>
  <c r="O114"/>
  <c r="Q114" s="1"/>
  <c r="O113"/>
  <c r="P129" i="15"/>
  <c r="N129"/>
  <c r="M129"/>
  <c r="O128"/>
  <c r="Q128" s="1"/>
  <c r="O127"/>
  <c r="Q127" s="1"/>
  <c r="O126"/>
  <c r="Q126" s="1"/>
  <c r="P125"/>
  <c r="N125"/>
  <c r="M125"/>
  <c r="O124"/>
  <c r="Q124" s="1"/>
  <c r="O123"/>
  <c r="Q123" s="1"/>
  <c r="O122"/>
  <c r="Q122" s="1"/>
  <c r="P121"/>
  <c r="N121"/>
  <c r="M121"/>
  <c r="O120"/>
  <c r="Q120" s="1"/>
  <c r="O119"/>
  <c r="Q119" s="1"/>
  <c r="O117"/>
  <c r="P116"/>
  <c r="P118" s="1"/>
  <c r="N116"/>
  <c r="N118" s="1"/>
  <c r="M116"/>
  <c r="M118" s="1"/>
  <c r="O115"/>
  <c r="Q115" s="1"/>
  <c r="O114"/>
  <c r="Q114" s="1"/>
  <c r="O113"/>
  <c r="P129" i="16"/>
  <c r="N129"/>
  <c r="M129"/>
  <c r="O128"/>
  <c r="Q128" s="1"/>
  <c r="O127"/>
  <c r="Q127" s="1"/>
  <c r="O126"/>
  <c r="P125"/>
  <c r="N125"/>
  <c r="M125"/>
  <c r="O124"/>
  <c r="Q124" s="1"/>
  <c r="O123"/>
  <c r="Q123" s="1"/>
  <c r="O122"/>
  <c r="P121"/>
  <c r="N121"/>
  <c r="M121"/>
  <c r="O120"/>
  <c r="Q120" s="1"/>
  <c r="O119"/>
  <c r="Q119" s="1"/>
  <c r="O117"/>
  <c r="P116"/>
  <c r="P118" s="1"/>
  <c r="N116"/>
  <c r="N118" s="1"/>
  <c r="M116"/>
  <c r="M118" s="1"/>
  <c r="O115"/>
  <c r="Q115" s="1"/>
  <c r="O114"/>
  <c r="Q114" s="1"/>
  <c r="O113"/>
  <c r="P129" i="17"/>
  <c r="N129"/>
  <c r="M129"/>
  <c r="O128"/>
  <c r="Q128" s="1"/>
  <c r="O127"/>
  <c r="Q127" s="1"/>
  <c r="O126"/>
  <c r="P125"/>
  <c r="N125"/>
  <c r="M125"/>
  <c r="O124"/>
  <c r="Q124" s="1"/>
  <c r="O123"/>
  <c r="Q123" s="1"/>
  <c r="O122"/>
  <c r="P121"/>
  <c r="N121"/>
  <c r="M121"/>
  <c r="O120"/>
  <c r="Q120" s="1"/>
  <c r="O119"/>
  <c r="Q119" s="1"/>
  <c r="O117"/>
  <c r="P116"/>
  <c r="P118" s="1"/>
  <c r="N116"/>
  <c r="N118" s="1"/>
  <c r="M116"/>
  <c r="M118" s="1"/>
  <c r="O115"/>
  <c r="Q115" s="1"/>
  <c r="O114"/>
  <c r="Q114" s="1"/>
  <c r="O113"/>
  <c r="P129" i="1"/>
  <c r="N129"/>
  <c r="M129"/>
  <c r="O128"/>
  <c r="Q128" s="1"/>
  <c r="O127"/>
  <c r="Q127" s="1"/>
  <c r="O126"/>
  <c r="P125"/>
  <c r="N125"/>
  <c r="M125"/>
  <c r="O124"/>
  <c r="Q124" s="1"/>
  <c r="O123"/>
  <c r="Q123" s="1"/>
  <c r="O122"/>
  <c r="P121"/>
  <c r="N121"/>
  <c r="M121"/>
  <c r="O120"/>
  <c r="Q120" s="1"/>
  <c r="O119"/>
  <c r="Q119" s="1"/>
  <c r="O117"/>
  <c r="P116"/>
  <c r="P118" s="1"/>
  <c r="N116"/>
  <c r="N118" s="1"/>
  <c r="M116"/>
  <c r="M118" s="1"/>
  <c r="O115"/>
  <c r="Q115" s="1"/>
  <c r="O114"/>
  <c r="Q114" s="1"/>
  <c r="O113"/>
  <c r="P103" i="13"/>
  <c r="N103"/>
  <c r="M103"/>
  <c r="O102"/>
  <c r="Q102" s="1"/>
  <c r="O101"/>
  <c r="Q101" s="1"/>
  <c r="O100"/>
  <c r="P99"/>
  <c r="N99"/>
  <c r="M99"/>
  <c r="O98"/>
  <c r="Q98" s="1"/>
  <c r="O97"/>
  <c r="Q97" s="1"/>
  <c r="O96"/>
  <c r="P95"/>
  <c r="N95"/>
  <c r="M95"/>
  <c r="O94"/>
  <c r="Q94" s="1"/>
  <c r="O93"/>
  <c r="Q93" s="1"/>
  <c r="O91"/>
  <c r="P90"/>
  <c r="P92" s="1"/>
  <c r="N90"/>
  <c r="N92" s="1"/>
  <c r="M90"/>
  <c r="M92" s="1"/>
  <c r="O89"/>
  <c r="Q89" s="1"/>
  <c r="O88"/>
  <c r="Q88" s="1"/>
  <c r="O87"/>
  <c r="P103" i="14"/>
  <c r="N103"/>
  <c r="M103"/>
  <c r="O102"/>
  <c r="Q102" s="1"/>
  <c r="O101"/>
  <c r="Q101" s="1"/>
  <c r="O100"/>
  <c r="P99"/>
  <c r="N99"/>
  <c r="M99"/>
  <c r="O98"/>
  <c r="Q98" s="1"/>
  <c r="O97"/>
  <c r="Q97" s="1"/>
  <c r="O96"/>
  <c r="P95"/>
  <c r="N95"/>
  <c r="M95"/>
  <c r="O94"/>
  <c r="Q94" s="1"/>
  <c r="O93"/>
  <c r="Q93" s="1"/>
  <c r="O91"/>
  <c r="P90"/>
  <c r="P92" s="1"/>
  <c r="N90"/>
  <c r="N92" s="1"/>
  <c r="M90"/>
  <c r="M92" s="1"/>
  <c r="O89"/>
  <c r="Q89" s="1"/>
  <c r="O88"/>
  <c r="Q88" s="1"/>
  <c r="O87"/>
  <c r="P103" i="15"/>
  <c r="N103"/>
  <c r="M103"/>
  <c r="O102"/>
  <c r="Q102" s="1"/>
  <c r="O101"/>
  <c r="Q101" s="1"/>
  <c r="O100"/>
  <c r="P99"/>
  <c r="N99"/>
  <c r="M99"/>
  <c r="O98"/>
  <c r="Q98" s="1"/>
  <c r="O97"/>
  <c r="Q97" s="1"/>
  <c r="O96"/>
  <c r="P95"/>
  <c r="N95"/>
  <c r="M95"/>
  <c r="O94"/>
  <c r="Q94" s="1"/>
  <c r="O93"/>
  <c r="Q93" s="1"/>
  <c r="O91"/>
  <c r="P90"/>
  <c r="P92" s="1"/>
  <c r="N90"/>
  <c r="M90"/>
  <c r="M92" s="1"/>
  <c r="O89"/>
  <c r="Q89" s="1"/>
  <c r="O88"/>
  <c r="Q88" s="1"/>
  <c r="O87"/>
  <c r="P103" i="16"/>
  <c r="N103"/>
  <c r="M103"/>
  <c r="O102"/>
  <c r="Q102" s="1"/>
  <c r="O101"/>
  <c r="Q101" s="1"/>
  <c r="O100"/>
  <c r="P99"/>
  <c r="N99"/>
  <c r="M99"/>
  <c r="O98"/>
  <c r="Q98" s="1"/>
  <c r="O97"/>
  <c r="Q97" s="1"/>
  <c r="O96"/>
  <c r="P95"/>
  <c r="N95"/>
  <c r="M95"/>
  <c r="O94"/>
  <c r="Q94" s="1"/>
  <c r="O93"/>
  <c r="Q93" s="1"/>
  <c r="O91"/>
  <c r="P90"/>
  <c r="P92" s="1"/>
  <c r="N90"/>
  <c r="N92" s="1"/>
  <c r="M90"/>
  <c r="M92" s="1"/>
  <c r="O89"/>
  <c r="Q89" s="1"/>
  <c r="O88"/>
  <c r="Q88" s="1"/>
  <c r="O87"/>
  <c r="P103" i="17"/>
  <c r="N103"/>
  <c r="M103"/>
  <c r="O102"/>
  <c r="Q102" s="1"/>
  <c r="O101"/>
  <c r="Q101" s="1"/>
  <c r="O100"/>
  <c r="P99"/>
  <c r="N99"/>
  <c r="M99"/>
  <c r="O98"/>
  <c r="Q98" s="1"/>
  <c r="O97"/>
  <c r="Q97" s="1"/>
  <c r="O96"/>
  <c r="P95"/>
  <c r="N95"/>
  <c r="M95"/>
  <c r="O94"/>
  <c r="Q94" s="1"/>
  <c r="O93"/>
  <c r="Q93" s="1"/>
  <c r="O91"/>
  <c r="P90"/>
  <c r="P92" s="1"/>
  <c r="N90"/>
  <c r="M90"/>
  <c r="M92" s="1"/>
  <c r="O89"/>
  <c r="Q89" s="1"/>
  <c r="O88"/>
  <c r="Q88" s="1"/>
  <c r="O87"/>
  <c r="P103" i="1"/>
  <c r="N103"/>
  <c r="M103"/>
  <c r="O102"/>
  <c r="Q102" s="1"/>
  <c r="O101"/>
  <c r="Q101" s="1"/>
  <c r="O100"/>
  <c r="P99"/>
  <c r="N99"/>
  <c r="M99"/>
  <c r="O98"/>
  <c r="Q98" s="1"/>
  <c r="O97"/>
  <c r="Q97" s="1"/>
  <c r="O96"/>
  <c r="P95"/>
  <c r="N95"/>
  <c r="M95"/>
  <c r="O94"/>
  <c r="Q94" s="1"/>
  <c r="O93"/>
  <c r="Q93" s="1"/>
  <c r="O91"/>
  <c r="P90"/>
  <c r="P92" s="1"/>
  <c r="N90"/>
  <c r="N92" s="1"/>
  <c r="M90"/>
  <c r="M92" s="1"/>
  <c r="O89"/>
  <c r="Q89" s="1"/>
  <c r="O88"/>
  <c r="Q88" s="1"/>
  <c r="O87"/>
  <c r="P51" i="13"/>
  <c r="N51"/>
  <c r="M51"/>
  <c r="O50"/>
  <c r="Q50" s="1"/>
  <c r="O49"/>
  <c r="Q49" s="1"/>
  <c r="O48"/>
  <c r="P47"/>
  <c r="N47"/>
  <c r="M47"/>
  <c r="O46"/>
  <c r="Q46" s="1"/>
  <c r="O45"/>
  <c r="Q45" s="1"/>
  <c r="O44"/>
  <c r="P43"/>
  <c r="N43"/>
  <c r="M43"/>
  <c r="O42"/>
  <c r="Q42" s="1"/>
  <c r="O41"/>
  <c r="Q41" s="1"/>
  <c r="O39"/>
  <c r="P38"/>
  <c r="P40" s="1"/>
  <c r="N38"/>
  <c r="N40" s="1"/>
  <c r="M38"/>
  <c r="M40" s="1"/>
  <c r="O38"/>
  <c r="O40" s="1"/>
  <c r="P51" i="14"/>
  <c r="N51"/>
  <c r="M51"/>
  <c r="O50"/>
  <c r="Q50" s="1"/>
  <c r="O49"/>
  <c r="Q49" s="1"/>
  <c r="O48"/>
  <c r="P47"/>
  <c r="N47"/>
  <c r="M47"/>
  <c r="O46"/>
  <c r="Q46" s="1"/>
  <c r="O45"/>
  <c r="Q45" s="1"/>
  <c r="O44"/>
  <c r="P43"/>
  <c r="N43"/>
  <c r="M43"/>
  <c r="O42"/>
  <c r="Q42" s="1"/>
  <c r="O41"/>
  <c r="Q41" s="1"/>
  <c r="O39"/>
  <c r="Q39" s="1"/>
  <c r="P38"/>
  <c r="P40" s="1"/>
  <c r="N38"/>
  <c r="N40" s="1"/>
  <c r="M38"/>
  <c r="M40" s="1"/>
  <c r="O37"/>
  <c r="Q37" s="1"/>
  <c r="O36"/>
  <c r="Q36" s="1"/>
  <c r="O35"/>
  <c r="Q35" s="1"/>
  <c r="P51" i="15"/>
  <c r="N51"/>
  <c r="M51"/>
  <c r="O50"/>
  <c r="Q50" s="1"/>
  <c r="O49"/>
  <c r="Q49" s="1"/>
  <c r="O48"/>
  <c r="Q48" s="1"/>
  <c r="P47"/>
  <c r="N47"/>
  <c r="M47"/>
  <c r="O46"/>
  <c r="Q46" s="1"/>
  <c r="O45"/>
  <c r="Q45" s="1"/>
  <c r="O44"/>
  <c r="Q44" s="1"/>
  <c r="P43"/>
  <c r="N43"/>
  <c r="M43"/>
  <c r="O42"/>
  <c r="Q42" s="1"/>
  <c r="O41"/>
  <c r="Q41" s="1"/>
  <c r="O39"/>
  <c r="P38"/>
  <c r="P40" s="1"/>
  <c r="N38"/>
  <c r="N40" s="1"/>
  <c r="M38"/>
  <c r="M40" s="1"/>
  <c r="O37"/>
  <c r="Q37" s="1"/>
  <c r="O36"/>
  <c r="Q36" s="1"/>
  <c r="O35"/>
  <c r="P51" i="16"/>
  <c r="N51"/>
  <c r="M51"/>
  <c r="O50"/>
  <c r="Q50" s="1"/>
  <c r="O49"/>
  <c r="Q49" s="1"/>
  <c r="O48"/>
  <c r="P47"/>
  <c r="N47"/>
  <c r="M47"/>
  <c r="O46"/>
  <c r="Q46" s="1"/>
  <c r="O45"/>
  <c r="Q45" s="1"/>
  <c r="O44"/>
  <c r="P43"/>
  <c r="N43"/>
  <c r="M43"/>
  <c r="O42"/>
  <c r="Q42" s="1"/>
  <c r="O41"/>
  <c r="Q41" s="1"/>
  <c r="O39"/>
  <c r="Q39" s="1"/>
  <c r="P38"/>
  <c r="P40" s="1"/>
  <c r="N38"/>
  <c r="N40" s="1"/>
  <c r="M38"/>
  <c r="M40" s="1"/>
  <c r="O37"/>
  <c r="Q37" s="1"/>
  <c r="O36"/>
  <c r="Q36" s="1"/>
  <c r="O35"/>
  <c r="Q35" s="1"/>
  <c r="P51" i="17"/>
  <c r="N51"/>
  <c r="M51"/>
  <c r="O50"/>
  <c r="Q50" s="1"/>
  <c r="O49"/>
  <c r="Q49" s="1"/>
  <c r="O48"/>
  <c r="Q48" s="1"/>
  <c r="P47"/>
  <c r="N47"/>
  <c r="M47"/>
  <c r="O46"/>
  <c r="Q46" s="1"/>
  <c r="O45"/>
  <c r="Q45" s="1"/>
  <c r="O44"/>
  <c r="Q44" s="1"/>
  <c r="P43"/>
  <c r="N43"/>
  <c r="M43"/>
  <c r="O42"/>
  <c r="Q42" s="1"/>
  <c r="O41"/>
  <c r="Q41" s="1"/>
  <c r="O39"/>
  <c r="P38"/>
  <c r="P40" s="1"/>
  <c r="N38"/>
  <c r="N40" s="1"/>
  <c r="M38"/>
  <c r="M40" s="1"/>
  <c r="O38"/>
  <c r="O40" s="1"/>
  <c r="P51" i="1"/>
  <c r="N51"/>
  <c r="M51"/>
  <c r="O50"/>
  <c r="Q50" s="1"/>
  <c r="O49"/>
  <c r="Q49" s="1"/>
  <c r="O48"/>
  <c r="P47"/>
  <c r="N47"/>
  <c r="M47"/>
  <c r="O46"/>
  <c r="Q46" s="1"/>
  <c r="O45"/>
  <c r="Q45" s="1"/>
  <c r="O44"/>
  <c r="P43"/>
  <c r="N43"/>
  <c r="M43"/>
  <c r="O42"/>
  <c r="Q42" s="1"/>
  <c r="O41"/>
  <c r="Q41" s="1"/>
  <c r="O39"/>
  <c r="Q39" s="1"/>
  <c r="P38"/>
  <c r="P40" s="1"/>
  <c r="N38"/>
  <c r="N40" s="1"/>
  <c r="M38"/>
  <c r="M40" s="1"/>
  <c r="O38"/>
  <c r="O40" s="1"/>
  <c r="P25" i="13"/>
  <c r="N25"/>
  <c r="M25"/>
  <c r="O24"/>
  <c r="Q24" s="1"/>
  <c r="O23"/>
  <c r="Q23" s="1"/>
  <c r="O22"/>
  <c r="Q22" s="1"/>
  <c r="P21"/>
  <c r="N21"/>
  <c r="M21"/>
  <c r="O20"/>
  <c r="Q20" s="1"/>
  <c r="O19"/>
  <c r="Q19" s="1"/>
  <c r="O18"/>
  <c r="P17"/>
  <c r="N17"/>
  <c r="M17"/>
  <c r="O16"/>
  <c r="Q16" s="1"/>
  <c r="O15"/>
  <c r="Q15" s="1"/>
  <c r="O13"/>
  <c r="P12"/>
  <c r="P14" s="1"/>
  <c r="N12"/>
  <c r="N14" s="1"/>
  <c r="M12"/>
  <c r="M14" s="1"/>
  <c r="O12"/>
  <c r="O14" s="1"/>
  <c r="P25" i="14"/>
  <c r="N25"/>
  <c r="M25"/>
  <c r="O24"/>
  <c r="Q24" s="1"/>
  <c r="O23"/>
  <c r="Q23" s="1"/>
  <c r="O22"/>
  <c r="P21"/>
  <c r="N21"/>
  <c r="M21"/>
  <c r="O20"/>
  <c r="Q20" s="1"/>
  <c r="O19"/>
  <c r="Q19" s="1"/>
  <c r="O18"/>
  <c r="P17"/>
  <c r="N17"/>
  <c r="M17"/>
  <c r="O16"/>
  <c r="Q16" s="1"/>
  <c r="O15"/>
  <c r="Q15" s="1"/>
  <c r="O13"/>
  <c r="P12"/>
  <c r="P14" s="1"/>
  <c r="N12"/>
  <c r="N14" s="1"/>
  <c r="M12"/>
  <c r="M14" s="1"/>
  <c r="O12"/>
  <c r="O14" s="1"/>
  <c r="P25" i="15"/>
  <c r="N25"/>
  <c r="M25"/>
  <c r="O24"/>
  <c r="Q24" s="1"/>
  <c r="O23"/>
  <c r="Q23" s="1"/>
  <c r="O22"/>
  <c r="P21"/>
  <c r="N21"/>
  <c r="M21"/>
  <c r="O20"/>
  <c r="Q20" s="1"/>
  <c r="O19"/>
  <c r="Q19" s="1"/>
  <c r="O18"/>
  <c r="P17"/>
  <c r="N17"/>
  <c r="M17"/>
  <c r="O16"/>
  <c r="Q16" s="1"/>
  <c r="O15"/>
  <c r="Q15" s="1"/>
  <c r="O13"/>
  <c r="P12"/>
  <c r="P14" s="1"/>
  <c r="N12"/>
  <c r="N14" s="1"/>
  <c r="M12"/>
  <c r="M14" s="1"/>
  <c r="O11"/>
  <c r="Q11" s="1"/>
  <c r="O10"/>
  <c r="Q10" s="1"/>
  <c r="O9"/>
  <c r="P25" i="16"/>
  <c r="N25"/>
  <c r="M25"/>
  <c r="O24"/>
  <c r="Q24" s="1"/>
  <c r="O23"/>
  <c r="Q23" s="1"/>
  <c r="O22"/>
  <c r="P21"/>
  <c r="N21"/>
  <c r="M21"/>
  <c r="O20"/>
  <c r="Q20" s="1"/>
  <c r="O19"/>
  <c r="Q19" s="1"/>
  <c r="O18"/>
  <c r="P17"/>
  <c r="N17"/>
  <c r="M17"/>
  <c r="O16"/>
  <c r="Q16" s="1"/>
  <c r="O15"/>
  <c r="Q15" s="1"/>
  <c r="O13"/>
  <c r="Q13" s="1"/>
  <c r="P12"/>
  <c r="P14" s="1"/>
  <c r="N12"/>
  <c r="N14" s="1"/>
  <c r="M12"/>
  <c r="M14" s="1"/>
  <c r="O11"/>
  <c r="Q11" s="1"/>
  <c r="O10"/>
  <c r="Q10" s="1"/>
  <c r="O9"/>
  <c r="P25" i="17"/>
  <c r="N25"/>
  <c r="M25"/>
  <c r="O24"/>
  <c r="Q24" s="1"/>
  <c r="O23"/>
  <c r="Q23" s="1"/>
  <c r="O22"/>
  <c r="Q22" s="1"/>
  <c r="P21"/>
  <c r="N21"/>
  <c r="M21"/>
  <c r="O20"/>
  <c r="Q20" s="1"/>
  <c r="O19"/>
  <c r="Q19" s="1"/>
  <c r="O18"/>
  <c r="P17"/>
  <c r="N17"/>
  <c r="M17"/>
  <c r="O16"/>
  <c r="Q16" s="1"/>
  <c r="O15"/>
  <c r="Q15" s="1"/>
  <c r="O13"/>
  <c r="P12"/>
  <c r="P14" s="1"/>
  <c r="N12"/>
  <c r="N14" s="1"/>
  <c r="M12"/>
  <c r="M14" s="1"/>
  <c r="O11"/>
  <c r="Q11" s="1"/>
  <c r="O10"/>
  <c r="Q10" s="1"/>
  <c r="O9"/>
  <c r="P25" i="1"/>
  <c r="N25"/>
  <c r="M25"/>
  <c r="O24"/>
  <c r="Q24" s="1"/>
  <c r="O23"/>
  <c r="Q23" s="1"/>
  <c r="O22"/>
  <c r="P21"/>
  <c r="N21"/>
  <c r="M21"/>
  <c r="O20"/>
  <c r="Q20" s="1"/>
  <c r="O19"/>
  <c r="Q19" s="1"/>
  <c r="O18"/>
  <c r="P17"/>
  <c r="N17"/>
  <c r="M17"/>
  <c r="O16"/>
  <c r="Q16" s="1"/>
  <c r="O15"/>
  <c r="Q15" s="1"/>
  <c r="O13"/>
  <c r="Q13" s="1"/>
  <c r="P12"/>
  <c r="P14" s="1"/>
  <c r="N12"/>
  <c r="N14" s="1"/>
  <c r="M12"/>
  <c r="M14" s="1"/>
  <c r="O11"/>
  <c r="Q11" s="1"/>
  <c r="O10"/>
  <c r="Q10" s="1"/>
  <c r="O9"/>
  <c r="D51" i="13"/>
  <c r="C51"/>
  <c r="E50"/>
  <c r="E49"/>
  <c r="E48"/>
  <c r="D47"/>
  <c r="C47"/>
  <c r="E46"/>
  <c r="E45"/>
  <c r="E44"/>
  <c r="D43"/>
  <c r="C43"/>
  <c r="E42"/>
  <c r="E41"/>
  <c r="E39"/>
  <c r="D38"/>
  <c r="D40" s="1"/>
  <c r="C38"/>
  <c r="C40" s="1"/>
  <c r="E38"/>
  <c r="D51" i="14"/>
  <c r="C51"/>
  <c r="E50"/>
  <c r="E49"/>
  <c r="E75" s="1"/>
  <c r="E48"/>
  <c r="D47"/>
  <c r="C47"/>
  <c r="E46"/>
  <c r="E45"/>
  <c r="E44"/>
  <c r="D43"/>
  <c r="C43"/>
  <c r="E42"/>
  <c r="E41"/>
  <c r="E39"/>
  <c r="D38"/>
  <c r="D40" s="1"/>
  <c r="C38"/>
  <c r="C40" s="1"/>
  <c r="E37"/>
  <c r="E36"/>
  <c r="E35"/>
  <c r="D51" i="15"/>
  <c r="C51"/>
  <c r="E50"/>
  <c r="E49"/>
  <c r="E48"/>
  <c r="D47"/>
  <c r="C47"/>
  <c r="E46"/>
  <c r="E45"/>
  <c r="E44"/>
  <c r="D43"/>
  <c r="C43"/>
  <c r="E42"/>
  <c r="E41"/>
  <c r="E39"/>
  <c r="D38"/>
  <c r="D40" s="1"/>
  <c r="C38"/>
  <c r="C40" s="1"/>
  <c r="E37"/>
  <c r="E36"/>
  <c r="E35"/>
  <c r="D51" i="16"/>
  <c r="C51"/>
  <c r="E50"/>
  <c r="E49"/>
  <c r="E48"/>
  <c r="D47"/>
  <c r="C47"/>
  <c r="E46"/>
  <c r="E45"/>
  <c r="E44"/>
  <c r="D43"/>
  <c r="C43"/>
  <c r="E42"/>
  <c r="E41"/>
  <c r="E39"/>
  <c r="D38"/>
  <c r="D40" s="1"/>
  <c r="C38"/>
  <c r="C40" s="1"/>
  <c r="E37"/>
  <c r="E36"/>
  <c r="E35"/>
  <c r="D51" i="17"/>
  <c r="C51"/>
  <c r="E50"/>
  <c r="E49"/>
  <c r="E48"/>
  <c r="D47"/>
  <c r="C47"/>
  <c r="E46"/>
  <c r="E45"/>
  <c r="E44"/>
  <c r="D43"/>
  <c r="C43"/>
  <c r="E42"/>
  <c r="E41"/>
  <c r="E39"/>
  <c r="D38"/>
  <c r="D40" s="1"/>
  <c r="C38"/>
  <c r="C40" s="1"/>
  <c r="E38"/>
  <c r="E40" s="1"/>
  <c r="D51" i="1"/>
  <c r="C51"/>
  <c r="E50"/>
  <c r="E49"/>
  <c r="E48"/>
  <c r="D47"/>
  <c r="C47"/>
  <c r="E46"/>
  <c r="E45"/>
  <c r="E44"/>
  <c r="D43"/>
  <c r="C43"/>
  <c r="E42"/>
  <c r="E41"/>
  <c r="E39"/>
  <c r="D38"/>
  <c r="D40" s="1"/>
  <c r="C38"/>
  <c r="C40" s="1"/>
  <c r="E38"/>
  <c r="D25" i="13"/>
  <c r="C25"/>
  <c r="E24"/>
  <c r="E23"/>
  <c r="E22"/>
  <c r="D21"/>
  <c r="C21"/>
  <c r="E20"/>
  <c r="E19"/>
  <c r="E18"/>
  <c r="D17"/>
  <c r="C17"/>
  <c r="E16"/>
  <c r="E15"/>
  <c r="E13"/>
  <c r="D12"/>
  <c r="D14" s="1"/>
  <c r="C12"/>
  <c r="C14" s="1"/>
  <c r="E12"/>
  <c r="E14" s="1"/>
  <c r="D25" i="14"/>
  <c r="C25"/>
  <c r="E24"/>
  <c r="E23"/>
  <c r="E22"/>
  <c r="D21"/>
  <c r="C21"/>
  <c r="E20"/>
  <c r="E19"/>
  <c r="E18"/>
  <c r="D17"/>
  <c r="C17"/>
  <c r="E16"/>
  <c r="E15"/>
  <c r="E67" s="1"/>
  <c r="E13"/>
  <c r="E65" s="1"/>
  <c r="D12"/>
  <c r="D14" s="1"/>
  <c r="C12"/>
  <c r="C14" s="1"/>
  <c r="E11"/>
  <c r="E10"/>
  <c r="E9"/>
  <c r="D25" i="15"/>
  <c r="C25"/>
  <c r="E24"/>
  <c r="E23"/>
  <c r="E22"/>
  <c r="D21"/>
  <c r="C21"/>
  <c r="E20"/>
  <c r="E19"/>
  <c r="E18"/>
  <c r="D17"/>
  <c r="C17"/>
  <c r="E16"/>
  <c r="E15"/>
  <c r="E13"/>
  <c r="D12"/>
  <c r="D14" s="1"/>
  <c r="C12"/>
  <c r="C14" s="1"/>
  <c r="E11"/>
  <c r="E10"/>
  <c r="E9"/>
  <c r="D25" i="16"/>
  <c r="C25"/>
  <c r="E24"/>
  <c r="E23"/>
  <c r="E22"/>
  <c r="D21"/>
  <c r="C21"/>
  <c r="E20"/>
  <c r="E19"/>
  <c r="E18"/>
  <c r="D17"/>
  <c r="C17"/>
  <c r="E16"/>
  <c r="E15"/>
  <c r="E13"/>
  <c r="D12"/>
  <c r="D14" s="1"/>
  <c r="C12"/>
  <c r="C14" s="1"/>
  <c r="E11"/>
  <c r="E10"/>
  <c r="E9"/>
  <c r="D25" i="17"/>
  <c r="C25"/>
  <c r="E24"/>
  <c r="E23"/>
  <c r="E22"/>
  <c r="D21"/>
  <c r="C21"/>
  <c r="E20"/>
  <c r="E19"/>
  <c r="E18"/>
  <c r="D17"/>
  <c r="C17"/>
  <c r="E16"/>
  <c r="E15"/>
  <c r="E13"/>
  <c r="D12"/>
  <c r="D14" s="1"/>
  <c r="C12"/>
  <c r="C14" s="1"/>
  <c r="D25" i="1"/>
  <c r="C25"/>
  <c r="E24"/>
  <c r="E23"/>
  <c r="E22"/>
  <c r="D21"/>
  <c r="C21"/>
  <c r="E20"/>
  <c r="E19"/>
  <c r="E18"/>
  <c r="D17"/>
  <c r="C17"/>
  <c r="E16"/>
  <c r="E15"/>
  <c r="E13"/>
  <c r="D12"/>
  <c r="D14" s="1"/>
  <c r="C12"/>
  <c r="C14" s="1"/>
  <c r="E11"/>
  <c r="E10"/>
  <c r="E9"/>
  <c r="P232" i="14"/>
  <c r="N232"/>
  <c r="M232"/>
  <c r="P231"/>
  <c r="N231"/>
  <c r="M231"/>
  <c r="P230"/>
  <c r="N230"/>
  <c r="M230"/>
  <c r="P228"/>
  <c r="N228"/>
  <c r="M228"/>
  <c r="P227"/>
  <c r="N227"/>
  <c r="M227"/>
  <c r="P226"/>
  <c r="P229" s="1"/>
  <c r="N226"/>
  <c r="M226"/>
  <c r="P224"/>
  <c r="N224"/>
  <c r="M224"/>
  <c r="P223"/>
  <c r="N223"/>
  <c r="M223"/>
  <c r="U221"/>
  <c r="S221"/>
  <c r="R221"/>
  <c r="P221"/>
  <c r="N221"/>
  <c r="M221"/>
  <c r="U219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T195"/>
  <c r="V195" s="1"/>
  <c r="U194"/>
  <c r="U196" s="1"/>
  <c r="S194"/>
  <c r="S196" s="1"/>
  <c r="R194"/>
  <c r="R196" s="1"/>
  <c r="T169"/>
  <c r="U168"/>
  <c r="U170" s="1"/>
  <c r="S168"/>
  <c r="S170" s="1"/>
  <c r="R168"/>
  <c r="R170" s="1"/>
  <c r="T168"/>
  <c r="T170" s="1"/>
  <c r="P154"/>
  <c r="N154"/>
  <c r="M154"/>
  <c r="P153"/>
  <c r="N153"/>
  <c r="M153"/>
  <c r="O153" s="1"/>
  <c r="P152"/>
  <c r="N152"/>
  <c r="M152"/>
  <c r="P150"/>
  <c r="N150"/>
  <c r="M150"/>
  <c r="P149"/>
  <c r="N149"/>
  <c r="M149"/>
  <c r="P148"/>
  <c r="N148"/>
  <c r="M148"/>
  <c r="P146"/>
  <c r="N146"/>
  <c r="M146"/>
  <c r="P145"/>
  <c r="N145"/>
  <c r="M145"/>
  <c r="U143"/>
  <c r="S143"/>
  <c r="R143"/>
  <c r="P143"/>
  <c r="N143"/>
  <c r="M143"/>
  <c r="U141"/>
  <c r="S141"/>
  <c r="R141"/>
  <c r="P141"/>
  <c r="N141"/>
  <c r="M141"/>
  <c r="U140"/>
  <c r="S140"/>
  <c r="R140"/>
  <c r="P140"/>
  <c r="N140"/>
  <c r="M140"/>
  <c r="O140" s="1"/>
  <c r="U139"/>
  <c r="S139"/>
  <c r="R139"/>
  <c r="P139"/>
  <c r="N139"/>
  <c r="M139"/>
  <c r="T117"/>
  <c r="U116"/>
  <c r="U118" s="1"/>
  <c r="S116"/>
  <c r="S118" s="1"/>
  <c r="R116"/>
  <c r="T91"/>
  <c r="U90"/>
  <c r="U92" s="1"/>
  <c r="S90"/>
  <c r="S92" s="1"/>
  <c r="R90"/>
  <c r="R92" s="1"/>
  <c r="P76"/>
  <c r="N76"/>
  <c r="M76"/>
  <c r="D76"/>
  <c r="C76"/>
  <c r="P75"/>
  <c r="N75"/>
  <c r="M75"/>
  <c r="D75"/>
  <c r="C75"/>
  <c r="P74"/>
  <c r="N74"/>
  <c r="M74"/>
  <c r="D74"/>
  <c r="C74"/>
  <c r="P72"/>
  <c r="N72"/>
  <c r="M72"/>
  <c r="D72"/>
  <c r="C72"/>
  <c r="P71"/>
  <c r="N71"/>
  <c r="M71"/>
  <c r="D71"/>
  <c r="C71"/>
  <c r="P70"/>
  <c r="N70"/>
  <c r="M70"/>
  <c r="D70"/>
  <c r="C70"/>
  <c r="P68"/>
  <c r="N68"/>
  <c r="M68"/>
  <c r="D68"/>
  <c r="C68"/>
  <c r="P67"/>
  <c r="N67"/>
  <c r="M67"/>
  <c r="D67"/>
  <c r="C67"/>
  <c r="U65"/>
  <c r="S65"/>
  <c r="R65"/>
  <c r="P65"/>
  <c r="N65"/>
  <c r="M65"/>
  <c r="G65"/>
  <c r="F65"/>
  <c r="D65"/>
  <c r="C65"/>
  <c r="U63"/>
  <c r="S63"/>
  <c r="R63"/>
  <c r="P63"/>
  <c r="N63"/>
  <c r="M63"/>
  <c r="G63"/>
  <c r="F63"/>
  <c r="D63"/>
  <c r="C63"/>
  <c r="U62"/>
  <c r="S62"/>
  <c r="R62"/>
  <c r="P62"/>
  <c r="N62"/>
  <c r="M62"/>
  <c r="G62"/>
  <c r="F62"/>
  <c r="D62"/>
  <c r="C62"/>
  <c r="U61"/>
  <c r="S61"/>
  <c r="R61"/>
  <c r="P61"/>
  <c r="N61"/>
  <c r="M61"/>
  <c r="G61"/>
  <c r="F61"/>
  <c r="D61"/>
  <c r="C61"/>
  <c r="T39"/>
  <c r="H39"/>
  <c r="U38"/>
  <c r="U40" s="1"/>
  <c r="S38"/>
  <c r="S40" s="1"/>
  <c r="R38"/>
  <c r="R40" s="1"/>
  <c r="G38"/>
  <c r="G40" s="1"/>
  <c r="F38"/>
  <c r="F40" s="1"/>
  <c r="H37"/>
  <c r="I37" s="1"/>
  <c r="H36"/>
  <c r="T38"/>
  <c r="H35"/>
  <c r="E76"/>
  <c r="E74"/>
  <c r="T13"/>
  <c r="H13"/>
  <c r="U12"/>
  <c r="U14" s="1"/>
  <c r="S12"/>
  <c r="S14" s="1"/>
  <c r="R12"/>
  <c r="R14" s="1"/>
  <c r="G12"/>
  <c r="G14" s="1"/>
  <c r="F12"/>
  <c r="F14" s="1"/>
  <c r="H11"/>
  <c r="H63" s="1"/>
  <c r="H10"/>
  <c r="T12"/>
  <c r="H9"/>
  <c r="U231" i="24"/>
  <c r="S231"/>
  <c r="T231" s="1"/>
  <c r="V231" s="1"/>
  <c r="R231"/>
  <c r="P231"/>
  <c r="N231"/>
  <c r="M231"/>
  <c r="O231" s="1"/>
  <c r="Q231" s="1"/>
  <c r="W231" s="1"/>
  <c r="U230"/>
  <c r="S230"/>
  <c r="R230"/>
  <c r="T230" s="1"/>
  <c r="V230" s="1"/>
  <c r="P230"/>
  <c r="N230"/>
  <c r="O230" s="1"/>
  <c r="Q230" s="1"/>
  <c r="W230" s="1"/>
  <c r="M230"/>
  <c r="U229"/>
  <c r="U232" s="1"/>
  <c r="S229"/>
  <c r="R229"/>
  <c r="P229"/>
  <c r="P232" s="1"/>
  <c r="N229"/>
  <c r="N232" s="1"/>
  <c r="M229"/>
  <c r="U227"/>
  <c r="S227"/>
  <c r="R227"/>
  <c r="P227"/>
  <c r="O227"/>
  <c r="Q227" s="1"/>
  <c r="W227" s="1"/>
  <c r="N227"/>
  <c r="M227"/>
  <c r="U226"/>
  <c r="S226"/>
  <c r="S228" s="1"/>
  <c r="R226"/>
  <c r="P226"/>
  <c r="N226"/>
  <c r="M226"/>
  <c r="U225"/>
  <c r="S225"/>
  <c r="R225"/>
  <c r="P225"/>
  <c r="P228" s="1"/>
  <c r="N225"/>
  <c r="N228" s="1"/>
  <c r="M225"/>
  <c r="U223"/>
  <c r="S223"/>
  <c r="T223" s="1"/>
  <c r="V223" s="1"/>
  <c r="R223"/>
  <c r="P223"/>
  <c r="N223"/>
  <c r="O223" s="1"/>
  <c r="Q223" s="1"/>
  <c r="W223" s="1"/>
  <c r="M223"/>
  <c r="U222"/>
  <c r="S222"/>
  <c r="S224" s="1"/>
  <c r="R222"/>
  <c r="T222" s="1"/>
  <c r="P222"/>
  <c r="N222"/>
  <c r="O222" s="1"/>
  <c r="Q222" s="1"/>
  <c r="W222" s="1"/>
  <c r="M222"/>
  <c r="U221"/>
  <c r="S221"/>
  <c r="R221"/>
  <c r="P221"/>
  <c r="P224" s="1"/>
  <c r="N221"/>
  <c r="M221"/>
  <c r="U219"/>
  <c r="S219"/>
  <c r="R219"/>
  <c r="P219"/>
  <c r="N219"/>
  <c r="M219"/>
  <c r="O219" s="1"/>
  <c r="Q219" s="1"/>
  <c r="W219" s="1"/>
  <c r="U218"/>
  <c r="S218"/>
  <c r="R218"/>
  <c r="P218"/>
  <c r="P220" s="1"/>
  <c r="N218"/>
  <c r="M218"/>
  <c r="U217"/>
  <c r="U220" s="1"/>
  <c r="S217"/>
  <c r="R217"/>
  <c r="P217"/>
  <c r="N217"/>
  <c r="N220" s="1"/>
  <c r="M217"/>
  <c r="U206"/>
  <c r="S206"/>
  <c r="R206"/>
  <c r="P206"/>
  <c r="N206"/>
  <c r="M206"/>
  <c r="T205"/>
  <c r="V205" s="1"/>
  <c r="O205"/>
  <c r="Q205" s="1"/>
  <c r="W205" s="1"/>
  <c r="T204"/>
  <c r="V204" s="1"/>
  <c r="O204"/>
  <c r="Q204" s="1"/>
  <c r="W204" s="1"/>
  <c r="V203"/>
  <c r="T203"/>
  <c r="Q203"/>
  <c r="O203"/>
  <c r="O206" s="1"/>
  <c r="U202"/>
  <c r="S202"/>
  <c r="R202"/>
  <c r="P202"/>
  <c r="N202"/>
  <c r="M202"/>
  <c r="V201"/>
  <c r="T201"/>
  <c r="O201"/>
  <c r="Q201" s="1"/>
  <c r="W201" s="1"/>
  <c r="T200"/>
  <c r="V200" s="1"/>
  <c r="Q200"/>
  <c r="W200" s="1"/>
  <c r="O200"/>
  <c r="T199"/>
  <c r="Q199"/>
  <c r="W199" s="1"/>
  <c r="O199"/>
  <c r="U198"/>
  <c r="U207" s="1"/>
  <c r="S198"/>
  <c r="S207" s="1"/>
  <c r="R198"/>
  <c r="P198"/>
  <c r="N198"/>
  <c r="M198"/>
  <c r="V197"/>
  <c r="T197"/>
  <c r="O197"/>
  <c r="Q197" s="1"/>
  <c r="W197" s="1"/>
  <c r="W196"/>
  <c r="V196"/>
  <c r="T196"/>
  <c r="O196"/>
  <c r="Q196" s="1"/>
  <c r="V195"/>
  <c r="T195"/>
  <c r="O195"/>
  <c r="U194"/>
  <c r="S194"/>
  <c r="R194"/>
  <c r="P194"/>
  <c r="N194"/>
  <c r="M194"/>
  <c r="V193"/>
  <c r="T193"/>
  <c r="O193"/>
  <c r="Q193" s="1"/>
  <c r="Q194" s="1"/>
  <c r="W194" s="1"/>
  <c r="T192"/>
  <c r="V192" s="1"/>
  <c r="O192"/>
  <c r="Q192" s="1"/>
  <c r="W192" s="1"/>
  <c r="V191"/>
  <c r="V194" s="1"/>
  <c r="T191"/>
  <c r="T194" s="1"/>
  <c r="O191"/>
  <c r="Q191" s="1"/>
  <c r="W191" s="1"/>
  <c r="U180"/>
  <c r="U181" s="1"/>
  <c r="U182" s="1"/>
  <c r="S180"/>
  <c r="R180"/>
  <c r="P180"/>
  <c r="N180"/>
  <c r="M180"/>
  <c r="T179"/>
  <c r="V179" s="1"/>
  <c r="Q179"/>
  <c r="O179"/>
  <c r="T178"/>
  <c r="V178" s="1"/>
  <c r="O178"/>
  <c r="V177"/>
  <c r="T177"/>
  <c r="O177"/>
  <c r="Q177" s="1"/>
  <c r="W177" s="1"/>
  <c r="U176"/>
  <c r="S176"/>
  <c r="R176"/>
  <c r="P176"/>
  <c r="N176"/>
  <c r="M176"/>
  <c r="T175"/>
  <c r="V175" s="1"/>
  <c r="V176" s="1"/>
  <c r="Q175"/>
  <c r="W175" s="1"/>
  <c r="O175"/>
  <c r="T174"/>
  <c r="V174" s="1"/>
  <c r="O174"/>
  <c r="Q174" s="1"/>
  <c r="W174" s="1"/>
  <c r="T173"/>
  <c r="V173" s="1"/>
  <c r="Q173"/>
  <c r="Q176" s="1"/>
  <c r="W176" s="1"/>
  <c r="O173"/>
  <c r="O176" s="1"/>
  <c r="U172"/>
  <c r="S172"/>
  <c r="S181" s="1"/>
  <c r="R172"/>
  <c r="P172"/>
  <c r="N172"/>
  <c r="M172"/>
  <c r="V171"/>
  <c r="T171"/>
  <c r="O171"/>
  <c r="Q171" s="1"/>
  <c r="W171" s="1"/>
  <c r="T170"/>
  <c r="V170" s="1"/>
  <c r="Q170"/>
  <c r="W170" s="1"/>
  <c r="O170"/>
  <c r="T169"/>
  <c r="Q169"/>
  <c r="W169" s="1"/>
  <c r="O169"/>
  <c r="U168"/>
  <c r="S168"/>
  <c r="R168"/>
  <c r="P168"/>
  <c r="N168"/>
  <c r="M168"/>
  <c r="V167"/>
  <c r="T167"/>
  <c r="O167"/>
  <c r="Q167" s="1"/>
  <c r="W167" s="1"/>
  <c r="W166"/>
  <c r="V166"/>
  <c r="T166"/>
  <c r="O166"/>
  <c r="Q166" s="1"/>
  <c r="V165"/>
  <c r="T165"/>
  <c r="O165"/>
  <c r="U153"/>
  <c r="T153"/>
  <c r="V153" s="1"/>
  <c r="S153"/>
  <c r="R153"/>
  <c r="P153"/>
  <c r="O153"/>
  <c r="N153"/>
  <c r="M153"/>
  <c r="U152"/>
  <c r="S152"/>
  <c r="S154" s="1"/>
  <c r="R152"/>
  <c r="P152"/>
  <c r="N152"/>
  <c r="M152"/>
  <c r="U151"/>
  <c r="U154" s="1"/>
  <c r="S151"/>
  <c r="R151"/>
  <c r="P151"/>
  <c r="N151"/>
  <c r="N154" s="1"/>
  <c r="M151"/>
  <c r="U149"/>
  <c r="T149"/>
  <c r="V149" s="1"/>
  <c r="S149"/>
  <c r="R149"/>
  <c r="P149"/>
  <c r="O149"/>
  <c r="Q149" s="1"/>
  <c r="W149" s="1"/>
  <c r="N149"/>
  <c r="M149"/>
  <c r="U148"/>
  <c r="S148"/>
  <c r="R148"/>
  <c r="P148"/>
  <c r="N148"/>
  <c r="M148"/>
  <c r="O148" s="1"/>
  <c r="Q148" s="1"/>
  <c r="U147"/>
  <c r="S147"/>
  <c r="R147"/>
  <c r="P147"/>
  <c r="N147"/>
  <c r="M147"/>
  <c r="O147" s="1"/>
  <c r="Z146"/>
  <c r="U145"/>
  <c r="T145"/>
  <c r="S145"/>
  <c r="R145"/>
  <c r="P145"/>
  <c r="N145"/>
  <c r="M145"/>
  <c r="Z144"/>
  <c r="U144"/>
  <c r="U146" s="1"/>
  <c r="S144"/>
  <c r="R144"/>
  <c r="T144" s="1"/>
  <c r="P144"/>
  <c r="N144"/>
  <c r="M144"/>
  <c r="U143"/>
  <c r="S143"/>
  <c r="S146" s="1"/>
  <c r="R143"/>
  <c r="R146" s="1"/>
  <c r="P143"/>
  <c r="N143"/>
  <c r="N146" s="1"/>
  <c r="M143"/>
  <c r="O143" s="1"/>
  <c r="V141"/>
  <c r="U141"/>
  <c r="S141"/>
  <c r="R141"/>
  <c r="T141" s="1"/>
  <c r="P141"/>
  <c r="N141"/>
  <c r="M141"/>
  <c r="U140"/>
  <c r="U142" s="1"/>
  <c r="T140"/>
  <c r="S140"/>
  <c r="R140"/>
  <c r="P140"/>
  <c r="N140"/>
  <c r="M140"/>
  <c r="U139"/>
  <c r="S139"/>
  <c r="T139" s="1"/>
  <c r="R139"/>
  <c r="R142" s="1"/>
  <c r="P139"/>
  <c r="N139"/>
  <c r="O139" s="1"/>
  <c r="M139"/>
  <c r="U128"/>
  <c r="S128"/>
  <c r="R128"/>
  <c r="P128"/>
  <c r="P129" s="1"/>
  <c r="N128"/>
  <c r="M128"/>
  <c r="T127"/>
  <c r="V127" s="1"/>
  <c r="V128" s="1"/>
  <c r="O127"/>
  <c r="Q127" s="1"/>
  <c r="V126"/>
  <c r="T126"/>
  <c r="O126"/>
  <c r="Q126" s="1"/>
  <c r="W126" s="1"/>
  <c r="T125"/>
  <c r="V125" s="1"/>
  <c r="O125"/>
  <c r="O128" s="1"/>
  <c r="U124"/>
  <c r="S124"/>
  <c r="R124"/>
  <c r="P124"/>
  <c r="N124"/>
  <c r="M124"/>
  <c r="V123"/>
  <c r="T123"/>
  <c r="O123"/>
  <c r="Q123" s="1"/>
  <c r="T122"/>
  <c r="V122" s="1"/>
  <c r="O122"/>
  <c r="Q122" s="1"/>
  <c r="T121"/>
  <c r="T124" s="1"/>
  <c r="O121"/>
  <c r="Q121" s="1"/>
  <c r="Z120"/>
  <c r="U120"/>
  <c r="S120"/>
  <c r="S129" s="1"/>
  <c r="R120"/>
  <c r="P120"/>
  <c r="N120"/>
  <c r="N129" s="1"/>
  <c r="M120"/>
  <c r="T119"/>
  <c r="V119" s="1"/>
  <c r="O119"/>
  <c r="Q119" s="1"/>
  <c r="T118"/>
  <c r="V118" s="1"/>
  <c r="Q118"/>
  <c r="O118"/>
  <c r="T117"/>
  <c r="V117" s="1"/>
  <c r="O117"/>
  <c r="Q117" s="1"/>
  <c r="U116"/>
  <c r="S116"/>
  <c r="S130" s="1"/>
  <c r="R116"/>
  <c r="R130" s="1"/>
  <c r="P116"/>
  <c r="P130" s="1"/>
  <c r="N116"/>
  <c r="N130" s="1"/>
  <c r="M116"/>
  <c r="T115"/>
  <c r="V115" s="1"/>
  <c r="Q115"/>
  <c r="W115" s="1"/>
  <c r="O115"/>
  <c r="V114"/>
  <c r="T114"/>
  <c r="Q114"/>
  <c r="W114" s="1"/>
  <c r="O114"/>
  <c r="V113"/>
  <c r="V116" s="1"/>
  <c r="T113"/>
  <c r="T116" s="1"/>
  <c r="O113"/>
  <c r="U102"/>
  <c r="S102"/>
  <c r="R102"/>
  <c r="P102"/>
  <c r="N102"/>
  <c r="M102"/>
  <c r="T101"/>
  <c r="V101" s="1"/>
  <c r="O101"/>
  <c r="Q101" s="1"/>
  <c r="V100"/>
  <c r="T100"/>
  <c r="Q100"/>
  <c r="W100" s="1"/>
  <c r="O100"/>
  <c r="T99"/>
  <c r="V99" s="1"/>
  <c r="O99"/>
  <c r="Q99" s="1"/>
  <c r="U98"/>
  <c r="S98"/>
  <c r="R98"/>
  <c r="P98"/>
  <c r="N98"/>
  <c r="M98"/>
  <c r="T97"/>
  <c r="V97" s="1"/>
  <c r="Q97"/>
  <c r="O97"/>
  <c r="V96"/>
  <c r="T96"/>
  <c r="Q96"/>
  <c r="O96"/>
  <c r="V95"/>
  <c r="V98" s="1"/>
  <c r="T95"/>
  <c r="O95"/>
  <c r="Z94"/>
  <c r="U94"/>
  <c r="U103" s="1"/>
  <c r="S94"/>
  <c r="R94"/>
  <c r="R103" s="1"/>
  <c r="P94"/>
  <c r="N94"/>
  <c r="N103" s="1"/>
  <c r="M94"/>
  <c r="V93"/>
  <c r="T93"/>
  <c r="Q93"/>
  <c r="O93"/>
  <c r="T92"/>
  <c r="V92" s="1"/>
  <c r="O92"/>
  <c r="Q92" s="1"/>
  <c r="T91"/>
  <c r="T94" s="1"/>
  <c r="O91"/>
  <c r="Q91" s="1"/>
  <c r="U90"/>
  <c r="S90"/>
  <c r="S104" s="1"/>
  <c r="R90"/>
  <c r="P90"/>
  <c r="N90"/>
  <c r="M90"/>
  <c r="T89"/>
  <c r="V89" s="1"/>
  <c r="O89"/>
  <c r="Q89" s="1"/>
  <c r="W89" s="1"/>
  <c r="T88"/>
  <c r="V88" s="1"/>
  <c r="O88"/>
  <c r="Q88" s="1"/>
  <c r="V87"/>
  <c r="T87"/>
  <c r="Q87"/>
  <c r="O87"/>
  <c r="U75"/>
  <c r="S75"/>
  <c r="R75"/>
  <c r="P75"/>
  <c r="N75"/>
  <c r="O75" s="1"/>
  <c r="M75"/>
  <c r="G75"/>
  <c r="F75"/>
  <c r="D75"/>
  <c r="C75"/>
  <c r="U74"/>
  <c r="S74"/>
  <c r="T74" s="1"/>
  <c r="V74" s="1"/>
  <c r="R74"/>
  <c r="P74"/>
  <c r="P76" s="1"/>
  <c r="N74"/>
  <c r="M74"/>
  <c r="O74" s="1"/>
  <c r="G74"/>
  <c r="F74"/>
  <c r="F76" s="1"/>
  <c r="D74"/>
  <c r="C74"/>
  <c r="U73"/>
  <c r="U76" s="1"/>
  <c r="S73"/>
  <c r="R73"/>
  <c r="P73"/>
  <c r="N73"/>
  <c r="N76" s="1"/>
  <c r="M73"/>
  <c r="M76" s="1"/>
  <c r="G73"/>
  <c r="F73"/>
  <c r="D73"/>
  <c r="D76" s="1"/>
  <c r="C73"/>
  <c r="C76" s="1"/>
  <c r="U71"/>
  <c r="S71"/>
  <c r="R71"/>
  <c r="P71"/>
  <c r="N71"/>
  <c r="M71"/>
  <c r="O71" s="1"/>
  <c r="G71"/>
  <c r="F71"/>
  <c r="D71"/>
  <c r="C71"/>
  <c r="U70"/>
  <c r="S70"/>
  <c r="R70"/>
  <c r="T70" s="1"/>
  <c r="P70"/>
  <c r="P72" s="1"/>
  <c r="N70"/>
  <c r="M70"/>
  <c r="G70"/>
  <c r="F70"/>
  <c r="D70"/>
  <c r="C70"/>
  <c r="U69"/>
  <c r="U72" s="1"/>
  <c r="S69"/>
  <c r="S72" s="1"/>
  <c r="R69"/>
  <c r="P69"/>
  <c r="O69"/>
  <c r="N69"/>
  <c r="N72" s="1"/>
  <c r="M69"/>
  <c r="G69"/>
  <c r="F69"/>
  <c r="F72" s="1"/>
  <c r="D69"/>
  <c r="D72" s="1"/>
  <c r="C69"/>
  <c r="U67"/>
  <c r="S67"/>
  <c r="R67"/>
  <c r="P67"/>
  <c r="O67"/>
  <c r="N67"/>
  <c r="M67"/>
  <c r="G67"/>
  <c r="F67"/>
  <c r="D67"/>
  <c r="C67"/>
  <c r="U66"/>
  <c r="U68" s="1"/>
  <c r="T66"/>
  <c r="S66"/>
  <c r="R66"/>
  <c r="P66"/>
  <c r="N66"/>
  <c r="M66"/>
  <c r="G66"/>
  <c r="F66"/>
  <c r="D66"/>
  <c r="C66"/>
  <c r="U65"/>
  <c r="S65"/>
  <c r="S68" s="1"/>
  <c r="R65"/>
  <c r="P65"/>
  <c r="P68" s="1"/>
  <c r="N65"/>
  <c r="N68" s="1"/>
  <c r="N77" s="1"/>
  <c r="M65"/>
  <c r="M68" s="1"/>
  <c r="G65"/>
  <c r="F65"/>
  <c r="D65"/>
  <c r="D68" s="1"/>
  <c r="D77" s="1"/>
  <c r="D78" s="1"/>
  <c r="C65"/>
  <c r="C68" s="1"/>
  <c r="U63"/>
  <c r="S63"/>
  <c r="R63"/>
  <c r="P63"/>
  <c r="O63"/>
  <c r="N63"/>
  <c r="M63"/>
  <c r="G63"/>
  <c r="F63"/>
  <c r="D63"/>
  <c r="C63"/>
  <c r="U62"/>
  <c r="T62"/>
  <c r="S62"/>
  <c r="R62"/>
  <c r="P62"/>
  <c r="N62"/>
  <c r="M62"/>
  <c r="G62"/>
  <c r="F62"/>
  <c r="D62"/>
  <c r="C62"/>
  <c r="U61"/>
  <c r="S61"/>
  <c r="R61"/>
  <c r="P61"/>
  <c r="P64" s="1"/>
  <c r="N61"/>
  <c r="M61"/>
  <c r="M64" s="1"/>
  <c r="G61"/>
  <c r="G64" s="1"/>
  <c r="F61"/>
  <c r="D61"/>
  <c r="D64" s="1"/>
  <c r="C61"/>
  <c r="C64" s="1"/>
  <c r="U50"/>
  <c r="S50"/>
  <c r="R50"/>
  <c r="P50"/>
  <c r="N50"/>
  <c r="M50"/>
  <c r="G50"/>
  <c r="F50"/>
  <c r="E50"/>
  <c r="D50"/>
  <c r="C50"/>
  <c r="V49"/>
  <c r="T49"/>
  <c r="O49"/>
  <c r="Q49" s="1"/>
  <c r="W49" s="1"/>
  <c r="H49"/>
  <c r="E49"/>
  <c r="I49" s="1"/>
  <c r="V48"/>
  <c r="T48"/>
  <c r="O48"/>
  <c r="Q48" s="1"/>
  <c r="W48" s="1"/>
  <c r="H48"/>
  <c r="E48"/>
  <c r="T47"/>
  <c r="O47"/>
  <c r="Q47" s="1"/>
  <c r="Q50" s="1"/>
  <c r="I47"/>
  <c r="H47"/>
  <c r="E47"/>
  <c r="U46"/>
  <c r="S46"/>
  <c r="R46"/>
  <c r="P46"/>
  <c r="N46"/>
  <c r="M46"/>
  <c r="G46"/>
  <c r="F46"/>
  <c r="D46"/>
  <c r="C46"/>
  <c r="T45"/>
  <c r="V45" s="1"/>
  <c r="Q45"/>
  <c r="W45" s="1"/>
  <c r="O45"/>
  <c r="H45"/>
  <c r="E45"/>
  <c r="T44"/>
  <c r="V44" s="1"/>
  <c r="Q44"/>
  <c r="O44"/>
  <c r="H44"/>
  <c r="E44"/>
  <c r="T43"/>
  <c r="O43"/>
  <c r="Q43" s="1"/>
  <c r="Q46" s="1"/>
  <c r="H43"/>
  <c r="E43"/>
  <c r="U42"/>
  <c r="S42"/>
  <c r="R42"/>
  <c r="P42"/>
  <c r="P51" s="1"/>
  <c r="N42"/>
  <c r="N51" s="1"/>
  <c r="M42"/>
  <c r="G42"/>
  <c r="F42"/>
  <c r="D42"/>
  <c r="D51" s="1"/>
  <c r="D52" s="1"/>
  <c r="C42"/>
  <c r="C51" s="1"/>
  <c r="V41"/>
  <c r="T41"/>
  <c r="O41"/>
  <c r="Q41" s="1"/>
  <c r="W41" s="1"/>
  <c r="H41"/>
  <c r="E41"/>
  <c r="T40"/>
  <c r="O40"/>
  <c r="Q40" s="1"/>
  <c r="I40"/>
  <c r="H40"/>
  <c r="E40"/>
  <c r="V39"/>
  <c r="T39"/>
  <c r="O39"/>
  <c r="Q39" s="1"/>
  <c r="H39"/>
  <c r="E39"/>
  <c r="E42" s="1"/>
  <c r="U38"/>
  <c r="S38"/>
  <c r="R38"/>
  <c r="P38"/>
  <c r="N38"/>
  <c r="M38"/>
  <c r="G38"/>
  <c r="F38"/>
  <c r="D38"/>
  <c r="C38"/>
  <c r="T37"/>
  <c r="V37" s="1"/>
  <c r="Q37"/>
  <c r="O37"/>
  <c r="H37"/>
  <c r="E37"/>
  <c r="I37" s="1"/>
  <c r="T36"/>
  <c r="V36" s="1"/>
  <c r="O36"/>
  <c r="Q36" s="1"/>
  <c r="H36"/>
  <c r="E36"/>
  <c r="T35"/>
  <c r="Q35"/>
  <c r="Q38" s="1"/>
  <c r="O35"/>
  <c r="O38" s="1"/>
  <c r="H35"/>
  <c r="E35"/>
  <c r="U24"/>
  <c r="S24"/>
  <c r="R24"/>
  <c r="P24"/>
  <c r="N24"/>
  <c r="M24"/>
  <c r="G24"/>
  <c r="F24"/>
  <c r="D24"/>
  <c r="C24"/>
  <c r="V23"/>
  <c r="T23"/>
  <c r="O23"/>
  <c r="Q23" s="1"/>
  <c r="Q75" s="1"/>
  <c r="I23"/>
  <c r="H23"/>
  <c r="E23"/>
  <c r="E75" s="1"/>
  <c r="W22"/>
  <c r="V22"/>
  <c r="T22"/>
  <c r="O22"/>
  <c r="Q22" s="1"/>
  <c r="I22"/>
  <c r="H22"/>
  <c r="H74" s="1"/>
  <c r="E22"/>
  <c r="E74" s="1"/>
  <c r="I74" s="1"/>
  <c r="T21"/>
  <c r="T24" s="1"/>
  <c r="O21"/>
  <c r="Q21" s="1"/>
  <c r="H21"/>
  <c r="H73" s="1"/>
  <c r="E21"/>
  <c r="E73" s="1"/>
  <c r="U20"/>
  <c r="U25" s="1"/>
  <c r="U26" s="1"/>
  <c r="S20"/>
  <c r="R20"/>
  <c r="P20"/>
  <c r="N20"/>
  <c r="M20"/>
  <c r="G20"/>
  <c r="F20"/>
  <c r="D20"/>
  <c r="C20"/>
  <c r="T19"/>
  <c r="V19" s="1"/>
  <c r="O19"/>
  <c r="Q19" s="1"/>
  <c r="H19"/>
  <c r="H71" s="1"/>
  <c r="E19"/>
  <c r="T18"/>
  <c r="V18" s="1"/>
  <c r="Q18"/>
  <c r="Q70" s="1"/>
  <c r="O18"/>
  <c r="H18"/>
  <c r="E18"/>
  <c r="T17"/>
  <c r="O17"/>
  <c r="H17"/>
  <c r="H69" s="1"/>
  <c r="E17"/>
  <c r="I17" s="1"/>
  <c r="U16"/>
  <c r="S16"/>
  <c r="R16"/>
  <c r="R25" s="1"/>
  <c r="P16"/>
  <c r="N16"/>
  <c r="M16"/>
  <c r="G16"/>
  <c r="G25" s="1"/>
  <c r="G26" s="1"/>
  <c r="F16"/>
  <c r="D16"/>
  <c r="C16"/>
  <c r="C25" s="1"/>
  <c r="T15"/>
  <c r="V15" s="1"/>
  <c r="O15"/>
  <c r="Q15" s="1"/>
  <c r="Q67" s="1"/>
  <c r="H15"/>
  <c r="H67" s="1"/>
  <c r="E15"/>
  <c r="E67" s="1"/>
  <c r="T14"/>
  <c r="V14" s="1"/>
  <c r="O14"/>
  <c r="Q14" s="1"/>
  <c r="W14" s="1"/>
  <c r="H14"/>
  <c r="H66" s="1"/>
  <c r="E14"/>
  <c r="E66" s="1"/>
  <c r="T13"/>
  <c r="O13"/>
  <c r="Q13" s="1"/>
  <c r="Q65" s="1"/>
  <c r="H13"/>
  <c r="E13"/>
  <c r="E65" s="1"/>
  <c r="U12"/>
  <c r="S12"/>
  <c r="R12"/>
  <c r="P12"/>
  <c r="N12"/>
  <c r="M12"/>
  <c r="G12"/>
  <c r="F12"/>
  <c r="D12"/>
  <c r="C12"/>
  <c r="T11"/>
  <c r="V11" s="1"/>
  <c r="O11"/>
  <c r="Q11" s="1"/>
  <c r="H11"/>
  <c r="H63" s="1"/>
  <c r="E11"/>
  <c r="I11" s="1"/>
  <c r="T10"/>
  <c r="V10" s="1"/>
  <c r="O10"/>
  <c r="Q10" s="1"/>
  <c r="I10"/>
  <c r="H10"/>
  <c r="H62" s="1"/>
  <c r="E10"/>
  <c r="T9"/>
  <c r="V9" s="1"/>
  <c r="V12" s="1"/>
  <c r="O9"/>
  <c r="O12" s="1"/>
  <c r="H9"/>
  <c r="H12" s="1"/>
  <c r="E9"/>
  <c r="I9" s="1"/>
  <c r="U194" i="1"/>
  <c r="U196" s="1"/>
  <c r="S194"/>
  <c r="S196" s="1"/>
  <c r="R194"/>
  <c r="R196" s="1"/>
  <c r="U194" i="13"/>
  <c r="U196" s="1"/>
  <c r="S194"/>
  <c r="S196" s="1"/>
  <c r="R194"/>
  <c r="R196" s="1"/>
  <c r="U194" i="15"/>
  <c r="U196" s="1"/>
  <c r="S194"/>
  <c r="S196" s="1"/>
  <c r="R194"/>
  <c r="R196" s="1"/>
  <c r="U194" i="16"/>
  <c r="U196" s="1"/>
  <c r="S194"/>
  <c r="S196" s="1"/>
  <c r="R194"/>
  <c r="R196" s="1"/>
  <c r="U194" i="17"/>
  <c r="U196" s="1"/>
  <c r="S194"/>
  <c r="S196" s="1"/>
  <c r="R194"/>
  <c r="R196" s="1"/>
  <c r="R194" i="20"/>
  <c r="U168" i="1"/>
  <c r="U170" s="1"/>
  <c r="S168"/>
  <c r="S170" s="1"/>
  <c r="R168"/>
  <c r="R170" s="1"/>
  <c r="U168" i="13"/>
  <c r="U170" s="1"/>
  <c r="S168"/>
  <c r="S170" s="1"/>
  <c r="R168"/>
  <c r="R170" s="1"/>
  <c r="U168" i="15"/>
  <c r="U170" s="1"/>
  <c r="S168"/>
  <c r="S170" s="1"/>
  <c r="R168"/>
  <c r="R170" s="1"/>
  <c r="U168" i="16"/>
  <c r="U170" s="1"/>
  <c r="S168"/>
  <c r="S170" s="1"/>
  <c r="R168"/>
  <c r="R170" s="1"/>
  <c r="U168" i="17"/>
  <c r="U170" s="1"/>
  <c r="S168"/>
  <c r="S170" s="1"/>
  <c r="R168"/>
  <c r="R170" s="1"/>
  <c r="R168" i="20"/>
  <c r="U116" i="1"/>
  <c r="U118" s="1"/>
  <c r="S116"/>
  <c r="S118" s="1"/>
  <c r="R116"/>
  <c r="R118" s="1"/>
  <c r="U116" i="13"/>
  <c r="U118" s="1"/>
  <c r="S116"/>
  <c r="S118" s="1"/>
  <c r="R116"/>
  <c r="R118" s="1"/>
  <c r="U116" i="15"/>
  <c r="U118" s="1"/>
  <c r="S116"/>
  <c r="S118" s="1"/>
  <c r="R116"/>
  <c r="R118" s="1"/>
  <c r="U116" i="16"/>
  <c r="U118" s="1"/>
  <c r="S116"/>
  <c r="S118" s="1"/>
  <c r="R116"/>
  <c r="R118" s="1"/>
  <c r="U116" i="17"/>
  <c r="U118" s="1"/>
  <c r="S116"/>
  <c r="S118" s="1"/>
  <c r="R116"/>
  <c r="R118" s="1"/>
  <c r="U90" i="1"/>
  <c r="U92" s="1"/>
  <c r="S90"/>
  <c r="S92" s="1"/>
  <c r="R90"/>
  <c r="R92" s="1"/>
  <c r="U90" i="13"/>
  <c r="U92" s="1"/>
  <c r="S90"/>
  <c r="S92" s="1"/>
  <c r="R90"/>
  <c r="R92" s="1"/>
  <c r="U90" i="15"/>
  <c r="U92" s="1"/>
  <c r="S90"/>
  <c r="S92" s="1"/>
  <c r="R90"/>
  <c r="R92" s="1"/>
  <c r="U90" i="16"/>
  <c r="U92" s="1"/>
  <c r="S90"/>
  <c r="S92" s="1"/>
  <c r="R90"/>
  <c r="R92" s="1"/>
  <c r="U90" i="17"/>
  <c r="U92" s="1"/>
  <c r="S90"/>
  <c r="S92" s="1"/>
  <c r="R90"/>
  <c r="R92" s="1"/>
  <c r="U38" i="1"/>
  <c r="U40" s="1"/>
  <c r="U40" i="19" s="1"/>
  <c r="S38" i="1"/>
  <c r="S40" s="1"/>
  <c r="R38"/>
  <c r="R40" s="1"/>
  <c r="U38" i="13"/>
  <c r="U40" s="1"/>
  <c r="S38"/>
  <c r="S40" s="1"/>
  <c r="R38"/>
  <c r="R40" s="1"/>
  <c r="U38" i="15"/>
  <c r="U40" s="1"/>
  <c r="S38"/>
  <c r="S40" s="1"/>
  <c r="R38"/>
  <c r="R40" s="1"/>
  <c r="U38" i="16"/>
  <c r="U40" s="1"/>
  <c r="S38"/>
  <c r="S40" s="1"/>
  <c r="R38"/>
  <c r="R40" s="1"/>
  <c r="U38" i="17"/>
  <c r="U40" s="1"/>
  <c r="S38"/>
  <c r="S40" s="1"/>
  <c r="R38"/>
  <c r="R40" s="1"/>
  <c r="S38" i="20"/>
  <c r="S38" i="19" s="1"/>
  <c r="R38" i="20"/>
  <c r="R38" i="19" s="1"/>
  <c r="T38" s="1"/>
  <c r="V38" s="1"/>
  <c r="U12" i="1"/>
  <c r="U14" s="1"/>
  <c r="S12"/>
  <c r="S14" s="1"/>
  <c r="R12"/>
  <c r="R14" s="1"/>
  <c r="U12" i="13"/>
  <c r="U14" s="1"/>
  <c r="S12"/>
  <c r="S14" s="1"/>
  <c r="R12"/>
  <c r="R14" s="1"/>
  <c r="U12" i="15"/>
  <c r="U14" s="1"/>
  <c r="S12"/>
  <c r="S14" s="1"/>
  <c r="R12"/>
  <c r="R14" s="1"/>
  <c r="U12" i="16"/>
  <c r="U14" s="1"/>
  <c r="S12"/>
  <c r="S14" s="1"/>
  <c r="R12"/>
  <c r="R14" s="1"/>
  <c r="U12" i="17"/>
  <c r="U14" s="1"/>
  <c r="S12"/>
  <c r="S14" s="1"/>
  <c r="R12"/>
  <c r="R14" s="1"/>
  <c r="S12" i="20"/>
  <c r="R12"/>
  <c r="G38" i="1"/>
  <c r="G40" s="1"/>
  <c r="F38"/>
  <c r="F40" s="1"/>
  <c r="G38" i="13"/>
  <c r="G40" s="1"/>
  <c r="F38"/>
  <c r="F40" s="1"/>
  <c r="G38" i="15"/>
  <c r="G40" s="1"/>
  <c r="F38"/>
  <c r="F40" s="1"/>
  <c r="G38" i="16"/>
  <c r="G40" s="1"/>
  <c r="F38"/>
  <c r="F40" s="1"/>
  <c r="G38" i="17"/>
  <c r="G40" s="1"/>
  <c r="F38"/>
  <c r="F40" s="1"/>
  <c r="G12" i="1"/>
  <c r="G14" s="1"/>
  <c r="F12"/>
  <c r="F14" s="1"/>
  <c r="G12" i="13"/>
  <c r="G14" s="1"/>
  <c r="F12"/>
  <c r="F14" s="1"/>
  <c r="G12" i="15"/>
  <c r="G14" s="1"/>
  <c r="F12"/>
  <c r="F14" s="1"/>
  <c r="G12" i="16"/>
  <c r="G14" s="1"/>
  <c r="F12"/>
  <c r="F14" s="1"/>
  <c r="G12" i="17"/>
  <c r="G14" s="1"/>
  <c r="F12"/>
  <c r="F14" s="1"/>
  <c r="U12" i="20" l="1"/>
  <c r="U116"/>
  <c r="S194"/>
  <c r="U38"/>
  <c r="S168"/>
  <c r="T36" i="19"/>
  <c r="V36" s="1"/>
  <c r="Q124" i="24"/>
  <c r="W124" s="1"/>
  <c r="V90"/>
  <c r="V206"/>
  <c r="P233"/>
  <c r="T12"/>
  <c r="O46"/>
  <c r="U77"/>
  <c r="H16"/>
  <c r="O16"/>
  <c r="O20"/>
  <c r="O25" s="1"/>
  <c r="O26" s="1"/>
  <c r="Q73"/>
  <c r="W37"/>
  <c r="H42"/>
  <c r="H46"/>
  <c r="S51"/>
  <c r="S52" s="1"/>
  <c r="H50"/>
  <c r="I50" s="1"/>
  <c r="M51"/>
  <c r="M52" s="1"/>
  <c r="O62"/>
  <c r="S76"/>
  <c r="T90"/>
  <c r="R104"/>
  <c r="P103"/>
  <c r="O102"/>
  <c r="W101"/>
  <c r="U130"/>
  <c r="W119"/>
  <c r="N142"/>
  <c r="T148"/>
  <c r="V148" s="1"/>
  <c r="W148" s="1"/>
  <c r="V168"/>
  <c r="P181"/>
  <c r="P182" s="1"/>
  <c r="N181"/>
  <c r="N182" s="1"/>
  <c r="V180"/>
  <c r="M181"/>
  <c r="M182" s="1"/>
  <c r="V198"/>
  <c r="P207"/>
  <c r="P208" s="1"/>
  <c r="O218"/>
  <c r="Q218" s="1"/>
  <c r="W218" s="1"/>
  <c r="U228"/>
  <c r="T226"/>
  <c r="V226" s="1"/>
  <c r="T227"/>
  <c r="V227" s="1"/>
  <c r="T40" i="14"/>
  <c r="E43" i="1"/>
  <c r="E51" i="16"/>
  <c r="Q117" i="14"/>
  <c r="E12" i="24"/>
  <c r="N78"/>
  <c r="O120"/>
  <c r="Q206"/>
  <c r="W206" s="1"/>
  <c r="E68"/>
  <c r="T16"/>
  <c r="D25"/>
  <c r="D26" s="1"/>
  <c r="N25"/>
  <c r="N26" s="1"/>
  <c r="S25"/>
  <c r="S26" s="1"/>
  <c r="H70"/>
  <c r="H20"/>
  <c r="H76"/>
  <c r="H75"/>
  <c r="F25"/>
  <c r="F26" s="1"/>
  <c r="W36"/>
  <c r="W39"/>
  <c r="P52"/>
  <c r="W44"/>
  <c r="R51"/>
  <c r="R52" s="1"/>
  <c r="F64"/>
  <c r="O61"/>
  <c r="G68"/>
  <c r="G77" s="1"/>
  <c r="G78" s="1"/>
  <c r="O66"/>
  <c r="M72"/>
  <c r="G76"/>
  <c r="Q90"/>
  <c r="W90" s="1"/>
  <c r="O94"/>
  <c r="Q94"/>
  <c r="V102"/>
  <c r="V130"/>
  <c r="V120"/>
  <c r="R129"/>
  <c r="O124"/>
  <c r="P142"/>
  <c r="S142"/>
  <c r="O144"/>
  <c r="Q144" s="1"/>
  <c r="O145"/>
  <c r="Q145" s="1"/>
  <c r="N150"/>
  <c r="N155" s="1"/>
  <c r="U150"/>
  <c r="M154"/>
  <c r="O168"/>
  <c r="O172"/>
  <c r="T180"/>
  <c r="O198"/>
  <c r="O207" s="1"/>
  <c r="O208" s="1"/>
  <c r="O202"/>
  <c r="S220"/>
  <c r="N224"/>
  <c r="N233" s="1"/>
  <c r="N234" s="1"/>
  <c r="U224"/>
  <c r="U233" s="1"/>
  <c r="U234" s="1"/>
  <c r="V222"/>
  <c r="M69" i="14"/>
  <c r="P155"/>
  <c r="Q153"/>
  <c r="E47" i="15"/>
  <c r="O12" i="1"/>
  <c r="O14" s="1"/>
  <c r="O12" i="16"/>
  <c r="O14" s="1"/>
  <c r="O21"/>
  <c r="O12" i="15"/>
  <c r="O14" s="1"/>
  <c r="O21" i="13"/>
  <c r="I13" i="14"/>
  <c r="V117"/>
  <c r="S77" i="24"/>
  <c r="W118"/>
  <c r="O180"/>
  <c r="C26"/>
  <c r="M25"/>
  <c r="M26" s="1"/>
  <c r="R26"/>
  <c r="H72"/>
  <c r="I18"/>
  <c r="E76"/>
  <c r="V21"/>
  <c r="V24" s="1"/>
  <c r="Q74"/>
  <c r="W74" s="1"/>
  <c r="E24"/>
  <c r="H38"/>
  <c r="I39"/>
  <c r="T42"/>
  <c r="U51"/>
  <c r="U52" s="1"/>
  <c r="G51"/>
  <c r="G52" s="1"/>
  <c r="T50"/>
  <c r="F51"/>
  <c r="F52" s="1"/>
  <c r="N64"/>
  <c r="S64"/>
  <c r="U64"/>
  <c r="F68"/>
  <c r="F77" s="1"/>
  <c r="F78" s="1"/>
  <c r="O65"/>
  <c r="G72"/>
  <c r="O70"/>
  <c r="O90"/>
  <c r="W88"/>
  <c r="N104"/>
  <c r="V91"/>
  <c r="V94" s="1"/>
  <c r="M103"/>
  <c r="S103"/>
  <c r="V121"/>
  <c r="V124" s="1"/>
  <c r="M130"/>
  <c r="O150"/>
  <c r="P150"/>
  <c r="O152"/>
  <c r="Q152" s="1"/>
  <c r="P154"/>
  <c r="T172"/>
  <c r="T181" s="1"/>
  <c r="T182" s="1"/>
  <c r="S182"/>
  <c r="T176"/>
  <c r="R181"/>
  <c r="R182" s="1"/>
  <c r="Q178"/>
  <c r="W178" s="1"/>
  <c r="O194"/>
  <c r="S208"/>
  <c r="T202"/>
  <c r="T206"/>
  <c r="T218"/>
  <c r="V218" s="1"/>
  <c r="T219"/>
  <c r="V219" s="1"/>
  <c r="O226"/>
  <c r="Q226" s="1"/>
  <c r="W226" s="1"/>
  <c r="S232"/>
  <c r="S233" s="1"/>
  <c r="S234" s="1"/>
  <c r="H61" i="14"/>
  <c r="T217"/>
  <c r="V217" s="1"/>
  <c r="T219"/>
  <c r="E40" i="1"/>
  <c r="I40" s="1"/>
  <c r="E40" i="13"/>
  <c r="O25" i="15"/>
  <c r="O25" i="1"/>
  <c r="O17" i="17"/>
  <c r="R118" i="14"/>
  <c r="E43" i="15"/>
  <c r="E51" i="13"/>
  <c r="N142" i="14"/>
  <c r="N144" s="1"/>
  <c r="O231"/>
  <c r="E25" i="1"/>
  <c r="E21" i="17"/>
  <c r="N92"/>
  <c r="N92" i="15"/>
  <c r="Q25" i="17"/>
  <c r="O43"/>
  <c r="O43" i="15"/>
  <c r="O47" i="13"/>
  <c r="O90" i="1"/>
  <c r="O92" s="1"/>
  <c r="O99"/>
  <c r="O99" i="17"/>
  <c r="O90" i="16"/>
  <c r="O92" s="1"/>
  <c r="O99"/>
  <c r="O99" i="15"/>
  <c r="O90" i="14"/>
  <c r="O92" s="1"/>
  <c r="O99"/>
  <c r="O125" i="16"/>
  <c r="Q47" i="15"/>
  <c r="O99" i="13"/>
  <c r="O116" i="1"/>
  <c r="O118" s="1"/>
  <c r="O17" i="14"/>
  <c r="Q47" i="17"/>
  <c r="O62" i="14"/>
  <c r="O68"/>
  <c r="O71"/>
  <c r="M77"/>
  <c r="N220"/>
  <c r="N222" s="1"/>
  <c r="E47" i="16"/>
  <c r="E51" i="14"/>
  <c r="O25"/>
  <c r="O125" i="17"/>
  <c r="O125" i="13"/>
  <c r="Q38" i="14"/>
  <c r="Q40" s="1"/>
  <c r="O51" i="13"/>
  <c r="O95" i="1"/>
  <c r="O103" i="17"/>
  <c r="O95" i="16"/>
  <c r="O103" i="15"/>
  <c r="O95" i="14"/>
  <c r="O103" i="13"/>
  <c r="Q75" i="14"/>
  <c r="Q63"/>
  <c r="W37"/>
  <c r="V39"/>
  <c r="E17" i="16"/>
  <c r="E17" i="15"/>
  <c r="O121" i="16"/>
  <c r="Q121" i="14"/>
  <c r="O168" i="17"/>
  <c r="O170" s="1"/>
  <c r="O168" i="13"/>
  <c r="O170" s="1"/>
  <c r="O194" i="15"/>
  <c r="O196" s="1"/>
  <c r="T14" i="14"/>
  <c r="E68"/>
  <c r="I39"/>
  <c r="O121" i="1"/>
  <c r="O129" i="17"/>
  <c r="O121" i="15"/>
  <c r="Q129" i="13"/>
  <c r="O168" i="15"/>
  <c r="O170" s="1"/>
  <c r="O194" i="17"/>
  <c r="O196" s="1"/>
  <c r="O194" i="13"/>
  <c r="O196" s="1"/>
  <c r="Q68" i="14"/>
  <c r="O125" i="1"/>
  <c r="O116" i="16"/>
  <c r="O118" s="1"/>
  <c r="O116" i="14"/>
  <c r="O118" s="1"/>
  <c r="O129"/>
  <c r="R64"/>
  <c r="R66" s="1"/>
  <c r="T141"/>
  <c r="V141" s="1"/>
  <c r="O217"/>
  <c r="O223"/>
  <c r="Q223" s="1"/>
  <c r="O232"/>
  <c r="Q232" s="1"/>
  <c r="E17" i="1"/>
  <c r="E25" i="16"/>
  <c r="E25" i="15"/>
  <c r="E21" i="14"/>
  <c r="E47" i="1"/>
  <c r="E51"/>
  <c r="E38" i="16"/>
  <c r="E40" s="1"/>
  <c r="E43"/>
  <c r="E38" i="15"/>
  <c r="E40" s="1"/>
  <c r="E51"/>
  <c r="E43" i="13"/>
  <c r="E47"/>
  <c r="O17" i="1"/>
  <c r="Q22"/>
  <c r="Q25" s="1"/>
  <c r="O12" i="17"/>
  <c r="O14" s="1"/>
  <c r="O25" i="16"/>
  <c r="O21" i="15"/>
  <c r="Q13" i="14"/>
  <c r="O21"/>
  <c r="O25" i="13"/>
  <c r="O43" i="1"/>
  <c r="O47"/>
  <c r="O51" i="16"/>
  <c r="O51" i="14"/>
  <c r="O90" i="17"/>
  <c r="O92" s="1"/>
  <c r="O90" i="15"/>
  <c r="O92" s="1"/>
  <c r="O90" i="13"/>
  <c r="O92" s="1"/>
  <c r="O116" i="17"/>
  <c r="O118" s="1"/>
  <c r="O125" i="15"/>
  <c r="O125" i="14"/>
  <c r="O121" i="13"/>
  <c r="O168" i="1"/>
  <c r="O170" s="1"/>
  <c r="O173"/>
  <c r="O177"/>
  <c r="O177" i="17"/>
  <c r="O181"/>
  <c r="O168" i="16"/>
  <c r="O170" s="1"/>
  <c r="O173"/>
  <c r="O177"/>
  <c r="O177" i="15"/>
  <c r="O181"/>
  <c r="O168" i="14"/>
  <c r="O170" s="1"/>
  <c r="O173"/>
  <c r="O177"/>
  <c r="O177" i="13"/>
  <c r="O181"/>
  <c r="O194" i="1"/>
  <c r="O196" s="1"/>
  <c r="O199"/>
  <c r="O203"/>
  <c r="O203" i="17"/>
  <c r="O207"/>
  <c r="O194" i="16"/>
  <c r="O196" s="1"/>
  <c r="O199"/>
  <c r="O203"/>
  <c r="O203" i="15"/>
  <c r="O207"/>
  <c r="O194" i="14"/>
  <c r="O196" s="1"/>
  <c r="O199"/>
  <c r="O203"/>
  <c r="O203" i="13"/>
  <c r="O207"/>
  <c r="E12" i="1"/>
  <c r="E14" s="1"/>
  <c r="E25" i="17"/>
  <c r="E21" i="16"/>
  <c r="E21" i="15"/>
  <c r="E25" i="13"/>
  <c r="E51" i="17"/>
  <c r="O25"/>
  <c r="Q22" i="15"/>
  <c r="Q25" s="1"/>
  <c r="Q22" i="14"/>
  <c r="Q25" s="1"/>
  <c r="O17" i="13"/>
  <c r="O51" i="1"/>
  <c r="Q51" i="17"/>
  <c r="Q43" i="16"/>
  <c r="O38" i="15"/>
  <c r="O40" s="1"/>
  <c r="Q51"/>
  <c r="Q76" i="14"/>
  <c r="O43" i="13"/>
  <c r="Q44"/>
  <c r="Q47" s="1"/>
  <c r="Q48"/>
  <c r="Q51" s="1"/>
  <c r="Q87" i="1"/>
  <c r="Q90" s="1"/>
  <c r="Q91"/>
  <c r="Q95" s="1"/>
  <c r="O95" i="17"/>
  <c r="Q96"/>
  <c r="Q99" s="1"/>
  <c r="Q100"/>
  <c r="Q103" s="1"/>
  <c r="Q87" i="16"/>
  <c r="Q90" s="1"/>
  <c r="Q91"/>
  <c r="Q95" s="1"/>
  <c r="O95" i="15"/>
  <c r="Q96"/>
  <c r="Q99" s="1"/>
  <c r="Q100"/>
  <c r="Q103" s="1"/>
  <c r="Q87" i="14"/>
  <c r="Q90" s="1"/>
  <c r="Q91"/>
  <c r="Q95" s="1"/>
  <c r="O95" i="13"/>
  <c r="Q96"/>
  <c r="Q99" s="1"/>
  <c r="Q100"/>
  <c r="Q103" s="1"/>
  <c r="Q113" i="1"/>
  <c r="Q116" s="1"/>
  <c r="Q117"/>
  <c r="Q121" s="1"/>
  <c r="O121" i="17"/>
  <c r="Q122"/>
  <c r="Q126"/>
  <c r="Q129" s="1"/>
  <c r="Q113" i="16"/>
  <c r="Q116" s="1"/>
  <c r="Q117"/>
  <c r="Q121" s="1"/>
  <c r="O116" i="15"/>
  <c r="O118" s="1"/>
  <c r="Q113" i="14"/>
  <c r="Q122" i="13"/>
  <c r="Q125" s="1"/>
  <c r="O181" i="1"/>
  <c r="O181" i="16"/>
  <c r="O181" i="14"/>
  <c r="O207" i="1"/>
  <c r="O207" i="16"/>
  <c r="O207" i="14"/>
  <c r="T62"/>
  <c r="V62" s="1"/>
  <c r="T140"/>
  <c r="V140" s="1"/>
  <c r="Q17" i="16"/>
  <c r="Q43" i="1"/>
  <c r="Q173"/>
  <c r="Q181" i="17"/>
  <c r="Q173" i="16"/>
  <c r="Q181" i="15"/>
  <c r="Q173" i="14"/>
  <c r="Q181" i="13"/>
  <c r="Q199" i="1"/>
  <c r="Q207" i="17"/>
  <c r="Q199" i="16"/>
  <c r="Q207" i="15"/>
  <c r="Q207" i="13"/>
  <c r="M64" i="14"/>
  <c r="M66" s="1"/>
  <c r="O63"/>
  <c r="O67"/>
  <c r="O139"/>
  <c r="Q139" s="1"/>
  <c r="S142"/>
  <c r="S144" s="1"/>
  <c r="P142"/>
  <c r="P144" s="1"/>
  <c r="O141"/>
  <c r="Q141" s="1"/>
  <c r="O145"/>
  <c r="Q145" s="1"/>
  <c r="P151"/>
  <c r="O149"/>
  <c r="U220"/>
  <c r="U222" s="1"/>
  <c r="E21" i="1"/>
  <c r="E17" i="17"/>
  <c r="E12" i="16"/>
  <c r="E14" s="1"/>
  <c r="E12" i="15"/>
  <c r="E14" s="1"/>
  <c r="E25" i="14"/>
  <c r="E17" i="13"/>
  <c r="E21"/>
  <c r="E43" i="17"/>
  <c r="E47"/>
  <c r="E43" i="14"/>
  <c r="Q17" i="1"/>
  <c r="O21"/>
  <c r="O21" i="17"/>
  <c r="O17" i="16"/>
  <c r="O17" i="15"/>
  <c r="O47" i="17"/>
  <c r="O51"/>
  <c r="O38" i="16"/>
  <c r="O40" s="1"/>
  <c r="O43"/>
  <c r="O47"/>
  <c r="O47" i="15"/>
  <c r="O51"/>
  <c r="O38" i="14"/>
  <c r="O40" s="1"/>
  <c r="O43"/>
  <c r="O47"/>
  <c r="O103" i="1"/>
  <c r="O103" i="16"/>
  <c r="O103" i="14"/>
  <c r="O129" i="1"/>
  <c r="O129" i="16"/>
  <c r="O116" i="13"/>
  <c r="O118" s="1"/>
  <c r="O173" i="17"/>
  <c r="Q177"/>
  <c r="O173" i="15"/>
  <c r="O173" i="13"/>
  <c r="Q177"/>
  <c r="O199" i="17"/>
  <c r="Q203"/>
  <c r="Q194" i="16"/>
  <c r="Q196" s="1"/>
  <c r="O199" i="15"/>
  <c r="Q203"/>
  <c r="Q194" i="14"/>
  <c r="Q196" s="1"/>
  <c r="O199" i="13"/>
  <c r="Q203"/>
  <c r="E12" i="17"/>
  <c r="E14" s="1"/>
  <c r="S64" i="14"/>
  <c r="S66" s="1"/>
  <c r="E47"/>
  <c r="E38"/>
  <c r="H62"/>
  <c r="H64" s="1"/>
  <c r="E17"/>
  <c r="E12"/>
  <c r="E14" s="1"/>
  <c r="D64"/>
  <c r="D66" s="1"/>
  <c r="T221"/>
  <c r="V221" s="1"/>
  <c r="T194"/>
  <c r="T196" s="1"/>
  <c r="Q199"/>
  <c r="Q194" i="1"/>
  <c r="Q196" s="1"/>
  <c r="O227" i="14"/>
  <c r="Q227" s="1"/>
  <c r="O230"/>
  <c r="Q230" s="1"/>
  <c r="Q200" i="1"/>
  <c r="Q203" s="1"/>
  <c r="Q191" i="17"/>
  <c r="Q194" s="1"/>
  <c r="Q200" i="16"/>
  <c r="Q203" s="1"/>
  <c r="Q191" i="15"/>
  <c r="Q194" s="1"/>
  <c r="Q200" i="14"/>
  <c r="Q191" i="13"/>
  <c r="Q194" s="1"/>
  <c r="O228" i="14"/>
  <c r="Q228" s="1"/>
  <c r="Q231"/>
  <c r="Q204" i="1"/>
  <c r="Q207" s="1"/>
  <c r="Q195" i="17"/>
  <c r="Q199" s="1"/>
  <c r="Q204" i="16"/>
  <c r="Q207" s="1"/>
  <c r="Q195" i="15"/>
  <c r="Q199" s="1"/>
  <c r="Q204" i="14"/>
  <c r="Q207" s="1"/>
  <c r="Q195" i="13"/>
  <c r="Q199" s="1"/>
  <c r="P233" i="14"/>
  <c r="V219"/>
  <c r="S220"/>
  <c r="S222" s="1"/>
  <c r="V168"/>
  <c r="R220"/>
  <c r="R222" s="1"/>
  <c r="Q168" i="1"/>
  <c r="Q170" s="1"/>
  <c r="Q168" i="16"/>
  <c r="Q170" s="1"/>
  <c r="Q177" i="15"/>
  <c r="Q168" i="14"/>
  <c r="Q170" s="1"/>
  <c r="P220"/>
  <c r="P222" s="1"/>
  <c r="O219"/>
  <c r="Q219" s="1"/>
  <c r="O226"/>
  <c r="N229"/>
  <c r="Q174" i="1"/>
  <c r="Q177" s="1"/>
  <c r="Q165" i="17"/>
  <c r="Q168" s="1"/>
  <c r="Q174" i="16"/>
  <c r="Q177" s="1"/>
  <c r="Q165" i="15"/>
  <c r="Q168" s="1"/>
  <c r="Q174" i="14"/>
  <c r="Q177" s="1"/>
  <c r="Q165" i="13"/>
  <c r="Q168" s="1"/>
  <c r="P225" i="14"/>
  <c r="O224"/>
  <c r="Q224" s="1"/>
  <c r="N233"/>
  <c r="Q178" i="1"/>
  <c r="Q181" s="1"/>
  <c r="Q169" i="17"/>
  <c r="Q173" s="1"/>
  <c r="Q178" i="16"/>
  <c r="Q181" s="1"/>
  <c r="Q169" i="15"/>
  <c r="Q173" s="1"/>
  <c r="Q178" i="14"/>
  <c r="Q169" i="13"/>
  <c r="Q173" s="1"/>
  <c r="O218" i="14"/>
  <c r="Q218" s="1"/>
  <c r="O221"/>
  <c r="Q221" s="1"/>
  <c r="N225"/>
  <c r="T116"/>
  <c r="T118" s="1"/>
  <c r="W113"/>
  <c r="Q125" i="17"/>
  <c r="Q116" i="14"/>
  <c r="Q125" i="15"/>
  <c r="Q129"/>
  <c r="Q140" i="14"/>
  <c r="M147"/>
  <c r="Q122" i="1"/>
  <c r="Q125" s="1"/>
  <c r="Q113" i="17"/>
  <c r="Q116" s="1"/>
  <c r="Q122" i="16"/>
  <c r="Q125" s="1"/>
  <c r="Q113" i="15"/>
  <c r="Q116" s="1"/>
  <c r="O129"/>
  <c r="O121" i="14"/>
  <c r="Q122"/>
  <c r="Q125" s="1"/>
  <c r="Q113" i="13"/>
  <c r="Q116" s="1"/>
  <c r="O129"/>
  <c r="O154" i="14"/>
  <c r="Q154" s="1"/>
  <c r="Q126" i="1"/>
  <c r="Q129" s="1"/>
  <c r="Q117" i="17"/>
  <c r="Q121" s="1"/>
  <c r="Q126" i="16"/>
  <c r="Q129" s="1"/>
  <c r="Q117" i="15"/>
  <c r="Q121" s="1"/>
  <c r="Q126" i="14"/>
  <c r="Q129" s="1"/>
  <c r="Q117" i="13"/>
  <c r="Q121" s="1"/>
  <c r="Q149" i="14"/>
  <c r="O146"/>
  <c r="Q146" s="1"/>
  <c r="O150"/>
  <c r="Q150" s="1"/>
  <c r="U142"/>
  <c r="U144" s="1"/>
  <c r="T90"/>
  <c r="T92" s="1"/>
  <c r="W88"/>
  <c r="R142"/>
  <c r="R144" s="1"/>
  <c r="O143"/>
  <c r="P147"/>
  <c r="O148"/>
  <c r="Q148" s="1"/>
  <c r="N151"/>
  <c r="O152"/>
  <c r="N155"/>
  <c r="Q96" i="1"/>
  <c r="Q99" s="1"/>
  <c r="Q87" i="17"/>
  <c r="Q90" s="1"/>
  <c r="Q96" i="16"/>
  <c r="Q99" s="1"/>
  <c r="Q87" i="15"/>
  <c r="Q90" s="1"/>
  <c r="Q96" i="14"/>
  <c r="Q87" i="13"/>
  <c r="Q90" s="1"/>
  <c r="N147" i="14"/>
  <c r="Q100" i="1"/>
  <c r="Q103" s="1"/>
  <c r="Q91" i="17"/>
  <c r="Q95" s="1"/>
  <c r="Q100" i="16"/>
  <c r="Q103" s="1"/>
  <c r="Q91" i="15"/>
  <c r="Q95" s="1"/>
  <c r="Q100" i="14"/>
  <c r="Q103" s="1"/>
  <c r="Q91" i="13"/>
  <c r="Q95" s="1"/>
  <c r="V38" i="14"/>
  <c r="W36"/>
  <c r="Q43"/>
  <c r="Q67"/>
  <c r="Q38" i="1"/>
  <c r="Q40" s="1"/>
  <c r="W40" s="1"/>
  <c r="Q38" i="16"/>
  <c r="Q40" s="1"/>
  <c r="M73" i="14"/>
  <c r="O76"/>
  <c r="Q44" i="1"/>
  <c r="Q47" s="1"/>
  <c r="Q38" i="17"/>
  <c r="Q44" i="16"/>
  <c r="Q47" s="1"/>
  <c r="Q35" i="15"/>
  <c r="Q38" s="1"/>
  <c r="Q44" i="14"/>
  <c r="Q47" s="1"/>
  <c r="Q38" i="13"/>
  <c r="Q48" i="1"/>
  <c r="Q51" s="1"/>
  <c r="Q39" i="17"/>
  <c r="Q43" s="1"/>
  <c r="Q48" i="16"/>
  <c r="Q51" s="1"/>
  <c r="Q39" i="15"/>
  <c r="Q43" s="1"/>
  <c r="Q48" i="14"/>
  <c r="Q39" i="13"/>
  <c r="Q43" s="1"/>
  <c r="O72" i="14"/>
  <c r="O75"/>
  <c r="V13"/>
  <c r="U64"/>
  <c r="U66" s="1"/>
  <c r="T63"/>
  <c r="V63" s="1"/>
  <c r="W63" s="1"/>
  <c r="V12"/>
  <c r="Q25" i="13"/>
  <c r="N64" i="14"/>
  <c r="N66" s="1"/>
  <c r="P64"/>
  <c r="P66" s="1"/>
  <c r="N69"/>
  <c r="P69"/>
  <c r="N73"/>
  <c r="P73"/>
  <c r="N77"/>
  <c r="P77"/>
  <c r="Q18" i="1"/>
  <c r="Q21" s="1"/>
  <c r="Q9" i="17"/>
  <c r="Q12" s="1"/>
  <c r="Q18" i="16"/>
  <c r="Q21" s="1"/>
  <c r="Q9" i="15"/>
  <c r="Q12" s="1"/>
  <c r="Q18" i="14"/>
  <c r="Q21" s="1"/>
  <c r="Q12" i="13"/>
  <c r="Q13" i="17"/>
  <c r="Q17" s="1"/>
  <c r="Q22" i="16"/>
  <c r="Q25" s="1"/>
  <c r="Q13" i="15"/>
  <c r="Q17" s="1"/>
  <c r="Q13" i="13"/>
  <c r="Q17" s="1"/>
  <c r="Q9" i="1"/>
  <c r="Q12" s="1"/>
  <c r="Q14" s="1"/>
  <c r="Q18" i="17"/>
  <c r="Q21" s="1"/>
  <c r="Q9" i="16"/>
  <c r="Q12" s="1"/>
  <c r="Q14" s="1"/>
  <c r="Q18" i="15"/>
  <c r="Q21" s="1"/>
  <c r="Q12" i="14"/>
  <c r="Q18" i="13"/>
  <c r="Q21" s="1"/>
  <c r="H38" i="14"/>
  <c r="H40" s="1"/>
  <c r="I36"/>
  <c r="C64"/>
  <c r="C66" s="1"/>
  <c r="C77"/>
  <c r="F64"/>
  <c r="F66" s="1"/>
  <c r="G64"/>
  <c r="G66" s="1"/>
  <c r="D69"/>
  <c r="D73"/>
  <c r="C69"/>
  <c r="C73"/>
  <c r="D77"/>
  <c r="Q62"/>
  <c r="W10"/>
  <c r="Q61"/>
  <c r="I10"/>
  <c r="E62"/>
  <c r="H65"/>
  <c r="E71"/>
  <c r="E77"/>
  <c r="Q217"/>
  <c r="V90"/>
  <c r="V116"/>
  <c r="E63"/>
  <c r="I63" s="1"/>
  <c r="I11"/>
  <c r="E69"/>
  <c r="Q71"/>
  <c r="E70"/>
  <c r="E72"/>
  <c r="Q226"/>
  <c r="W89"/>
  <c r="W114"/>
  <c r="E61"/>
  <c r="I9"/>
  <c r="Q72"/>
  <c r="W11"/>
  <c r="H12"/>
  <c r="W39"/>
  <c r="O61"/>
  <c r="O64" s="1"/>
  <c r="O65"/>
  <c r="O70"/>
  <c r="O73" s="1"/>
  <c r="O74"/>
  <c r="V91"/>
  <c r="T139"/>
  <c r="T143"/>
  <c r="M151"/>
  <c r="M155"/>
  <c r="V169"/>
  <c r="V194"/>
  <c r="V196" s="1"/>
  <c r="M220"/>
  <c r="M222" s="1"/>
  <c r="M225"/>
  <c r="M229"/>
  <c r="M233"/>
  <c r="W192"/>
  <c r="W35"/>
  <c r="M142"/>
  <c r="M144" s="1"/>
  <c r="I35"/>
  <c r="T61"/>
  <c r="T65"/>
  <c r="T218"/>
  <c r="V218" s="1"/>
  <c r="Q63" i="24"/>
  <c r="W11"/>
  <c r="I66"/>
  <c r="M77"/>
  <c r="M78" s="1"/>
  <c r="V104"/>
  <c r="W94"/>
  <c r="Q62"/>
  <c r="W62" s="1"/>
  <c r="W10"/>
  <c r="I76"/>
  <c r="O68"/>
  <c r="Q71"/>
  <c r="W19"/>
  <c r="I12"/>
  <c r="S78"/>
  <c r="U78"/>
  <c r="U155"/>
  <c r="E69"/>
  <c r="E20"/>
  <c r="I20" s="1"/>
  <c r="O98"/>
  <c r="Q95"/>
  <c r="Q102"/>
  <c r="W102" s="1"/>
  <c r="W99"/>
  <c r="M142"/>
  <c r="O140"/>
  <c r="Q140" s="1"/>
  <c r="O146"/>
  <c r="Q143"/>
  <c r="O217"/>
  <c r="M220"/>
  <c r="O221"/>
  <c r="M224"/>
  <c r="O225"/>
  <c r="M228"/>
  <c r="O229"/>
  <c r="M232"/>
  <c r="E61"/>
  <c r="Q9"/>
  <c r="E63"/>
  <c r="I63" s="1"/>
  <c r="I13"/>
  <c r="V13"/>
  <c r="V16" s="1"/>
  <c r="I14"/>
  <c r="I15"/>
  <c r="E16"/>
  <c r="P25"/>
  <c r="P26" s="1"/>
  <c r="Q17"/>
  <c r="W18"/>
  <c r="I21"/>
  <c r="W21"/>
  <c r="I75"/>
  <c r="H24"/>
  <c r="I24" s="1"/>
  <c r="O24"/>
  <c r="V40"/>
  <c r="W40" s="1"/>
  <c r="I41"/>
  <c r="Q42"/>
  <c r="I44"/>
  <c r="V47"/>
  <c r="V50" s="1"/>
  <c r="W50" s="1"/>
  <c r="I48"/>
  <c r="H61"/>
  <c r="H64" s="1"/>
  <c r="H65"/>
  <c r="H68" s="1"/>
  <c r="C72"/>
  <c r="C77" s="1"/>
  <c r="C78" s="1"/>
  <c r="T71"/>
  <c r="V71" s="1"/>
  <c r="O73"/>
  <c r="O76" s="1"/>
  <c r="U104"/>
  <c r="W91"/>
  <c r="W92"/>
  <c r="U129"/>
  <c r="W121"/>
  <c r="W122"/>
  <c r="Q125"/>
  <c r="O141"/>
  <c r="Q141" s="1"/>
  <c r="W141" s="1"/>
  <c r="T143"/>
  <c r="M146"/>
  <c r="S150"/>
  <c r="S156" s="1"/>
  <c r="Q165"/>
  <c r="V169"/>
  <c r="V172" s="1"/>
  <c r="V181" s="1"/>
  <c r="Q172"/>
  <c r="Q195"/>
  <c r="M207"/>
  <c r="M208" s="1"/>
  <c r="R207"/>
  <c r="R208" s="1"/>
  <c r="V199"/>
  <c r="V202" s="1"/>
  <c r="V207" s="1"/>
  <c r="V208" s="1"/>
  <c r="Q202"/>
  <c r="W202" s="1"/>
  <c r="R220"/>
  <c r="R224"/>
  <c r="R228"/>
  <c r="R232"/>
  <c r="E38"/>
  <c r="I38" s="1"/>
  <c r="I35"/>
  <c r="T38"/>
  <c r="V35"/>
  <c r="V38" s="1"/>
  <c r="W38" s="1"/>
  <c r="R150"/>
  <c r="T147"/>
  <c r="E51"/>
  <c r="I42"/>
  <c r="N52"/>
  <c r="O72"/>
  <c r="V129"/>
  <c r="T120"/>
  <c r="U156"/>
  <c r="E46"/>
  <c r="I43"/>
  <c r="T46"/>
  <c r="V43"/>
  <c r="R64"/>
  <c r="T61"/>
  <c r="R68"/>
  <c r="T65"/>
  <c r="R72"/>
  <c r="T69"/>
  <c r="R76"/>
  <c r="T73"/>
  <c r="O116"/>
  <c r="O130" s="1"/>
  <c r="X130" s="1"/>
  <c r="Q113"/>
  <c r="Q120"/>
  <c r="W117"/>
  <c r="R154"/>
  <c r="T151"/>
  <c r="I67"/>
  <c r="I73"/>
  <c r="W23"/>
  <c r="Q24"/>
  <c r="W24" s="1"/>
  <c r="O42"/>
  <c r="I45"/>
  <c r="T63"/>
  <c r="V63" s="1"/>
  <c r="Q66"/>
  <c r="T67"/>
  <c r="V67" s="1"/>
  <c r="W67" s="1"/>
  <c r="P77"/>
  <c r="P78" s="1"/>
  <c r="T75"/>
  <c r="V75" s="1"/>
  <c r="W75" s="1"/>
  <c r="M104"/>
  <c r="V103"/>
  <c r="W93"/>
  <c r="W123"/>
  <c r="V140"/>
  <c r="R156"/>
  <c r="V145"/>
  <c r="W145" s="1"/>
  <c r="Q147"/>
  <c r="O151"/>
  <c r="T152"/>
  <c r="V152" s="1"/>
  <c r="W152" s="1"/>
  <c r="W179"/>
  <c r="W193"/>
  <c r="U208"/>
  <c r="P234"/>
  <c r="T20"/>
  <c r="V17"/>
  <c r="V20" s="1"/>
  <c r="E71"/>
  <c r="I71" s="1"/>
  <c r="I19"/>
  <c r="T142"/>
  <c r="V139"/>
  <c r="V142" s="1"/>
  <c r="W15"/>
  <c r="Q16"/>
  <c r="I36"/>
  <c r="O50"/>
  <c r="C52"/>
  <c r="E62"/>
  <c r="I62" s="1"/>
  <c r="V62"/>
  <c r="V66"/>
  <c r="E70"/>
  <c r="V70"/>
  <c r="W70" s="1"/>
  <c r="W87"/>
  <c r="P104"/>
  <c r="T98"/>
  <c r="W96"/>
  <c r="W97"/>
  <c r="T102"/>
  <c r="M129"/>
  <c r="T128"/>
  <c r="T130" s="1"/>
  <c r="W127"/>
  <c r="Q139"/>
  <c r="P146"/>
  <c r="P155" s="1"/>
  <c r="V144"/>
  <c r="W144" s="1"/>
  <c r="M150"/>
  <c r="Q153"/>
  <c r="W153" s="1"/>
  <c r="T168"/>
  <c r="O181"/>
  <c r="O182" s="1"/>
  <c r="W173"/>
  <c r="T198"/>
  <c r="N207"/>
  <c r="N208" s="1"/>
  <c r="W203"/>
  <c r="T217"/>
  <c r="T221"/>
  <c r="T225"/>
  <c r="T229"/>
  <c r="W117" i="14" l="1"/>
  <c r="Y130" i="24"/>
  <c r="Z130" s="1"/>
  <c r="T25"/>
  <c r="T26" s="1"/>
  <c r="I46"/>
  <c r="R155"/>
  <c r="Q76"/>
  <c r="H77"/>
  <c r="H78" s="1"/>
  <c r="W35"/>
  <c r="V25"/>
  <c r="V26" s="1"/>
  <c r="O104"/>
  <c r="X104" s="1"/>
  <c r="O69" i="14"/>
  <c r="V118"/>
  <c r="Q118"/>
  <c r="Q118" i="1"/>
  <c r="O129" i="24"/>
  <c r="X129" s="1"/>
  <c r="N156"/>
  <c r="Q180"/>
  <c r="W180" s="1"/>
  <c r="W13" i="14"/>
  <c r="T207" i="24"/>
  <c r="T208" s="1"/>
  <c r="V182"/>
  <c r="W140"/>
  <c r="W47"/>
  <c r="R233"/>
  <c r="T103"/>
  <c r="Y103" s="1"/>
  <c r="I70"/>
  <c r="T51"/>
  <c r="T52" s="1"/>
  <c r="S155"/>
  <c r="H25"/>
  <c r="H26" s="1"/>
  <c r="O64"/>
  <c r="H51"/>
  <c r="H52" s="1"/>
  <c r="Q196" i="13"/>
  <c r="Q196" i="17"/>
  <c r="Q118" i="16"/>
  <c r="W141" i="14"/>
  <c r="Q170" i="15"/>
  <c r="Q196"/>
  <c r="Q40"/>
  <c r="Q118"/>
  <c r="W194" i="14"/>
  <c r="O142"/>
  <c r="O144" s="1"/>
  <c r="Q170" i="13"/>
  <c r="Q170" i="17"/>
  <c r="V170" i="14"/>
  <c r="Q118" i="13"/>
  <c r="Q92" i="14"/>
  <c r="Q118" i="17"/>
  <c r="I65" i="14"/>
  <c r="W62"/>
  <c r="Q142"/>
  <c r="H66"/>
  <c r="Q92" i="13"/>
  <c r="Q92" i="17"/>
  <c r="O66" i="14"/>
  <c r="V92"/>
  <c r="Q92" i="15"/>
  <c r="Q92" i="1"/>
  <c r="I62" i="14"/>
  <c r="Q92" i="16"/>
  <c r="O151" i="14"/>
  <c r="O233"/>
  <c r="E40"/>
  <c r="I40" s="1"/>
  <c r="Q40" i="13"/>
  <c r="Q40" i="17"/>
  <c r="W38" i="14"/>
  <c r="V40"/>
  <c r="W140"/>
  <c r="I12"/>
  <c r="H14"/>
  <c r="O77"/>
  <c r="Q14" i="15"/>
  <c r="V14" i="14"/>
  <c r="O229"/>
  <c r="I38"/>
  <c r="Q14" i="13"/>
  <c r="Q14" i="17"/>
  <c r="W12" i="14"/>
  <c r="Q14"/>
  <c r="Q17"/>
  <c r="Q65"/>
  <c r="Q69" s="1"/>
  <c r="O155"/>
  <c r="O147"/>
  <c r="W219"/>
  <c r="V220"/>
  <c r="V222" s="1"/>
  <c r="W218"/>
  <c r="Q203"/>
  <c r="Q181"/>
  <c r="O225"/>
  <c r="O220"/>
  <c r="O222" s="1"/>
  <c r="Q152"/>
  <c r="Q99"/>
  <c r="Q143"/>
  <c r="Q147" s="1"/>
  <c r="Q74"/>
  <c r="Q77" s="1"/>
  <c r="Q51"/>
  <c r="W9"/>
  <c r="Q70"/>
  <c r="Q73" s="1"/>
  <c r="V65"/>
  <c r="W195"/>
  <c r="T142"/>
  <c r="T144" s="1"/>
  <c r="V139"/>
  <c r="T64"/>
  <c r="T66" s="1"/>
  <c r="V61"/>
  <c r="V64" s="1"/>
  <c r="W116"/>
  <c r="W87"/>
  <c r="T220"/>
  <c r="T222" s="1"/>
  <c r="W91"/>
  <c r="V143"/>
  <c r="I61"/>
  <c r="E64"/>
  <c r="W168"/>
  <c r="W165"/>
  <c r="Q233"/>
  <c r="Q229"/>
  <c r="E73"/>
  <c r="W221"/>
  <c r="Q225"/>
  <c r="W217"/>
  <c r="Q220"/>
  <c r="Q222" s="1"/>
  <c r="Q151"/>
  <c r="Q64"/>
  <c r="W113" i="24"/>
  <c r="Q116"/>
  <c r="W16"/>
  <c r="Q61"/>
  <c r="Q12"/>
  <c r="W12" s="1"/>
  <c r="W9"/>
  <c r="Q98"/>
  <c r="W95"/>
  <c r="V225"/>
  <c r="V228" s="1"/>
  <c r="T228"/>
  <c r="Q150"/>
  <c r="T76"/>
  <c r="V73"/>
  <c r="V46"/>
  <c r="W46" s="1"/>
  <c r="W43"/>
  <c r="E52"/>
  <c r="I52" s="1"/>
  <c r="W172"/>
  <c r="Q181"/>
  <c r="O232"/>
  <c r="Q229"/>
  <c r="O224"/>
  <c r="Q221"/>
  <c r="I69"/>
  <c r="E72"/>
  <c r="V229"/>
  <c r="V232" s="1"/>
  <c r="T232"/>
  <c r="O154"/>
  <c r="O155" s="1"/>
  <c r="Q151"/>
  <c r="Q198"/>
  <c r="W195"/>
  <c r="Q128"/>
  <c r="W128" s="1"/>
  <c r="W125"/>
  <c r="Q51"/>
  <c r="W42"/>
  <c r="E25"/>
  <c r="I16"/>
  <c r="Q146"/>
  <c r="W143"/>
  <c r="O142"/>
  <c r="O156" s="1"/>
  <c r="W66"/>
  <c r="I65"/>
  <c r="R234"/>
  <c r="O51"/>
  <c r="O52" s="1"/>
  <c r="T129"/>
  <c r="Y129" s="1"/>
  <c r="T104"/>
  <c r="Y104" s="1"/>
  <c r="M155"/>
  <c r="O77"/>
  <c r="O78" s="1"/>
  <c r="P156"/>
  <c r="V42"/>
  <c r="V51" s="1"/>
  <c r="V52" s="1"/>
  <c r="W13"/>
  <c r="O103"/>
  <c r="X103" s="1"/>
  <c r="Z103" s="1"/>
  <c r="M233"/>
  <c r="M234" s="1"/>
  <c r="W63"/>
  <c r="Q168"/>
  <c r="W168" s="1"/>
  <c r="W165"/>
  <c r="I61"/>
  <c r="E64"/>
  <c r="I64" s="1"/>
  <c r="O228"/>
  <c r="Q225"/>
  <c r="O220"/>
  <c r="Q217"/>
  <c r="M156"/>
  <c r="Z129"/>
  <c r="Q68"/>
  <c r="I68"/>
  <c r="Q142"/>
  <c r="W139"/>
  <c r="T64"/>
  <c r="V61"/>
  <c r="V64" s="1"/>
  <c r="V221"/>
  <c r="V224" s="1"/>
  <c r="T224"/>
  <c r="W120"/>
  <c r="T146"/>
  <c r="T155" s="1"/>
  <c r="V143"/>
  <c r="V146" s="1"/>
  <c r="V217"/>
  <c r="V220" s="1"/>
  <c r="T220"/>
  <c r="V151"/>
  <c r="V154" s="1"/>
  <c r="T154"/>
  <c r="V69"/>
  <c r="V72" s="1"/>
  <c r="T72"/>
  <c r="V147"/>
  <c r="V150" s="1"/>
  <c r="T150"/>
  <c r="Q69"/>
  <c r="W17"/>
  <c r="Q20"/>
  <c r="W20" s="1"/>
  <c r="T68"/>
  <c r="T77" s="1"/>
  <c r="T78" s="1"/>
  <c r="V65"/>
  <c r="R77"/>
  <c r="R78" s="1"/>
  <c r="W71"/>
  <c r="Z104" l="1"/>
  <c r="V233"/>
  <c r="V234" s="1"/>
  <c r="I51"/>
  <c r="V66" i="14"/>
  <c r="Q144"/>
  <c r="Q66"/>
  <c r="W66" s="1"/>
  <c r="W118"/>
  <c r="W40"/>
  <c r="I64"/>
  <c r="E66"/>
  <c r="I66" s="1"/>
  <c r="Q155"/>
  <c r="W220"/>
  <c r="W92"/>
  <c r="W64"/>
  <c r="W143"/>
  <c r="W65"/>
  <c r="I14"/>
  <c r="V142"/>
  <c r="V144" s="1"/>
  <c r="W139"/>
  <c r="W90"/>
  <c r="W14"/>
  <c r="W61"/>
  <c r="W221" i="24"/>
  <c r="Q224"/>
  <c r="W181"/>
  <c r="Q182"/>
  <c r="W182" s="1"/>
  <c r="I25"/>
  <c r="E26"/>
  <c r="I26" s="1"/>
  <c r="W116"/>
  <c r="Q130"/>
  <c r="W130" s="1"/>
  <c r="V68"/>
  <c r="V77" s="1"/>
  <c r="V78" s="1"/>
  <c r="W65"/>
  <c r="Q72"/>
  <c r="W72" s="1"/>
  <c r="W69"/>
  <c r="Q77"/>
  <c r="W217"/>
  <c r="Q220"/>
  <c r="W220" s="1"/>
  <c r="W151"/>
  <c r="Q154"/>
  <c r="W154" s="1"/>
  <c r="I72"/>
  <c r="E77"/>
  <c r="W229"/>
  <c r="Q232"/>
  <c r="W232" s="1"/>
  <c r="V76"/>
  <c r="W76" s="1"/>
  <c r="W73"/>
  <c r="W146"/>
  <c r="Q155"/>
  <c r="W155" s="1"/>
  <c r="W51"/>
  <c r="Q52"/>
  <c r="W52" s="1"/>
  <c r="Q207"/>
  <c r="W198"/>
  <c r="W98"/>
  <c r="Q104"/>
  <c r="W104" s="1"/>
  <c r="Q103"/>
  <c r="W103" s="1"/>
  <c r="W150"/>
  <c r="V155"/>
  <c r="T233"/>
  <c r="T234" s="1"/>
  <c r="V156"/>
  <c r="Q129"/>
  <c r="W129" s="1"/>
  <c r="T156"/>
  <c r="O233"/>
  <c r="O234" s="1"/>
  <c r="X156" s="1"/>
  <c r="W147"/>
  <c r="Q25"/>
  <c r="W142"/>
  <c r="W225"/>
  <c r="Q228"/>
  <c r="W228" s="1"/>
  <c r="W61"/>
  <c r="Q64"/>
  <c r="W64" s="1"/>
  <c r="Y155"/>
  <c r="S115" i="20"/>
  <c r="R115"/>
  <c r="S114"/>
  <c r="R114"/>
  <c r="S113"/>
  <c r="R113"/>
  <c r="S89"/>
  <c r="R89"/>
  <c r="S88"/>
  <c r="R88"/>
  <c r="S87"/>
  <c r="R87"/>
  <c r="Y156" i="24" l="1"/>
  <c r="Z156" s="1"/>
  <c r="S90" i="20"/>
  <c r="R116"/>
  <c r="R90"/>
  <c r="S116"/>
  <c r="W222" i="14"/>
  <c r="W170"/>
  <c r="W196"/>
  <c r="W142"/>
  <c r="W144"/>
  <c r="Q208" i="24"/>
  <c r="W208" s="1"/>
  <c r="W207"/>
  <c r="Q78"/>
  <c r="W78" s="1"/>
  <c r="W77"/>
  <c r="W224"/>
  <c r="Q233"/>
  <c r="W25"/>
  <c r="Q26"/>
  <c r="W26" s="1"/>
  <c r="I77"/>
  <c r="E78"/>
  <c r="I78" s="1"/>
  <c r="W68"/>
  <c r="Q156"/>
  <c r="W156" s="1"/>
  <c r="X155"/>
  <c r="Z155" s="1"/>
  <c r="U13" i="19"/>
  <c r="U11"/>
  <c r="U10"/>
  <c r="W233" i="24" l="1"/>
  <c r="Q234"/>
  <c r="W234" s="1"/>
  <c r="S193" i="19"/>
  <c r="R193"/>
  <c r="S192"/>
  <c r="R192"/>
  <c r="S191"/>
  <c r="R191"/>
  <c r="S167"/>
  <c r="R167"/>
  <c r="S166"/>
  <c r="R166"/>
  <c r="S165"/>
  <c r="R165"/>
  <c r="U115"/>
  <c r="U114"/>
  <c r="U113"/>
  <c r="S115"/>
  <c r="R115"/>
  <c r="S114"/>
  <c r="R114"/>
  <c r="S113"/>
  <c r="R113"/>
  <c r="S89"/>
  <c r="R89"/>
  <c r="S88"/>
  <c r="R88"/>
  <c r="S87"/>
  <c r="R87"/>
  <c r="S141" l="1"/>
  <c r="R218"/>
  <c r="T218" s="1"/>
  <c r="R141"/>
  <c r="T141" s="1"/>
  <c r="S219"/>
  <c r="S140"/>
  <c r="R219"/>
  <c r="T219" s="1"/>
  <c r="R140"/>
  <c r="T140" s="1"/>
  <c r="S218"/>
  <c r="S168"/>
  <c r="S220" s="1"/>
  <c r="S116"/>
  <c r="R168"/>
  <c r="R90"/>
  <c r="U116"/>
  <c r="R116"/>
  <c r="S194"/>
  <c r="S90"/>
  <c r="R194"/>
  <c r="S142" l="1"/>
  <c r="R142"/>
  <c r="T142" s="1"/>
  <c r="R220"/>
  <c r="T220" s="1"/>
  <c r="U9"/>
  <c r="U12" s="1"/>
  <c r="U14" s="1"/>
  <c r="S11"/>
  <c r="R11"/>
  <c r="S10"/>
  <c r="R10"/>
  <c r="S9"/>
  <c r="R9"/>
  <c r="S12" l="1"/>
  <c r="R12"/>
  <c r="T10"/>
  <c r="V10" s="1"/>
  <c r="T11"/>
  <c r="V11" s="1"/>
  <c r="T9"/>
  <c r="H13" i="1"/>
  <c r="H13" i="13"/>
  <c r="H13" i="15"/>
  <c r="H13" i="16"/>
  <c r="H13" i="17"/>
  <c r="V9" i="19" l="1"/>
  <c r="V12" s="1"/>
  <c r="T12"/>
  <c r="U65" i="16"/>
  <c r="U63"/>
  <c r="U62"/>
  <c r="U61"/>
  <c r="N15" i="20"/>
  <c r="M15"/>
  <c r="D15"/>
  <c r="C15"/>
  <c r="U64" i="16" l="1"/>
  <c r="U66" s="1"/>
  <c r="N15" i="19"/>
  <c r="M15"/>
  <c r="D15"/>
  <c r="C15"/>
  <c r="M221" i="1" l="1"/>
  <c r="M221" i="13"/>
  <c r="M221" i="15"/>
  <c r="M221" i="16"/>
  <c r="M221" i="17"/>
  <c r="O15" i="20" l="1"/>
  <c r="E15"/>
  <c r="Q15" l="1"/>
  <c r="N193" l="1"/>
  <c r="N193" i="19" s="1"/>
  <c r="M193" i="20"/>
  <c r="M193" i="19" s="1"/>
  <c r="N192" i="20"/>
  <c r="N192" i="19" s="1"/>
  <c r="M192" i="20"/>
  <c r="M192" i="19" s="1"/>
  <c r="N191" i="20"/>
  <c r="M191"/>
  <c r="N167"/>
  <c r="N167" i="19" s="1"/>
  <c r="M167" i="20"/>
  <c r="M167" i="19" s="1"/>
  <c r="N166" i="20"/>
  <c r="N166" i="19" s="1"/>
  <c r="M166" i="20"/>
  <c r="M166" i="19" s="1"/>
  <c r="N165" i="20"/>
  <c r="M165"/>
  <c r="P115"/>
  <c r="P115" i="19" s="1"/>
  <c r="P114" i="20"/>
  <c r="P114" i="19" s="1"/>
  <c r="P113" i="20"/>
  <c r="N115"/>
  <c r="N115" i="19" s="1"/>
  <c r="M115" i="20"/>
  <c r="M115" i="19" s="1"/>
  <c r="N114" i="20"/>
  <c r="N114" i="19" s="1"/>
  <c r="M114" i="20"/>
  <c r="M114" i="19" s="1"/>
  <c r="N113" i="20"/>
  <c r="M113"/>
  <c r="N89"/>
  <c r="N89" i="19" s="1"/>
  <c r="M89" i="20"/>
  <c r="M89" i="19" s="1"/>
  <c r="N88" i="20"/>
  <c r="M88"/>
  <c r="N87"/>
  <c r="M87"/>
  <c r="P37"/>
  <c r="P37" i="19" s="1"/>
  <c r="P36" i="20"/>
  <c r="P36" i="19" s="1"/>
  <c r="P35" i="20"/>
  <c r="N37"/>
  <c r="N37" i="19" s="1"/>
  <c r="M37" i="20"/>
  <c r="M37" i="19" s="1"/>
  <c r="N36" i="20"/>
  <c r="N36" i="19" s="1"/>
  <c r="M36" i="20"/>
  <c r="M36" i="19" s="1"/>
  <c r="N35" i="20"/>
  <c r="M35"/>
  <c r="P11"/>
  <c r="P11" i="19" s="1"/>
  <c r="P10" i="20"/>
  <c r="P10" i="19" s="1"/>
  <c r="P9" i="20"/>
  <c r="G37" i="19"/>
  <c r="F37"/>
  <c r="G36"/>
  <c r="F36"/>
  <c r="D37"/>
  <c r="C37"/>
  <c r="D36"/>
  <c r="C36"/>
  <c r="N11" i="20"/>
  <c r="N11" i="19" s="1"/>
  <c r="M11" i="20"/>
  <c r="M11" i="19" s="1"/>
  <c r="N10" i="20"/>
  <c r="N10" i="19" s="1"/>
  <c r="M10" i="20"/>
  <c r="M10" i="19" s="1"/>
  <c r="N9" i="20"/>
  <c r="M9"/>
  <c r="M9" i="19" l="1"/>
  <c r="M12" i="20"/>
  <c r="C35" i="19"/>
  <c r="C38" s="1"/>
  <c r="C38" i="20"/>
  <c r="F12" i="19"/>
  <c r="F12" i="20"/>
  <c r="M113" i="19"/>
  <c r="M116" s="1"/>
  <c r="M116" i="20"/>
  <c r="N191" i="19"/>
  <c r="N194" s="1"/>
  <c r="N194" i="20"/>
  <c r="D12" i="19"/>
  <c r="D12" i="20"/>
  <c r="G35" i="19"/>
  <c r="G38" s="1"/>
  <c r="G38" i="20"/>
  <c r="P35" i="19"/>
  <c r="P38" s="1"/>
  <c r="P38" i="20"/>
  <c r="N87" i="19"/>
  <c r="N90" i="20"/>
  <c r="M191" i="19"/>
  <c r="M194" s="1"/>
  <c r="M194" i="20"/>
  <c r="C12" i="19"/>
  <c r="C12" i="20"/>
  <c r="F35" i="19"/>
  <c r="F38" s="1"/>
  <c r="F38" i="20"/>
  <c r="P9" i="19"/>
  <c r="P12" s="1"/>
  <c r="P12" i="20"/>
  <c r="N35" i="19"/>
  <c r="N38" s="1"/>
  <c r="N38" i="20"/>
  <c r="M87" i="19"/>
  <c r="M90" i="20"/>
  <c r="P113" i="19"/>
  <c r="P116" s="1"/>
  <c r="P116" i="20"/>
  <c r="N165" i="19"/>
  <c r="N168" s="1"/>
  <c r="N168" i="20"/>
  <c r="N9" i="19"/>
  <c r="N12" s="1"/>
  <c r="N12" i="20"/>
  <c r="D35" i="19"/>
  <c r="D38" s="1"/>
  <c r="D38" i="20"/>
  <c r="G12" i="19"/>
  <c r="G12" i="20"/>
  <c r="M35" i="19"/>
  <c r="M38" s="1"/>
  <c r="M38" i="20"/>
  <c r="N113" i="19"/>
  <c r="N116" s="1"/>
  <c r="N116" i="20"/>
  <c r="M165" i="19"/>
  <c r="M168" s="1"/>
  <c r="M168" i="20"/>
  <c r="M12" i="19"/>
  <c r="M88"/>
  <c r="N88"/>
  <c r="N90" s="1"/>
  <c r="T195" i="16"/>
  <c r="T169"/>
  <c r="M90" i="19" l="1"/>
  <c r="V169" i="16"/>
  <c r="V195"/>
  <c r="W92" i="17" l="1"/>
  <c r="W92" i="15"/>
  <c r="W118" i="1"/>
  <c r="W170" i="17"/>
  <c r="W196"/>
  <c r="U63" i="1"/>
  <c r="U62"/>
  <c r="U61"/>
  <c r="U63" i="13"/>
  <c r="U62"/>
  <c r="U61"/>
  <c r="U63" i="15"/>
  <c r="U62"/>
  <c r="U61"/>
  <c r="U63" i="17"/>
  <c r="U62"/>
  <c r="U61"/>
  <c r="U64" i="13" l="1"/>
  <c r="U64" i="1"/>
  <c r="U64" i="15"/>
  <c r="U64" i="17"/>
  <c r="W196" i="1"/>
  <c r="W170"/>
  <c r="W170" i="15"/>
  <c r="S139" l="1"/>
  <c r="R139"/>
  <c r="S91" i="20" l="1"/>
  <c r="S92" s="1"/>
  <c r="C61" i="1"/>
  <c r="C61" i="13"/>
  <c r="C61" i="15"/>
  <c r="C61" i="16"/>
  <c r="C61" i="17"/>
  <c r="U219" i="1"/>
  <c r="S219"/>
  <c r="R219"/>
  <c r="P219"/>
  <c r="N219"/>
  <c r="M219"/>
  <c r="U218"/>
  <c r="S218"/>
  <c r="R218"/>
  <c r="P218"/>
  <c r="N218"/>
  <c r="M218"/>
  <c r="U217"/>
  <c r="S217"/>
  <c r="R217"/>
  <c r="P217"/>
  <c r="N217"/>
  <c r="N220" s="1"/>
  <c r="M217"/>
  <c r="P232"/>
  <c r="N232"/>
  <c r="M232"/>
  <c r="P231"/>
  <c r="N231"/>
  <c r="M231"/>
  <c r="P230"/>
  <c r="N230"/>
  <c r="M230"/>
  <c r="P228"/>
  <c r="N228"/>
  <c r="M228"/>
  <c r="P227"/>
  <c r="N227"/>
  <c r="M227"/>
  <c r="P226"/>
  <c r="N226"/>
  <c r="M226"/>
  <c r="P224"/>
  <c r="N224"/>
  <c r="M224"/>
  <c r="P223"/>
  <c r="N223"/>
  <c r="M223"/>
  <c r="U221"/>
  <c r="S221"/>
  <c r="R221"/>
  <c r="P221"/>
  <c r="N221"/>
  <c r="W193"/>
  <c r="W192"/>
  <c r="T195"/>
  <c r="W167"/>
  <c r="W166"/>
  <c r="T169"/>
  <c r="U141"/>
  <c r="S141"/>
  <c r="R141"/>
  <c r="P141"/>
  <c r="N141"/>
  <c r="M141"/>
  <c r="U140"/>
  <c r="S140"/>
  <c r="R140"/>
  <c r="P140"/>
  <c r="N140"/>
  <c r="M140"/>
  <c r="U139"/>
  <c r="S139"/>
  <c r="R139"/>
  <c r="P139"/>
  <c r="N139"/>
  <c r="M139"/>
  <c r="P154"/>
  <c r="N154"/>
  <c r="M154"/>
  <c r="P153"/>
  <c r="N153"/>
  <c r="M153"/>
  <c r="P152"/>
  <c r="N152"/>
  <c r="M152"/>
  <c r="P150"/>
  <c r="N150"/>
  <c r="M150"/>
  <c r="P149"/>
  <c r="N149"/>
  <c r="M149"/>
  <c r="P148"/>
  <c r="N148"/>
  <c r="M148"/>
  <c r="P146"/>
  <c r="N146"/>
  <c r="M146"/>
  <c r="P145"/>
  <c r="N145"/>
  <c r="M145"/>
  <c r="U143"/>
  <c r="S143"/>
  <c r="R143"/>
  <c r="P143"/>
  <c r="N143"/>
  <c r="M143"/>
  <c r="W115"/>
  <c r="T117"/>
  <c r="T91"/>
  <c r="S63"/>
  <c r="R63"/>
  <c r="P63"/>
  <c r="N63"/>
  <c r="M63"/>
  <c r="G63"/>
  <c r="F63"/>
  <c r="D63"/>
  <c r="C63"/>
  <c r="S62"/>
  <c r="R62"/>
  <c r="P62"/>
  <c r="N62"/>
  <c r="M62"/>
  <c r="G62"/>
  <c r="F62"/>
  <c r="D62"/>
  <c r="C62"/>
  <c r="S61"/>
  <c r="S64" s="1"/>
  <c r="R61"/>
  <c r="P61"/>
  <c r="N61"/>
  <c r="M61"/>
  <c r="M64" s="1"/>
  <c r="G61"/>
  <c r="F61"/>
  <c r="D61"/>
  <c r="P76"/>
  <c r="N76"/>
  <c r="M76"/>
  <c r="D76"/>
  <c r="C76"/>
  <c r="P75"/>
  <c r="N75"/>
  <c r="M75"/>
  <c r="D75"/>
  <c r="C75"/>
  <c r="P74"/>
  <c r="P77" s="1"/>
  <c r="N74"/>
  <c r="M74"/>
  <c r="D74"/>
  <c r="C74"/>
  <c r="N72"/>
  <c r="M72"/>
  <c r="D72"/>
  <c r="C72"/>
  <c r="P71"/>
  <c r="N71"/>
  <c r="M71"/>
  <c r="D71"/>
  <c r="C71"/>
  <c r="P70"/>
  <c r="N70"/>
  <c r="M70"/>
  <c r="D70"/>
  <c r="D73" s="1"/>
  <c r="C70"/>
  <c r="P68"/>
  <c r="N68"/>
  <c r="M68"/>
  <c r="D68"/>
  <c r="C68"/>
  <c r="P67"/>
  <c r="N67"/>
  <c r="M67"/>
  <c r="D67"/>
  <c r="C67"/>
  <c r="U65"/>
  <c r="S65"/>
  <c r="P65"/>
  <c r="N65"/>
  <c r="M65"/>
  <c r="G65"/>
  <c r="D65"/>
  <c r="D69" s="1"/>
  <c r="C65"/>
  <c r="T39"/>
  <c r="H39"/>
  <c r="H11"/>
  <c r="H10"/>
  <c r="H9"/>
  <c r="T13"/>
  <c r="U66" l="1"/>
  <c r="U66" i="19" s="1"/>
  <c r="U65"/>
  <c r="N222" i="1"/>
  <c r="M233"/>
  <c r="P220"/>
  <c r="P222" s="1"/>
  <c r="M66"/>
  <c r="N73"/>
  <c r="S66"/>
  <c r="M69"/>
  <c r="M77"/>
  <c r="N64"/>
  <c r="N66" s="1"/>
  <c r="N151"/>
  <c r="N142"/>
  <c r="N144" s="1"/>
  <c r="U142"/>
  <c r="U144" s="1"/>
  <c r="N69"/>
  <c r="M73"/>
  <c r="N77"/>
  <c r="P64"/>
  <c r="P66" s="1"/>
  <c r="M147"/>
  <c r="P151"/>
  <c r="M155"/>
  <c r="P142"/>
  <c r="P144" s="1"/>
  <c r="H38"/>
  <c r="H40" s="1"/>
  <c r="H12"/>
  <c r="H14" s="1"/>
  <c r="V194"/>
  <c r="T194"/>
  <c r="T196" s="1"/>
  <c r="U220"/>
  <c r="U222" s="1"/>
  <c r="R220"/>
  <c r="R222" s="1"/>
  <c r="V168"/>
  <c r="T168"/>
  <c r="T170" s="1"/>
  <c r="S220"/>
  <c r="S222" s="1"/>
  <c r="N225"/>
  <c r="N233"/>
  <c r="P225"/>
  <c r="M225"/>
  <c r="P233"/>
  <c r="M220"/>
  <c r="M222" s="1"/>
  <c r="R142"/>
  <c r="R144" s="1"/>
  <c r="V116"/>
  <c r="T116"/>
  <c r="T118" s="1"/>
  <c r="S142"/>
  <c r="S144" s="1"/>
  <c r="V90"/>
  <c r="T90"/>
  <c r="T92" s="1"/>
  <c r="N147"/>
  <c r="N155"/>
  <c r="P147"/>
  <c r="M151"/>
  <c r="P155"/>
  <c r="M142"/>
  <c r="V38"/>
  <c r="T38"/>
  <c r="T40" s="1"/>
  <c r="R64"/>
  <c r="V12"/>
  <c r="T12"/>
  <c r="T14" s="1"/>
  <c r="P69"/>
  <c r="G64"/>
  <c r="G66" s="1"/>
  <c r="F64"/>
  <c r="C69"/>
  <c r="C77"/>
  <c r="D64"/>
  <c r="D66" s="1"/>
  <c r="C64"/>
  <c r="C66" s="1"/>
  <c r="C73"/>
  <c r="D77"/>
  <c r="P229"/>
  <c r="N229"/>
  <c r="M229"/>
  <c r="V169"/>
  <c r="V117"/>
  <c r="V91"/>
  <c r="V39"/>
  <c r="V13"/>
  <c r="V195"/>
  <c r="S91" i="19"/>
  <c r="W114" i="1"/>
  <c r="W89"/>
  <c r="W10"/>
  <c r="O218"/>
  <c r="Q218" s="1"/>
  <c r="W218" s="1"/>
  <c r="O232"/>
  <c r="Q232" s="1"/>
  <c r="O217"/>
  <c r="O219"/>
  <c r="Q219" s="1"/>
  <c r="W219" s="1"/>
  <c r="Q70"/>
  <c r="T63"/>
  <c r="V63" s="1"/>
  <c r="E76"/>
  <c r="T139"/>
  <c r="O145"/>
  <c r="Q145" s="1"/>
  <c r="E75"/>
  <c r="O68"/>
  <c r="E74"/>
  <c r="O65"/>
  <c r="H62"/>
  <c r="O224"/>
  <c r="Q224" s="1"/>
  <c r="T219"/>
  <c r="V219" s="1"/>
  <c r="T62"/>
  <c r="V62" s="1"/>
  <c r="O149"/>
  <c r="Q149" s="1"/>
  <c r="O153"/>
  <c r="Q153" s="1"/>
  <c r="O139"/>
  <c r="T221"/>
  <c r="T218"/>
  <c r="V218" s="1"/>
  <c r="H61"/>
  <c r="P72"/>
  <c r="P73" s="1"/>
  <c r="H63"/>
  <c r="T143"/>
  <c r="O228"/>
  <c r="Q228" s="1"/>
  <c r="O231"/>
  <c r="Q231" s="1"/>
  <c r="O72"/>
  <c r="O74"/>
  <c r="O223"/>
  <c r="Q223" s="1"/>
  <c r="I39"/>
  <c r="E65"/>
  <c r="O67"/>
  <c r="O76"/>
  <c r="O63"/>
  <c r="E68"/>
  <c r="I10"/>
  <c r="F65"/>
  <c r="O75"/>
  <c r="O141"/>
  <c r="Q141" s="1"/>
  <c r="O226"/>
  <c r="Q62"/>
  <c r="Q71"/>
  <c r="E70"/>
  <c r="E71"/>
  <c r="O70"/>
  <c r="O143"/>
  <c r="R65"/>
  <c r="E72"/>
  <c r="Q75"/>
  <c r="E63"/>
  <c r="I11"/>
  <c r="O62"/>
  <c r="Q67"/>
  <c r="O71"/>
  <c r="E62"/>
  <c r="Q63"/>
  <c r="O227"/>
  <c r="Q227" s="1"/>
  <c r="Q65"/>
  <c r="O152"/>
  <c r="T217"/>
  <c r="Q68"/>
  <c r="E61"/>
  <c r="I9"/>
  <c r="Q76"/>
  <c r="T61"/>
  <c r="E67"/>
  <c r="O150"/>
  <c r="Q150" s="1"/>
  <c r="T140"/>
  <c r="V140" s="1"/>
  <c r="T141"/>
  <c r="V141" s="1"/>
  <c r="O221"/>
  <c r="O61"/>
  <c r="O146"/>
  <c r="Q146" s="1"/>
  <c r="O148"/>
  <c r="O154"/>
  <c r="Q154" s="1"/>
  <c r="O140"/>
  <c r="O230"/>
  <c r="S92" i="19" l="1"/>
  <c r="V196" i="1"/>
  <c r="V170"/>
  <c r="M144"/>
  <c r="V118"/>
  <c r="V92"/>
  <c r="F66"/>
  <c r="R66"/>
  <c r="V40"/>
  <c r="O233"/>
  <c r="V14"/>
  <c r="O64"/>
  <c r="O66" s="1"/>
  <c r="O225"/>
  <c r="O155"/>
  <c r="O220"/>
  <c r="O222" s="1"/>
  <c r="V217"/>
  <c r="V220" s="1"/>
  <c r="T220"/>
  <c r="T222" s="1"/>
  <c r="O151"/>
  <c r="V139"/>
  <c r="V142" s="1"/>
  <c r="T142"/>
  <c r="T144" s="1"/>
  <c r="O147"/>
  <c r="O142"/>
  <c r="O144" s="1"/>
  <c r="Q69"/>
  <c r="V61"/>
  <c r="V64" s="1"/>
  <c r="T64"/>
  <c r="O69"/>
  <c r="O73"/>
  <c r="O77"/>
  <c r="E77"/>
  <c r="H64"/>
  <c r="E64"/>
  <c r="E66" s="1"/>
  <c r="E69"/>
  <c r="E73"/>
  <c r="Q226"/>
  <c r="Q229" s="1"/>
  <c r="O229"/>
  <c r="W13"/>
  <c r="V143"/>
  <c r="V221"/>
  <c r="H65"/>
  <c r="W91"/>
  <c r="W39"/>
  <c r="I38"/>
  <c r="I12"/>
  <c r="I13"/>
  <c r="W88"/>
  <c r="W116"/>
  <c r="W191"/>
  <c r="W9"/>
  <c r="Q61"/>
  <c r="Q64" s="1"/>
  <c r="Q66" s="1"/>
  <c r="Q140"/>
  <c r="W168"/>
  <c r="W11"/>
  <c r="Q217"/>
  <c r="Q220" s="1"/>
  <c r="W194"/>
  <c r="W63"/>
  <c r="W141"/>
  <c r="W62"/>
  <c r="I62"/>
  <c r="W87"/>
  <c r="Q139"/>
  <c r="I63"/>
  <c r="W169"/>
  <c r="I61"/>
  <c r="Q72"/>
  <c r="Q73" s="1"/>
  <c r="W195"/>
  <c r="Q74"/>
  <c r="Q221"/>
  <c r="Q225" s="1"/>
  <c r="Q230"/>
  <c r="Q233" s="1"/>
  <c r="Q148"/>
  <c r="Q151" s="1"/>
  <c r="W165"/>
  <c r="W113"/>
  <c r="W117"/>
  <c r="T65"/>
  <c r="Q152"/>
  <c r="Q143"/>
  <c r="Q147" s="1"/>
  <c r="Q222" l="1"/>
  <c r="V222"/>
  <c r="V144"/>
  <c r="H66"/>
  <c r="T66"/>
  <c r="Q155"/>
  <c r="Q142"/>
  <c r="Q144" s="1"/>
  <c r="Q77"/>
  <c r="I14"/>
  <c r="W92"/>
  <c r="W14"/>
  <c r="V65"/>
  <c r="I65"/>
  <c r="I64"/>
  <c r="W90"/>
  <c r="W12"/>
  <c r="W140"/>
  <c r="W217"/>
  <c r="W38"/>
  <c r="W220"/>
  <c r="W139"/>
  <c r="W221"/>
  <c r="W61"/>
  <c r="W143"/>
  <c r="V66" l="1"/>
  <c r="I66"/>
  <c r="W222"/>
  <c r="W144"/>
  <c r="W64"/>
  <c r="W142"/>
  <c r="W65"/>
  <c r="W66" l="1"/>
  <c r="U195" i="20" l="1"/>
  <c r="U193"/>
  <c r="U193" i="19" s="1"/>
  <c r="U192" i="20"/>
  <c r="U192" i="19" s="1"/>
  <c r="S195" i="20"/>
  <c r="S196" s="1"/>
  <c r="R195"/>
  <c r="R196" s="1"/>
  <c r="P206"/>
  <c r="P206" i="19" s="1"/>
  <c r="P205" i="20"/>
  <c r="P205" i="19" s="1"/>
  <c r="P204" i="20"/>
  <c r="P202"/>
  <c r="P202" i="19" s="1"/>
  <c r="P201" i="20"/>
  <c r="P201" i="19" s="1"/>
  <c r="P200" i="20"/>
  <c r="P198"/>
  <c r="P198" i="19" s="1"/>
  <c r="P197" i="20"/>
  <c r="P197" i="19" s="1"/>
  <c r="P195" i="20"/>
  <c r="P193"/>
  <c r="P193" i="19" s="1"/>
  <c r="P192" i="20"/>
  <c r="P192" i="19" s="1"/>
  <c r="N206" i="20"/>
  <c r="N206" i="19" s="1"/>
  <c r="M206" i="20"/>
  <c r="M206" i="19" s="1"/>
  <c r="N205" i="20"/>
  <c r="N205" i="19" s="1"/>
  <c r="M205" i="20"/>
  <c r="M205" i="19" s="1"/>
  <c r="N204" i="20"/>
  <c r="M204"/>
  <c r="N202"/>
  <c r="N202" i="19" s="1"/>
  <c r="M202" i="20"/>
  <c r="M202" i="19" s="1"/>
  <c r="N201" i="20"/>
  <c r="N201" i="19" s="1"/>
  <c r="M201" i="20"/>
  <c r="M201" i="19" s="1"/>
  <c r="N200" i="20"/>
  <c r="M200"/>
  <c r="N198"/>
  <c r="N198" i="19" s="1"/>
  <c r="M198" i="20"/>
  <c r="M198" i="19" s="1"/>
  <c r="N197" i="20"/>
  <c r="N197" i="19" s="1"/>
  <c r="M197" i="20"/>
  <c r="M197" i="19" s="1"/>
  <c r="N195" i="20"/>
  <c r="N196" s="1"/>
  <c r="M195"/>
  <c r="M196" s="1"/>
  <c r="U169"/>
  <c r="U167"/>
  <c r="U167" i="19" s="1"/>
  <c r="U166" i="20"/>
  <c r="U166" i="19" s="1"/>
  <c r="U218" s="1"/>
  <c r="V218" s="1"/>
  <c r="S169" i="20"/>
  <c r="S170" s="1"/>
  <c r="R169"/>
  <c r="R170" s="1"/>
  <c r="P180"/>
  <c r="P180" i="19" s="1"/>
  <c r="P179" i="20"/>
  <c r="P179" i="19" s="1"/>
  <c r="P178" i="20"/>
  <c r="P176"/>
  <c r="P176" i="19" s="1"/>
  <c r="P175" i="20"/>
  <c r="P175" i="19" s="1"/>
  <c r="P174" i="20"/>
  <c r="P172"/>
  <c r="P172" i="19" s="1"/>
  <c r="P171" i="20"/>
  <c r="P171" i="19" s="1"/>
  <c r="P169" i="20"/>
  <c r="P167"/>
  <c r="P167" i="19" s="1"/>
  <c r="P166" i="20"/>
  <c r="P166" i="19" s="1"/>
  <c r="N180" i="20"/>
  <c r="N180" i="19" s="1"/>
  <c r="M180" i="20"/>
  <c r="M180" i="19" s="1"/>
  <c r="N179" i="20"/>
  <c r="N179" i="19" s="1"/>
  <c r="M179" i="20"/>
  <c r="M179" i="19" s="1"/>
  <c r="N178" i="20"/>
  <c r="M178"/>
  <c r="N176"/>
  <c r="N176" i="19" s="1"/>
  <c r="M176" i="20"/>
  <c r="M176" i="19" s="1"/>
  <c r="N175" i="20"/>
  <c r="N175" i="19" s="1"/>
  <c r="M175" i="20"/>
  <c r="M175" i="19" s="1"/>
  <c r="N174" i="20"/>
  <c r="M174"/>
  <c r="N172"/>
  <c r="N172" i="19" s="1"/>
  <c r="M172" i="20"/>
  <c r="M172" i="19" s="1"/>
  <c r="N171" i="20"/>
  <c r="N171" i="19" s="1"/>
  <c r="M171" i="20"/>
  <c r="M171" i="19" s="1"/>
  <c r="N169" i="20"/>
  <c r="N170" s="1"/>
  <c r="M169"/>
  <c r="M170" s="1"/>
  <c r="U117"/>
  <c r="U118" s="1"/>
  <c r="S117"/>
  <c r="S118" s="1"/>
  <c r="R117"/>
  <c r="R118" s="1"/>
  <c r="P128"/>
  <c r="P128" i="19" s="1"/>
  <c r="P127" i="20"/>
  <c r="P127" i="19" s="1"/>
  <c r="P126" i="20"/>
  <c r="P124"/>
  <c r="P124" i="19" s="1"/>
  <c r="P123" i="20"/>
  <c r="P123" i="19" s="1"/>
  <c r="P122" i="20"/>
  <c r="P120"/>
  <c r="P120" i="19" s="1"/>
  <c r="P119" i="20"/>
  <c r="P119" i="19" s="1"/>
  <c r="P117" i="20"/>
  <c r="P118" s="1"/>
  <c r="N128"/>
  <c r="N128" i="19" s="1"/>
  <c r="M128" i="20"/>
  <c r="M128" i="19" s="1"/>
  <c r="N127" i="20"/>
  <c r="N127" i="19" s="1"/>
  <c r="M127" i="20"/>
  <c r="M127" i="19" s="1"/>
  <c r="N126" i="20"/>
  <c r="M126"/>
  <c r="N124"/>
  <c r="N124" i="19" s="1"/>
  <c r="M124" i="20"/>
  <c r="M124" i="19" s="1"/>
  <c r="N123" i="20"/>
  <c r="N123" i="19" s="1"/>
  <c r="M123" i="20"/>
  <c r="M123" i="19" s="1"/>
  <c r="N122" i="20"/>
  <c r="M122"/>
  <c r="N120"/>
  <c r="N120" i="19" s="1"/>
  <c r="M120" i="20"/>
  <c r="M120" i="19" s="1"/>
  <c r="N119" i="20"/>
  <c r="N119" i="19" s="1"/>
  <c r="M119" i="20"/>
  <c r="M119" i="19" s="1"/>
  <c r="N117" i="20"/>
  <c r="N118" s="1"/>
  <c r="M117"/>
  <c r="M118" s="1"/>
  <c r="U91"/>
  <c r="U89"/>
  <c r="U89" i="19" s="1"/>
  <c r="U141" s="1"/>
  <c r="V141" s="1"/>
  <c r="U88" i="20"/>
  <c r="R91"/>
  <c r="R92" s="1"/>
  <c r="T89" i="19"/>
  <c r="P102" i="20"/>
  <c r="P102" i="19" s="1"/>
  <c r="P101" i="20"/>
  <c r="P101" i="19" s="1"/>
  <c r="P100" i="20"/>
  <c r="P98"/>
  <c r="P98" i="19" s="1"/>
  <c r="P97" i="20"/>
  <c r="P97" i="19" s="1"/>
  <c r="P96" i="20"/>
  <c r="P94"/>
  <c r="P94" i="19" s="1"/>
  <c r="P93" i="20"/>
  <c r="P93" i="19" s="1"/>
  <c r="P91" i="20"/>
  <c r="P89"/>
  <c r="P89" i="19" s="1"/>
  <c r="P88" i="20"/>
  <c r="N102"/>
  <c r="N102" i="19" s="1"/>
  <c r="M102" i="20"/>
  <c r="M102" i="19" s="1"/>
  <c r="N101" i="20"/>
  <c r="N101" i="19" s="1"/>
  <c r="M101" i="20"/>
  <c r="M101" i="19" s="1"/>
  <c r="N100" i="20"/>
  <c r="M100"/>
  <c r="N98"/>
  <c r="N98" i="19" s="1"/>
  <c r="M98" i="20"/>
  <c r="M98" i="19" s="1"/>
  <c r="N97" i="20"/>
  <c r="N97" i="19" s="1"/>
  <c r="M97" i="20"/>
  <c r="M97" i="19" s="1"/>
  <c r="N96" i="20"/>
  <c r="M96"/>
  <c r="N94"/>
  <c r="N94" i="19" s="1"/>
  <c r="M94" i="20"/>
  <c r="M94" i="19" s="1"/>
  <c r="N93" i="20"/>
  <c r="M93"/>
  <c r="N91"/>
  <c r="M91"/>
  <c r="M92" s="1"/>
  <c r="U191"/>
  <c r="P191"/>
  <c r="U165"/>
  <c r="P165"/>
  <c r="U87"/>
  <c r="T87" i="19"/>
  <c r="P87" i="20"/>
  <c r="U39"/>
  <c r="U40" s="1"/>
  <c r="S39"/>
  <c r="R39"/>
  <c r="R39" i="19" s="1"/>
  <c r="P50" i="20"/>
  <c r="P50" i="19" s="1"/>
  <c r="P49" i="20"/>
  <c r="P49" i="19" s="1"/>
  <c r="P48" i="20"/>
  <c r="P46"/>
  <c r="P46" i="19" s="1"/>
  <c r="P45" i="20"/>
  <c r="P45" i="19" s="1"/>
  <c r="P44" i="20"/>
  <c r="P42"/>
  <c r="P42" i="19" s="1"/>
  <c r="P41" i="20"/>
  <c r="P39"/>
  <c r="P40" s="1"/>
  <c r="N50"/>
  <c r="N50" i="19" s="1"/>
  <c r="M50" i="20"/>
  <c r="M50" i="19" s="1"/>
  <c r="N49" i="20"/>
  <c r="N49" i="19" s="1"/>
  <c r="M49" i="20"/>
  <c r="M49" i="19" s="1"/>
  <c r="N48" i="20"/>
  <c r="M48"/>
  <c r="N46"/>
  <c r="N46" i="19" s="1"/>
  <c r="M46" i="20"/>
  <c r="M46" i="19" s="1"/>
  <c r="N45" i="20"/>
  <c r="N45" i="19" s="1"/>
  <c r="M45" i="20"/>
  <c r="M45" i="19" s="1"/>
  <c r="N44" i="20"/>
  <c r="M44"/>
  <c r="N42"/>
  <c r="N42" i="19" s="1"/>
  <c r="M42" i="20"/>
  <c r="M42" i="19" s="1"/>
  <c r="N41" i="20"/>
  <c r="M41"/>
  <c r="N39"/>
  <c r="N40" s="1"/>
  <c r="M39"/>
  <c r="U13"/>
  <c r="S13"/>
  <c r="S14" s="1"/>
  <c r="R13"/>
  <c r="R14" s="1"/>
  <c r="P24"/>
  <c r="P24" i="19" s="1"/>
  <c r="P23" i="20"/>
  <c r="P23" i="19" s="1"/>
  <c r="P22" i="20"/>
  <c r="P20"/>
  <c r="P20" i="19" s="1"/>
  <c r="P19" i="20"/>
  <c r="P19" i="19" s="1"/>
  <c r="P18" i="20"/>
  <c r="P16"/>
  <c r="P16" i="19" s="1"/>
  <c r="P13" i="20"/>
  <c r="P14" s="1"/>
  <c r="N24"/>
  <c r="N24" i="19" s="1"/>
  <c r="M24" i="20"/>
  <c r="M24" i="19" s="1"/>
  <c r="N23" i="20"/>
  <c r="N23" i="19" s="1"/>
  <c r="M23" i="20"/>
  <c r="M23" i="19" s="1"/>
  <c r="N22" i="20"/>
  <c r="M22"/>
  <c r="N20"/>
  <c r="N20" i="19" s="1"/>
  <c r="M20" i="20"/>
  <c r="M20" i="19" s="1"/>
  <c r="N19" i="20"/>
  <c r="N19" i="19" s="1"/>
  <c r="M19" i="20"/>
  <c r="M19" i="19" s="1"/>
  <c r="N18" i="20"/>
  <c r="M18"/>
  <c r="N16"/>
  <c r="N16" i="19" s="1"/>
  <c r="M16" i="20"/>
  <c r="M16" i="19" s="1"/>
  <c r="N13" i="20"/>
  <c r="N14" s="1"/>
  <c r="M13"/>
  <c r="G39"/>
  <c r="G40" s="1"/>
  <c r="F39"/>
  <c r="D50"/>
  <c r="D50" i="19" s="1"/>
  <c r="C50" i="20"/>
  <c r="C50" i="19" s="1"/>
  <c r="D49" i="20"/>
  <c r="D49" i="19" s="1"/>
  <c r="C49" i="20"/>
  <c r="C49" i="19" s="1"/>
  <c r="D48" i="20"/>
  <c r="C48"/>
  <c r="D46"/>
  <c r="D46" i="19" s="1"/>
  <c r="C46" i="20"/>
  <c r="C46" i="19" s="1"/>
  <c r="D45" i="20"/>
  <c r="D45" i="19" s="1"/>
  <c r="C45" i="20"/>
  <c r="C45" i="19" s="1"/>
  <c r="D44" i="20"/>
  <c r="C44"/>
  <c r="D42"/>
  <c r="D42" i="19" s="1"/>
  <c r="C42" i="20"/>
  <c r="C42" i="19" s="1"/>
  <c r="D41" i="20"/>
  <c r="C41"/>
  <c r="D39"/>
  <c r="D40" s="1"/>
  <c r="C39"/>
  <c r="C40" s="1"/>
  <c r="G13"/>
  <c r="G14" s="1"/>
  <c r="F13"/>
  <c r="F14" s="1"/>
  <c r="D24"/>
  <c r="D24" i="19" s="1"/>
  <c r="C24" i="20"/>
  <c r="C24" i="19" s="1"/>
  <c r="D23" i="20"/>
  <c r="D23" i="19" s="1"/>
  <c r="C23" i="20"/>
  <c r="C23" i="19" s="1"/>
  <c r="D22" i="20"/>
  <c r="C22"/>
  <c r="D20"/>
  <c r="D20" i="19" s="1"/>
  <c r="C20" i="20"/>
  <c r="C20" i="19" s="1"/>
  <c r="D19" i="20"/>
  <c r="D19" i="19" s="1"/>
  <c r="C19" i="20"/>
  <c r="C19" i="19" s="1"/>
  <c r="D18" i="20"/>
  <c r="C18"/>
  <c r="D16"/>
  <c r="D16" i="19" s="1"/>
  <c r="C16" i="20"/>
  <c r="C16" i="19" s="1"/>
  <c r="D13" i="20"/>
  <c r="D14" s="1"/>
  <c r="C13"/>
  <c r="C14" s="1"/>
  <c r="U219" i="19" l="1"/>
  <c r="V219" s="1"/>
  <c r="S40" i="20"/>
  <c r="S40" i="19" s="1"/>
  <c r="S39"/>
  <c r="T39" s="1"/>
  <c r="V39" s="1"/>
  <c r="C47" i="20"/>
  <c r="N95"/>
  <c r="N92"/>
  <c r="M21"/>
  <c r="M47"/>
  <c r="N103"/>
  <c r="F40"/>
  <c r="M43"/>
  <c r="M40"/>
  <c r="N121"/>
  <c r="R40"/>
  <c r="R40" i="19" s="1"/>
  <c r="T40" s="1"/>
  <c r="V40" s="1"/>
  <c r="N47" i="20"/>
  <c r="P194"/>
  <c r="P196" s="1"/>
  <c r="M121"/>
  <c r="M129"/>
  <c r="U14"/>
  <c r="N129"/>
  <c r="M17"/>
  <c r="M14"/>
  <c r="D25"/>
  <c r="M51"/>
  <c r="P51"/>
  <c r="P125"/>
  <c r="P17"/>
  <c r="P43"/>
  <c r="P90"/>
  <c r="P92" s="1"/>
  <c r="D47"/>
  <c r="N25"/>
  <c r="N43"/>
  <c r="N51"/>
  <c r="P168"/>
  <c r="P170" s="1"/>
  <c r="M95"/>
  <c r="M103"/>
  <c r="M125"/>
  <c r="M173"/>
  <c r="M181"/>
  <c r="M203"/>
  <c r="N199"/>
  <c r="N207"/>
  <c r="N177"/>
  <c r="P177"/>
  <c r="N125"/>
  <c r="M99"/>
  <c r="N17"/>
  <c r="N21"/>
  <c r="C22" i="19"/>
  <c r="C25" s="1"/>
  <c r="C25" i="20"/>
  <c r="U87" i="19"/>
  <c r="V87" s="1"/>
  <c r="U90" i="20"/>
  <c r="U92" s="1"/>
  <c r="U191" i="19"/>
  <c r="U194" s="1"/>
  <c r="U194" i="20"/>
  <c r="U196" s="1"/>
  <c r="M25"/>
  <c r="P21"/>
  <c r="N99"/>
  <c r="P99"/>
  <c r="D17"/>
  <c r="D26" s="1"/>
  <c r="D21"/>
  <c r="D43"/>
  <c r="D51"/>
  <c r="P25"/>
  <c r="P103"/>
  <c r="P129"/>
  <c r="M177"/>
  <c r="P181"/>
  <c r="M199"/>
  <c r="M208" s="1"/>
  <c r="M207"/>
  <c r="P199"/>
  <c r="C18" i="19"/>
  <c r="C21" s="1"/>
  <c r="C21" i="20"/>
  <c r="U165" i="19"/>
  <c r="U168" s="1"/>
  <c r="U220" s="1"/>
  <c r="V220" s="1"/>
  <c r="U168" i="20"/>
  <c r="U170" s="1"/>
  <c r="C17"/>
  <c r="C26" s="1"/>
  <c r="C43"/>
  <c r="C51"/>
  <c r="N173"/>
  <c r="N181"/>
  <c r="N203"/>
  <c r="P203"/>
  <c r="P47"/>
  <c r="P95"/>
  <c r="P104" s="1"/>
  <c r="P121"/>
  <c r="P130" s="1"/>
  <c r="P173"/>
  <c r="P207"/>
  <c r="D48" i="19"/>
  <c r="D51" s="1"/>
  <c r="D22"/>
  <c r="D25" s="1"/>
  <c r="N22"/>
  <c r="N25" s="1"/>
  <c r="N48"/>
  <c r="N51" s="1"/>
  <c r="N126"/>
  <c r="N129" s="1"/>
  <c r="N204"/>
  <c r="N207" s="1"/>
  <c r="M22"/>
  <c r="M25" s="1"/>
  <c r="M48"/>
  <c r="M51" s="1"/>
  <c r="P48"/>
  <c r="P51" s="1"/>
  <c r="P100"/>
  <c r="P103" s="1"/>
  <c r="M126"/>
  <c r="M129" s="1"/>
  <c r="P126"/>
  <c r="P129" s="1"/>
  <c r="P178"/>
  <c r="P181" s="1"/>
  <c r="M204"/>
  <c r="M207" s="1"/>
  <c r="N100"/>
  <c r="N103" s="1"/>
  <c r="N178"/>
  <c r="N181" s="1"/>
  <c r="P22"/>
  <c r="P25" s="1"/>
  <c r="C48"/>
  <c r="C51" s="1"/>
  <c r="M100"/>
  <c r="M103" s="1"/>
  <c r="M178"/>
  <c r="M181" s="1"/>
  <c r="P204"/>
  <c r="P207" s="1"/>
  <c r="M18"/>
  <c r="M21" s="1"/>
  <c r="M44"/>
  <c r="M47" s="1"/>
  <c r="D44"/>
  <c r="D47" s="1"/>
  <c r="P44"/>
  <c r="P47" s="1"/>
  <c r="N96"/>
  <c r="N99" s="1"/>
  <c r="P96"/>
  <c r="P99" s="1"/>
  <c r="P122"/>
  <c r="P125" s="1"/>
  <c r="N174"/>
  <c r="N177" s="1"/>
  <c r="P174"/>
  <c r="P177" s="1"/>
  <c r="P18"/>
  <c r="P21" s="1"/>
  <c r="M96"/>
  <c r="M99" s="1"/>
  <c r="M174"/>
  <c r="M177" s="1"/>
  <c r="C44"/>
  <c r="C47" s="1"/>
  <c r="N44"/>
  <c r="N47" s="1"/>
  <c r="N122"/>
  <c r="N125" s="1"/>
  <c r="N200"/>
  <c r="N203" s="1"/>
  <c r="P200"/>
  <c r="P203" s="1"/>
  <c r="D18"/>
  <c r="D21" s="1"/>
  <c r="N18"/>
  <c r="N21" s="1"/>
  <c r="M122"/>
  <c r="M125" s="1"/>
  <c r="M200"/>
  <c r="M203" s="1"/>
  <c r="N93"/>
  <c r="U88"/>
  <c r="M93"/>
  <c r="M145" s="1"/>
  <c r="P88"/>
  <c r="P140" s="1"/>
  <c r="S13"/>
  <c r="R13"/>
  <c r="V89"/>
  <c r="H13" i="20"/>
  <c r="D13" i="19"/>
  <c r="D39"/>
  <c r="D40" s="1"/>
  <c r="M41"/>
  <c r="M67" s="1"/>
  <c r="M67" i="20"/>
  <c r="P39" i="19"/>
  <c r="P40" s="1"/>
  <c r="D41"/>
  <c r="D67" i="20"/>
  <c r="G39" i="19"/>
  <c r="G40" s="1"/>
  <c r="N39"/>
  <c r="N40" s="1"/>
  <c r="N117"/>
  <c r="N118" s="1"/>
  <c r="N195"/>
  <c r="N196" s="1"/>
  <c r="U195"/>
  <c r="C41"/>
  <c r="C67" i="20"/>
  <c r="F39" i="19"/>
  <c r="M39"/>
  <c r="M40" s="1"/>
  <c r="M117"/>
  <c r="M118" s="1"/>
  <c r="M195"/>
  <c r="M196" s="1"/>
  <c r="P195"/>
  <c r="N13"/>
  <c r="N14" s="1"/>
  <c r="N41"/>
  <c r="N67" i="20"/>
  <c r="P41" i="19"/>
  <c r="P67" i="20"/>
  <c r="N91" i="19"/>
  <c r="N92" s="1"/>
  <c r="U91"/>
  <c r="N169"/>
  <c r="N170" s="1"/>
  <c r="U169"/>
  <c r="G13"/>
  <c r="C13"/>
  <c r="F13"/>
  <c r="C39"/>
  <c r="C40" s="1"/>
  <c r="M13"/>
  <c r="P13"/>
  <c r="P14" s="1"/>
  <c r="M91"/>
  <c r="P91"/>
  <c r="P117"/>
  <c r="P118" s="1"/>
  <c r="M169"/>
  <c r="M170" s="1"/>
  <c r="M221" i="20"/>
  <c r="P169" i="19"/>
  <c r="R195"/>
  <c r="S195"/>
  <c r="S169"/>
  <c r="R169"/>
  <c r="U117"/>
  <c r="S117"/>
  <c r="S143" s="1"/>
  <c r="R117"/>
  <c r="R91"/>
  <c r="O11"/>
  <c r="Q11" s="1"/>
  <c r="O20"/>
  <c r="Q20" s="1"/>
  <c r="O89"/>
  <c r="Q89" s="1"/>
  <c r="O98"/>
  <c r="Q98" s="1"/>
  <c r="O101"/>
  <c r="Q101" s="1"/>
  <c r="O115"/>
  <c r="Q115" s="1"/>
  <c r="O119"/>
  <c r="Q119" s="1"/>
  <c r="O124"/>
  <c r="Q124" s="1"/>
  <c r="O127"/>
  <c r="Q127" s="1"/>
  <c r="T114"/>
  <c r="V114" s="1"/>
  <c r="O167"/>
  <c r="Q167" s="1"/>
  <c r="O171"/>
  <c r="Q171" s="1"/>
  <c r="O176"/>
  <c r="Q176" s="1"/>
  <c r="T166"/>
  <c r="V166" s="1"/>
  <c r="O193"/>
  <c r="Q193" s="1"/>
  <c r="O197"/>
  <c r="Q197" s="1"/>
  <c r="O202"/>
  <c r="Q202" s="1"/>
  <c r="O205"/>
  <c r="Q205" s="1"/>
  <c r="T192"/>
  <c r="V192" s="1"/>
  <c r="U63" i="20"/>
  <c r="T165" i="19"/>
  <c r="T191"/>
  <c r="T88"/>
  <c r="T90" s="1"/>
  <c r="T113"/>
  <c r="U61" i="20"/>
  <c r="U62"/>
  <c r="O10" i="19"/>
  <c r="O16"/>
  <c r="Q16" s="1"/>
  <c r="O19"/>
  <c r="Q19" s="1"/>
  <c r="O24"/>
  <c r="Q24" s="1"/>
  <c r="O36"/>
  <c r="O42"/>
  <c r="Q42" s="1"/>
  <c r="O45"/>
  <c r="Q45" s="1"/>
  <c r="O50"/>
  <c r="Q50" s="1"/>
  <c r="O88"/>
  <c r="O94"/>
  <c r="Q94" s="1"/>
  <c r="O97"/>
  <c r="Q97" s="1"/>
  <c r="O102"/>
  <c r="Q102" s="1"/>
  <c r="T115"/>
  <c r="V115" s="1"/>
  <c r="T167"/>
  <c r="V167" s="1"/>
  <c r="O192"/>
  <c r="Q192" s="1"/>
  <c r="O198"/>
  <c r="Q198" s="1"/>
  <c r="O201"/>
  <c r="Q201" s="1"/>
  <c r="O206"/>
  <c r="Q206" s="1"/>
  <c r="T193"/>
  <c r="V193" s="1"/>
  <c r="P191"/>
  <c r="P194" s="1"/>
  <c r="O204"/>
  <c r="O179"/>
  <c r="Q179" s="1"/>
  <c r="P165"/>
  <c r="P168" s="1"/>
  <c r="O166"/>
  <c r="O172"/>
  <c r="Q172" s="1"/>
  <c r="O175"/>
  <c r="Q175" s="1"/>
  <c r="O180"/>
  <c r="Q180" s="1"/>
  <c r="O120"/>
  <c r="Q120" s="1"/>
  <c r="O128"/>
  <c r="Q128" s="1"/>
  <c r="O114"/>
  <c r="Q114" s="1"/>
  <c r="O123"/>
  <c r="Q123" s="1"/>
  <c r="P87"/>
  <c r="P90" s="1"/>
  <c r="O48"/>
  <c r="O37"/>
  <c r="Q37" s="1"/>
  <c r="W37" s="1"/>
  <c r="O46"/>
  <c r="Q46" s="1"/>
  <c r="O49"/>
  <c r="Q49" s="1"/>
  <c r="O23"/>
  <c r="Q23" s="1"/>
  <c r="C61" i="20"/>
  <c r="P232"/>
  <c r="N232"/>
  <c r="M232"/>
  <c r="P231"/>
  <c r="N231"/>
  <c r="M231"/>
  <c r="P230"/>
  <c r="N230"/>
  <c r="M230"/>
  <c r="P228"/>
  <c r="N228"/>
  <c r="M228"/>
  <c r="P227"/>
  <c r="N227"/>
  <c r="M227"/>
  <c r="P226"/>
  <c r="N226"/>
  <c r="M226"/>
  <c r="P224"/>
  <c r="N224"/>
  <c r="M224"/>
  <c r="P223"/>
  <c r="N223"/>
  <c r="M223"/>
  <c r="U221"/>
  <c r="S221"/>
  <c r="R221"/>
  <c r="P221"/>
  <c r="N221"/>
  <c r="U219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O206"/>
  <c r="Q206" s="1"/>
  <c r="O205"/>
  <c r="Q205" s="1"/>
  <c r="O204"/>
  <c r="O202"/>
  <c r="Q202" s="1"/>
  <c r="O201"/>
  <c r="O200"/>
  <c r="O198"/>
  <c r="Q198" s="1"/>
  <c r="O197"/>
  <c r="Q197" s="1"/>
  <c r="T195"/>
  <c r="O195"/>
  <c r="T193"/>
  <c r="V193" s="1"/>
  <c r="O193"/>
  <c r="Q193" s="1"/>
  <c r="T192"/>
  <c r="V192" s="1"/>
  <c r="O192"/>
  <c r="Q192" s="1"/>
  <c r="T191"/>
  <c r="O191"/>
  <c r="O180"/>
  <c r="Q180" s="1"/>
  <c r="O179"/>
  <c r="Q179" s="1"/>
  <c r="O178"/>
  <c r="O176"/>
  <c r="Q176" s="1"/>
  <c r="O175"/>
  <c r="Q175" s="1"/>
  <c r="O174"/>
  <c r="O172"/>
  <c r="Q172" s="1"/>
  <c r="O171"/>
  <c r="Q171" s="1"/>
  <c r="T169"/>
  <c r="O169"/>
  <c r="T167"/>
  <c r="V167" s="1"/>
  <c r="O167"/>
  <c r="Q167" s="1"/>
  <c r="T166"/>
  <c r="V166" s="1"/>
  <c r="O166"/>
  <c r="Q166" s="1"/>
  <c r="T165"/>
  <c r="O165"/>
  <c r="P154"/>
  <c r="N154"/>
  <c r="M154"/>
  <c r="P153"/>
  <c r="N153"/>
  <c r="M153"/>
  <c r="P152"/>
  <c r="N152"/>
  <c r="M152"/>
  <c r="P150"/>
  <c r="N150"/>
  <c r="M150"/>
  <c r="P149"/>
  <c r="N149"/>
  <c r="M149"/>
  <c r="P148"/>
  <c r="N148"/>
  <c r="M148"/>
  <c r="P146"/>
  <c r="N146"/>
  <c r="M146"/>
  <c r="P145"/>
  <c r="N145"/>
  <c r="M145"/>
  <c r="U143"/>
  <c r="S143"/>
  <c r="R143"/>
  <c r="P143"/>
  <c r="N143"/>
  <c r="M143"/>
  <c r="U141"/>
  <c r="S141"/>
  <c r="R141"/>
  <c r="P141"/>
  <c r="N141"/>
  <c r="M141"/>
  <c r="U140"/>
  <c r="S140"/>
  <c r="R140"/>
  <c r="P140"/>
  <c r="N140"/>
  <c r="M140"/>
  <c r="U139"/>
  <c r="S139"/>
  <c r="R139"/>
  <c r="P139"/>
  <c r="N139"/>
  <c r="M139"/>
  <c r="O128"/>
  <c r="Q128" s="1"/>
  <c r="O127"/>
  <c r="Q127" s="1"/>
  <c r="O126"/>
  <c r="O124"/>
  <c r="Q124" s="1"/>
  <c r="O123"/>
  <c r="Q123" s="1"/>
  <c r="O122"/>
  <c r="O120"/>
  <c r="Q120" s="1"/>
  <c r="O119"/>
  <c r="Q119" s="1"/>
  <c r="T117"/>
  <c r="O117"/>
  <c r="T115"/>
  <c r="V115" s="1"/>
  <c r="O115"/>
  <c r="Q115" s="1"/>
  <c r="T114"/>
  <c r="V114" s="1"/>
  <c r="O114"/>
  <c r="Q114" s="1"/>
  <c r="T113"/>
  <c r="O113"/>
  <c r="O102"/>
  <c r="Q102" s="1"/>
  <c r="O101"/>
  <c r="Q101" s="1"/>
  <c r="O100"/>
  <c r="O98"/>
  <c r="Q98" s="1"/>
  <c r="O97"/>
  <c r="Q97" s="1"/>
  <c r="O96"/>
  <c r="O94"/>
  <c r="Q94" s="1"/>
  <c r="O93"/>
  <c r="Q93" s="1"/>
  <c r="T91"/>
  <c r="O91"/>
  <c r="T89"/>
  <c r="V89" s="1"/>
  <c r="O89"/>
  <c r="Q89" s="1"/>
  <c r="T88"/>
  <c r="V88" s="1"/>
  <c r="O88"/>
  <c r="T87"/>
  <c r="O87"/>
  <c r="P76"/>
  <c r="N76"/>
  <c r="M76"/>
  <c r="D76"/>
  <c r="C76"/>
  <c r="P75"/>
  <c r="N75"/>
  <c r="M75"/>
  <c r="D75"/>
  <c r="C75"/>
  <c r="P74"/>
  <c r="N74"/>
  <c r="M74"/>
  <c r="D74"/>
  <c r="C74"/>
  <c r="P72"/>
  <c r="N72"/>
  <c r="M72"/>
  <c r="D72"/>
  <c r="C72"/>
  <c r="P71"/>
  <c r="N71"/>
  <c r="M71"/>
  <c r="D71"/>
  <c r="C71"/>
  <c r="P70"/>
  <c r="N70"/>
  <c r="M70"/>
  <c r="D70"/>
  <c r="C70"/>
  <c r="P68"/>
  <c r="N68"/>
  <c r="M68"/>
  <c r="D68"/>
  <c r="C68"/>
  <c r="U65"/>
  <c r="S65"/>
  <c r="S65" i="19" s="1"/>
  <c r="R65" i="20"/>
  <c r="R65" i="19" s="1"/>
  <c r="P65" i="20"/>
  <c r="N65"/>
  <c r="M65"/>
  <c r="G65"/>
  <c r="F65"/>
  <c r="D65"/>
  <c r="C65"/>
  <c r="S63"/>
  <c r="S63" i="19" s="1"/>
  <c r="R63" i="20"/>
  <c r="R63" i="19" s="1"/>
  <c r="P63" i="20"/>
  <c r="N63"/>
  <c r="M63"/>
  <c r="G63"/>
  <c r="F63"/>
  <c r="D63"/>
  <c r="C63"/>
  <c r="S62"/>
  <c r="S62" i="19" s="1"/>
  <c r="R62" i="20"/>
  <c r="R62" i="19" s="1"/>
  <c r="P62" i="20"/>
  <c r="N62"/>
  <c r="M62"/>
  <c r="G62"/>
  <c r="F62"/>
  <c r="D62"/>
  <c r="C62"/>
  <c r="S61"/>
  <c r="S61" i="19" s="1"/>
  <c r="R61" i="20"/>
  <c r="R61" i="19" s="1"/>
  <c r="P61" i="20"/>
  <c r="N61"/>
  <c r="M61"/>
  <c r="G61"/>
  <c r="F61"/>
  <c r="D61"/>
  <c r="O50"/>
  <c r="Q50" s="1"/>
  <c r="E50"/>
  <c r="O49"/>
  <c r="Q49" s="1"/>
  <c r="E49"/>
  <c r="O48"/>
  <c r="O51" s="1"/>
  <c r="E48"/>
  <c r="E51" s="1"/>
  <c r="O46"/>
  <c r="Q46" s="1"/>
  <c r="E46"/>
  <c r="O45"/>
  <c r="Q45" s="1"/>
  <c r="E45"/>
  <c r="O44"/>
  <c r="E44"/>
  <c r="O42"/>
  <c r="Q42" s="1"/>
  <c r="E42"/>
  <c r="O41"/>
  <c r="E41"/>
  <c r="E67" s="1"/>
  <c r="T39"/>
  <c r="O39"/>
  <c r="H39"/>
  <c r="E39"/>
  <c r="T37"/>
  <c r="V37" s="1"/>
  <c r="O37"/>
  <c r="Q37" s="1"/>
  <c r="T36"/>
  <c r="V36" s="1"/>
  <c r="O36"/>
  <c r="Q36" s="1"/>
  <c r="T35"/>
  <c r="O35"/>
  <c r="H38"/>
  <c r="H40" s="1"/>
  <c r="E38"/>
  <c r="E40" s="1"/>
  <c r="O24"/>
  <c r="Q24" s="1"/>
  <c r="E24"/>
  <c r="O23"/>
  <c r="Q23" s="1"/>
  <c r="E23"/>
  <c r="O22"/>
  <c r="E22"/>
  <c r="E25" s="1"/>
  <c r="O20"/>
  <c r="Q20" s="1"/>
  <c r="E20"/>
  <c r="O19"/>
  <c r="Q19" s="1"/>
  <c r="E19"/>
  <c r="O18"/>
  <c r="E18"/>
  <c r="O16"/>
  <c r="Q16" s="1"/>
  <c r="E16"/>
  <c r="T13"/>
  <c r="O13"/>
  <c r="E13"/>
  <c r="T11"/>
  <c r="V11" s="1"/>
  <c r="O11"/>
  <c r="Q11" s="1"/>
  <c r="T10"/>
  <c r="V10" s="1"/>
  <c r="O10"/>
  <c r="Q10" s="1"/>
  <c r="T9"/>
  <c r="O9"/>
  <c r="E12"/>
  <c r="P232" i="19"/>
  <c r="N232"/>
  <c r="M232"/>
  <c r="P231"/>
  <c r="N231"/>
  <c r="M231"/>
  <c r="P230"/>
  <c r="N230"/>
  <c r="M230"/>
  <c r="P228"/>
  <c r="N228"/>
  <c r="M228"/>
  <c r="P227"/>
  <c r="N227"/>
  <c r="M227"/>
  <c r="N226"/>
  <c r="P224"/>
  <c r="N224"/>
  <c r="M224"/>
  <c r="P223"/>
  <c r="N223"/>
  <c r="M223"/>
  <c r="P219"/>
  <c r="N219"/>
  <c r="M219"/>
  <c r="P218"/>
  <c r="N218"/>
  <c r="M218"/>
  <c r="N217"/>
  <c r="P154"/>
  <c r="N154"/>
  <c r="M154"/>
  <c r="P153"/>
  <c r="N153"/>
  <c r="M153"/>
  <c r="P152"/>
  <c r="P150"/>
  <c r="N150"/>
  <c r="M150"/>
  <c r="P149"/>
  <c r="N149"/>
  <c r="M149"/>
  <c r="M148"/>
  <c r="P146"/>
  <c r="N146"/>
  <c r="M146"/>
  <c r="P145"/>
  <c r="P141"/>
  <c r="N141"/>
  <c r="M141"/>
  <c r="N140"/>
  <c r="M140"/>
  <c r="P76"/>
  <c r="N76"/>
  <c r="M76"/>
  <c r="D76"/>
  <c r="C76"/>
  <c r="P75"/>
  <c r="N75"/>
  <c r="M75"/>
  <c r="D75"/>
  <c r="C75"/>
  <c r="P74"/>
  <c r="D74"/>
  <c r="C74"/>
  <c r="P72"/>
  <c r="N72"/>
  <c r="M72"/>
  <c r="D72"/>
  <c r="C72"/>
  <c r="P71"/>
  <c r="N71"/>
  <c r="M71"/>
  <c r="D71"/>
  <c r="C71"/>
  <c r="M70"/>
  <c r="P68"/>
  <c r="N68"/>
  <c r="M68"/>
  <c r="D68"/>
  <c r="C68"/>
  <c r="P63"/>
  <c r="N63"/>
  <c r="M63"/>
  <c r="G63"/>
  <c r="F63"/>
  <c r="D63"/>
  <c r="C63"/>
  <c r="P62"/>
  <c r="N62"/>
  <c r="M62"/>
  <c r="D62"/>
  <c r="C62"/>
  <c r="P61"/>
  <c r="E50"/>
  <c r="E49"/>
  <c r="E48"/>
  <c r="E46"/>
  <c r="E45"/>
  <c r="E42"/>
  <c r="H37"/>
  <c r="E37"/>
  <c r="E36"/>
  <c r="E35"/>
  <c r="E24"/>
  <c r="E23"/>
  <c r="E22"/>
  <c r="E20"/>
  <c r="E19"/>
  <c r="E16"/>
  <c r="P232" i="13"/>
  <c r="N232"/>
  <c r="M232"/>
  <c r="P231"/>
  <c r="N231"/>
  <c r="M231"/>
  <c r="P230"/>
  <c r="N230"/>
  <c r="N233" s="1"/>
  <c r="M230"/>
  <c r="P228"/>
  <c r="N228"/>
  <c r="M228"/>
  <c r="P227"/>
  <c r="N227"/>
  <c r="M227"/>
  <c r="P226"/>
  <c r="N226"/>
  <c r="M226"/>
  <c r="P224"/>
  <c r="N224"/>
  <c r="M224"/>
  <c r="P223"/>
  <c r="N223"/>
  <c r="M223"/>
  <c r="U221"/>
  <c r="S221"/>
  <c r="R221"/>
  <c r="P221"/>
  <c r="N221"/>
  <c r="N225" s="1"/>
  <c r="U219"/>
  <c r="S219"/>
  <c r="R219"/>
  <c r="P219"/>
  <c r="N219"/>
  <c r="M219"/>
  <c r="U218"/>
  <c r="S218"/>
  <c r="R218"/>
  <c r="P218"/>
  <c r="N218"/>
  <c r="M218"/>
  <c r="U217"/>
  <c r="S217"/>
  <c r="R217"/>
  <c r="P217"/>
  <c r="P220" s="1"/>
  <c r="P222" s="1"/>
  <c r="N217"/>
  <c r="M217"/>
  <c r="T195"/>
  <c r="T169"/>
  <c r="P232" i="15"/>
  <c r="N232"/>
  <c r="M232"/>
  <c r="P231"/>
  <c r="N231"/>
  <c r="M231"/>
  <c r="P230"/>
  <c r="N230"/>
  <c r="M230"/>
  <c r="M233" s="1"/>
  <c r="P228"/>
  <c r="N228"/>
  <c r="M228"/>
  <c r="P227"/>
  <c r="N227"/>
  <c r="M227"/>
  <c r="P226"/>
  <c r="N226"/>
  <c r="M226"/>
  <c r="P224"/>
  <c r="N224"/>
  <c r="M224"/>
  <c r="P223"/>
  <c r="N223"/>
  <c r="M223"/>
  <c r="U221"/>
  <c r="S221"/>
  <c r="R221"/>
  <c r="P221"/>
  <c r="N221"/>
  <c r="U219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T195"/>
  <c r="W169"/>
  <c r="W167"/>
  <c r="W166"/>
  <c r="P232" i="16"/>
  <c r="N232"/>
  <c r="M232"/>
  <c r="P231"/>
  <c r="N231"/>
  <c r="M231"/>
  <c r="P230"/>
  <c r="N230"/>
  <c r="M230"/>
  <c r="P228"/>
  <c r="N228"/>
  <c r="M228"/>
  <c r="P227"/>
  <c r="N227"/>
  <c r="M227"/>
  <c r="P226"/>
  <c r="N226"/>
  <c r="M226"/>
  <c r="P224"/>
  <c r="N224"/>
  <c r="M224"/>
  <c r="P223"/>
  <c r="N223"/>
  <c r="M223"/>
  <c r="U221"/>
  <c r="S221"/>
  <c r="R221"/>
  <c r="P221"/>
  <c r="N221"/>
  <c r="U219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W167"/>
  <c r="W166"/>
  <c r="P232" i="17"/>
  <c r="N232"/>
  <c r="M232"/>
  <c r="P231"/>
  <c r="N231"/>
  <c r="M231"/>
  <c r="P230"/>
  <c r="N230"/>
  <c r="M230"/>
  <c r="P228"/>
  <c r="N228"/>
  <c r="M228"/>
  <c r="P227"/>
  <c r="N227"/>
  <c r="M227"/>
  <c r="P226"/>
  <c r="N226"/>
  <c r="M226"/>
  <c r="P224"/>
  <c r="N224"/>
  <c r="M224"/>
  <c r="P223"/>
  <c r="N223"/>
  <c r="M223"/>
  <c r="U221"/>
  <c r="S221"/>
  <c r="R221"/>
  <c r="P221"/>
  <c r="N221"/>
  <c r="U219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T195"/>
  <c r="W193"/>
  <c r="W192"/>
  <c r="T169"/>
  <c r="W167"/>
  <c r="W166"/>
  <c r="O21" i="20" l="1"/>
  <c r="O47"/>
  <c r="P182"/>
  <c r="P155" i="19"/>
  <c r="O17" i="20"/>
  <c r="E21"/>
  <c r="E47"/>
  <c r="O25"/>
  <c r="P233"/>
  <c r="O43"/>
  <c r="O52" s="1"/>
  <c r="P225"/>
  <c r="C52"/>
  <c r="T63" i="19"/>
  <c r="V63" s="1"/>
  <c r="D52" i="20"/>
  <c r="N208"/>
  <c r="M104"/>
  <c r="N52"/>
  <c r="M130"/>
  <c r="N104"/>
  <c r="T62" i="19"/>
  <c r="V62" s="1"/>
  <c r="P208" i="20"/>
  <c r="N26"/>
  <c r="P52"/>
  <c r="M52"/>
  <c r="T61" i="19"/>
  <c r="V61" s="1"/>
  <c r="M26" i="20"/>
  <c r="U90" i="19"/>
  <c r="U142" s="1"/>
  <c r="V142" s="1"/>
  <c r="U140"/>
  <c r="V140" s="1"/>
  <c r="N182" i="20"/>
  <c r="M182"/>
  <c r="P26"/>
  <c r="N130"/>
  <c r="T221"/>
  <c r="S221" i="19"/>
  <c r="R221"/>
  <c r="U221"/>
  <c r="R143"/>
  <c r="T143" s="1"/>
  <c r="T65"/>
  <c r="V65" s="1"/>
  <c r="U143"/>
  <c r="V143" s="1"/>
  <c r="R222" i="17"/>
  <c r="N74" i="19"/>
  <c r="N77" s="1"/>
  <c r="N152"/>
  <c r="N155" s="1"/>
  <c r="I40" i="20"/>
  <c r="O22" i="19"/>
  <c r="O25" s="1"/>
  <c r="R222" i="16"/>
  <c r="M74" i="19"/>
  <c r="M152"/>
  <c r="M155" s="1"/>
  <c r="O100"/>
  <c r="O126"/>
  <c r="U222" i="17"/>
  <c r="P70" i="19"/>
  <c r="O178"/>
  <c r="Q178" s="1"/>
  <c r="Q181" s="1"/>
  <c r="P196"/>
  <c r="R196"/>
  <c r="S196"/>
  <c r="U196"/>
  <c r="S170"/>
  <c r="S220" i="17"/>
  <c r="S222" s="1"/>
  <c r="P170" i="19"/>
  <c r="R170"/>
  <c r="U170"/>
  <c r="M220" i="17"/>
  <c r="M222" s="1"/>
  <c r="M233" i="13"/>
  <c r="P92" i="19"/>
  <c r="M77" i="20"/>
  <c r="R118" i="19"/>
  <c r="E14" i="20"/>
  <c r="U118" i="19"/>
  <c r="S118"/>
  <c r="S144" s="1"/>
  <c r="P225" i="17"/>
  <c r="M225"/>
  <c r="P233"/>
  <c r="P220" i="16"/>
  <c r="P222" s="1"/>
  <c r="N225"/>
  <c r="N233"/>
  <c r="U92" i="19"/>
  <c r="M95"/>
  <c r="M104" s="1"/>
  <c r="M92"/>
  <c r="R92"/>
  <c r="N95"/>
  <c r="N104" s="1"/>
  <c r="F40"/>
  <c r="P69" i="20"/>
  <c r="P73"/>
  <c r="C77"/>
  <c r="O95"/>
  <c r="O103"/>
  <c r="O121"/>
  <c r="O129"/>
  <c r="P142"/>
  <c r="P144" s="1"/>
  <c r="M147"/>
  <c r="P151"/>
  <c r="M155"/>
  <c r="O173"/>
  <c r="O181"/>
  <c r="O199"/>
  <c r="O207"/>
  <c r="P220"/>
  <c r="P222" s="1"/>
  <c r="N225"/>
  <c r="N233"/>
  <c r="R220" i="15"/>
  <c r="R222" s="1"/>
  <c r="P225"/>
  <c r="M225"/>
  <c r="R14" i="19"/>
  <c r="P233" i="15"/>
  <c r="D69" i="20"/>
  <c r="N69"/>
  <c r="D73"/>
  <c r="N73"/>
  <c r="N142"/>
  <c r="N144" s="1"/>
  <c r="U142"/>
  <c r="U144" s="1"/>
  <c r="N151"/>
  <c r="N220"/>
  <c r="N222" s="1"/>
  <c r="M233"/>
  <c r="M17" i="19"/>
  <c r="M26" s="1"/>
  <c r="M14"/>
  <c r="G14"/>
  <c r="D17"/>
  <c r="D26" s="1"/>
  <c r="D14"/>
  <c r="N233" i="17"/>
  <c r="M233" i="16"/>
  <c r="P220" i="15"/>
  <c r="P222" s="1"/>
  <c r="N225"/>
  <c r="N233"/>
  <c r="R220" i="13"/>
  <c r="R222" s="1"/>
  <c r="P225"/>
  <c r="M225"/>
  <c r="P73" i="19"/>
  <c r="D77"/>
  <c r="C17"/>
  <c r="C26" s="1"/>
  <c r="C14"/>
  <c r="P220" i="17"/>
  <c r="P222" s="1"/>
  <c r="N225"/>
  <c r="F14" i="19"/>
  <c r="S14"/>
  <c r="S220" i="16"/>
  <c r="S222" s="1"/>
  <c r="D77" i="20"/>
  <c r="N77"/>
  <c r="N220" i="17"/>
  <c r="N222" s="1"/>
  <c r="M225" i="16"/>
  <c r="U220" i="13"/>
  <c r="U222" s="1"/>
  <c r="M233" i="17"/>
  <c r="R220" i="16"/>
  <c r="P225"/>
  <c r="P233"/>
  <c r="S220" i="15"/>
  <c r="S222" s="1"/>
  <c r="S220" i="13"/>
  <c r="S222" s="1"/>
  <c r="S64" i="20"/>
  <c r="O103" i="19"/>
  <c r="C43"/>
  <c r="C52" s="1"/>
  <c r="M43"/>
  <c r="M52" s="1"/>
  <c r="P233" i="13"/>
  <c r="O38" i="20"/>
  <c r="O40" s="1"/>
  <c r="C69"/>
  <c r="M69"/>
  <c r="C73"/>
  <c r="M73"/>
  <c r="P77"/>
  <c r="O116"/>
  <c r="O118" s="1"/>
  <c r="O125"/>
  <c r="M142"/>
  <c r="M144" s="1"/>
  <c r="P147"/>
  <c r="M151"/>
  <c r="P155"/>
  <c r="D64"/>
  <c r="D66" s="1"/>
  <c r="P64" i="19"/>
  <c r="N64" i="20"/>
  <c r="N66" s="1"/>
  <c r="O12"/>
  <c r="O14" s="1"/>
  <c r="G64"/>
  <c r="G66" s="1"/>
  <c r="R220" i="17"/>
  <c r="H12" i="20"/>
  <c r="H14" s="1"/>
  <c r="S142"/>
  <c r="S144" s="1"/>
  <c r="R64"/>
  <c r="R220"/>
  <c r="R222" s="1"/>
  <c r="V191"/>
  <c r="V194" s="1"/>
  <c r="T194"/>
  <c r="T196" s="1"/>
  <c r="S220"/>
  <c r="S222" s="1"/>
  <c r="V165"/>
  <c r="V168" s="1"/>
  <c r="T168"/>
  <c r="T170" s="1"/>
  <c r="U64"/>
  <c r="U66" s="1"/>
  <c r="U220" i="15"/>
  <c r="U222" s="1"/>
  <c r="U220" i="17"/>
  <c r="U220" i="16"/>
  <c r="U222" s="1"/>
  <c r="V194"/>
  <c r="V196" s="1"/>
  <c r="T194"/>
  <c r="T196" s="1"/>
  <c r="V194" i="17"/>
  <c r="T194"/>
  <c r="T196" s="1"/>
  <c r="V194" i="15"/>
  <c r="T194"/>
  <c r="T196" s="1"/>
  <c r="V194" i="13"/>
  <c r="T194"/>
  <c r="T196" s="1"/>
  <c r="V169" i="17"/>
  <c r="U220" i="20"/>
  <c r="U222" s="1"/>
  <c r="V168" i="17"/>
  <c r="T168"/>
  <c r="T170" s="1"/>
  <c r="V168" i="13"/>
  <c r="T168"/>
  <c r="T170" s="1"/>
  <c r="V168" i="15"/>
  <c r="T168"/>
  <c r="T170" s="1"/>
  <c r="V168" i="16"/>
  <c r="V170" s="1"/>
  <c r="T168"/>
  <c r="T170" s="1"/>
  <c r="N220"/>
  <c r="N222" s="1"/>
  <c r="M220" i="15"/>
  <c r="M222" s="1"/>
  <c r="M220" i="16"/>
  <c r="M222" s="1"/>
  <c r="N220" i="13"/>
  <c r="N222" s="1"/>
  <c r="O168" i="20"/>
  <c r="O170" s="1"/>
  <c r="M220" i="13"/>
  <c r="M222" s="1"/>
  <c r="N220" i="15"/>
  <c r="N222" s="1"/>
  <c r="O90" i="20"/>
  <c r="O92" s="1"/>
  <c r="O99"/>
  <c r="O177"/>
  <c r="O194"/>
  <c r="O196" s="1"/>
  <c r="O203"/>
  <c r="M220"/>
  <c r="M222" s="1"/>
  <c r="M225"/>
  <c r="M77" i="19"/>
  <c r="E17" i="20"/>
  <c r="E26" s="1"/>
  <c r="F64"/>
  <c r="F66" s="1"/>
  <c r="P64"/>
  <c r="P66" s="1"/>
  <c r="R142"/>
  <c r="R144" s="1"/>
  <c r="N147"/>
  <c r="N156" s="1"/>
  <c r="N155"/>
  <c r="C64"/>
  <c r="C66" s="1"/>
  <c r="V9"/>
  <c r="V12" s="1"/>
  <c r="T12"/>
  <c r="T14" s="1"/>
  <c r="E43"/>
  <c r="P233" i="19"/>
  <c r="V35" i="20"/>
  <c r="V38" s="1"/>
  <c r="T38"/>
  <c r="T40" s="1"/>
  <c r="V87"/>
  <c r="V90" s="1"/>
  <c r="T90"/>
  <c r="T92" s="1"/>
  <c r="V113"/>
  <c r="V116" s="1"/>
  <c r="T116"/>
  <c r="T118" s="1"/>
  <c r="M151" i="19"/>
  <c r="N220"/>
  <c r="N233"/>
  <c r="M64" i="20"/>
  <c r="M66" s="1"/>
  <c r="V191" i="19"/>
  <c r="V194" s="1"/>
  <c r="T194"/>
  <c r="P173"/>
  <c r="P182" s="1"/>
  <c r="P95"/>
  <c r="P104" s="1"/>
  <c r="M199"/>
  <c r="M208" s="1"/>
  <c r="N121"/>
  <c r="N130" s="1"/>
  <c r="E25"/>
  <c r="E51"/>
  <c r="O51"/>
  <c r="O207"/>
  <c r="D43"/>
  <c r="D52" s="1"/>
  <c r="P121"/>
  <c r="P130" s="1"/>
  <c r="N173"/>
  <c r="N182" s="1"/>
  <c r="P199"/>
  <c r="P208" s="1"/>
  <c r="N199"/>
  <c r="N208" s="1"/>
  <c r="N43"/>
  <c r="N52" s="1"/>
  <c r="V113"/>
  <c r="V116" s="1"/>
  <c r="T116"/>
  <c r="M173"/>
  <c r="M182" s="1"/>
  <c r="N17"/>
  <c r="N26" s="1"/>
  <c r="M73"/>
  <c r="C77"/>
  <c r="P77"/>
  <c r="O129"/>
  <c r="V165"/>
  <c r="V168" s="1"/>
  <c r="T168"/>
  <c r="M121"/>
  <c r="M130" s="1"/>
  <c r="E38"/>
  <c r="M233"/>
  <c r="O181"/>
  <c r="P43"/>
  <c r="P52" s="1"/>
  <c r="Q100" i="20"/>
  <c r="Q103" s="1"/>
  <c r="Q126"/>
  <c r="Q129" s="1"/>
  <c r="Q178"/>
  <c r="Q181" s="1"/>
  <c r="O174" i="19"/>
  <c r="O177" s="1"/>
  <c r="O44"/>
  <c r="O47" s="1"/>
  <c r="C70"/>
  <c r="C73" s="1"/>
  <c r="N70"/>
  <c r="N73" s="1"/>
  <c r="N148"/>
  <c r="N151" s="1"/>
  <c r="M226"/>
  <c r="M229" s="1"/>
  <c r="O18"/>
  <c r="O21" s="1"/>
  <c r="O122"/>
  <c r="O125" s="1"/>
  <c r="P226"/>
  <c r="P229" s="1"/>
  <c r="E44"/>
  <c r="E47" s="1"/>
  <c r="P148"/>
  <c r="P151" s="1"/>
  <c r="O96"/>
  <c r="O99" s="1"/>
  <c r="N229" i="17"/>
  <c r="N229" i="19"/>
  <c r="N229" i="16"/>
  <c r="M229" i="13"/>
  <c r="P229" i="16"/>
  <c r="M229" i="15"/>
  <c r="N229" i="13"/>
  <c r="P229" i="20"/>
  <c r="P234" s="1"/>
  <c r="O200" i="19"/>
  <c r="O203" s="1"/>
  <c r="M229" i="17"/>
  <c r="Q18" i="20"/>
  <c r="Q21" s="1"/>
  <c r="Q96"/>
  <c r="Q99" s="1"/>
  <c r="M229" i="16"/>
  <c r="P229" i="15"/>
  <c r="M229" i="20"/>
  <c r="Q44"/>
  <c r="Q47" s="1"/>
  <c r="Q122"/>
  <c r="Q125" s="1"/>
  <c r="Q200"/>
  <c r="P229" i="17"/>
  <c r="N229" i="15"/>
  <c r="P229" i="13"/>
  <c r="Q174" i="20"/>
  <c r="Q177" s="1"/>
  <c r="N229"/>
  <c r="T13" i="19"/>
  <c r="T14" s="1"/>
  <c r="O93"/>
  <c r="Q93" s="1"/>
  <c r="N145"/>
  <c r="O145" s="1"/>
  <c r="Q145" s="1"/>
  <c r="Q88" i="20"/>
  <c r="W88" s="1"/>
  <c r="V88" i="19"/>
  <c r="V90" s="1"/>
  <c r="V169" i="20"/>
  <c r="N143" i="19"/>
  <c r="V169" i="15"/>
  <c r="V169" i="13"/>
  <c r="E41" i="19"/>
  <c r="D65"/>
  <c r="V117" i="20"/>
  <c r="G65" i="19"/>
  <c r="M143"/>
  <c r="V91" i="20"/>
  <c r="N221" i="19"/>
  <c r="C65"/>
  <c r="E39"/>
  <c r="M65"/>
  <c r="V39" i="20"/>
  <c r="N65" i="19"/>
  <c r="F65"/>
  <c r="P65"/>
  <c r="P143"/>
  <c r="P221"/>
  <c r="E13"/>
  <c r="V13" i="20"/>
  <c r="O41" i="19"/>
  <c r="Q41" s="1"/>
  <c r="V195" i="15"/>
  <c r="H13" i="19"/>
  <c r="V195" i="17"/>
  <c r="V195" i="13"/>
  <c r="V195" i="20"/>
  <c r="O195" i="19"/>
  <c r="O199" s="1"/>
  <c r="O169"/>
  <c r="O173" s="1"/>
  <c r="O182" s="1"/>
  <c r="O117"/>
  <c r="H65" i="20"/>
  <c r="O39" i="19"/>
  <c r="Q41" i="20"/>
  <c r="Q67" s="1"/>
  <c r="O67"/>
  <c r="T91" i="19"/>
  <c r="M221"/>
  <c r="H39"/>
  <c r="O13"/>
  <c r="O91"/>
  <c r="C67"/>
  <c r="E68" i="20"/>
  <c r="Q169"/>
  <c r="Q173" s="1"/>
  <c r="Q195"/>
  <c r="Q199" s="1"/>
  <c r="P15" i="19"/>
  <c r="N67"/>
  <c r="O67" s="1"/>
  <c r="D67"/>
  <c r="T169"/>
  <c r="E15"/>
  <c r="T117"/>
  <c r="T195"/>
  <c r="O15"/>
  <c r="Q166"/>
  <c r="Q88"/>
  <c r="Q36"/>
  <c r="W36" s="1"/>
  <c r="Q10"/>
  <c r="Q117" i="20"/>
  <c r="Q91"/>
  <c r="Q95" s="1"/>
  <c r="P217" i="19"/>
  <c r="P220" s="1"/>
  <c r="D61"/>
  <c r="D64" s="1"/>
  <c r="Q204"/>
  <c r="Q207" s="1"/>
  <c r="O191"/>
  <c r="O194" s="1"/>
  <c r="O165"/>
  <c r="O168" s="1"/>
  <c r="O113"/>
  <c r="O116" s="1"/>
  <c r="O118" s="1"/>
  <c r="Q126"/>
  <c r="Q129" s="1"/>
  <c r="O87"/>
  <c r="O90" s="1"/>
  <c r="Q100"/>
  <c r="Q103" s="1"/>
  <c r="Q48"/>
  <c r="Q44"/>
  <c r="O35"/>
  <c r="O9"/>
  <c r="O12" s="1"/>
  <c r="Q22"/>
  <c r="Q25" s="1"/>
  <c r="Q18"/>
  <c r="Q21" s="1"/>
  <c r="W167"/>
  <c r="W167" i="20"/>
  <c r="W193"/>
  <c r="W193" i="19"/>
  <c r="W115" i="20"/>
  <c r="W89"/>
  <c r="W11"/>
  <c r="M139" i="19"/>
  <c r="M142" s="1"/>
  <c r="M144" s="1"/>
  <c r="W193" i="16"/>
  <c r="W193" i="15"/>
  <c r="H35" i="19"/>
  <c r="N61"/>
  <c r="N64" s="1"/>
  <c r="N66" s="1"/>
  <c r="E12"/>
  <c r="S217"/>
  <c r="M61"/>
  <c r="M64" s="1"/>
  <c r="M66" s="1"/>
  <c r="E18"/>
  <c r="E21" s="1"/>
  <c r="R139"/>
  <c r="W192"/>
  <c r="N139"/>
  <c r="N142" s="1"/>
  <c r="P139"/>
  <c r="P142" s="1"/>
  <c r="P144" s="1"/>
  <c r="H36"/>
  <c r="D70"/>
  <c r="D73" s="1"/>
  <c r="G62"/>
  <c r="F62"/>
  <c r="W166" i="20"/>
  <c r="W192"/>
  <c r="W192" i="13"/>
  <c r="W10" i="20"/>
  <c r="M217" i="19"/>
  <c r="M220" s="1"/>
  <c r="Q35" i="20"/>
  <c r="Q38" s="1"/>
  <c r="S139" i="19"/>
  <c r="U139"/>
  <c r="W36" i="20"/>
  <c r="W192" i="16"/>
  <c r="U217" i="19"/>
  <c r="R217"/>
  <c r="H12"/>
  <c r="G61"/>
  <c r="F61"/>
  <c r="Q165" i="20"/>
  <c r="Q168" s="1"/>
  <c r="Q170" s="1"/>
  <c r="Q87"/>
  <c r="C61" i="19"/>
  <c r="C64" s="1"/>
  <c r="Q9" i="20"/>
  <c r="Q12" s="1"/>
  <c r="Q113"/>
  <c r="Q116" s="1"/>
  <c r="Q191"/>
  <c r="Q194" s="1"/>
  <c r="E63"/>
  <c r="T219" i="13"/>
  <c r="V219" s="1"/>
  <c r="O231"/>
  <c r="Q231" s="1"/>
  <c r="O217" i="17"/>
  <c r="O218" i="16"/>
  <c r="Q218" s="1"/>
  <c r="O218" i="15"/>
  <c r="Q218" s="1"/>
  <c r="O224"/>
  <c r="Q224" s="1"/>
  <c r="E75" i="20"/>
  <c r="T62"/>
  <c r="V62" s="1"/>
  <c r="E68" i="19"/>
  <c r="E74"/>
  <c r="O75" i="20"/>
  <c r="O219" i="15"/>
  <c r="Q219" s="1"/>
  <c r="O146" i="19"/>
  <c r="Q146" s="1"/>
  <c r="T219" i="17"/>
  <c r="V219" s="1"/>
  <c r="T218" i="16"/>
  <c r="V218" s="1"/>
  <c r="T219" i="15"/>
  <c r="V219" s="1"/>
  <c r="H61" i="20"/>
  <c r="H62"/>
  <c r="T140"/>
  <c r="V140" s="1"/>
  <c r="T143"/>
  <c r="O219" i="17"/>
  <c r="Q219" s="1"/>
  <c r="W219" s="1"/>
  <c r="T219" i="16"/>
  <c r="V219" s="1"/>
  <c r="T221" i="15"/>
  <c r="O228" i="19"/>
  <c r="Q228" s="1"/>
  <c r="O231"/>
  <c r="Q231" s="1"/>
  <c r="I37" i="20"/>
  <c r="O227"/>
  <c r="Q227" s="1"/>
  <c r="T221" i="17"/>
  <c r="O217" i="15"/>
  <c r="O232" i="19"/>
  <c r="Q232" s="1"/>
  <c r="O219" i="20"/>
  <c r="Q219" s="1"/>
  <c r="H63" i="19"/>
  <c r="E75"/>
  <c r="O68"/>
  <c r="O72"/>
  <c r="O154"/>
  <c r="Q154" s="1"/>
  <c r="O224"/>
  <c r="Q224" s="1"/>
  <c r="H63" i="20"/>
  <c r="Q22"/>
  <c r="Q25" s="1"/>
  <c r="T65"/>
  <c r="O154"/>
  <c r="Q154" s="1"/>
  <c r="O223" i="17"/>
  <c r="Q223" s="1"/>
  <c r="T221" i="16"/>
  <c r="T218" i="13"/>
  <c r="V218" s="1"/>
  <c r="O219" i="19"/>
  <c r="Q219" s="1"/>
  <c r="W219" s="1"/>
  <c r="O227" i="13"/>
  <c r="Q227" s="1"/>
  <c r="I37" i="19"/>
  <c r="O63"/>
  <c r="O71"/>
  <c r="O141"/>
  <c r="Q141" s="1"/>
  <c r="W141" s="1"/>
  <c r="O226" i="20"/>
  <c r="O227" i="19"/>
  <c r="Q227" s="1"/>
  <c r="O230"/>
  <c r="O223"/>
  <c r="Q223" s="1"/>
  <c r="O218"/>
  <c r="Q218" s="1"/>
  <c r="W218" s="1"/>
  <c r="W115"/>
  <c r="O150"/>
  <c r="Q150" s="1"/>
  <c r="W89"/>
  <c r="O152"/>
  <c r="O76"/>
  <c r="Q76"/>
  <c r="Q71"/>
  <c r="O62"/>
  <c r="O75"/>
  <c r="E76"/>
  <c r="I10"/>
  <c r="I11"/>
  <c r="T219" i="20"/>
  <c r="V219" s="1"/>
  <c r="O232"/>
  <c r="Q232" s="1"/>
  <c r="T218"/>
  <c r="V218" s="1"/>
  <c r="O223"/>
  <c r="Q223" s="1"/>
  <c r="T141"/>
  <c r="V141" s="1"/>
  <c r="T139"/>
  <c r="T63"/>
  <c r="V63" s="1"/>
  <c r="Q39"/>
  <c r="O62"/>
  <c r="O76"/>
  <c r="T61"/>
  <c r="O63"/>
  <c r="O71"/>
  <c r="I36"/>
  <c r="E71"/>
  <c r="I35"/>
  <c r="I11"/>
  <c r="I9"/>
  <c r="Q75"/>
  <c r="O231"/>
  <c r="Q231" s="1"/>
  <c r="O230"/>
  <c r="O228"/>
  <c r="Q228" s="1"/>
  <c r="Q201"/>
  <c r="O224"/>
  <c r="Q224" s="1"/>
  <c r="O217"/>
  <c r="O218"/>
  <c r="Q218" s="1"/>
  <c r="O221"/>
  <c r="O152"/>
  <c r="O148"/>
  <c r="O150"/>
  <c r="Q150" s="1"/>
  <c r="O143"/>
  <c r="O141"/>
  <c r="Q141" s="1"/>
  <c r="O146"/>
  <c r="Q146" s="1"/>
  <c r="O139"/>
  <c r="Q48"/>
  <c r="Q51" s="1"/>
  <c r="O72"/>
  <c r="O68"/>
  <c r="Q13"/>
  <c r="Q17" s="1"/>
  <c r="Q26" s="1"/>
  <c r="E61"/>
  <c r="E62"/>
  <c r="E70"/>
  <c r="E72"/>
  <c r="I10"/>
  <c r="Q62"/>
  <c r="Q71"/>
  <c r="Q63"/>
  <c r="Q70"/>
  <c r="Q72"/>
  <c r="Q68"/>
  <c r="Q76"/>
  <c r="Q204"/>
  <c r="Q207" s="1"/>
  <c r="E65"/>
  <c r="E74"/>
  <c r="E76"/>
  <c r="O61"/>
  <c r="O65"/>
  <c r="O70"/>
  <c r="O74"/>
  <c r="O140"/>
  <c r="Q140" s="1"/>
  <c r="O145"/>
  <c r="Q145" s="1"/>
  <c r="O149"/>
  <c r="Q149" s="1"/>
  <c r="O153"/>
  <c r="Q153" s="1"/>
  <c r="T217"/>
  <c r="I13"/>
  <c r="I39"/>
  <c r="Q63" i="19"/>
  <c r="O70"/>
  <c r="Q72"/>
  <c r="Q75"/>
  <c r="E62"/>
  <c r="E63"/>
  <c r="Q68"/>
  <c r="E72"/>
  <c r="E71"/>
  <c r="O140"/>
  <c r="O149"/>
  <c r="Q149" s="1"/>
  <c r="O153"/>
  <c r="Q153" s="1"/>
  <c r="O219" i="13"/>
  <c r="Q219" s="1"/>
  <c r="O217"/>
  <c r="O218"/>
  <c r="Q218" s="1"/>
  <c r="O228" i="15"/>
  <c r="Q228" s="1"/>
  <c r="O228" i="16"/>
  <c r="Q228" s="1"/>
  <c r="W195"/>
  <c r="O232" i="17"/>
  <c r="Q232" s="1"/>
  <c r="O231" i="15"/>
  <c r="Q231" s="1"/>
  <c r="O232"/>
  <c r="Q232" s="1"/>
  <c r="O226" i="17"/>
  <c r="O231"/>
  <c r="Q231" s="1"/>
  <c r="O230" i="15"/>
  <c r="O227" i="16"/>
  <c r="Q227" s="1"/>
  <c r="O223" i="13"/>
  <c r="Q223" s="1"/>
  <c r="W195" i="15"/>
  <c r="O224" i="13"/>
  <c r="Q224" s="1"/>
  <c r="O224" i="17"/>
  <c r="Q224" s="1"/>
  <c r="O221" i="16"/>
  <c r="O232" i="13"/>
  <c r="Q232" s="1"/>
  <c r="O230" i="16"/>
  <c r="O230" i="13"/>
  <c r="O227" i="15"/>
  <c r="Q227" s="1"/>
  <c r="O228" i="17"/>
  <c r="Q228" s="1"/>
  <c r="O228" i="13"/>
  <c r="Q228" s="1"/>
  <c r="O226"/>
  <c r="O223" i="15"/>
  <c r="Q223" s="1"/>
  <c r="O221" i="13"/>
  <c r="T217" i="16"/>
  <c r="W195" i="17"/>
  <c r="O218"/>
  <c r="Q218" s="1"/>
  <c r="W218" s="1"/>
  <c r="T218"/>
  <c r="V218" s="1"/>
  <c r="O221"/>
  <c r="O227"/>
  <c r="Q227" s="1"/>
  <c r="O230"/>
  <c r="O217" i="16"/>
  <c r="O223"/>
  <c r="Q223" s="1"/>
  <c r="O219"/>
  <c r="Q219" s="1"/>
  <c r="T217" i="17"/>
  <c r="O224" i="16"/>
  <c r="Q224" s="1"/>
  <c r="O226"/>
  <c r="O231"/>
  <c r="Q231" s="1"/>
  <c r="O232"/>
  <c r="Q232" s="1"/>
  <c r="W192" i="15"/>
  <c r="O221"/>
  <c r="T217"/>
  <c r="T218"/>
  <c r="V218" s="1"/>
  <c r="O226"/>
  <c r="W165" i="13"/>
  <c r="T217"/>
  <c r="T221"/>
  <c r="E69" i="20" l="1"/>
  <c r="E52"/>
  <c r="P156"/>
  <c r="C78"/>
  <c r="D78"/>
  <c r="W63" i="19"/>
  <c r="O26" i="20"/>
  <c r="D66" i="19"/>
  <c r="M156" i="20"/>
  <c r="T221" i="19"/>
  <c r="Q51"/>
  <c r="O74"/>
  <c r="M78" i="20"/>
  <c r="N78"/>
  <c r="O182"/>
  <c r="O130"/>
  <c r="W62" i="19"/>
  <c r="Q47"/>
  <c r="R66" i="20"/>
  <c r="R66" i="19" s="1"/>
  <c r="R64"/>
  <c r="M234" i="20"/>
  <c r="N234"/>
  <c r="S66"/>
  <c r="S66" i="19" s="1"/>
  <c r="S64"/>
  <c r="O92"/>
  <c r="Q104" i="20"/>
  <c r="Q182"/>
  <c r="O208" i="19"/>
  <c r="O208" i="20"/>
  <c r="O104"/>
  <c r="P78"/>
  <c r="U222" i="19"/>
  <c r="S222"/>
  <c r="T222" s="1"/>
  <c r="V222" s="1"/>
  <c r="R222"/>
  <c r="V221"/>
  <c r="U144"/>
  <c r="V144" s="1"/>
  <c r="R144"/>
  <c r="T144" s="1"/>
  <c r="Q118" i="20"/>
  <c r="O170" i="19"/>
  <c r="P222"/>
  <c r="N222"/>
  <c r="O226"/>
  <c r="N144"/>
  <c r="Q196" i="20"/>
  <c r="M222" i="19"/>
  <c r="T196"/>
  <c r="T92"/>
  <c r="O148"/>
  <c r="Q96"/>
  <c r="Q99" s="1"/>
  <c r="V196" i="13"/>
  <c r="V196" i="17"/>
  <c r="O196" i="19"/>
  <c r="V196" i="15"/>
  <c r="V196" i="20"/>
  <c r="E43" i="19"/>
  <c r="E52" s="1"/>
  <c r="V170" i="15"/>
  <c r="V170" i="17"/>
  <c r="V170" i="20"/>
  <c r="T170" i="19"/>
  <c r="V170" i="13"/>
  <c r="V118" i="20"/>
  <c r="T118" i="19"/>
  <c r="V92" i="20"/>
  <c r="Q174" i="19"/>
  <c r="Q177" s="1"/>
  <c r="C66"/>
  <c r="E14"/>
  <c r="Q40" i="20"/>
  <c r="P66" i="19"/>
  <c r="O95"/>
  <c r="O104" s="1"/>
  <c r="O14"/>
  <c r="O43"/>
  <c r="O52" s="1"/>
  <c r="O225" i="17"/>
  <c r="O69" i="20"/>
  <c r="E77"/>
  <c r="H14" i="19"/>
  <c r="Q122"/>
  <c r="Q125" s="1"/>
  <c r="E40"/>
  <c r="V40" i="20"/>
  <c r="O225" i="15"/>
  <c r="O233"/>
  <c r="O225" i="13"/>
  <c r="V14" i="20"/>
  <c r="Q14"/>
  <c r="O220" i="16"/>
  <c r="O222" s="1"/>
  <c r="O73" i="20"/>
  <c r="O220" i="13"/>
  <c r="O222" s="1"/>
  <c r="O73" i="19"/>
  <c r="O77" i="20"/>
  <c r="Q43"/>
  <c r="Q52" s="1"/>
  <c r="O233" i="19"/>
  <c r="O233" i="17"/>
  <c r="E64" i="20"/>
  <c r="E66" s="1"/>
  <c r="F64" i="19"/>
  <c r="F66" s="1"/>
  <c r="V217" i="20"/>
  <c r="V220" s="1"/>
  <c r="T220"/>
  <c r="T222" s="1"/>
  <c r="V61"/>
  <c r="V64" s="1"/>
  <c r="T64"/>
  <c r="T66" s="1"/>
  <c r="W169" i="13"/>
  <c r="V217"/>
  <c r="V220" s="1"/>
  <c r="T220"/>
  <c r="T222" s="1"/>
  <c r="V217" i="17"/>
  <c r="V220" s="1"/>
  <c r="T220"/>
  <c r="T222" s="1"/>
  <c r="V217" i="15"/>
  <c r="V220" s="1"/>
  <c r="T220"/>
  <c r="T222" s="1"/>
  <c r="V217" i="16"/>
  <c r="V220" s="1"/>
  <c r="T220"/>
  <c r="T222" s="1"/>
  <c r="Q217" i="15"/>
  <c r="Q220" s="1"/>
  <c r="O220"/>
  <c r="O222" s="1"/>
  <c r="O233" i="13"/>
  <c r="O225" i="20"/>
  <c r="O220" i="17"/>
  <c r="O222" s="1"/>
  <c r="O233" i="16"/>
  <c r="O225"/>
  <c r="O142" i="20"/>
  <c r="O144" s="1"/>
  <c r="O147"/>
  <c r="Q73"/>
  <c r="H64"/>
  <c r="H66" s="1"/>
  <c r="E73"/>
  <c r="Q121"/>
  <c r="Q130" s="1"/>
  <c r="O155"/>
  <c r="O151"/>
  <c r="O220"/>
  <c r="O222" s="1"/>
  <c r="O233"/>
  <c r="Q90"/>
  <c r="N147" i="19"/>
  <c r="N156" s="1"/>
  <c r="V139" i="20"/>
  <c r="V142" s="1"/>
  <c r="T142"/>
  <c r="T144" s="1"/>
  <c r="Q203"/>
  <c r="Q208" s="1"/>
  <c r="O64"/>
  <c r="O66" s="1"/>
  <c r="I35" i="19"/>
  <c r="H38"/>
  <c r="H40" s="1"/>
  <c r="M69"/>
  <c r="M78" s="1"/>
  <c r="O151"/>
  <c r="G64"/>
  <c r="G66" s="1"/>
  <c r="O17"/>
  <c r="O26" s="1"/>
  <c r="E17"/>
  <c r="E26" s="1"/>
  <c r="C69"/>
  <c r="C78" s="1"/>
  <c r="Q35"/>
  <c r="O38"/>
  <c r="O40" s="1"/>
  <c r="P147"/>
  <c r="P156" s="1"/>
  <c r="N225"/>
  <c r="N234" s="1"/>
  <c r="O155"/>
  <c r="E77"/>
  <c r="M225"/>
  <c r="M234" s="1"/>
  <c r="O121"/>
  <c r="O130" s="1"/>
  <c r="P225"/>
  <c r="P234" s="1"/>
  <c r="M147"/>
  <c r="M156" s="1"/>
  <c r="N69"/>
  <c r="N78" s="1"/>
  <c r="V13"/>
  <c r="O77"/>
  <c r="D69"/>
  <c r="D78" s="1"/>
  <c r="P17"/>
  <c r="P26" s="1"/>
  <c r="Q152" i="20"/>
  <c r="Q155" s="1"/>
  <c r="Q230" i="16"/>
  <c r="Q233" s="1"/>
  <c r="Q230" i="15"/>
  <c r="Q233" s="1"/>
  <c r="Q230" i="20"/>
  <c r="Q233" s="1"/>
  <c r="Q152" i="19"/>
  <c r="Q155" s="1"/>
  <c r="Q230"/>
  <c r="Q233" s="1"/>
  <c r="Q200"/>
  <c r="Q203" s="1"/>
  <c r="O229" i="15"/>
  <c r="O229" i="16"/>
  <c r="Q226" i="17"/>
  <c r="O229"/>
  <c r="Q148" i="20"/>
  <c r="Q151" s="1"/>
  <c r="Q148" i="19"/>
  <c r="Q151" s="1"/>
  <c r="Q226" i="20"/>
  <c r="Q229" s="1"/>
  <c r="O229"/>
  <c r="O229" i="19"/>
  <c r="E70"/>
  <c r="E73" s="1"/>
  <c r="Q226" i="13"/>
  <c r="Q229" s="1"/>
  <c r="O229"/>
  <c r="I14" i="20"/>
  <c r="Q169" i="19"/>
  <c r="O143"/>
  <c r="O221"/>
  <c r="V143" i="20"/>
  <c r="E65" i="19"/>
  <c r="O65"/>
  <c r="O69" s="1"/>
  <c r="I13"/>
  <c r="Q13"/>
  <c r="Q195"/>
  <c r="Q117"/>
  <c r="V221" i="20"/>
  <c r="V221" i="16"/>
  <c r="V222" s="1"/>
  <c r="V221" i="17"/>
  <c r="V222" s="1"/>
  <c r="V221" i="13"/>
  <c r="V65" i="20"/>
  <c r="V117" i="19"/>
  <c r="V195"/>
  <c r="V196" s="1"/>
  <c r="V169"/>
  <c r="V221" i="15"/>
  <c r="V91" i="19"/>
  <c r="Q39"/>
  <c r="W39" s="1"/>
  <c r="H65"/>
  <c r="Q91"/>
  <c r="P67"/>
  <c r="I39"/>
  <c r="Q221" i="13"/>
  <c r="Q225" s="1"/>
  <c r="Q221" i="20"/>
  <c r="Q221" i="16"/>
  <c r="Q225" s="1"/>
  <c r="Q15" i="19"/>
  <c r="E67"/>
  <c r="W10"/>
  <c r="Q62"/>
  <c r="W117" i="20"/>
  <c r="I12"/>
  <c r="I38"/>
  <c r="W166" i="13"/>
  <c r="Q143" i="20"/>
  <c r="W165"/>
  <c r="T217" i="19"/>
  <c r="Q70"/>
  <c r="W193" i="13"/>
  <c r="Q191" i="19"/>
  <c r="Q194" s="1"/>
  <c r="W167" i="13"/>
  <c r="Q165" i="19"/>
  <c r="Q168" s="1"/>
  <c r="Q113"/>
  <c r="Q116" s="1"/>
  <c r="Q87"/>
  <c r="Q9"/>
  <c r="Q12" s="1"/>
  <c r="Q61" i="20"/>
  <c r="Q64" s="1"/>
  <c r="E61" i="19"/>
  <c r="E64" s="1"/>
  <c r="W37" i="20"/>
  <c r="O139" i="19"/>
  <c r="O142" s="1"/>
  <c r="W11"/>
  <c r="W219" i="20"/>
  <c r="W219" i="13"/>
  <c r="W141" i="20"/>
  <c r="W63"/>
  <c r="O61" i="19"/>
  <c r="O64" s="1"/>
  <c r="W194" i="16"/>
  <c r="W168" i="17"/>
  <c r="W168" i="15"/>
  <c r="W194" i="17"/>
  <c r="W168" i="16"/>
  <c r="W194" i="13"/>
  <c r="W219" i="16"/>
  <c r="W219" i="15"/>
  <c r="Q140" i="19"/>
  <c r="W140" s="1"/>
  <c r="O217"/>
  <c r="O220" s="1"/>
  <c r="O222" s="1"/>
  <c r="H62"/>
  <c r="I62" s="1"/>
  <c r="T139"/>
  <c r="I36"/>
  <c r="W114"/>
  <c r="W218" i="15"/>
  <c r="W88" i="19"/>
  <c r="W218" i="20"/>
  <c r="W218" i="13"/>
  <c r="W114" i="20"/>
  <c r="I62"/>
  <c r="I65"/>
  <c r="Q217" i="13"/>
  <c r="Q220" s="1"/>
  <c r="Q222" s="1"/>
  <c r="Q217" i="17"/>
  <c r="Q220" s="1"/>
  <c r="W191" i="13"/>
  <c r="I63" i="20"/>
  <c r="W191" i="15"/>
  <c r="W87" i="20"/>
  <c r="W218" i="16"/>
  <c r="I9" i="19"/>
  <c r="H61"/>
  <c r="I61" i="20"/>
  <c r="Q139"/>
  <c r="Q142" s="1"/>
  <c r="Q217"/>
  <c r="Q220" s="1"/>
  <c r="W191"/>
  <c r="W195"/>
  <c r="W169"/>
  <c r="W35"/>
  <c r="I63" i="19"/>
  <c r="W113" i="20"/>
  <c r="W91"/>
  <c r="Q74" i="19"/>
  <c r="Q77" s="1"/>
  <c r="Q226"/>
  <c r="Q229" s="1"/>
  <c r="W140" i="20"/>
  <c r="W39"/>
  <c r="Q74"/>
  <c r="W9"/>
  <c r="Q65"/>
  <c r="Q69" s="1"/>
  <c r="W13"/>
  <c r="Q230" i="13"/>
  <c r="Q233" s="1"/>
  <c r="W169" i="16"/>
  <c r="W165" i="15"/>
  <c r="Q230" i="17"/>
  <c r="Q233" s="1"/>
  <c r="Q221"/>
  <c r="Q225" s="1"/>
  <c r="Q226" i="16"/>
  <c r="Q229" s="1"/>
  <c r="W191"/>
  <c r="W165" i="17"/>
  <c r="W195" i="13"/>
  <c r="W165" i="16"/>
  <c r="Q217"/>
  <c r="Q220" s="1"/>
  <c r="Q222" s="1"/>
  <c r="W169" i="17"/>
  <c r="Q226" i="15"/>
  <c r="Q229" s="1"/>
  <c r="Q221"/>
  <c r="Q225" s="1"/>
  <c r="W191" i="17"/>
  <c r="O78" i="20" l="1"/>
  <c r="T66" i="19"/>
  <c r="V66" s="1"/>
  <c r="O78"/>
  <c r="E78" i="20"/>
  <c r="Q73" i="19"/>
  <c r="Q38"/>
  <c r="W38" s="1"/>
  <c r="W35"/>
  <c r="T64"/>
  <c r="V64" s="1"/>
  <c r="O156" i="20"/>
  <c r="Q196" i="19"/>
  <c r="O234" i="20"/>
  <c r="Q222"/>
  <c r="Q222" i="17"/>
  <c r="O144" i="19"/>
  <c r="Q222" i="15"/>
  <c r="V222"/>
  <c r="V222" i="20"/>
  <c r="V222" i="13"/>
  <c r="V170" i="19"/>
  <c r="Q170"/>
  <c r="Q144" i="20"/>
  <c r="Q118" i="19"/>
  <c r="V144" i="20"/>
  <c r="V118" i="19"/>
  <c r="I66" i="20"/>
  <c r="W40"/>
  <c r="Q92"/>
  <c r="E66" i="19"/>
  <c r="V92"/>
  <c r="V66" i="20"/>
  <c r="O66" i="19"/>
  <c r="Q66" i="20"/>
  <c r="Q14" i="19"/>
  <c r="I40"/>
  <c r="V14"/>
  <c r="Q77" i="20"/>
  <c r="Q78" s="1"/>
  <c r="Q147"/>
  <c r="Q156" s="1"/>
  <c r="Q225"/>
  <c r="Q234" s="1"/>
  <c r="V139" i="19"/>
  <c r="Q90"/>
  <c r="Q43"/>
  <c r="Q52" s="1"/>
  <c r="O147"/>
  <c r="O156" s="1"/>
  <c r="H64"/>
  <c r="H66" s="1"/>
  <c r="Q199"/>
  <c r="Q208" s="1"/>
  <c r="O225"/>
  <c r="O234" s="1"/>
  <c r="Q121"/>
  <c r="Q130" s="1"/>
  <c r="Q173"/>
  <c r="Q182" s="1"/>
  <c r="E69"/>
  <c r="E78" s="1"/>
  <c r="Q95"/>
  <c r="Q104" s="1"/>
  <c r="P69"/>
  <c r="P78" s="1"/>
  <c r="Q17"/>
  <c r="Q26" s="1"/>
  <c r="W170" i="20"/>
  <c r="W118"/>
  <c r="Q229" i="17"/>
  <c r="W196" i="20"/>
  <c r="W14"/>
  <c r="W169" i="19"/>
  <c r="Q143"/>
  <c r="W143" s="1"/>
  <c r="W221" i="16"/>
  <c r="W221" i="13"/>
  <c r="Q221" i="19"/>
  <c r="W221" s="1"/>
  <c r="W91"/>
  <c r="W195"/>
  <c r="V217"/>
  <c r="Q65"/>
  <c r="W65" s="1"/>
  <c r="I65"/>
  <c r="W117"/>
  <c r="W13"/>
  <c r="Q67"/>
  <c r="W143" i="20"/>
  <c r="W65"/>
  <c r="W38"/>
  <c r="W12"/>
  <c r="W113" i="19"/>
  <c r="Q61"/>
  <c r="W165"/>
  <c r="W168" i="13"/>
  <c r="Q139" i="19"/>
  <c r="Q142" s="1"/>
  <c r="W142" s="1"/>
  <c r="W90" i="20"/>
  <c r="W217" i="15"/>
  <c r="W194" i="20"/>
  <c r="W166" i="19"/>
  <c r="W168" i="20"/>
  <c r="I12" i="19"/>
  <c r="W116" i="20"/>
  <c r="W217" i="13"/>
  <c r="I38" i="19"/>
  <c r="W220" i="17"/>
  <c r="W194" i="15"/>
  <c r="W217" i="20"/>
  <c r="W191" i="19"/>
  <c r="W87"/>
  <c r="I64" i="20"/>
  <c r="W194" i="19"/>
  <c r="Q217"/>
  <c r="Q220" s="1"/>
  <c r="W168"/>
  <c r="W62" i="20"/>
  <c r="I61" i="19"/>
  <c r="W217" i="17"/>
  <c r="W9" i="19"/>
  <c r="W139" i="20"/>
  <c r="W221"/>
  <c r="W61"/>
  <c r="W221" i="17"/>
  <c r="W221" i="15"/>
  <c r="W217" i="16"/>
  <c r="Q40" i="19" l="1"/>
  <c r="W40" s="1"/>
  <c r="Q64"/>
  <c r="W64" s="1"/>
  <c r="W61"/>
  <c r="Q222"/>
  <c r="W222" s="1"/>
  <c r="W220"/>
  <c r="Q144"/>
  <c r="W144" s="1"/>
  <c r="W170" i="13"/>
  <c r="I66" i="19"/>
  <c r="W90"/>
  <c r="Q92"/>
  <c r="W66" i="20"/>
  <c r="W196" i="15"/>
  <c r="W196" i="13"/>
  <c r="W170" i="16"/>
  <c r="Q225" i="19"/>
  <c r="Q234" s="1"/>
  <c r="Q69"/>
  <c r="Q78" s="1"/>
  <c r="Q147"/>
  <c r="Q156" s="1"/>
  <c r="W196" i="16"/>
  <c r="W144" i="20"/>
  <c r="I14" i="19"/>
  <c r="W196"/>
  <c r="W92" i="20"/>
  <c r="W222" i="15"/>
  <c r="W116" i="19"/>
  <c r="W142" i="20"/>
  <c r="W220" i="15"/>
  <c r="W139" i="19"/>
  <c r="W220" i="13"/>
  <c r="W220" i="16"/>
  <c r="W220" i="20"/>
  <c r="W64"/>
  <c r="I64" i="19"/>
  <c r="W217"/>
  <c r="W12"/>
  <c r="Q66" l="1"/>
  <c r="W66" s="1"/>
  <c r="W222" i="13"/>
  <c r="W222" i="20"/>
  <c r="W170" i="19"/>
  <c r="W14"/>
  <c r="W222" i="16"/>
  <c r="W222" i="17"/>
  <c r="W118" i="19"/>
  <c r="W92"/>
  <c r="S65" i="13"/>
  <c r="R65"/>
  <c r="S65" i="15"/>
  <c r="R65"/>
  <c r="S65" i="16"/>
  <c r="R65"/>
  <c r="S65" i="17"/>
  <c r="R65"/>
  <c r="S63" i="13"/>
  <c r="R63"/>
  <c r="S62"/>
  <c r="R62"/>
  <c r="S61"/>
  <c r="R61"/>
  <c r="S63" i="15"/>
  <c r="R63"/>
  <c r="S62"/>
  <c r="R62"/>
  <c r="S61"/>
  <c r="R61"/>
  <c r="S63" i="16"/>
  <c r="R63"/>
  <c r="S62"/>
  <c r="R62"/>
  <c r="S61"/>
  <c r="R61"/>
  <c r="S63" i="17"/>
  <c r="R63"/>
  <c r="S62"/>
  <c r="R62"/>
  <c r="S61"/>
  <c r="R61"/>
  <c r="P76" i="13"/>
  <c r="P75"/>
  <c r="P74"/>
  <c r="P72"/>
  <c r="P71"/>
  <c r="P70"/>
  <c r="P68"/>
  <c r="P67"/>
  <c r="P65"/>
  <c r="P63"/>
  <c r="P62"/>
  <c r="P61"/>
  <c r="P76" i="15"/>
  <c r="P75"/>
  <c r="P74"/>
  <c r="P72"/>
  <c r="P71"/>
  <c r="P70"/>
  <c r="P68"/>
  <c r="P67"/>
  <c r="P65"/>
  <c r="P63"/>
  <c r="P62"/>
  <c r="P61"/>
  <c r="P76" i="16"/>
  <c r="P75"/>
  <c r="P74"/>
  <c r="P72"/>
  <c r="P71"/>
  <c r="P70"/>
  <c r="P68"/>
  <c r="P67"/>
  <c r="P65"/>
  <c r="P63"/>
  <c r="P62"/>
  <c r="P61"/>
  <c r="P76" i="17"/>
  <c r="P75"/>
  <c r="P74"/>
  <c r="P72"/>
  <c r="P71"/>
  <c r="P70"/>
  <c r="P68"/>
  <c r="P67"/>
  <c r="P65"/>
  <c r="P63"/>
  <c r="P62"/>
  <c r="P61"/>
  <c r="N76" i="13"/>
  <c r="M76"/>
  <c r="N75"/>
  <c r="M75"/>
  <c r="N74"/>
  <c r="M74"/>
  <c r="N72"/>
  <c r="M72"/>
  <c r="N71"/>
  <c r="M71"/>
  <c r="N70"/>
  <c r="M70"/>
  <c r="N68"/>
  <c r="M68"/>
  <c r="N67"/>
  <c r="M67"/>
  <c r="N65"/>
  <c r="M65"/>
  <c r="N63"/>
  <c r="M63"/>
  <c r="N62"/>
  <c r="M62"/>
  <c r="N76" i="15"/>
  <c r="M76"/>
  <c r="N75"/>
  <c r="M75"/>
  <c r="N74"/>
  <c r="M74"/>
  <c r="N72"/>
  <c r="M72"/>
  <c r="N71"/>
  <c r="M71"/>
  <c r="N70"/>
  <c r="M70"/>
  <c r="N68"/>
  <c r="M68"/>
  <c r="N67"/>
  <c r="M67"/>
  <c r="N65"/>
  <c r="M65"/>
  <c r="N63"/>
  <c r="M63"/>
  <c r="N62"/>
  <c r="M62"/>
  <c r="N76" i="16"/>
  <c r="M76"/>
  <c r="N75"/>
  <c r="M75"/>
  <c r="N74"/>
  <c r="M74"/>
  <c r="N72"/>
  <c r="M72"/>
  <c r="N71"/>
  <c r="M71"/>
  <c r="N70"/>
  <c r="M70"/>
  <c r="N68"/>
  <c r="M68"/>
  <c r="N67"/>
  <c r="M67"/>
  <c r="N65"/>
  <c r="M65"/>
  <c r="N63"/>
  <c r="M63"/>
  <c r="N62"/>
  <c r="M62"/>
  <c r="N76" i="17"/>
  <c r="M76"/>
  <c r="N75"/>
  <c r="M75"/>
  <c r="N74"/>
  <c r="M74"/>
  <c r="N72"/>
  <c r="M72"/>
  <c r="N71"/>
  <c r="M71"/>
  <c r="N70"/>
  <c r="M70"/>
  <c r="N68"/>
  <c r="M68"/>
  <c r="N67"/>
  <c r="M67"/>
  <c r="N65"/>
  <c r="M65"/>
  <c r="N63"/>
  <c r="M63"/>
  <c r="N62"/>
  <c r="M62"/>
  <c r="N61" i="13"/>
  <c r="N61" i="15"/>
  <c r="N61" i="16"/>
  <c r="N61" i="17"/>
  <c r="M61" i="13"/>
  <c r="M61" i="15"/>
  <c r="M61" i="16"/>
  <c r="M61" i="17"/>
  <c r="N141" i="13"/>
  <c r="N140"/>
  <c r="N141" i="15"/>
  <c r="N140"/>
  <c r="N141" i="16"/>
  <c r="N140"/>
  <c r="N141" i="17"/>
  <c r="N140"/>
  <c r="N139" i="13"/>
  <c r="N139" i="15"/>
  <c r="N139" i="16"/>
  <c r="N139" i="17"/>
  <c r="M141" i="13"/>
  <c r="M140"/>
  <c r="M141" i="15"/>
  <c r="M140"/>
  <c r="M141" i="16"/>
  <c r="M140"/>
  <c r="M141" i="17"/>
  <c r="M140"/>
  <c r="M139" i="13"/>
  <c r="M139" i="15"/>
  <c r="M139" i="16"/>
  <c r="M139" i="17"/>
  <c r="M143"/>
  <c r="N143"/>
  <c r="M145"/>
  <c r="N145"/>
  <c r="M146"/>
  <c r="N146"/>
  <c r="M143" i="16"/>
  <c r="N143"/>
  <c r="M145"/>
  <c r="N145"/>
  <c r="M146"/>
  <c r="N146"/>
  <c r="M143" i="15"/>
  <c r="N143"/>
  <c r="M145"/>
  <c r="N145"/>
  <c r="M146"/>
  <c r="N146"/>
  <c r="M143" i="13"/>
  <c r="N143"/>
  <c r="M145"/>
  <c r="N145"/>
  <c r="M146"/>
  <c r="N146"/>
  <c r="M148" i="17"/>
  <c r="N148"/>
  <c r="M149"/>
  <c r="N149"/>
  <c r="M150"/>
  <c r="N150"/>
  <c r="M148" i="16"/>
  <c r="N148"/>
  <c r="M149"/>
  <c r="N149"/>
  <c r="M150"/>
  <c r="N150"/>
  <c r="M148" i="15"/>
  <c r="N148"/>
  <c r="M149"/>
  <c r="N149"/>
  <c r="M150"/>
  <c r="N150"/>
  <c r="M148" i="13"/>
  <c r="N148"/>
  <c r="M149"/>
  <c r="N149"/>
  <c r="M150"/>
  <c r="N150"/>
  <c r="M152" i="17"/>
  <c r="N152"/>
  <c r="M153"/>
  <c r="N153"/>
  <c r="M154"/>
  <c r="N154"/>
  <c r="M152" i="16"/>
  <c r="N152"/>
  <c r="M153"/>
  <c r="N153"/>
  <c r="M154"/>
  <c r="N154"/>
  <c r="M152" i="15"/>
  <c r="N152"/>
  <c r="M153"/>
  <c r="N153"/>
  <c r="M154"/>
  <c r="N154"/>
  <c r="M152" i="13"/>
  <c r="N152"/>
  <c r="M153"/>
  <c r="N153"/>
  <c r="M154"/>
  <c r="N154"/>
  <c r="P139" i="17"/>
  <c r="P140"/>
  <c r="P141"/>
  <c r="P139" i="16"/>
  <c r="P140"/>
  <c r="P141"/>
  <c r="P139" i="15"/>
  <c r="P140"/>
  <c r="P141"/>
  <c r="P139" i="13"/>
  <c r="P140"/>
  <c r="P141"/>
  <c r="P143" i="17"/>
  <c r="P145"/>
  <c r="P146"/>
  <c r="P143" i="16"/>
  <c r="P145"/>
  <c r="P146"/>
  <c r="P143" i="15"/>
  <c r="P145"/>
  <c r="P146"/>
  <c r="P143" i="13"/>
  <c r="P145"/>
  <c r="P146"/>
  <c r="M142" i="16" l="1"/>
  <c r="M144" s="1"/>
  <c r="N142"/>
  <c r="N64"/>
  <c r="N66" s="1"/>
  <c r="N69" i="17"/>
  <c r="N77"/>
  <c r="N73" i="16"/>
  <c r="N69" i="15"/>
  <c r="N77"/>
  <c r="N73" i="13"/>
  <c r="M64" i="17"/>
  <c r="M66" s="1"/>
  <c r="M69"/>
  <c r="M77"/>
  <c r="M73" i="16"/>
  <c r="M64"/>
  <c r="M66" s="1"/>
  <c r="M69" i="15"/>
  <c r="M77"/>
  <c r="M73" i="13"/>
  <c r="P77" i="17"/>
  <c r="P77" i="16"/>
  <c r="P77" i="15"/>
  <c r="P77" i="13"/>
  <c r="P64" i="15"/>
  <c r="P66" s="1"/>
  <c r="M142" i="13"/>
  <c r="N142"/>
  <c r="M64"/>
  <c r="M66" s="1"/>
  <c r="N64"/>
  <c r="N66" s="1"/>
  <c r="S64" i="16"/>
  <c r="S66" s="1"/>
  <c r="S64" i="13"/>
  <c r="S66" s="1"/>
  <c r="M64" i="15"/>
  <c r="M66" s="1"/>
  <c r="N64"/>
  <c r="N66" s="1"/>
  <c r="R64" i="16"/>
  <c r="R66" s="1"/>
  <c r="R64" i="13"/>
  <c r="R66" s="1"/>
  <c r="M142" i="15"/>
  <c r="N142"/>
  <c r="M142" i="17"/>
  <c r="N142"/>
  <c r="P142"/>
  <c r="P147" i="13"/>
  <c r="P142"/>
  <c r="N155" i="15"/>
  <c r="N155" i="17"/>
  <c r="N151" i="15"/>
  <c r="N151" i="17"/>
  <c r="N147" i="15"/>
  <c r="N147" i="17"/>
  <c r="P147" i="15"/>
  <c r="P142"/>
  <c r="M155" i="13"/>
  <c r="M155" i="16"/>
  <c r="M151" i="13"/>
  <c r="M151" i="16"/>
  <c r="M147" i="13"/>
  <c r="M147" i="16"/>
  <c r="P147"/>
  <c r="P142"/>
  <c r="N155" i="13"/>
  <c r="N155" i="16"/>
  <c r="N151" i="13"/>
  <c r="N151" i="16"/>
  <c r="N147" i="13"/>
  <c r="N147" i="16"/>
  <c r="P147" i="17"/>
  <c r="M155" i="15"/>
  <c r="M155" i="17"/>
  <c r="M151" i="15"/>
  <c r="M151" i="17"/>
  <c r="M147" i="15"/>
  <c r="M147" i="17"/>
  <c r="S64"/>
  <c r="S66" s="1"/>
  <c r="R64"/>
  <c r="R66" s="1"/>
  <c r="R64" i="15"/>
  <c r="R66" s="1"/>
  <c r="N64" i="17"/>
  <c r="N66" s="1"/>
  <c r="P64" i="13"/>
  <c r="P66" s="1"/>
  <c r="S64" i="15"/>
  <c r="S66" s="1"/>
  <c r="M73" i="17"/>
  <c r="M69" i="16"/>
  <c r="M77"/>
  <c r="M73" i="15"/>
  <c r="M69" i="13"/>
  <c r="M77"/>
  <c r="P73" i="17"/>
  <c r="P73" i="16"/>
  <c r="P73" i="15"/>
  <c r="P73" i="13"/>
  <c r="P64" i="16"/>
  <c r="P66" s="1"/>
  <c r="P64" i="17"/>
  <c r="P66" s="1"/>
  <c r="N73"/>
  <c r="N69" i="16"/>
  <c r="N77"/>
  <c r="N73" i="15"/>
  <c r="N69" i="13"/>
  <c r="N77"/>
  <c r="P69" i="17"/>
  <c r="P69" i="16"/>
  <c r="P69" i="15"/>
  <c r="P69" i="13"/>
  <c r="P144" i="16" l="1"/>
  <c r="P144" i="15"/>
  <c r="P144" i="17"/>
  <c r="M144" i="15"/>
  <c r="M144" i="13"/>
  <c r="N144" i="15"/>
  <c r="N144" i="13"/>
  <c r="N144" i="16"/>
  <c r="P144" i="13"/>
  <c r="M144" i="17"/>
  <c r="N144"/>
  <c r="U65" i="13"/>
  <c r="U66" s="1"/>
  <c r="U65" i="15"/>
  <c r="U66" s="1"/>
  <c r="U65" i="17"/>
  <c r="U66" s="1"/>
  <c r="T13" i="13"/>
  <c r="T13" i="15"/>
  <c r="T13" i="16"/>
  <c r="T13" i="17"/>
  <c r="V13" l="1"/>
  <c r="V13" i="15"/>
  <c r="V13" i="16"/>
  <c r="V13" i="13"/>
  <c r="P154" i="17" l="1"/>
  <c r="P153"/>
  <c r="P152"/>
  <c r="P155" s="1"/>
  <c r="P150"/>
  <c r="P149"/>
  <c r="P148"/>
  <c r="O148"/>
  <c r="O146"/>
  <c r="Q146" s="1"/>
  <c r="O145"/>
  <c r="Q145" s="1"/>
  <c r="U143"/>
  <c r="S143"/>
  <c r="R143"/>
  <c r="U141"/>
  <c r="S141"/>
  <c r="R141"/>
  <c r="U140"/>
  <c r="S140"/>
  <c r="R140"/>
  <c r="U139"/>
  <c r="S139"/>
  <c r="R139"/>
  <c r="O139"/>
  <c r="T117"/>
  <c r="T91"/>
  <c r="W89"/>
  <c r="T65"/>
  <c r="G65"/>
  <c r="F65"/>
  <c r="O63"/>
  <c r="D63"/>
  <c r="C63"/>
  <c r="D62"/>
  <c r="C62"/>
  <c r="O61"/>
  <c r="D61"/>
  <c r="T39"/>
  <c r="H39"/>
  <c r="F62"/>
  <c r="P154" i="15"/>
  <c r="P153"/>
  <c r="P152"/>
  <c r="P150"/>
  <c r="O150"/>
  <c r="P149"/>
  <c r="P148"/>
  <c r="U143"/>
  <c r="S143"/>
  <c r="R143"/>
  <c r="O143"/>
  <c r="U141"/>
  <c r="S141"/>
  <c r="R141"/>
  <c r="O141"/>
  <c r="Q141" s="1"/>
  <c r="U140"/>
  <c r="S140"/>
  <c r="S142" s="1"/>
  <c r="S144" s="1"/>
  <c r="R140"/>
  <c r="R142" s="1"/>
  <c r="R144" s="1"/>
  <c r="U139"/>
  <c r="T117"/>
  <c r="V115"/>
  <c r="T91"/>
  <c r="V89"/>
  <c r="W89"/>
  <c r="V88"/>
  <c r="T65"/>
  <c r="G65"/>
  <c r="F65"/>
  <c r="D63"/>
  <c r="C63"/>
  <c r="D62"/>
  <c r="C62"/>
  <c r="O61"/>
  <c r="D61"/>
  <c r="T39"/>
  <c r="H39"/>
  <c r="P154" i="13"/>
  <c r="P153"/>
  <c r="P152"/>
  <c r="P150"/>
  <c r="P149"/>
  <c r="O149"/>
  <c r="P148"/>
  <c r="O146"/>
  <c r="Q146" s="1"/>
  <c r="U143"/>
  <c r="S143"/>
  <c r="R143"/>
  <c r="U141"/>
  <c r="S141"/>
  <c r="R141"/>
  <c r="U140"/>
  <c r="S140"/>
  <c r="R140"/>
  <c r="O140"/>
  <c r="U139"/>
  <c r="S139"/>
  <c r="R139"/>
  <c r="T117"/>
  <c r="T91"/>
  <c r="T65"/>
  <c r="G65"/>
  <c r="F65"/>
  <c r="D63"/>
  <c r="C63"/>
  <c r="D62"/>
  <c r="C62"/>
  <c r="D61"/>
  <c r="T39"/>
  <c r="H39"/>
  <c r="G61"/>
  <c r="H39" i="16"/>
  <c r="T39"/>
  <c r="T91"/>
  <c r="T117"/>
  <c r="P154"/>
  <c r="P153"/>
  <c r="P152"/>
  <c r="P155" s="1"/>
  <c r="P150"/>
  <c r="P149"/>
  <c r="P148"/>
  <c r="P151" s="1"/>
  <c r="U143"/>
  <c r="S143"/>
  <c r="R143"/>
  <c r="U141"/>
  <c r="S141"/>
  <c r="R141"/>
  <c r="U140"/>
  <c r="S140"/>
  <c r="R140"/>
  <c r="U139"/>
  <c r="S139"/>
  <c r="R139"/>
  <c r="R142" l="1"/>
  <c r="P155" i="13"/>
  <c r="R144" i="16"/>
  <c r="S142" i="13"/>
  <c r="S144" s="1"/>
  <c r="S142" i="16"/>
  <c r="S144" s="1"/>
  <c r="C64" i="13"/>
  <c r="U142" i="16"/>
  <c r="U144" s="1"/>
  <c r="R142" i="13"/>
  <c r="R144" s="1"/>
  <c r="C64" i="17"/>
  <c r="S142"/>
  <c r="S144" s="1"/>
  <c r="R142"/>
  <c r="R144" s="1"/>
  <c r="T116" i="16"/>
  <c r="T118" s="1"/>
  <c r="V113" i="15"/>
  <c r="T116"/>
  <c r="T118" s="1"/>
  <c r="T116" i="13"/>
  <c r="T118" s="1"/>
  <c r="T116" i="17"/>
  <c r="T118" s="1"/>
  <c r="P155" i="15"/>
  <c r="U142" i="17"/>
  <c r="U144" s="1"/>
  <c r="U142" i="13"/>
  <c r="U144" s="1"/>
  <c r="U142" i="15"/>
  <c r="U144" s="1"/>
  <c r="T90" i="16"/>
  <c r="T92" s="1"/>
  <c r="V87" i="15"/>
  <c r="V90" s="1"/>
  <c r="T90"/>
  <c r="T92" s="1"/>
  <c r="T90" i="17"/>
  <c r="T92" s="1"/>
  <c r="T90" i="13"/>
  <c r="T92" s="1"/>
  <c r="P151" i="17"/>
  <c r="P151" i="13"/>
  <c r="P151" i="15"/>
  <c r="C64"/>
  <c r="D64" i="17"/>
  <c r="D64" i="15"/>
  <c r="D64" i="13"/>
  <c r="V117" i="16"/>
  <c r="V117" i="13"/>
  <c r="V91" i="16"/>
  <c r="V91" i="13"/>
  <c r="V91" i="17"/>
  <c r="V91" i="15"/>
  <c r="V65" i="17"/>
  <c r="V65" i="15"/>
  <c r="V39" i="16"/>
  <c r="V39" i="13"/>
  <c r="V39" i="15"/>
  <c r="V39" i="17"/>
  <c r="V117" i="15"/>
  <c r="V65" i="13"/>
  <c r="V114" i="15"/>
  <c r="V117" i="17"/>
  <c r="H65" i="15"/>
  <c r="H65" i="17"/>
  <c r="H65" i="13"/>
  <c r="T65" i="16"/>
  <c r="I13" i="13"/>
  <c r="W115"/>
  <c r="W89"/>
  <c r="W88" i="15"/>
  <c r="Q140" i="13"/>
  <c r="W88" i="17"/>
  <c r="W115"/>
  <c r="W37"/>
  <c r="W115" i="16"/>
  <c r="W89"/>
  <c r="W115" i="15"/>
  <c r="I9" i="17"/>
  <c r="Q150" i="15"/>
  <c r="Q62"/>
  <c r="T139"/>
  <c r="T139" i="17"/>
  <c r="E62" i="15"/>
  <c r="Q63" i="17"/>
  <c r="Q63" i="16"/>
  <c r="T143" i="13"/>
  <c r="Q63" i="15"/>
  <c r="E63" i="17"/>
  <c r="I35" i="13"/>
  <c r="T141" i="17"/>
  <c r="V141" s="1"/>
  <c r="Q62" i="16"/>
  <c r="Q62" i="17"/>
  <c r="I35"/>
  <c r="Q62" i="13"/>
  <c r="Q63"/>
  <c r="E63"/>
  <c r="Q149"/>
  <c r="Q148" i="17"/>
  <c r="Q143" i="15"/>
  <c r="Q139" i="17"/>
  <c r="I11"/>
  <c r="T62"/>
  <c r="V62" s="1"/>
  <c r="G63" i="15"/>
  <c r="H35"/>
  <c r="T62" i="13"/>
  <c r="V62" s="1"/>
  <c r="T139"/>
  <c r="G61" i="15"/>
  <c r="E63"/>
  <c r="O154"/>
  <c r="Q154" s="1"/>
  <c r="I10" i="17"/>
  <c r="O153" i="13"/>
  <c r="Q153" s="1"/>
  <c r="O141"/>
  <c r="Q141" s="1"/>
  <c r="O145"/>
  <c r="Q145" s="1"/>
  <c r="G62"/>
  <c r="O62"/>
  <c r="T63"/>
  <c r="V63" s="1"/>
  <c r="T141"/>
  <c r="V141" s="1"/>
  <c r="T62" i="15"/>
  <c r="V62" s="1"/>
  <c r="T141"/>
  <c r="V141" s="1"/>
  <c r="O146"/>
  <c r="Q146" s="1"/>
  <c r="G61" i="17"/>
  <c r="G63"/>
  <c r="O62"/>
  <c r="O64" s="1"/>
  <c r="O141"/>
  <c r="Q141" s="1"/>
  <c r="T143"/>
  <c r="O150"/>
  <c r="Q150" s="1"/>
  <c r="F63" i="15"/>
  <c r="T61"/>
  <c r="O62"/>
  <c r="T143"/>
  <c r="E61" i="13"/>
  <c r="F62"/>
  <c r="O150"/>
  <c r="Q150" s="1"/>
  <c r="O139" i="15"/>
  <c r="O148"/>
  <c r="O140" i="17"/>
  <c r="O143"/>
  <c r="O149"/>
  <c r="Q149" s="1"/>
  <c r="O152"/>
  <c r="G63" i="13"/>
  <c r="F63"/>
  <c r="O154"/>
  <c r="Q154" s="1"/>
  <c r="F62" i="15"/>
  <c r="O63"/>
  <c r="O140"/>
  <c r="O145"/>
  <c r="Q145" s="1"/>
  <c r="O149"/>
  <c r="Q149" s="1"/>
  <c r="O153"/>
  <c r="Q153" s="1"/>
  <c r="E62" i="17"/>
  <c r="T63"/>
  <c r="V63" s="1"/>
  <c r="O154"/>
  <c r="Q154" s="1"/>
  <c r="G62" i="15"/>
  <c r="G62" i="17"/>
  <c r="T61"/>
  <c r="O139" i="13"/>
  <c r="O143"/>
  <c r="O148"/>
  <c r="O152"/>
  <c r="H11" i="15"/>
  <c r="T63"/>
  <c r="V63" s="1"/>
  <c r="O63" i="13"/>
  <c r="O152" i="15"/>
  <c r="F63" i="17"/>
  <c r="O153"/>
  <c r="Q153" s="1"/>
  <c r="T61" i="13"/>
  <c r="H12" i="17"/>
  <c r="H14" s="1"/>
  <c r="F61"/>
  <c r="H38"/>
  <c r="H40" s="1"/>
  <c r="E61"/>
  <c r="T140"/>
  <c r="H9" i="15"/>
  <c r="H37"/>
  <c r="F61"/>
  <c r="H36"/>
  <c r="E61"/>
  <c r="H10"/>
  <c r="I10" s="1"/>
  <c r="T140"/>
  <c r="V140" s="1"/>
  <c r="F61" i="13"/>
  <c r="E62"/>
  <c r="H38"/>
  <c r="H40" s="1"/>
  <c r="O61"/>
  <c r="T140"/>
  <c r="H38" i="16"/>
  <c r="H40" s="1"/>
  <c r="O148"/>
  <c r="O154"/>
  <c r="Q154" s="1"/>
  <c r="T140"/>
  <c r="O149"/>
  <c r="Q149" s="1"/>
  <c r="O140"/>
  <c r="O146"/>
  <c r="Q146" s="1"/>
  <c r="O153"/>
  <c r="Q153" s="1"/>
  <c r="O152"/>
  <c r="T141"/>
  <c r="V141" s="1"/>
  <c r="T143"/>
  <c r="O145"/>
  <c r="Q145" s="1"/>
  <c r="O150"/>
  <c r="Q150" s="1"/>
  <c r="O143"/>
  <c r="O141"/>
  <c r="Q141" s="1"/>
  <c r="T61"/>
  <c r="T62"/>
  <c r="V62" s="1"/>
  <c r="O139"/>
  <c r="T63"/>
  <c r="V63" s="1"/>
  <c r="T139"/>
  <c r="O147" i="17" l="1"/>
  <c r="I40"/>
  <c r="I40" i="13"/>
  <c r="I40" i="16"/>
  <c r="O155" i="15"/>
  <c r="V92"/>
  <c r="E64" i="17"/>
  <c r="O155" i="13"/>
  <c r="O142" i="15"/>
  <c r="O144" s="1"/>
  <c r="F64" i="17"/>
  <c r="F66" s="1"/>
  <c r="O147" i="13"/>
  <c r="O142"/>
  <c r="O144" s="1"/>
  <c r="O142" i="17"/>
  <c r="O144" s="1"/>
  <c r="O64" i="13"/>
  <c r="H12" i="15"/>
  <c r="H14" s="1"/>
  <c r="O151" i="13"/>
  <c r="F64"/>
  <c r="F66" s="1"/>
  <c r="V116"/>
  <c r="V118" s="1"/>
  <c r="V116" i="16"/>
  <c r="V116" i="17"/>
  <c r="V118" s="1"/>
  <c r="V116" i="15"/>
  <c r="V118" s="1"/>
  <c r="O142" i="16"/>
  <c r="O144" s="1"/>
  <c r="V139"/>
  <c r="T142"/>
  <c r="T144" s="1"/>
  <c r="V139" i="13"/>
  <c r="T142"/>
  <c r="T144" s="1"/>
  <c r="V139" i="17"/>
  <c r="T142"/>
  <c r="T144" s="1"/>
  <c r="V90"/>
  <c r="V92" s="1"/>
  <c r="V90" i="16"/>
  <c r="V90" i="13"/>
  <c r="V92" s="1"/>
  <c r="V139" i="15"/>
  <c r="V142" s="1"/>
  <c r="T142"/>
  <c r="T144" s="1"/>
  <c r="O147" i="16"/>
  <c r="O155"/>
  <c r="O151"/>
  <c r="Q151" i="17"/>
  <c r="Q147" i="15"/>
  <c r="O151"/>
  <c r="O147"/>
  <c r="O155" i="17"/>
  <c r="O151"/>
  <c r="V38"/>
  <c r="V40" s="1"/>
  <c r="T38"/>
  <c r="T40" s="1"/>
  <c r="V38" i="16"/>
  <c r="V40" s="1"/>
  <c r="T38"/>
  <c r="V38" i="13"/>
  <c r="V40" s="1"/>
  <c r="T38"/>
  <c r="T40" s="1"/>
  <c r="V38" i="15"/>
  <c r="T38"/>
  <c r="T40" s="1"/>
  <c r="O64"/>
  <c r="V12"/>
  <c r="V14" s="1"/>
  <c r="T12"/>
  <c r="T14" s="1"/>
  <c r="T12" i="13"/>
  <c r="T14" s="1"/>
  <c r="V61"/>
  <c r="V64" s="1"/>
  <c r="V66" s="1"/>
  <c r="T64"/>
  <c r="T66" s="1"/>
  <c r="V61" i="15"/>
  <c r="V64" s="1"/>
  <c r="V66" s="1"/>
  <c r="T64"/>
  <c r="T66" s="1"/>
  <c r="V61" i="16"/>
  <c r="V64" s="1"/>
  <c r="T64"/>
  <c r="T66" s="1"/>
  <c r="V61" i="17"/>
  <c r="V64" s="1"/>
  <c r="V66" s="1"/>
  <c r="T64"/>
  <c r="T66" s="1"/>
  <c r="V12"/>
  <c r="V14" s="1"/>
  <c r="T12"/>
  <c r="T14" s="1"/>
  <c r="G64" i="13"/>
  <c r="G66" s="1"/>
  <c r="H38" i="15"/>
  <c r="H12" i="13"/>
  <c r="H14" s="1"/>
  <c r="G64" i="15"/>
  <c r="F64"/>
  <c r="G64" i="17"/>
  <c r="E64" i="15"/>
  <c r="E64" i="13"/>
  <c r="I12" i="17"/>
  <c r="V143"/>
  <c r="V143" i="13"/>
  <c r="V143" i="15"/>
  <c r="V143" i="16"/>
  <c r="I13" i="17"/>
  <c r="V140" i="16"/>
  <c r="V65"/>
  <c r="V140" i="13"/>
  <c r="W11"/>
  <c r="V140" i="17"/>
  <c r="W37" i="13"/>
  <c r="I13" i="15"/>
  <c r="W141" i="13"/>
  <c r="I11"/>
  <c r="I37"/>
  <c r="W88"/>
  <c r="W114"/>
  <c r="W116" i="17"/>
  <c r="W114" i="15"/>
  <c r="W114" i="17"/>
  <c r="W114" i="16"/>
  <c r="W88"/>
  <c r="Q140" i="15"/>
  <c r="Q140" i="17"/>
  <c r="Q142" s="1"/>
  <c r="Q140" i="16"/>
  <c r="W141" i="17"/>
  <c r="W63"/>
  <c r="W11"/>
  <c r="I37"/>
  <c r="W141" i="16"/>
  <c r="W63"/>
  <c r="I37"/>
  <c r="W63" i="15"/>
  <c r="I37"/>
  <c r="I11"/>
  <c r="W10" i="17"/>
  <c r="W62"/>
  <c r="W62" i="16"/>
  <c r="I36"/>
  <c r="W10" i="15"/>
  <c r="I36" i="13"/>
  <c r="I10"/>
  <c r="W87" i="15"/>
  <c r="W87" i="16"/>
  <c r="W87" i="17"/>
  <c r="W87" i="13"/>
  <c r="I36" i="15"/>
  <c r="I35"/>
  <c r="I9"/>
  <c r="I9" i="13"/>
  <c r="I35" i="16"/>
  <c r="W62" i="15"/>
  <c r="H62" i="17"/>
  <c r="I36"/>
  <c r="W117"/>
  <c r="W91"/>
  <c r="W113"/>
  <c r="Q61" i="15"/>
  <c r="Q64" s="1"/>
  <c r="W113" i="16"/>
  <c r="Q61"/>
  <c r="Q64" s="1"/>
  <c r="Q61" i="17"/>
  <c r="Q64" s="1"/>
  <c r="W9"/>
  <c r="W91" i="16"/>
  <c r="W113" i="15"/>
  <c r="W117"/>
  <c r="W91"/>
  <c r="W117" i="16"/>
  <c r="W113" i="13"/>
  <c r="Q61"/>
  <c r="Q64" s="1"/>
  <c r="W91"/>
  <c r="W117"/>
  <c r="Q152" i="15"/>
  <c r="Q155" s="1"/>
  <c r="Q152" i="13"/>
  <c r="Q155" s="1"/>
  <c r="Q152" i="17"/>
  <c r="Q155" s="1"/>
  <c r="Q152" i="16"/>
  <c r="Q155" s="1"/>
  <c r="Q148" i="13"/>
  <c r="Q151" s="1"/>
  <c r="Q148" i="16"/>
  <c r="Q151" s="1"/>
  <c r="Q148" i="15"/>
  <c r="Q151" s="1"/>
  <c r="Q143" i="13"/>
  <c r="Q143" i="17"/>
  <c r="Q143" i="16"/>
  <c r="Q139"/>
  <c r="Q142" s="1"/>
  <c r="Q139" i="13"/>
  <c r="Q142" s="1"/>
  <c r="Q144" s="1"/>
  <c r="Q139" i="15"/>
  <c r="Q142" s="1"/>
  <c r="Q144" s="1"/>
  <c r="H63" i="13"/>
  <c r="H63" i="15"/>
  <c r="H63" i="17"/>
  <c r="H61"/>
  <c r="H62" i="15"/>
  <c r="I62" s="1"/>
  <c r="H61"/>
  <c r="H61" i="13"/>
  <c r="H62"/>
  <c r="W40" i="15" l="1"/>
  <c r="Q144" i="16"/>
  <c r="W40" i="17"/>
  <c r="W40" i="13"/>
  <c r="W40" i="16"/>
  <c r="Q144" i="17"/>
  <c r="V144" i="15"/>
  <c r="V118" i="16"/>
  <c r="W118" s="1"/>
  <c r="V92"/>
  <c r="W92" s="1"/>
  <c r="F66" i="15"/>
  <c r="G66"/>
  <c r="G66" i="17"/>
  <c r="V66" i="16"/>
  <c r="W14" i="17"/>
  <c r="T40" i="16"/>
  <c r="H40" i="15"/>
  <c r="H64" i="13"/>
  <c r="H66" s="1"/>
  <c r="V142" i="17"/>
  <c r="V144" s="1"/>
  <c r="V142" i="16"/>
  <c r="V144" s="1"/>
  <c r="V142" i="13"/>
  <c r="V144" s="1"/>
  <c r="Q147" i="16"/>
  <c r="Q147" i="17"/>
  <c r="Q147" i="13"/>
  <c r="V12"/>
  <c r="H64" i="17"/>
  <c r="H66" s="1"/>
  <c r="H64" i="15"/>
  <c r="I14"/>
  <c r="I14" i="17"/>
  <c r="W118"/>
  <c r="W92" i="13"/>
  <c r="W118"/>
  <c r="W118" i="15"/>
  <c r="W14"/>
  <c r="W116" i="13"/>
  <c r="I12"/>
  <c r="I38"/>
  <c r="I63"/>
  <c r="W63"/>
  <c r="W90"/>
  <c r="W90" i="16"/>
  <c r="W140"/>
  <c r="W116"/>
  <c r="W90" i="15"/>
  <c r="W116"/>
  <c r="W90" i="17"/>
  <c r="W140" i="15"/>
  <c r="W140" i="17"/>
  <c r="I38" i="15"/>
  <c r="I12"/>
  <c r="I38" i="16"/>
  <c r="I63" i="17"/>
  <c r="W37" i="16"/>
  <c r="W141" i="15"/>
  <c r="W37"/>
  <c r="W11"/>
  <c r="I63"/>
  <c r="W36" i="17"/>
  <c r="I62"/>
  <c r="W36" i="16"/>
  <c r="W140" i="13"/>
  <c r="W36"/>
  <c r="W10"/>
  <c r="W62"/>
  <c r="I62"/>
  <c r="W143" i="15"/>
  <c r="W36"/>
  <c r="I61" i="17"/>
  <c r="I61" i="15"/>
  <c r="I61" i="13"/>
  <c r="W139" i="17"/>
  <c r="W35"/>
  <c r="W35" i="16"/>
  <c r="W9" i="15"/>
  <c r="W35"/>
  <c r="W35" i="13"/>
  <c r="W61" i="17"/>
  <c r="W61" i="15"/>
  <c r="W61" i="13"/>
  <c r="W61" i="16"/>
  <c r="W9" i="13"/>
  <c r="W143" i="17"/>
  <c r="W143" i="16"/>
  <c r="W143" i="13"/>
  <c r="W139" i="16"/>
  <c r="W139" i="15"/>
  <c r="W139" i="13"/>
  <c r="W13" i="15"/>
  <c r="W13" i="17"/>
  <c r="H66" i="15" l="1"/>
  <c r="I40"/>
  <c r="V14" i="13"/>
  <c r="W144" i="16"/>
  <c r="W144" i="13"/>
  <c r="W144" i="17"/>
  <c r="W144" i="15"/>
  <c r="W14" i="13"/>
  <c r="W64" i="15"/>
  <c r="W64" i="16"/>
  <c r="W142"/>
  <c r="W142" i="17"/>
  <c r="I64" i="15"/>
  <c r="W38"/>
  <c r="W38" i="16"/>
  <c r="W142" i="13"/>
  <c r="W64"/>
  <c r="W38"/>
  <c r="W142" i="15"/>
  <c r="W12" i="17"/>
  <c r="W12" i="13"/>
  <c r="W12" i="15"/>
  <c r="I64" i="13"/>
  <c r="G65" i="16" l="1"/>
  <c r="F65"/>
  <c r="D63"/>
  <c r="C63"/>
  <c r="D62"/>
  <c r="C62"/>
  <c r="D61"/>
  <c r="G61"/>
  <c r="C64" l="1"/>
  <c r="D64"/>
  <c r="H65"/>
  <c r="E62"/>
  <c r="E63"/>
  <c r="D76" i="17"/>
  <c r="D76" i="15"/>
  <c r="D76" i="13"/>
  <c r="D75" i="15"/>
  <c r="D75" i="13"/>
  <c r="D75" i="17"/>
  <c r="D75" i="16"/>
  <c r="D71" i="15"/>
  <c r="D71" i="13"/>
  <c r="D71" i="17"/>
  <c r="D70"/>
  <c r="D70" i="15"/>
  <c r="D70" i="13"/>
  <c r="D70" i="16"/>
  <c r="D68" i="15"/>
  <c r="D68" i="13"/>
  <c r="D68" i="17"/>
  <c r="D67" i="15"/>
  <c r="D67" i="13"/>
  <c r="D67" i="16"/>
  <c r="D67" i="17"/>
  <c r="C67" i="16"/>
  <c r="C72"/>
  <c r="C65"/>
  <c r="O61"/>
  <c r="O62"/>
  <c r="O63"/>
  <c r="G63"/>
  <c r="E61"/>
  <c r="G62"/>
  <c r="D65"/>
  <c r="D68"/>
  <c r="D71"/>
  <c r="F61"/>
  <c r="F63"/>
  <c r="D76"/>
  <c r="C70"/>
  <c r="C74"/>
  <c r="F62"/>
  <c r="D66" l="1"/>
  <c r="C66"/>
  <c r="E64"/>
  <c r="F64"/>
  <c r="F66" s="1"/>
  <c r="V12"/>
  <c r="V14" s="1"/>
  <c r="T12"/>
  <c r="O64"/>
  <c r="G64"/>
  <c r="G66" s="1"/>
  <c r="D69"/>
  <c r="H12"/>
  <c r="H14" s="1"/>
  <c r="I13"/>
  <c r="I11"/>
  <c r="I10"/>
  <c r="I9"/>
  <c r="O70"/>
  <c r="O75" i="15"/>
  <c r="O75" i="13"/>
  <c r="O75" i="17"/>
  <c r="O75" i="16"/>
  <c r="O74"/>
  <c r="O72" i="15"/>
  <c r="O72" i="17"/>
  <c r="O72" i="13"/>
  <c r="O71" i="16"/>
  <c r="O71" i="17"/>
  <c r="O71" i="15"/>
  <c r="O71" i="13"/>
  <c r="O68" i="16"/>
  <c r="O68" i="17"/>
  <c r="O68" i="15"/>
  <c r="O68" i="13"/>
  <c r="O67" i="15"/>
  <c r="O67" i="13"/>
  <c r="Q67" i="17"/>
  <c r="O67"/>
  <c r="O65" i="16"/>
  <c r="C76"/>
  <c r="C76" i="13"/>
  <c r="C76" i="17"/>
  <c r="C76" i="15"/>
  <c r="C75" i="16"/>
  <c r="C77" s="1"/>
  <c r="C75" i="15"/>
  <c r="C75" i="13"/>
  <c r="C75" i="17"/>
  <c r="D74"/>
  <c r="D77" s="1"/>
  <c r="D74" i="15"/>
  <c r="D77" s="1"/>
  <c r="D74" i="13"/>
  <c r="D77" s="1"/>
  <c r="D74" i="16"/>
  <c r="D77" s="1"/>
  <c r="C74" i="15"/>
  <c r="C74" i="13"/>
  <c r="C74" i="17"/>
  <c r="C71" i="16"/>
  <c r="C73" s="1"/>
  <c r="C71" i="17"/>
  <c r="C71" i="13"/>
  <c r="C71" i="15"/>
  <c r="C70"/>
  <c r="C70" i="13"/>
  <c r="C70" i="17"/>
  <c r="C68" i="16"/>
  <c r="C69" s="1"/>
  <c r="C68" i="17"/>
  <c r="C68" i="13"/>
  <c r="C68" i="15"/>
  <c r="C67" i="17"/>
  <c r="C67" i="15"/>
  <c r="C67" i="13"/>
  <c r="D72" i="16"/>
  <c r="D73" s="1"/>
  <c r="D72" i="13"/>
  <c r="D73" s="1"/>
  <c r="D72" i="17"/>
  <c r="D73" s="1"/>
  <c r="D72" i="15"/>
  <c r="D73" s="1"/>
  <c r="C72" i="13"/>
  <c r="C72" i="17"/>
  <c r="C72" i="15"/>
  <c r="D65"/>
  <c r="D65" i="13"/>
  <c r="D66" s="1"/>
  <c r="D65" i="17"/>
  <c r="D66" s="1"/>
  <c r="C65" i="13"/>
  <c r="C66" s="1"/>
  <c r="C65" i="17"/>
  <c r="C66" s="1"/>
  <c r="C65" i="15"/>
  <c r="C66" s="1"/>
  <c r="O72" i="16"/>
  <c r="O67"/>
  <c r="O76"/>
  <c r="H62"/>
  <c r="H63"/>
  <c r="E68"/>
  <c r="E75"/>
  <c r="E71"/>
  <c r="H61"/>
  <c r="D69" i="15" l="1"/>
  <c r="D66"/>
  <c r="O66" i="16"/>
  <c r="C73" i="15"/>
  <c r="T14" i="16"/>
  <c r="O69"/>
  <c r="O77"/>
  <c r="O73"/>
  <c r="C73" i="17"/>
  <c r="C77" i="13"/>
  <c r="H64" i="16"/>
  <c r="C69" i="15"/>
  <c r="C69" i="13"/>
  <c r="C77" i="17"/>
  <c r="D69" i="13"/>
  <c r="D69" i="17"/>
  <c r="C69"/>
  <c r="C73" i="13"/>
  <c r="C77" i="15"/>
  <c r="I39"/>
  <c r="I39" i="13"/>
  <c r="I39" i="17"/>
  <c r="I12" i="16"/>
  <c r="W11"/>
  <c r="I63"/>
  <c r="W10"/>
  <c r="I62"/>
  <c r="I61"/>
  <c r="W9"/>
  <c r="Q71" i="15"/>
  <c r="Q76" i="17"/>
  <c r="Q72"/>
  <c r="Q75"/>
  <c r="Q75" i="15"/>
  <c r="Q68" i="16"/>
  <c r="Q75"/>
  <c r="Q71"/>
  <c r="Q67"/>
  <c r="Q67" i="15"/>
  <c r="Q68"/>
  <c r="Q76"/>
  <c r="Q68" i="17"/>
  <c r="Q71"/>
  <c r="Q72" i="15"/>
  <c r="Q76" i="16"/>
  <c r="Q72"/>
  <c r="Q74" i="13"/>
  <c r="Q75"/>
  <c r="Q72"/>
  <c r="Q71"/>
  <c r="Q67"/>
  <c r="Q68"/>
  <c r="Q74" i="16"/>
  <c r="Q74" i="17"/>
  <c r="Q74" i="15"/>
  <c r="Q70" i="16"/>
  <c r="Q73" s="1"/>
  <c r="Q70" i="17"/>
  <c r="Q70" i="15"/>
  <c r="Q73" s="1"/>
  <c r="Q65"/>
  <c r="Q66" s="1"/>
  <c r="W66" s="1"/>
  <c r="Q65" i="16"/>
  <c r="E75" i="15"/>
  <c r="E76" i="17"/>
  <c r="E76" i="15"/>
  <c r="E76" i="16"/>
  <c r="E75" i="17"/>
  <c r="E70" i="16"/>
  <c r="E70" i="15"/>
  <c r="E71"/>
  <c r="E70" i="17"/>
  <c r="E71"/>
  <c r="E68"/>
  <c r="E67" i="15"/>
  <c r="E67" i="17"/>
  <c r="E65" i="16"/>
  <c r="E66" s="1"/>
  <c r="I39"/>
  <c r="E68" i="15"/>
  <c r="E67" i="16"/>
  <c r="O70" i="15"/>
  <c r="O73" s="1"/>
  <c r="W13" i="16"/>
  <c r="O76" i="17"/>
  <c r="O76" i="15"/>
  <c r="Q70" i="13"/>
  <c r="Q65"/>
  <c r="Q66" s="1"/>
  <c r="W66" s="1"/>
  <c r="W13"/>
  <c r="E76"/>
  <c r="E75"/>
  <c r="E71"/>
  <c r="E70"/>
  <c r="E68"/>
  <c r="E67"/>
  <c r="O76"/>
  <c r="Q76"/>
  <c r="O70"/>
  <c r="O73" s="1"/>
  <c r="O70" i="17"/>
  <c r="O73" s="1"/>
  <c r="O74" i="13"/>
  <c r="O74" i="17"/>
  <c r="O77" s="1"/>
  <c r="O74" i="15"/>
  <c r="O77" s="1"/>
  <c r="O65"/>
  <c r="O65" i="13"/>
  <c r="O65" i="17"/>
  <c r="O66" s="1"/>
  <c r="E74" i="16"/>
  <c r="E74" i="17"/>
  <c r="E74" i="15"/>
  <c r="E74" i="13"/>
  <c r="E72" i="16"/>
  <c r="E72" i="15"/>
  <c r="E72" i="13"/>
  <c r="E72" i="17"/>
  <c r="E65" i="13"/>
  <c r="E66" s="1"/>
  <c r="I66" s="1"/>
  <c r="E65" i="15"/>
  <c r="E66" s="1"/>
  <c r="I66" s="1"/>
  <c r="E65" i="17"/>
  <c r="E66" s="1"/>
  <c r="I66" s="1"/>
  <c r="E77" i="15" l="1"/>
  <c r="Q73" i="13"/>
  <c r="H66" i="16"/>
  <c r="O69" i="13"/>
  <c r="O66"/>
  <c r="Q69" i="16"/>
  <c r="Q66"/>
  <c r="W66" s="1"/>
  <c r="O69" i="15"/>
  <c r="O66"/>
  <c r="O77" i="13"/>
  <c r="E77" i="16"/>
  <c r="Q77" i="17"/>
  <c r="E69" i="15"/>
  <c r="E77" i="17"/>
  <c r="Q73"/>
  <c r="Q69" i="15"/>
  <c r="Q77"/>
  <c r="Q77" i="13"/>
  <c r="O69" i="17"/>
  <c r="Q69" i="13"/>
  <c r="Q77" i="16"/>
  <c r="E69" i="17"/>
  <c r="E69" i="13"/>
  <c r="E73" i="17"/>
  <c r="E73" i="15"/>
  <c r="E69" i="16"/>
  <c r="E73"/>
  <c r="E77" i="13"/>
  <c r="E73"/>
  <c r="I14"/>
  <c r="I14" i="16"/>
  <c r="W14"/>
  <c r="I65"/>
  <c r="I65" i="15"/>
  <c r="I65" i="17"/>
  <c r="I65" i="13"/>
  <c r="I64" i="16"/>
  <c r="W12"/>
  <c r="W39" i="17"/>
  <c r="Q65"/>
  <c r="W39" i="16"/>
  <c r="W39" i="15"/>
  <c r="W65" i="16"/>
  <c r="W65" i="15"/>
  <c r="W39" i="13"/>
  <c r="W65"/>
  <c r="Q69" i="17" l="1"/>
  <c r="Q66"/>
  <c r="W66" s="1"/>
  <c r="I66" i="16"/>
  <c r="I38" i="17"/>
  <c r="W65"/>
  <c r="I64"/>
  <c r="W38"/>
  <c r="W64"/>
</calcChain>
</file>

<file path=xl/sharedStrings.xml><?xml version="1.0" encoding="utf-8"?>
<sst xmlns="http://schemas.openxmlformats.org/spreadsheetml/2006/main" count="3843" uniqueCount="65">
  <si>
    <t>Table 1</t>
  </si>
  <si>
    <t>Table 4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</si>
  <si>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</si>
  <si>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</si>
  <si>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</si>
  <si>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</si>
  <si>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</si>
  <si>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</si>
  <si>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</si>
  <si>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</si>
  <si>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</si>
  <si>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</si>
  <si>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</si>
  <si>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</si>
  <si>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</si>
  <si>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</si>
  <si>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</si>
  <si>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</si>
  <si>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</si>
  <si>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</si>
  <si>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</si>
  <si>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</si>
  <si>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</si>
  <si>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</si>
  <si>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</si>
  <si>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</si>
  <si>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</si>
  <si>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Table 3</t>
  </si>
  <si>
    <t>Table 6</t>
  </si>
  <si>
    <t xml:space="preserve"> </t>
  </si>
  <si>
    <t xml:space="preserve"> LCC TOTAL AIRCRAFT MOVEMENT</t>
  </si>
  <si>
    <t>Disemb.+Emb.</t>
  </si>
  <si>
    <t>Transit</t>
  </si>
  <si>
    <t>Table 7</t>
  </si>
  <si>
    <t>Unit : Tonne</t>
  </si>
  <si>
    <t>Inbound</t>
  </si>
  <si>
    <t>Outbound</t>
  </si>
  <si>
    <t>In.+Out.</t>
  </si>
  <si>
    <t>OCT.-DEC.</t>
  </si>
  <si>
    <t>APR. - JUN.</t>
  </si>
  <si>
    <t>JUL.- SEP.</t>
  </si>
  <si>
    <t>Table 8</t>
  </si>
  <si>
    <t>Table 9</t>
  </si>
  <si>
    <t>LCC INTERNATIONAL FREIGHT</t>
  </si>
  <si>
    <t>LCC DOMESTIC FREIGHT</t>
  </si>
  <si>
    <t>LCC TOTAL FREIGHT</t>
  </si>
  <si>
    <t>LCC INTERNATIONAL AIRCRAFT MOVEMENT</t>
  </si>
  <si>
    <t>LCC DOMESTIC AIRCRAFT MOVEMENT</t>
  </si>
  <si>
    <t>LCC INTERNATIONAL PASSENGER</t>
  </si>
  <si>
    <t>LCC DOMESTIC PASSENGER</t>
  </si>
  <si>
    <t>LCC TOTAL PASSENGER</t>
  </si>
  <si>
    <t>LCC INTERNATIONAL MAIL</t>
  </si>
  <si>
    <t>LCC DOMESTIC MAIL</t>
  </si>
  <si>
    <t>LCC TOTAL MAIL</t>
  </si>
  <si>
    <t>Table 10</t>
  </si>
  <si>
    <t>Table 11</t>
  </si>
  <si>
    <t>Table 12</t>
  </si>
  <si>
    <t>OCT.- DEC.</t>
  </si>
  <si>
    <t>FY 2013</t>
  </si>
  <si>
    <t>FY 2014</t>
  </si>
  <si>
    <t>Source : Air Transport Information and Slot Coordination Division, AOT.</t>
  </si>
  <si>
    <t>JAN.- MAR.</t>
  </si>
  <si>
    <t>JAN.- SEP.</t>
  </si>
  <si>
    <t>FY 2015</t>
  </si>
  <si>
    <t>OCT.- JAN.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</si>
</sst>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#,##0_)"/>
    <numFmt numFmtId="188" formatCode="#,##0.00_ ;\-#,##0.00\ "/>
    <numFmt numFmtId="189" formatCode="_-* #,##0_-;\-* #,##0_-;_-* &quot;-&quot;??_-;_-@_-"/>
  </numFmts>
  <fonts count="36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</cellStyleXfs>
  <cellXfs count="469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NumberFormat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87" fontId="4" fillId="0" borderId="0" xfId="0" applyNumberFormat="1" applyFont="1"/>
    <xf numFmtId="189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Border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89" fontId="15" fillId="0" borderId="19" xfId="1" applyNumberFormat="1" applyFont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8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89" fontId="15" fillId="7" borderId="22" xfId="3" applyNumberFormat="1" applyFont="1" applyFill="1" applyBorder="1"/>
    <xf numFmtId="189" fontId="15" fillId="7" borderId="12" xfId="3" applyNumberFormat="1" applyFont="1" applyFill="1" applyBorder="1"/>
    <xf numFmtId="189" fontId="15" fillId="7" borderId="13" xfId="3" applyNumberFormat="1" applyFont="1" applyFill="1" applyBorder="1"/>
    <xf numFmtId="189" fontId="15" fillId="7" borderId="23" xfId="3" applyNumberFormat="1" applyFont="1" applyFill="1" applyBorder="1"/>
    <xf numFmtId="188" fontId="15" fillId="7" borderId="13" xfId="3" applyNumberFormat="1" applyFont="1" applyFill="1" applyBorder="1"/>
    <xf numFmtId="37" fontId="8" fillId="7" borderId="25" xfId="3" applyNumberFormat="1" applyFont="1" applyFill="1" applyBorder="1" applyAlignment="1" applyProtection="1">
      <alignment horizontal="center" vertical="center"/>
    </xf>
    <xf numFmtId="189" fontId="15" fillId="7" borderId="26" xfId="3" applyNumberFormat="1" applyFont="1" applyFill="1" applyBorder="1" applyAlignment="1" applyProtection="1">
      <alignment vertical="center"/>
    </xf>
    <xf numFmtId="189" fontId="15" fillId="7" borderId="32" xfId="3" applyNumberFormat="1" applyFont="1" applyFill="1" applyBorder="1" applyAlignment="1" applyProtection="1">
      <alignment vertical="center"/>
    </xf>
    <xf numFmtId="188" fontId="15" fillId="7" borderId="28" xfId="3" applyNumberFormat="1" applyFont="1" applyFill="1" applyBorder="1" applyAlignment="1" applyProtection="1">
      <alignment vertical="center"/>
    </xf>
    <xf numFmtId="0" fontId="8" fillId="0" borderId="0" xfId="0" applyFont="1"/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0" borderId="0" xfId="0" applyFont="1" applyBorder="1"/>
    <xf numFmtId="0" fontId="10" fillId="12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2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12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14" xfId="1" applyNumberFormat="1" applyFont="1" applyBorder="1"/>
    <xf numFmtId="188" fontId="16" fillId="0" borderId="14" xfId="1" applyNumberFormat="1" applyFont="1" applyBorder="1"/>
    <xf numFmtId="0" fontId="10" fillId="13" borderId="21" xfId="7" applyFont="1" applyFill="1" applyBorder="1" applyAlignment="1">
      <alignment horizontal="center"/>
    </xf>
    <xf numFmtId="189" fontId="16" fillId="13" borderId="22" xfId="7" applyNumberFormat="1" applyFont="1" applyFill="1" applyBorder="1"/>
    <xf numFmtId="189" fontId="16" fillId="13" borderId="23" xfId="7" applyNumberFormat="1" applyFont="1" applyFill="1" applyBorder="1"/>
    <xf numFmtId="188" fontId="16" fillId="13" borderId="21" xfId="7" applyNumberFormat="1" applyFont="1" applyFill="1" applyBorder="1"/>
    <xf numFmtId="189" fontId="16" fillId="0" borderId="16" xfId="1" applyNumberFormat="1" applyFont="1" applyBorder="1"/>
    <xf numFmtId="37" fontId="10" fillId="13" borderId="25" xfId="7" applyNumberFormat="1" applyFont="1" applyFill="1" applyBorder="1" applyAlignment="1" applyProtection="1">
      <alignment horizontal="center" vertical="center"/>
    </xf>
    <xf numFmtId="189" fontId="16" fillId="13" borderId="26" xfId="7" applyNumberFormat="1" applyFont="1" applyFill="1" applyBorder="1" applyAlignment="1" applyProtection="1">
      <alignment vertical="center"/>
    </xf>
    <xf numFmtId="189" fontId="16" fillId="13" borderId="25" xfId="7" applyNumberFormat="1" applyFont="1" applyFill="1" applyBorder="1" applyAlignment="1" applyProtection="1">
      <alignment vertical="center"/>
    </xf>
    <xf numFmtId="188" fontId="16" fillId="13" borderId="28" xfId="7" applyNumberFormat="1" applyFont="1" applyFill="1" applyBorder="1" applyAlignment="1" applyProtection="1">
      <alignment vertical="center"/>
    </xf>
    <xf numFmtId="189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89" fontId="16" fillId="0" borderId="24" xfId="1" applyNumberFormat="1" applyFont="1" applyBorder="1"/>
    <xf numFmtId="188" fontId="16" fillId="0" borderId="15" xfId="1" applyNumberFormat="1" applyFont="1" applyBorder="1"/>
    <xf numFmtId="189" fontId="16" fillId="13" borderId="11" xfId="7" applyNumberFormat="1" applyFont="1" applyFill="1" applyBorder="1"/>
    <xf numFmtId="188" fontId="16" fillId="13" borderId="13" xfId="7" applyNumberFormat="1" applyFont="1" applyFill="1" applyBorder="1"/>
    <xf numFmtId="189" fontId="16" fillId="0" borderId="4" xfId="1" applyNumberFormat="1" applyFont="1" applyBorder="1"/>
    <xf numFmtId="189" fontId="16" fillId="13" borderId="37" xfId="7" applyNumberFormat="1" applyFont="1" applyFill="1" applyBorder="1" applyAlignment="1" applyProtection="1">
      <alignment vertical="center"/>
    </xf>
    <xf numFmtId="189" fontId="16" fillId="0" borderId="1" xfId="1" applyNumberFormat="1" applyFont="1" applyBorder="1"/>
    <xf numFmtId="0" fontId="10" fillId="12" borderId="15" xfId="8" applyFont="1" applyFill="1" applyBorder="1"/>
    <xf numFmtId="0" fontId="10" fillId="12" borderId="6" xfId="8" applyFont="1" applyFill="1" applyBorder="1" applyAlignment="1">
      <alignment horizontal="center"/>
    </xf>
    <xf numFmtId="0" fontId="16" fillId="12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4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4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4" borderId="15" xfId="6" applyFont="1" applyFill="1" applyBorder="1" applyAlignment="1">
      <alignment horizontal="center"/>
    </xf>
    <xf numFmtId="43" fontId="19" fillId="0" borderId="15" xfId="1" applyFont="1" applyBorder="1"/>
    <xf numFmtId="189" fontId="19" fillId="0" borderId="19" xfId="1" applyNumberFormat="1" applyFont="1" applyBorder="1"/>
    <xf numFmtId="189" fontId="19" fillId="0" borderId="31" xfId="1" applyNumberFormat="1" applyFont="1" applyBorder="1"/>
    <xf numFmtId="189" fontId="19" fillId="0" borderId="20" xfId="1" applyNumberFormat="1" applyFont="1" applyBorder="1"/>
    <xf numFmtId="188" fontId="19" fillId="0" borderId="14" xfId="1" applyNumberFormat="1" applyFont="1" applyBorder="1"/>
    <xf numFmtId="189" fontId="19" fillId="0" borderId="17" xfId="1" applyNumberFormat="1" applyFont="1" applyBorder="1"/>
    <xf numFmtId="189" fontId="19" fillId="0" borderId="35" xfId="1" applyNumberFormat="1" applyFont="1" applyBorder="1"/>
    <xf numFmtId="189" fontId="19" fillId="0" borderId="18" xfId="1" applyNumberFormat="1" applyFont="1" applyBorder="1"/>
    <xf numFmtId="0" fontId="12" fillId="15" borderId="21" xfId="5" applyFont="1" applyFill="1" applyBorder="1" applyAlignment="1">
      <alignment horizontal="center"/>
    </xf>
    <xf numFmtId="189" fontId="19" fillId="15" borderId="22" xfId="1" applyNumberFormat="1" applyFont="1" applyFill="1" applyBorder="1"/>
    <xf numFmtId="189" fontId="19" fillId="15" borderId="12" xfId="1" applyNumberFormat="1" applyFont="1" applyFill="1" applyBorder="1"/>
    <xf numFmtId="189" fontId="19" fillId="15" borderId="23" xfId="1" applyNumberFormat="1" applyFont="1" applyFill="1" applyBorder="1"/>
    <xf numFmtId="188" fontId="19" fillId="15" borderId="21" xfId="5" applyNumberFormat="1" applyFont="1" applyFill="1" applyBorder="1"/>
    <xf numFmtId="188" fontId="19" fillId="15" borderId="21" xfId="6" applyNumberFormat="1" applyFont="1" applyFill="1" applyBorder="1"/>
    <xf numFmtId="189" fontId="19" fillId="0" borderId="19" xfId="1" applyNumberFormat="1" applyFont="1" applyFill="1" applyBorder="1"/>
    <xf numFmtId="189" fontId="19" fillId="0" borderId="24" xfId="1" applyNumberFormat="1" applyFont="1" applyFill="1" applyBorder="1"/>
    <xf numFmtId="189" fontId="19" fillId="0" borderId="20" xfId="1" applyNumberFormat="1" applyFont="1" applyFill="1" applyBorder="1"/>
    <xf numFmtId="37" fontId="12" fillId="15" borderId="25" xfId="5" applyNumberFormat="1" applyFont="1" applyFill="1" applyBorder="1" applyAlignment="1" applyProtection="1">
      <alignment horizontal="center" vertical="center"/>
    </xf>
    <xf numFmtId="189" fontId="19" fillId="15" borderId="26" xfId="1" applyNumberFormat="1" applyFont="1" applyFill="1" applyBorder="1" applyAlignment="1" applyProtection="1">
      <alignment vertical="center"/>
    </xf>
    <xf numFmtId="189" fontId="19" fillId="15" borderId="36" xfId="1" applyNumberFormat="1" applyFont="1" applyFill="1" applyBorder="1" applyAlignment="1" applyProtection="1">
      <alignment vertical="center"/>
    </xf>
    <xf numFmtId="189" fontId="19" fillId="15" borderId="13" xfId="1" applyNumberFormat="1" applyFont="1" applyFill="1" applyBorder="1"/>
    <xf numFmtId="189" fontId="19" fillId="0" borderId="0" xfId="1" applyNumberFormat="1" applyFont="1" applyBorder="1"/>
    <xf numFmtId="189" fontId="19" fillId="0" borderId="15" xfId="1" applyNumberFormat="1" applyFont="1" applyBorder="1"/>
    <xf numFmtId="188" fontId="19" fillId="0" borderId="16" xfId="1" applyNumberFormat="1" applyFont="1" applyBorder="1"/>
    <xf numFmtId="0" fontId="12" fillId="0" borderId="0" xfId="0" applyFont="1" applyAlignment="1">
      <alignment horizontal="left"/>
    </xf>
    <xf numFmtId="189" fontId="19" fillId="15" borderId="27" xfId="1" applyNumberFormat="1" applyFont="1" applyFill="1" applyBorder="1" applyAlignment="1" applyProtection="1">
      <alignment vertical="center"/>
    </xf>
    <xf numFmtId="189" fontId="15" fillId="10" borderId="0" xfId="4" applyNumberFormat="1" applyFont="1" applyFill="1" applyBorder="1"/>
    <xf numFmtId="0" fontId="15" fillId="10" borderId="0" xfId="4" applyFont="1" applyFill="1" applyBorder="1" applyAlignment="1">
      <alignment horizontal="center"/>
    </xf>
    <xf numFmtId="0" fontId="15" fillId="6" borderId="7" xfId="4" applyFont="1" applyFill="1" applyBorder="1" applyAlignment="1">
      <alignment horizontal="center"/>
    </xf>
    <xf numFmtId="0" fontId="16" fillId="12" borderId="0" xfId="8" applyFont="1" applyFill="1" applyBorder="1" applyAlignment="1">
      <alignment horizontal="center"/>
    </xf>
    <xf numFmtId="189" fontId="8" fillId="6" borderId="14" xfId="4" applyNumberFormat="1" applyFont="1" applyFill="1" applyBorder="1"/>
    <xf numFmtId="189" fontId="8" fillId="7" borderId="21" xfId="3" applyNumberFormat="1" applyFont="1" applyFill="1" applyBorder="1"/>
    <xf numFmtId="189" fontId="8" fillId="7" borderId="34" xfId="3" applyNumberFormat="1" applyFont="1" applyFill="1" applyBorder="1" applyAlignment="1" applyProtection="1">
      <alignment vertical="center"/>
    </xf>
    <xf numFmtId="189" fontId="8" fillId="6" borderId="15" xfId="4" applyNumberFormat="1" applyFont="1" applyFill="1" applyBorder="1"/>
    <xf numFmtId="189" fontId="8" fillId="7" borderId="13" xfId="3" applyNumberFormat="1" applyFont="1" applyFill="1" applyBorder="1"/>
    <xf numFmtId="189" fontId="12" fillId="14" borderId="14" xfId="1" applyNumberFormat="1" applyFont="1" applyFill="1" applyBorder="1"/>
    <xf numFmtId="189" fontId="12" fillId="15" borderId="21" xfId="1" applyNumberFormat="1" applyFont="1" applyFill="1" applyBorder="1"/>
    <xf numFmtId="189" fontId="12" fillId="14" borderId="16" xfId="1" applyNumberFormat="1" applyFont="1" applyFill="1" applyBorder="1"/>
    <xf numFmtId="0" fontId="12" fillId="14" borderId="15" xfId="6" applyFont="1" applyFill="1" applyBorder="1" applyAlignment="1">
      <alignment horizontal="center"/>
    </xf>
    <xf numFmtId="189" fontId="12" fillId="14" borderId="0" xfId="1" applyNumberFormat="1" applyFont="1" applyFill="1" applyBorder="1"/>
    <xf numFmtId="189" fontId="12" fillId="15" borderId="11" xfId="1" applyNumberFormat="1" applyFont="1" applyFill="1" applyBorder="1"/>
    <xf numFmtId="189" fontId="12" fillId="15" borderId="13" xfId="1" applyNumberFormat="1" applyFont="1" applyFill="1" applyBorder="1"/>
    <xf numFmtId="189" fontId="12" fillId="14" borderId="29" xfId="1" applyNumberFormat="1" applyFont="1" applyFill="1" applyBorder="1"/>
    <xf numFmtId="189" fontId="12" fillId="15" borderId="22" xfId="1" applyNumberFormat="1" applyFont="1" applyFill="1" applyBorder="1"/>
    <xf numFmtId="189" fontId="21" fillId="14" borderId="14" xfId="1" applyNumberFormat="1" applyFont="1" applyFill="1" applyBorder="1"/>
    <xf numFmtId="189" fontId="21" fillId="15" borderId="21" xfId="1" applyNumberFormat="1" applyFont="1" applyFill="1" applyBorder="1"/>
    <xf numFmtId="189" fontId="21" fillId="15" borderId="34" xfId="1" applyNumberFormat="1" applyFont="1" applyFill="1" applyBorder="1" applyAlignment="1" applyProtection="1">
      <alignment vertical="center"/>
    </xf>
    <xf numFmtId="189" fontId="21" fillId="14" borderId="7" xfId="1" applyNumberFormat="1" applyFont="1" applyFill="1" applyBorder="1"/>
    <xf numFmtId="189" fontId="21" fillId="14" borderId="16" xfId="1" applyNumberFormat="1" applyFont="1" applyFill="1" applyBorder="1"/>
    <xf numFmtId="0" fontId="21" fillId="14" borderId="15" xfId="6" applyFont="1" applyFill="1" applyBorder="1" applyAlignment="1">
      <alignment horizontal="center"/>
    </xf>
    <xf numFmtId="189" fontId="21" fillId="14" borderId="0" xfId="1" applyNumberFormat="1" applyFont="1" applyFill="1" applyBorder="1"/>
    <xf numFmtId="189" fontId="21" fillId="15" borderId="11" xfId="1" applyNumberFormat="1" applyFont="1" applyFill="1" applyBorder="1"/>
    <xf numFmtId="189" fontId="21" fillId="15" borderId="13" xfId="1" applyNumberFormat="1" applyFont="1" applyFill="1" applyBorder="1"/>
    <xf numFmtId="189" fontId="21" fillId="14" borderId="29" xfId="1" applyNumberFormat="1" applyFont="1" applyFill="1" applyBorder="1"/>
    <xf numFmtId="189" fontId="21" fillId="15" borderId="22" xfId="1" applyNumberFormat="1" applyFont="1" applyFill="1" applyBorder="1"/>
    <xf numFmtId="189" fontId="22" fillId="14" borderId="14" xfId="1" applyNumberFormat="1" applyFont="1" applyFill="1" applyBorder="1"/>
    <xf numFmtId="189" fontId="22" fillId="15" borderId="21" xfId="1" applyNumberFormat="1" applyFont="1" applyFill="1" applyBorder="1"/>
    <xf numFmtId="189" fontId="22" fillId="15" borderId="34" xfId="1" applyNumberFormat="1" applyFont="1" applyFill="1" applyBorder="1" applyAlignment="1" applyProtection="1">
      <alignment vertical="center"/>
    </xf>
    <xf numFmtId="189" fontId="22" fillId="14" borderId="7" xfId="1" applyNumberFormat="1" applyFont="1" applyFill="1" applyBorder="1"/>
    <xf numFmtId="189" fontId="22" fillId="14" borderId="16" xfId="1" applyNumberFormat="1" applyFont="1" applyFill="1" applyBorder="1"/>
    <xf numFmtId="0" fontId="22" fillId="14" borderId="15" xfId="6" applyFont="1" applyFill="1" applyBorder="1" applyAlignment="1">
      <alignment horizontal="center"/>
    </xf>
    <xf numFmtId="189" fontId="22" fillId="14" borderId="0" xfId="1" applyNumberFormat="1" applyFont="1" applyFill="1" applyBorder="1"/>
    <xf numFmtId="189" fontId="22" fillId="15" borderId="11" xfId="1" applyNumberFormat="1" applyFont="1" applyFill="1" applyBorder="1"/>
    <xf numFmtId="189" fontId="22" fillId="15" borderId="13" xfId="1" applyNumberFormat="1" applyFont="1" applyFill="1" applyBorder="1"/>
    <xf numFmtId="189" fontId="22" fillId="14" borderId="29" xfId="1" applyNumberFormat="1" applyFont="1" applyFill="1" applyBorder="1"/>
    <xf numFmtId="189" fontId="22" fillId="15" borderId="22" xfId="1" applyNumberFormat="1" applyFont="1" applyFill="1" applyBorder="1"/>
    <xf numFmtId="189" fontId="12" fillId="15" borderId="28" xfId="1" applyNumberFormat="1" applyFont="1" applyFill="1" applyBorder="1" applyAlignment="1" applyProtection="1">
      <alignment vertical="center"/>
    </xf>
    <xf numFmtId="189" fontId="12" fillId="14" borderId="1" xfId="1" applyNumberFormat="1" applyFont="1" applyFill="1" applyBorder="1"/>
    <xf numFmtId="189" fontId="21" fillId="15" borderId="28" xfId="1" applyNumberFormat="1" applyFont="1" applyFill="1" applyBorder="1" applyAlignment="1" applyProtection="1">
      <alignment vertical="center"/>
    </xf>
    <xf numFmtId="189" fontId="21" fillId="14" borderId="1" xfId="1" applyNumberFormat="1" applyFont="1" applyFill="1" applyBorder="1"/>
    <xf numFmtId="189" fontId="22" fillId="15" borderId="28" xfId="1" applyNumberFormat="1" applyFont="1" applyFill="1" applyBorder="1" applyAlignment="1" applyProtection="1">
      <alignment vertical="center"/>
    </xf>
    <xf numFmtId="189" fontId="22" fillId="14" borderId="1" xfId="1" applyNumberFormat="1" applyFont="1" applyFill="1" applyBorder="1"/>
    <xf numFmtId="189" fontId="23" fillId="6" borderId="14" xfId="4" applyNumberFormat="1" applyFont="1" applyFill="1" applyBorder="1"/>
    <xf numFmtId="189" fontId="23" fillId="7" borderId="21" xfId="3" applyNumberFormat="1" applyFont="1" applyFill="1" applyBorder="1"/>
    <xf numFmtId="189" fontId="23" fillId="7" borderId="34" xfId="3" applyNumberFormat="1" applyFont="1" applyFill="1" applyBorder="1" applyAlignment="1" applyProtection="1">
      <alignment vertical="center"/>
    </xf>
    <xf numFmtId="189" fontId="23" fillId="6" borderId="15" xfId="4" applyNumberFormat="1" applyFont="1" applyFill="1" applyBorder="1"/>
    <xf numFmtId="189" fontId="23" fillId="7" borderId="13" xfId="3" applyNumberFormat="1" applyFont="1" applyFill="1" applyBorder="1"/>
    <xf numFmtId="189" fontId="24" fillId="6" borderId="14" xfId="4" applyNumberFormat="1" applyFont="1" applyFill="1" applyBorder="1"/>
    <xf numFmtId="189" fontId="24" fillId="7" borderId="21" xfId="3" applyNumberFormat="1" applyFont="1" applyFill="1" applyBorder="1"/>
    <xf numFmtId="189" fontId="24" fillId="7" borderId="34" xfId="3" applyNumberFormat="1" applyFont="1" applyFill="1" applyBorder="1" applyAlignment="1" applyProtection="1">
      <alignment vertical="center"/>
    </xf>
    <xf numFmtId="189" fontId="24" fillId="6" borderId="15" xfId="4" applyNumberFormat="1" applyFont="1" applyFill="1" applyBorder="1"/>
    <xf numFmtId="189" fontId="24" fillId="7" borderId="13" xfId="3" applyNumberFormat="1" applyFont="1" applyFill="1" applyBorder="1"/>
    <xf numFmtId="189" fontId="24" fillId="6" borderId="38" xfId="4" applyNumberFormat="1" applyFont="1" applyFill="1" applyBorder="1"/>
    <xf numFmtId="189" fontId="10" fillId="12" borderId="14" xfId="8" applyNumberFormat="1" applyFont="1" applyFill="1" applyBorder="1"/>
    <xf numFmtId="189" fontId="10" fillId="13" borderId="22" xfId="7" applyNumberFormat="1" applyFont="1" applyFill="1" applyBorder="1"/>
    <xf numFmtId="189" fontId="10" fillId="12" borderId="24" xfId="8" applyNumberFormat="1" applyFont="1" applyFill="1" applyBorder="1"/>
    <xf numFmtId="189" fontId="10" fillId="13" borderId="25" xfId="7" applyNumberFormat="1" applyFont="1" applyFill="1" applyBorder="1" applyAlignment="1" applyProtection="1">
      <alignment vertical="center"/>
    </xf>
    <xf numFmtId="189" fontId="25" fillId="12" borderId="14" xfId="8" applyNumberFormat="1" applyFont="1" applyFill="1" applyBorder="1"/>
    <xf numFmtId="189" fontId="25" fillId="13" borderId="22" xfId="7" applyNumberFormat="1" applyFont="1" applyFill="1" applyBorder="1"/>
    <xf numFmtId="189" fontId="25" fillId="12" borderId="24" xfId="8" applyNumberFormat="1" applyFont="1" applyFill="1" applyBorder="1"/>
    <xf numFmtId="189" fontId="25" fillId="13" borderId="25" xfId="7" applyNumberFormat="1" applyFont="1" applyFill="1" applyBorder="1" applyAlignment="1" applyProtection="1">
      <alignment vertical="center"/>
    </xf>
    <xf numFmtId="189" fontId="26" fillId="12" borderId="14" xfId="8" applyNumberFormat="1" applyFont="1" applyFill="1" applyBorder="1"/>
    <xf numFmtId="189" fontId="26" fillId="13" borderId="22" xfId="7" applyNumberFormat="1" applyFont="1" applyFill="1" applyBorder="1"/>
    <xf numFmtId="189" fontId="26" fillId="12" borderId="24" xfId="8" applyNumberFormat="1" applyFont="1" applyFill="1" applyBorder="1"/>
    <xf numFmtId="189" fontId="26" fillId="13" borderId="25" xfId="7" applyNumberFormat="1" applyFont="1" applyFill="1" applyBorder="1" applyAlignment="1" applyProtection="1">
      <alignment vertical="center"/>
    </xf>
    <xf numFmtId="189" fontId="10" fillId="13" borderId="21" xfId="7" applyNumberFormat="1" applyFont="1" applyFill="1" applyBorder="1"/>
    <xf numFmtId="189" fontId="10" fillId="13" borderId="34" xfId="7" applyNumberFormat="1" applyFont="1" applyFill="1" applyBorder="1" applyAlignment="1" applyProtection="1">
      <alignment vertical="center"/>
    </xf>
    <xf numFmtId="189" fontId="10" fillId="12" borderId="15" xfId="8" applyNumberFormat="1" applyFont="1" applyFill="1" applyBorder="1"/>
    <xf numFmtId="189" fontId="25" fillId="12" borderId="15" xfId="8" applyNumberFormat="1" applyFont="1" applyFill="1" applyBorder="1"/>
    <xf numFmtId="189" fontId="25" fillId="12" borderId="0" xfId="8" applyNumberFormat="1" applyFont="1" applyFill="1" applyBorder="1"/>
    <xf numFmtId="189" fontId="26" fillId="12" borderId="15" xfId="8" applyNumberFormat="1" applyFont="1" applyFill="1" applyBorder="1"/>
    <xf numFmtId="189" fontId="26" fillId="12" borderId="0" xfId="8" applyNumberFormat="1" applyFont="1" applyFill="1" applyBorder="1"/>
    <xf numFmtId="189" fontId="15" fillId="7" borderId="34" xfId="3" applyNumberFormat="1" applyFont="1" applyFill="1" applyBorder="1" applyAlignment="1" applyProtection="1">
      <alignment vertical="center"/>
    </xf>
    <xf numFmtId="0" fontId="10" fillId="12" borderId="6" xfId="8" applyFont="1" applyFill="1" applyBorder="1" applyAlignment="1">
      <alignment horizontal="center"/>
    </xf>
    <xf numFmtId="0" fontId="12" fillId="14" borderId="6" xfId="6" applyFont="1" applyFill="1" applyBorder="1" applyAlignment="1">
      <alignment horizontal="center"/>
    </xf>
    <xf numFmtId="0" fontId="10" fillId="12" borderId="12" xfId="8" applyFont="1" applyFill="1" applyBorder="1" applyAlignment="1">
      <alignment horizontal="centerContinuous"/>
    </xf>
    <xf numFmtId="0" fontId="10" fillId="12" borderId="13" xfId="8" applyFont="1" applyFill="1" applyBorder="1" applyAlignment="1">
      <alignment horizontal="centerContinuous"/>
    </xf>
    <xf numFmtId="0" fontId="10" fillId="12" borderId="11" xfId="8" applyFont="1" applyFill="1" applyBorder="1" applyAlignment="1">
      <alignment horizontal="centerContinuous"/>
    </xf>
    <xf numFmtId="189" fontId="19" fillId="0" borderId="24" xfId="1" applyNumberFormat="1" applyFont="1" applyBorder="1"/>
    <xf numFmtId="189" fontId="19" fillId="15" borderId="11" xfId="1" applyNumberFormat="1" applyFont="1" applyFill="1" applyBorder="1"/>
    <xf numFmtId="189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89" fontId="19" fillId="15" borderId="39" xfId="1" applyNumberFormat="1" applyFont="1" applyFill="1" applyBorder="1"/>
    <xf numFmtId="189" fontId="19" fillId="0" borderId="31" xfId="1" applyNumberFormat="1" applyFont="1" applyFill="1" applyBorder="1"/>
    <xf numFmtId="189" fontId="19" fillId="15" borderId="40" xfId="1" applyNumberFormat="1" applyFont="1" applyFill="1" applyBorder="1"/>
    <xf numFmtId="189" fontId="16" fillId="13" borderId="12" xfId="7" applyNumberFormat="1" applyFont="1" applyFill="1" applyBorder="1"/>
    <xf numFmtId="189" fontId="16" fillId="13" borderId="32" xfId="7" applyNumberFormat="1" applyFont="1" applyFill="1" applyBorder="1" applyAlignment="1" applyProtection="1">
      <alignment vertical="center"/>
    </xf>
    <xf numFmtId="0" fontId="18" fillId="0" borderId="15" xfId="0" applyFont="1" applyBorder="1" applyAlignment="1">
      <alignment horizontal="center"/>
    </xf>
    <xf numFmtId="189" fontId="16" fillId="0" borderId="15" xfId="1" applyNumberFormat="1" applyFont="1" applyBorder="1"/>
    <xf numFmtId="189" fontId="16" fillId="0" borderId="6" xfId="1" applyNumberFormat="1" applyFont="1" applyBorder="1"/>
    <xf numFmtId="189" fontId="16" fillId="13" borderId="28" xfId="7" applyNumberFormat="1" applyFont="1" applyFill="1" applyBorder="1" applyAlignment="1" applyProtection="1">
      <alignment vertical="center"/>
    </xf>
    <xf numFmtId="189" fontId="16" fillId="0" borderId="3" xfId="1" applyNumberFormat="1" applyFont="1" applyBorder="1"/>
    <xf numFmtId="0" fontId="16" fillId="12" borderId="7" xfId="8" applyFont="1" applyFill="1" applyBorder="1" applyAlignment="1">
      <alignment horizontal="center"/>
    </xf>
    <xf numFmtId="189" fontId="26" fillId="13" borderId="21" xfId="7" applyNumberFormat="1" applyFont="1" applyFill="1" applyBorder="1"/>
    <xf numFmtId="189" fontId="26" fillId="13" borderId="34" xfId="7" applyNumberFormat="1" applyFont="1" applyFill="1" applyBorder="1" applyAlignment="1" applyProtection="1">
      <alignment vertical="center"/>
    </xf>
    <xf numFmtId="189" fontId="26" fillId="12" borderId="16" xfId="8" applyNumberFormat="1" applyFont="1" applyFill="1" applyBorder="1"/>
    <xf numFmtId="0" fontId="13" fillId="0" borderId="4" xfId="0" applyFont="1" applyBorder="1" applyAlignment="1">
      <alignment horizontal="center"/>
    </xf>
    <xf numFmtId="189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7" borderId="12" xfId="8" applyFont="1" applyFill="1" applyBorder="1" applyAlignment="1">
      <alignment horizontal="centerContinuous"/>
    </xf>
    <xf numFmtId="0" fontId="28" fillId="17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0" borderId="0" xfId="0" applyFont="1" applyBorder="1"/>
    <xf numFmtId="0" fontId="28" fillId="17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7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17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7" borderId="14" xfId="8" applyNumberFormat="1" applyFont="1" applyFill="1" applyBorder="1"/>
    <xf numFmtId="189" fontId="29" fillId="0" borderId="14" xfId="1" applyNumberFormat="1" applyFont="1" applyBorder="1"/>
    <xf numFmtId="188" fontId="29" fillId="0" borderId="14" xfId="1" applyNumberFormat="1" applyFont="1" applyBorder="1"/>
    <xf numFmtId="0" fontId="28" fillId="18" borderId="21" xfId="7" applyFont="1" applyFill="1" applyBorder="1" applyAlignment="1">
      <alignment horizontal="center"/>
    </xf>
    <xf numFmtId="189" fontId="29" fillId="18" borderId="22" xfId="7" applyNumberFormat="1" applyFont="1" applyFill="1" applyBorder="1"/>
    <xf numFmtId="189" fontId="29" fillId="18" borderId="23" xfId="7" applyNumberFormat="1" applyFont="1" applyFill="1" applyBorder="1"/>
    <xf numFmtId="189" fontId="28" fillId="18" borderId="22" xfId="7" applyNumberFormat="1" applyFont="1" applyFill="1" applyBorder="1"/>
    <xf numFmtId="188" fontId="29" fillId="18" borderId="21" xfId="7" applyNumberFormat="1" applyFont="1" applyFill="1" applyBorder="1"/>
    <xf numFmtId="189" fontId="28" fillId="17" borderId="24" xfId="8" applyNumberFormat="1" applyFont="1" applyFill="1" applyBorder="1"/>
    <xf numFmtId="189" fontId="29" fillId="0" borderId="16" xfId="1" applyNumberFormat="1" applyFont="1" applyBorder="1"/>
    <xf numFmtId="37" fontId="28" fillId="18" borderId="25" xfId="7" applyNumberFormat="1" applyFont="1" applyFill="1" applyBorder="1" applyAlignment="1" applyProtection="1">
      <alignment horizontal="center" vertical="center"/>
    </xf>
    <xf numFmtId="189" fontId="29" fillId="18" borderId="26" xfId="7" applyNumberFormat="1" applyFont="1" applyFill="1" applyBorder="1" applyAlignment="1" applyProtection="1">
      <alignment vertical="center"/>
    </xf>
    <xf numFmtId="189" fontId="28" fillId="18" borderId="25" xfId="7" applyNumberFormat="1" applyFont="1" applyFill="1" applyBorder="1" applyAlignment="1" applyProtection="1">
      <alignment vertical="center"/>
    </xf>
    <xf numFmtId="189" fontId="29" fillId="18" borderId="25" xfId="7" applyNumberFormat="1" applyFont="1" applyFill="1" applyBorder="1" applyAlignment="1" applyProtection="1">
      <alignment vertical="center"/>
    </xf>
    <xf numFmtId="188" fontId="29" fillId="18" borderId="28" xfId="7" applyNumberFormat="1" applyFont="1" applyFill="1" applyBorder="1" applyAlignment="1" applyProtection="1">
      <alignment vertical="center"/>
    </xf>
    <xf numFmtId="189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7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89" fontId="29" fillId="0" borderId="24" xfId="1" applyNumberFormat="1" applyFont="1" applyBorder="1"/>
    <xf numFmtId="188" fontId="29" fillId="0" borderId="15" xfId="1" applyNumberFormat="1" applyFont="1" applyBorder="1"/>
    <xf numFmtId="189" fontId="29" fillId="18" borderId="11" xfId="7" applyNumberFormat="1" applyFont="1" applyFill="1" applyBorder="1"/>
    <xf numFmtId="189" fontId="28" fillId="18" borderId="21" xfId="7" applyNumberFormat="1" applyFont="1" applyFill="1" applyBorder="1"/>
    <xf numFmtId="188" fontId="29" fillId="18" borderId="13" xfId="7" applyNumberFormat="1" applyFont="1" applyFill="1" applyBorder="1"/>
    <xf numFmtId="189" fontId="29" fillId="0" borderId="4" xfId="1" applyNumberFormat="1" applyFont="1" applyBorder="1"/>
    <xf numFmtId="189" fontId="29" fillId="18" borderId="37" xfId="7" applyNumberFormat="1" applyFont="1" applyFill="1" applyBorder="1" applyAlignment="1" applyProtection="1">
      <alignment vertical="center"/>
    </xf>
    <xf numFmtId="189" fontId="28" fillId="18" borderId="34" xfId="7" applyNumberFormat="1" applyFont="1" applyFill="1" applyBorder="1" applyAlignment="1" applyProtection="1">
      <alignment vertical="center"/>
    </xf>
    <xf numFmtId="189" fontId="29" fillId="0" borderId="1" xfId="1" applyNumberFormat="1" applyFont="1" applyBorder="1"/>
    <xf numFmtId="0" fontId="28" fillId="17" borderId="15" xfId="8" applyFont="1" applyFill="1" applyBorder="1"/>
    <xf numFmtId="0" fontId="28" fillId="17" borderId="6" xfId="8" applyFont="1" applyFill="1" applyBorder="1" applyAlignment="1">
      <alignment horizontal="center"/>
    </xf>
    <xf numFmtId="0" fontId="29" fillId="17" borderId="15" xfId="8" applyFont="1" applyFill="1" applyBorder="1" applyAlignment="1">
      <alignment horizontal="center"/>
    </xf>
    <xf numFmtId="189" fontId="28" fillId="17" borderId="15" xfId="8" applyNumberFormat="1" applyFont="1" applyFill="1" applyBorder="1"/>
    <xf numFmtId="0" fontId="29" fillId="17" borderId="0" xfId="8" applyFont="1" applyFill="1" applyBorder="1" applyAlignment="1">
      <alignment horizontal="center"/>
    </xf>
    <xf numFmtId="189" fontId="28" fillId="17" borderId="0" xfId="8" applyNumberFormat="1" applyFont="1" applyFill="1" applyBorder="1"/>
    <xf numFmtId="0" fontId="29" fillId="17" borderId="7" xfId="8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189" fontId="29" fillId="18" borderId="12" xfId="7" applyNumberFormat="1" applyFont="1" applyFill="1" applyBorder="1"/>
    <xf numFmtId="189" fontId="29" fillId="0" borderId="5" xfId="1" applyNumberFormat="1" applyFont="1" applyBorder="1"/>
    <xf numFmtId="189" fontId="29" fillId="18" borderId="32" xfId="7" applyNumberFormat="1" applyFont="1" applyFill="1" applyBorder="1" applyAlignment="1" applyProtection="1">
      <alignment vertical="center"/>
    </xf>
    <xf numFmtId="189" fontId="29" fillId="0" borderId="2" xfId="1" applyNumberFormat="1" applyFont="1" applyBorder="1"/>
    <xf numFmtId="189" fontId="28" fillId="17" borderId="16" xfId="8" applyNumberFormat="1" applyFont="1" applyFill="1" applyBorder="1"/>
    <xf numFmtId="189" fontId="24" fillId="6" borderId="16" xfId="4" applyNumberFormat="1" applyFont="1" applyFill="1" applyBorder="1"/>
    <xf numFmtId="189" fontId="8" fillId="6" borderId="7" xfId="4" applyNumberFormat="1" applyFont="1" applyFill="1" applyBorder="1"/>
    <xf numFmtId="189" fontId="23" fillId="6" borderId="7" xfId="4" applyNumberFormat="1" applyFont="1" applyFill="1" applyBorder="1"/>
    <xf numFmtId="189" fontId="24" fillId="6" borderId="7" xfId="4" applyNumberFormat="1" applyFont="1" applyFill="1" applyBorder="1"/>
    <xf numFmtId="189" fontId="15" fillId="7" borderId="41" xfId="3" applyNumberFormat="1" applyFont="1" applyFill="1" applyBorder="1" applyAlignment="1" applyProtection="1">
      <alignment vertical="center"/>
    </xf>
    <xf numFmtId="0" fontId="10" fillId="0" borderId="42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89" fontId="16" fillId="0" borderId="30" xfId="1" applyNumberFormat="1" applyFont="1" applyBorder="1"/>
    <xf numFmtId="189" fontId="29" fillId="0" borderId="15" xfId="1" applyNumberFormat="1" applyFont="1" applyBorder="1"/>
    <xf numFmtId="189" fontId="29" fillId="0" borderId="6" xfId="1" applyNumberFormat="1" applyFont="1" applyBorder="1"/>
    <xf numFmtId="189" fontId="29" fillId="18" borderId="28" xfId="7" applyNumberFormat="1" applyFont="1" applyFill="1" applyBorder="1" applyAlignment="1" applyProtection="1">
      <alignment vertical="center"/>
    </xf>
    <xf numFmtId="189" fontId="29" fillId="0" borderId="3" xfId="1" applyNumberFormat="1" applyFont="1" applyBorder="1"/>
    <xf numFmtId="0" fontId="31" fillId="0" borderId="30" xfId="0" applyFont="1" applyBorder="1" applyAlignment="1">
      <alignment horizontal="center"/>
    </xf>
    <xf numFmtId="189" fontId="29" fillId="0" borderId="30" xfId="1" applyNumberFormat="1" applyFont="1" applyBorder="1"/>
    <xf numFmtId="0" fontId="10" fillId="12" borderId="6" xfId="8" applyFont="1" applyFill="1" applyBorder="1" applyAlignment="1">
      <alignment horizontal="center"/>
    </xf>
    <xf numFmtId="0" fontId="12" fillId="14" borderId="6" xfId="6" applyFont="1" applyFill="1" applyBorder="1" applyAlignment="1">
      <alignment horizontal="center"/>
    </xf>
    <xf numFmtId="0" fontId="28" fillId="17" borderId="6" xfId="8" applyFont="1" applyFill="1" applyBorder="1" applyAlignment="1">
      <alignment horizontal="center"/>
    </xf>
    <xf numFmtId="189" fontId="3" fillId="0" borderId="0" xfId="1" applyNumberFormat="1" applyFont="1"/>
    <xf numFmtId="9" fontId="4" fillId="0" borderId="0" xfId="2" applyNumberFormat="1" applyFont="1"/>
    <xf numFmtId="189" fontId="4" fillId="0" borderId="0" xfId="1" applyNumberFormat="1" applyFont="1"/>
    <xf numFmtId="189" fontId="4" fillId="11" borderId="0" xfId="1" applyNumberFormat="1" applyFont="1" applyFill="1"/>
    <xf numFmtId="189" fontId="3" fillId="0" borderId="0" xfId="0" applyNumberFormat="1" applyFont="1"/>
    <xf numFmtId="10" fontId="3" fillId="0" borderId="0" xfId="2" applyNumberFormat="1" applyFont="1"/>
    <xf numFmtId="189" fontId="19" fillId="0" borderId="14" xfId="1" applyNumberFormat="1" applyFont="1" applyBorder="1"/>
    <xf numFmtId="43" fontId="15" fillId="0" borderId="15" xfId="1" applyFont="1" applyBorder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89" fontId="28" fillId="17" borderId="14" xfId="8" applyNumberFormat="1" applyFont="1" applyFill="1" applyBorder="1" applyAlignment="1">
      <alignment vertical="center"/>
    </xf>
    <xf numFmtId="189" fontId="29" fillId="0" borderId="14" xfId="1" applyNumberFormat="1" applyFont="1" applyBorder="1" applyAlignment="1">
      <alignment vertical="center"/>
    </xf>
    <xf numFmtId="188" fontId="29" fillId="0" borderId="14" xfId="1" applyNumberFormat="1" applyFont="1" applyBorder="1" applyAlignment="1">
      <alignment vertical="center"/>
    </xf>
    <xf numFmtId="189" fontId="32" fillId="10" borderId="43" xfId="1" applyNumberFormat="1" applyFont="1" applyFill="1" applyBorder="1" applyAlignment="1">
      <alignment vertical="center"/>
    </xf>
    <xf numFmtId="189" fontId="33" fillId="0" borderId="0" xfId="1" applyNumberFormat="1" applyFont="1"/>
    <xf numFmtId="10" fontId="33" fillId="0" borderId="0" xfId="2" applyNumberFormat="1" applyFont="1"/>
    <xf numFmtId="43" fontId="33" fillId="0" borderId="0" xfId="1" applyNumberFormat="1" applyFont="1"/>
    <xf numFmtId="0" fontId="29" fillId="16" borderId="14" xfId="8" applyFont="1" applyFill="1" applyBorder="1" applyAlignment="1">
      <alignment horizontal="center"/>
    </xf>
    <xf numFmtId="189" fontId="28" fillId="16" borderId="14" xfId="8" applyNumberFormat="1" applyFont="1" applyFill="1" applyBorder="1"/>
    <xf numFmtId="189" fontId="28" fillId="16" borderId="24" xfId="8" applyNumberFormat="1" applyFont="1" applyFill="1" applyBorder="1"/>
    <xf numFmtId="0" fontId="29" fillId="16" borderId="15" xfId="8" applyFont="1" applyFill="1" applyBorder="1" applyAlignment="1">
      <alignment horizontal="center"/>
    </xf>
    <xf numFmtId="0" fontId="29" fillId="16" borderId="0" xfId="8" applyFont="1" applyFill="1" applyBorder="1" applyAlignment="1">
      <alignment horizontal="center"/>
    </xf>
    <xf numFmtId="189" fontId="28" fillId="16" borderId="15" xfId="8" applyNumberFormat="1" applyFont="1" applyFill="1" applyBorder="1"/>
    <xf numFmtId="189" fontId="28" fillId="16" borderId="0" xfId="8" applyNumberFormat="1" applyFont="1" applyFill="1" applyBorder="1"/>
    <xf numFmtId="189" fontId="34" fillId="14" borderId="0" xfId="1" applyNumberFormat="1" applyFont="1" applyFill="1" applyBorder="1"/>
    <xf numFmtId="189" fontId="34" fillId="15" borderId="11" xfId="1" applyNumberFormat="1" applyFont="1" applyFill="1" applyBorder="1"/>
    <xf numFmtId="189" fontId="34" fillId="15" borderId="13" xfId="1" applyNumberFormat="1" applyFont="1" applyFill="1" applyBorder="1"/>
    <xf numFmtId="189" fontId="34" fillId="14" borderId="29" xfId="1" applyNumberFormat="1" applyFont="1" applyFill="1" applyBorder="1"/>
    <xf numFmtId="189" fontId="34" fillId="14" borderId="14" xfId="1" applyNumberFormat="1" applyFont="1" applyFill="1" applyBorder="1"/>
    <xf numFmtId="189" fontId="34" fillId="14" borderId="16" xfId="1" applyNumberFormat="1" applyFont="1" applyFill="1" applyBorder="1"/>
    <xf numFmtId="189" fontId="34" fillId="15" borderId="22" xfId="1" applyNumberFormat="1" applyFont="1" applyFill="1" applyBorder="1"/>
    <xf numFmtId="189" fontId="34" fillId="15" borderId="21" xfId="1" applyNumberFormat="1" applyFont="1" applyFill="1" applyBorder="1"/>
    <xf numFmtId="189" fontId="35" fillId="6" borderId="14" xfId="4" applyNumberFormat="1" applyFont="1" applyFill="1" applyBorder="1"/>
    <xf numFmtId="189" fontId="35" fillId="7" borderId="21" xfId="3" applyNumberFormat="1" applyFont="1" applyFill="1" applyBorder="1"/>
    <xf numFmtId="189" fontId="35" fillId="6" borderId="15" xfId="4" applyNumberFormat="1" applyFont="1" applyFill="1" applyBorder="1"/>
    <xf numFmtId="189" fontId="35" fillId="7" borderId="13" xfId="3" applyNumberFormat="1" applyFont="1" applyFill="1" applyBorder="1"/>
    <xf numFmtId="189" fontId="8" fillId="6" borderId="16" xfId="4" applyNumberFormat="1" applyFont="1" applyFill="1" applyBorder="1"/>
    <xf numFmtId="0" fontId="28" fillId="17" borderId="5" xfId="8" applyFont="1" applyFill="1" applyBorder="1" applyAlignment="1">
      <alignment horizontal="center"/>
    </xf>
    <xf numFmtId="189" fontId="32" fillId="10" borderId="19" xfId="1" applyNumberFormat="1" applyFont="1" applyFill="1" applyBorder="1" applyAlignment="1">
      <alignment vertical="center"/>
    </xf>
    <xf numFmtId="189" fontId="29" fillId="0" borderId="17" xfId="1" applyNumberFormat="1" applyFont="1" applyBorder="1"/>
    <xf numFmtId="188" fontId="29" fillId="0" borderId="16" xfId="1" applyNumberFormat="1" applyFont="1" applyBorder="1"/>
    <xf numFmtId="0" fontId="28" fillId="17" borderId="0" xfId="8" applyFont="1" applyFill="1" applyBorder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2" borderId="4" xfId="8" applyFont="1" applyFill="1" applyBorder="1" applyAlignment="1">
      <alignment horizontal="center"/>
    </xf>
    <xf numFmtId="0" fontId="10" fillId="12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89" fontId="28" fillId="18" borderId="44" xfId="7" applyNumberFormat="1" applyFont="1" applyFill="1" applyBorder="1" applyAlignment="1" applyProtection="1">
      <alignment vertical="center"/>
    </xf>
    <xf numFmtId="189" fontId="35" fillId="7" borderId="34" xfId="3" applyNumberFormat="1" applyFont="1" applyFill="1" applyBorder="1" applyAlignment="1" applyProtection="1">
      <alignment vertical="center"/>
    </xf>
    <xf numFmtId="189" fontId="35" fillId="6" borderId="16" xfId="4" applyNumberFormat="1" applyFont="1" applyFill="1" applyBorder="1"/>
    <xf numFmtId="189" fontId="19" fillId="0" borderId="0" xfId="0" applyNumberFormat="1" applyFont="1"/>
    <xf numFmtId="189" fontId="26" fillId="13" borderId="44" xfId="7" applyNumberFormat="1" applyFont="1" applyFill="1" applyBorder="1" applyAlignment="1" applyProtection="1">
      <alignment vertical="center"/>
    </xf>
    <xf numFmtId="43" fontId="19" fillId="0" borderId="14" xfId="1" applyFont="1" applyBorder="1"/>
    <xf numFmtId="43" fontId="19" fillId="15" borderId="21" xfId="1" applyFont="1" applyFill="1" applyBorder="1"/>
    <xf numFmtId="43" fontId="19" fillId="0" borderId="16" xfId="1" applyFont="1" applyBorder="1"/>
    <xf numFmtId="189" fontId="24" fillId="6" borderId="45" xfId="4" applyNumberFormat="1" applyFont="1" applyFill="1" applyBorder="1"/>
    <xf numFmtId="189" fontId="33" fillId="0" borderId="0" xfId="2" applyNumberFormat="1" applyFont="1"/>
    <xf numFmtId="189" fontId="15" fillId="0" borderId="15" xfId="1" applyNumberFormat="1" applyFont="1" applyBorder="1"/>
    <xf numFmtId="189" fontId="15" fillId="7" borderId="13" xfId="1" applyNumberFormat="1" applyFont="1" applyFill="1" applyBorder="1"/>
    <xf numFmtId="189" fontId="15" fillId="7" borderId="28" xfId="1" applyNumberFormat="1" applyFont="1" applyFill="1" applyBorder="1" applyAlignment="1" applyProtection="1">
      <alignment vertical="center"/>
    </xf>
    <xf numFmtId="189" fontId="16" fillId="13" borderId="21" xfId="1" applyNumberFormat="1" applyFont="1" applyFill="1" applyBorder="1"/>
    <xf numFmtId="189" fontId="16" fillId="13" borderId="28" xfId="1" applyNumberFormat="1" applyFont="1" applyFill="1" applyBorder="1" applyAlignment="1" applyProtection="1">
      <alignment vertical="center"/>
    </xf>
    <xf numFmtId="189" fontId="16" fillId="13" borderId="13" xfId="1" applyNumberFormat="1" applyFont="1" applyFill="1" applyBorder="1"/>
    <xf numFmtId="189" fontId="29" fillId="18" borderId="21" xfId="1" applyNumberFormat="1" applyFont="1" applyFill="1" applyBorder="1"/>
    <xf numFmtId="189" fontId="29" fillId="18" borderId="28" xfId="1" applyNumberFormat="1" applyFont="1" applyFill="1" applyBorder="1" applyAlignment="1" applyProtection="1">
      <alignment vertical="center"/>
    </xf>
    <xf numFmtId="189" fontId="29" fillId="18" borderId="13" xfId="1" applyNumberFormat="1" applyFont="1" applyFill="1" applyBorder="1"/>
    <xf numFmtId="188" fontId="29" fillId="18" borderId="46" xfId="7" applyNumberFormat="1" applyFont="1" applyFill="1" applyBorder="1" applyAlignment="1" applyProtection="1">
      <alignment vertical="center"/>
    </xf>
    <xf numFmtId="189" fontId="29" fillId="18" borderId="46" xfId="1" applyNumberFormat="1" applyFont="1" applyFill="1" applyBorder="1" applyAlignment="1" applyProtection="1">
      <alignment vertical="center"/>
    </xf>
    <xf numFmtId="0" fontId="10" fillId="12" borderId="6" xfId="8" applyFont="1" applyFill="1" applyBorder="1" applyAlignment="1">
      <alignment horizontal="center"/>
    </xf>
    <xf numFmtId="0" fontId="12" fillId="14" borderId="6" xfId="6" applyFont="1" applyFill="1" applyBorder="1" applyAlignment="1">
      <alignment horizontal="center"/>
    </xf>
    <xf numFmtId="0" fontId="28" fillId="17" borderId="5" xfId="8" applyFont="1" applyFill="1" applyBorder="1" applyAlignment="1">
      <alignment horizontal="center"/>
    </xf>
    <xf numFmtId="0" fontId="28" fillId="17" borderId="6" xfId="8" applyFont="1" applyFill="1" applyBorder="1" applyAlignment="1">
      <alignment horizontal="center"/>
    </xf>
    <xf numFmtId="0" fontId="12" fillId="14" borderId="6" xfId="6" applyFont="1" applyFill="1" applyBorder="1" applyAlignment="1">
      <alignment horizontal="center"/>
    </xf>
    <xf numFmtId="43" fontId="15" fillId="7" borderId="13" xfId="1" applyFont="1" applyFill="1" applyBorder="1"/>
    <xf numFmtId="0" fontId="11" fillId="14" borderId="1" xfId="6" applyFont="1" applyFill="1" applyBorder="1" applyAlignment="1">
      <alignment horizontal="center"/>
    </xf>
    <xf numFmtId="0" fontId="11" fillId="14" borderId="2" xfId="6" applyFont="1" applyFill="1" applyBorder="1" applyAlignment="1">
      <alignment horizontal="center"/>
    </xf>
    <xf numFmtId="0" fontId="11" fillId="14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4" borderId="4" xfId="6" applyFont="1" applyFill="1" applyBorder="1" applyAlignment="1">
      <alignment horizontal="center"/>
    </xf>
    <xf numFmtId="0" fontId="12" fillId="14" borderId="5" xfId="6" applyFont="1" applyFill="1" applyBorder="1" applyAlignment="1">
      <alignment horizontal="center"/>
    </xf>
    <xf numFmtId="0" fontId="12" fillId="14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4" borderId="8" xfId="6" applyFont="1" applyFill="1" applyBorder="1" applyAlignment="1">
      <alignment horizontal="center"/>
    </xf>
    <xf numFmtId="0" fontId="12" fillId="14" borderId="9" xfId="6" applyFont="1" applyFill="1" applyBorder="1" applyAlignment="1">
      <alignment horizontal="center"/>
    </xf>
    <xf numFmtId="0" fontId="12" fillId="14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9" fillId="12" borderId="1" xfId="8" applyFont="1" applyFill="1" applyBorder="1" applyAlignment="1">
      <alignment horizontal="center"/>
    </xf>
    <xf numFmtId="0" fontId="9" fillId="12" borderId="2" xfId="8" applyFont="1" applyFill="1" applyBorder="1" applyAlignment="1">
      <alignment horizontal="center"/>
    </xf>
    <xf numFmtId="0" fontId="9" fillId="12" borderId="3" xfId="8" applyFont="1" applyFill="1" applyBorder="1" applyAlignment="1">
      <alignment horizontal="center"/>
    </xf>
    <xf numFmtId="0" fontId="10" fillId="12" borderId="4" xfId="8" applyFont="1" applyFill="1" applyBorder="1" applyAlignment="1">
      <alignment horizontal="center"/>
    </xf>
    <xf numFmtId="0" fontId="10" fillId="12" borderId="5" xfId="8" applyFont="1" applyFill="1" applyBorder="1" applyAlignment="1">
      <alignment horizontal="center"/>
    </xf>
    <xf numFmtId="0" fontId="10" fillId="12" borderId="6" xfId="8" applyFont="1" applyFill="1" applyBorder="1" applyAlignment="1">
      <alignment horizontal="center"/>
    </xf>
    <xf numFmtId="0" fontId="28" fillId="17" borderId="11" xfId="8" applyFont="1" applyFill="1" applyBorder="1" applyAlignment="1">
      <alignment horizontal="center"/>
    </xf>
    <xf numFmtId="0" fontId="28" fillId="17" borderId="12" xfId="8" applyFont="1" applyFill="1" applyBorder="1" applyAlignment="1">
      <alignment horizontal="center"/>
    </xf>
    <xf numFmtId="0" fontId="28" fillId="17" borderId="13" xfId="8" applyFont="1" applyFill="1" applyBorder="1" applyAlignment="1">
      <alignment horizontal="center"/>
    </xf>
    <xf numFmtId="0" fontId="10" fillId="12" borderId="11" xfId="8" applyFont="1" applyFill="1" applyBorder="1" applyAlignment="1">
      <alignment horizontal="center"/>
    </xf>
    <xf numFmtId="0" fontId="10" fillId="12" borderId="12" xfId="8" applyFont="1" applyFill="1" applyBorder="1" applyAlignment="1">
      <alignment horizontal="center"/>
    </xf>
    <xf numFmtId="0" fontId="10" fillId="12" borderId="13" xfId="8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12" fillId="14" borderId="1" xfId="6" applyFont="1" applyFill="1" applyBorder="1" applyAlignment="1">
      <alignment horizontal="center"/>
    </xf>
    <xf numFmtId="0" fontId="12" fillId="14" borderId="2" xfId="6" applyFont="1" applyFill="1" applyBorder="1" applyAlignment="1">
      <alignment horizontal="center"/>
    </xf>
    <xf numFmtId="0" fontId="12" fillId="14" borderId="3" xfId="6" applyFont="1" applyFill="1" applyBorder="1" applyAlignment="1">
      <alignment horizontal="center"/>
    </xf>
    <xf numFmtId="0" fontId="27" fillId="17" borderId="1" xfId="8" applyFont="1" applyFill="1" applyBorder="1" applyAlignment="1">
      <alignment horizontal="center"/>
    </xf>
    <xf numFmtId="0" fontId="27" fillId="17" borderId="2" xfId="8" applyFont="1" applyFill="1" applyBorder="1" applyAlignment="1">
      <alignment horizontal="center"/>
    </xf>
    <xf numFmtId="0" fontId="27" fillId="17" borderId="3" xfId="8" applyFont="1" applyFill="1" applyBorder="1" applyAlignment="1">
      <alignment horizontal="center"/>
    </xf>
    <xf numFmtId="0" fontId="28" fillId="17" borderId="4" xfId="8" applyFont="1" applyFill="1" applyBorder="1" applyAlignment="1">
      <alignment horizontal="center"/>
    </xf>
    <xf numFmtId="0" fontId="28" fillId="17" borderId="5" xfId="8" applyFont="1" applyFill="1" applyBorder="1" applyAlignment="1">
      <alignment horizontal="center"/>
    </xf>
    <xf numFmtId="0" fontId="28" fillId="17" borderId="6" xfId="8" applyFont="1" applyFill="1" applyBorder="1" applyAlignment="1">
      <alignment horizontal="center"/>
    </xf>
  </cellXfs>
  <cellStyles count="9">
    <cellStyle name="40% - Accent2" xfId="8" builtinId="35"/>
    <cellStyle name="40% - Accent3" xfId="4" builtinId="39"/>
    <cellStyle name="40% - Accent5" xfId="6" builtinId="47"/>
    <cellStyle name="Accent2" xfId="7" builtinId="33"/>
    <cellStyle name="Accent3" xfId="3" builtinId="37"/>
    <cellStyle name="Accent5" xfId="5" builtinId="45"/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339966"/>
      <color rgb="FF008080"/>
      <color rgb="FFFFFF66"/>
      <color rgb="FFFFFF99"/>
      <color rgb="FFFFFF00"/>
      <color rgb="FFD9E688"/>
      <color rgb="FFFFFFCC"/>
      <color rgb="FFCC00FF"/>
      <color rgb="FFFF00FF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C235"/>
  <sheetViews>
    <sheetView workbookViewId="0">
      <selection activeCell="I158" sqref="I158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9" style="1" bestFit="1" customWidth="1"/>
    <col min="25" max="25" width="10" style="3" customWidth="1"/>
    <col min="26" max="26" width="7.85546875" style="1" bestFit="1" customWidth="1"/>
    <col min="27" max="16384" width="7" style="1"/>
  </cols>
  <sheetData>
    <row r="1" spans="2:28" ht="13.5" thickBot="1"/>
    <row r="2" spans="2:28" ht="13.5" thickTop="1">
      <c r="B2" s="424" t="s">
        <v>0</v>
      </c>
      <c r="C2" s="425"/>
      <c r="D2" s="425"/>
      <c r="E2" s="425"/>
      <c r="F2" s="425"/>
      <c r="G2" s="425"/>
      <c r="H2" s="425"/>
      <c r="I2" s="426"/>
      <c r="J2" s="4"/>
      <c r="K2" s="4"/>
      <c r="L2" s="427" t="s">
        <v>1</v>
      </c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9"/>
    </row>
    <row r="3" spans="2:28" ht="13.5" thickBot="1">
      <c r="B3" s="430" t="s">
        <v>46</v>
      </c>
      <c r="C3" s="431"/>
      <c r="D3" s="431"/>
      <c r="E3" s="431"/>
      <c r="F3" s="431"/>
      <c r="G3" s="431"/>
      <c r="H3" s="431"/>
      <c r="I3" s="432"/>
      <c r="J3" s="4"/>
      <c r="K3" s="4"/>
      <c r="L3" s="433" t="s">
        <v>48</v>
      </c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5"/>
    </row>
    <row r="4" spans="2:28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K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2:28" ht="14.25" thickTop="1" thickBot="1">
      <c r="B5" s="110"/>
      <c r="C5" s="436" t="s">
        <v>59</v>
      </c>
      <c r="D5" s="437"/>
      <c r="E5" s="438"/>
      <c r="F5" s="436" t="s">
        <v>63</v>
      </c>
      <c r="G5" s="437"/>
      <c r="H5" s="438"/>
      <c r="I5" s="111" t="s">
        <v>2</v>
      </c>
      <c r="J5" s="4"/>
      <c r="K5" s="4"/>
      <c r="L5" s="12"/>
      <c r="M5" s="439" t="s">
        <v>59</v>
      </c>
      <c r="N5" s="440"/>
      <c r="O5" s="440"/>
      <c r="P5" s="440"/>
      <c r="Q5" s="441"/>
      <c r="R5" s="439" t="s">
        <v>63</v>
      </c>
      <c r="S5" s="440"/>
      <c r="T5" s="440"/>
      <c r="U5" s="440"/>
      <c r="V5" s="441"/>
      <c r="W5" s="13" t="s">
        <v>2</v>
      </c>
    </row>
    <row r="6" spans="2:28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K6" s="4"/>
      <c r="L6" s="14" t="s">
        <v>3</v>
      </c>
      <c r="M6" s="15"/>
      <c r="N6" s="16"/>
      <c r="O6" s="17"/>
      <c r="P6" s="18"/>
      <c r="Q6" s="19"/>
      <c r="R6" s="20"/>
      <c r="S6" s="16"/>
      <c r="T6" s="17"/>
      <c r="U6" s="18"/>
      <c r="V6" s="21"/>
      <c r="W6" s="22" t="s">
        <v>4</v>
      </c>
    </row>
    <row r="7" spans="2:28" ht="13.5" thickBot="1">
      <c r="B7" s="117"/>
      <c r="C7" s="118" t="s">
        <v>5</v>
      </c>
      <c r="D7" s="119" t="s">
        <v>6</v>
      </c>
      <c r="E7" s="229" t="s">
        <v>7</v>
      </c>
      <c r="F7" s="118" t="s">
        <v>5</v>
      </c>
      <c r="G7" s="119" t="s">
        <v>6</v>
      </c>
      <c r="H7" s="229" t="s">
        <v>7</v>
      </c>
      <c r="I7" s="121"/>
      <c r="J7" s="4"/>
      <c r="K7" s="4"/>
      <c r="L7" s="23"/>
      <c r="M7" s="24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2:28" ht="6" customHeight="1" thickTop="1">
      <c r="B8" s="112"/>
      <c r="C8" s="122"/>
      <c r="D8" s="123"/>
      <c r="E8" s="124"/>
      <c r="F8" s="122"/>
      <c r="G8" s="123"/>
      <c r="H8" s="185"/>
      <c r="I8" s="125"/>
      <c r="J8" s="4"/>
      <c r="K8" s="4"/>
      <c r="L8" s="14"/>
      <c r="M8" s="30"/>
      <c r="N8" s="31"/>
      <c r="O8" s="32"/>
      <c r="P8" s="33"/>
      <c r="Q8" s="32"/>
      <c r="R8" s="34"/>
      <c r="S8" s="31"/>
      <c r="T8" s="32"/>
      <c r="U8" s="33"/>
      <c r="V8" s="35"/>
      <c r="W8" s="36"/>
    </row>
    <row r="9" spans="2:28">
      <c r="B9" s="112" t="s">
        <v>10</v>
      </c>
      <c r="C9" s="126">
        <f>Lcc_BKK!C9+Lcc_DMK!C9</f>
        <v>2567</v>
      </c>
      <c r="D9" s="128">
        <f>Lcc_BKK!D9+Lcc_DMK!D9</f>
        <v>2569</v>
      </c>
      <c r="E9" s="372">
        <f>SUM(C9:D9)</f>
        <v>5136</v>
      </c>
      <c r="F9" s="126">
        <f>Lcc_BKK!F9+Lcc_DMK!F9</f>
        <v>2707</v>
      </c>
      <c r="G9" s="128">
        <f>Lcc_BKK!G9+Lcc_DMK!G9</f>
        <v>2711</v>
      </c>
      <c r="H9" s="368">
        <f>SUM(F9:G9)</f>
        <v>5418</v>
      </c>
      <c r="I9" s="129">
        <f t="shared" ref="I9:I11" si="0">IF(E9=0,0,((H9/E9)-1)*100)</f>
        <v>5.4906542056074814</v>
      </c>
      <c r="J9" s="4"/>
      <c r="K9" s="7"/>
      <c r="L9" s="14" t="s">
        <v>10</v>
      </c>
      <c r="M9" s="37">
        <f>Lcc_BKK!M9+Lcc_DMK!M9</f>
        <v>343943</v>
      </c>
      <c r="N9" s="38">
        <f>Lcc_BKK!N9+Lcc_DMK!N9</f>
        <v>353194</v>
      </c>
      <c r="O9" s="376">
        <f>SUM(M9:N9)</f>
        <v>697137</v>
      </c>
      <c r="P9" s="39">
        <f>Lcc_BKK!P9+Lcc_DMK!P9</f>
        <v>0</v>
      </c>
      <c r="Q9" s="376">
        <f>O9+P9</f>
        <v>697137</v>
      </c>
      <c r="R9" s="40">
        <f>Lcc_BKK!R9+Lcc_DMK!R9</f>
        <v>410374</v>
      </c>
      <c r="S9" s="38">
        <f>Lcc_BKK!S9+Lcc_DMK!S9</f>
        <v>416835</v>
      </c>
      <c r="T9" s="376">
        <f>SUM(R9:S9)</f>
        <v>827209</v>
      </c>
      <c r="U9" s="39">
        <f>Lcc_BKK!U9+Lcc_DMK!U9</f>
        <v>396</v>
      </c>
      <c r="V9" s="378">
        <f>T9+U9</f>
        <v>827605</v>
      </c>
      <c r="W9" s="41">
        <f t="shared" ref="W9:W11" si="1">IF(Q9=0,0,((V9/Q9)-1)*100)</f>
        <v>18.714829366394259</v>
      </c>
    </row>
    <row r="10" spans="2:28">
      <c r="B10" s="112" t="s">
        <v>11</v>
      </c>
      <c r="C10" s="126">
        <f>Lcc_BKK!C10+Lcc_DMK!C10</f>
        <v>2582</v>
      </c>
      <c r="D10" s="128">
        <f>Lcc_BKK!D10+Lcc_DMK!D10</f>
        <v>2583</v>
      </c>
      <c r="E10" s="372">
        <f t="shared" ref="E10" si="2">SUM(C10:D10)</f>
        <v>5165</v>
      </c>
      <c r="F10" s="126">
        <f>Lcc_BKK!F10+Lcc_DMK!F10</f>
        <v>2768</v>
      </c>
      <c r="G10" s="128">
        <f>Lcc_BKK!G10+Lcc_DMK!G10</f>
        <v>2763</v>
      </c>
      <c r="H10" s="368">
        <f>SUM(F10:G10)</f>
        <v>5531</v>
      </c>
      <c r="I10" s="129">
        <f t="shared" si="0"/>
        <v>7.0861568247821971</v>
      </c>
      <c r="J10" s="4"/>
      <c r="K10" s="7"/>
      <c r="L10" s="14" t="s">
        <v>11</v>
      </c>
      <c r="M10" s="37">
        <f>Lcc_BKK!M10+Lcc_DMK!M10</f>
        <v>365017</v>
      </c>
      <c r="N10" s="38">
        <f>Lcc_BKK!N10+Lcc_DMK!N10</f>
        <v>353609</v>
      </c>
      <c r="O10" s="376">
        <f t="shared" ref="O10:O11" si="3">SUM(M10:N10)</f>
        <v>718626</v>
      </c>
      <c r="P10" s="39">
        <f>Lcc_BKK!P10+Lcc_DMK!P10</f>
        <v>2</v>
      </c>
      <c r="Q10" s="376">
        <f t="shared" ref="Q10:Q11" si="4">O10+P10</f>
        <v>718628</v>
      </c>
      <c r="R10" s="40">
        <f>Lcc_BKK!R10+Lcc_DMK!R10</f>
        <v>436252</v>
      </c>
      <c r="S10" s="38">
        <f>Lcc_BKK!S10+Lcc_DMK!S10</f>
        <v>421587</v>
      </c>
      <c r="T10" s="376">
        <f t="shared" ref="T10:T11" si="5">SUM(R10:S10)</f>
        <v>857839</v>
      </c>
      <c r="U10" s="39">
        <f>Lcc_BKK!U10+Lcc_DMK!U10</f>
        <v>537</v>
      </c>
      <c r="V10" s="376">
        <f>T10+U10</f>
        <v>858376</v>
      </c>
      <c r="W10" s="41">
        <f t="shared" si="1"/>
        <v>19.446500832141254</v>
      </c>
    </row>
    <row r="11" spans="2:28" ht="13.5" thickBot="1">
      <c r="B11" s="117" t="s">
        <v>12</v>
      </c>
      <c r="C11" s="130">
        <f>Lcc_BKK!C11+Lcc_DMK!C11</f>
        <v>2816</v>
      </c>
      <c r="D11" s="132">
        <f>Lcc_BKK!D11+Lcc_DMK!D11</f>
        <v>2815</v>
      </c>
      <c r="E11" s="180">
        <f>SUM(C11:D11)</f>
        <v>5631</v>
      </c>
      <c r="F11" s="130">
        <f>Lcc_BKK!F11+Lcc_DMK!F11</f>
        <v>3001</v>
      </c>
      <c r="G11" s="132">
        <f>Lcc_BKK!G11+Lcc_DMK!G11</f>
        <v>3000</v>
      </c>
      <c r="H11" s="186">
        <f>SUM(F11:G11)</f>
        <v>6001</v>
      </c>
      <c r="I11" s="129">
        <f t="shared" si="0"/>
        <v>6.5707689575563943</v>
      </c>
      <c r="J11" s="4"/>
      <c r="K11" s="7"/>
      <c r="L11" s="23" t="s">
        <v>12</v>
      </c>
      <c r="M11" s="37">
        <f>Lcc_BKK!M11+Lcc_DMK!M11</f>
        <v>386441</v>
      </c>
      <c r="N11" s="38">
        <f>Lcc_BKK!N11+Lcc_DMK!N11</f>
        <v>383223</v>
      </c>
      <c r="O11" s="376">
        <f t="shared" si="3"/>
        <v>769664</v>
      </c>
      <c r="P11" s="39">
        <f>Lcc_BKK!P11+Lcc_DMK!P11</f>
        <v>5</v>
      </c>
      <c r="Q11" s="376">
        <f t="shared" si="4"/>
        <v>769669</v>
      </c>
      <c r="R11" s="40">
        <f>Lcc_BKK!R11+Lcc_DMK!R11</f>
        <v>466717</v>
      </c>
      <c r="S11" s="38">
        <f>Lcc_BKK!S11+Lcc_DMK!S11</f>
        <v>459270</v>
      </c>
      <c r="T11" s="376">
        <f t="shared" si="5"/>
        <v>925987</v>
      </c>
      <c r="U11" s="39">
        <f>Lcc_BKK!U11+Lcc_DMK!U11</f>
        <v>924</v>
      </c>
      <c r="V11" s="399">
        <f>T11+U11</f>
        <v>926911</v>
      </c>
      <c r="W11" s="41">
        <f t="shared" si="1"/>
        <v>20.429821130901725</v>
      </c>
    </row>
    <row r="12" spans="2:28" ht="14.25" thickTop="1" thickBot="1">
      <c r="B12" s="133" t="s">
        <v>57</v>
      </c>
      <c r="C12" s="134">
        <f>+C9+C10+C11</f>
        <v>7965</v>
      </c>
      <c r="D12" s="135">
        <f t="shared" ref="D12:H12" si="6">+D9+D10+D11</f>
        <v>7967</v>
      </c>
      <c r="E12" s="375">
        <f t="shared" si="6"/>
        <v>15932</v>
      </c>
      <c r="F12" s="134">
        <f t="shared" si="6"/>
        <v>8476</v>
      </c>
      <c r="G12" s="136">
        <f t="shared" si="6"/>
        <v>8474</v>
      </c>
      <c r="H12" s="374">
        <f t="shared" si="6"/>
        <v>16950</v>
      </c>
      <c r="I12" s="137">
        <f>IF(E12=0,0,((H12/E12)-1)*100)</f>
        <v>6.3896560381621947</v>
      </c>
      <c r="J12" s="4"/>
      <c r="K12" s="4"/>
      <c r="L12" s="42" t="s">
        <v>57</v>
      </c>
      <c r="M12" s="43">
        <f>+M9+M10+M11</f>
        <v>1095401</v>
      </c>
      <c r="N12" s="44">
        <f t="shared" ref="N12:V12" si="7">+N9+N10+N11</f>
        <v>1090026</v>
      </c>
      <c r="O12" s="377">
        <f t="shared" si="7"/>
        <v>2185427</v>
      </c>
      <c r="P12" s="45">
        <f t="shared" si="7"/>
        <v>7</v>
      </c>
      <c r="Q12" s="377">
        <f t="shared" si="7"/>
        <v>2185434</v>
      </c>
      <c r="R12" s="46">
        <f t="shared" si="7"/>
        <v>1313343</v>
      </c>
      <c r="S12" s="44">
        <f t="shared" si="7"/>
        <v>1297692</v>
      </c>
      <c r="T12" s="377">
        <f t="shared" si="7"/>
        <v>2611035</v>
      </c>
      <c r="U12" s="44">
        <f t="shared" si="7"/>
        <v>1857</v>
      </c>
      <c r="V12" s="377">
        <f t="shared" si="7"/>
        <v>2612892</v>
      </c>
      <c r="W12" s="47">
        <f>IF(Q12=0,0,((V12/Q12)-1)*100)</f>
        <v>19.559410167499912</v>
      </c>
      <c r="X12" s="343"/>
      <c r="Y12" s="343"/>
      <c r="Z12" s="343"/>
      <c r="AA12" s="343"/>
      <c r="AB12" s="343"/>
    </row>
    <row r="13" spans="2:28" ht="14.25" thickTop="1" thickBot="1">
      <c r="B13" s="112" t="s">
        <v>13</v>
      </c>
      <c r="C13" s="126">
        <f>Lcc_BKK!C13+Lcc_DMK!C13</f>
        <v>2861</v>
      </c>
      <c r="D13" s="127">
        <f>Lcc_BKK!D13+Lcc_DMK!D13</f>
        <v>2863</v>
      </c>
      <c r="E13" s="372">
        <f>SUM(C13:D13)</f>
        <v>5724</v>
      </c>
      <c r="F13" s="126">
        <f>Lcc_BKK!F13+Lcc_DMK!F13</f>
        <v>3090</v>
      </c>
      <c r="G13" s="128">
        <f>Lcc_BKK!G13+Lcc_DMK!G13</f>
        <v>3091</v>
      </c>
      <c r="H13" s="368">
        <f>SUM(F13:G13)</f>
        <v>6181</v>
      </c>
      <c r="I13" s="129">
        <f t="shared" ref="I13" si="8">IF(E13=0,0,((H13/E13)-1)*100)</f>
        <v>7.9839273235499553</v>
      </c>
      <c r="J13" s="4"/>
      <c r="K13" s="4"/>
      <c r="L13" s="14" t="s">
        <v>13</v>
      </c>
      <c r="M13" s="37">
        <f>Lcc_BKK!M13+Lcc_DMK!M13</f>
        <v>348587</v>
      </c>
      <c r="N13" s="38">
        <f>Lcc_BKK!N13+Lcc_DMK!N13</f>
        <v>345856</v>
      </c>
      <c r="O13" s="376">
        <f t="shared" ref="O13" si="9">SUM(M13:N13)</f>
        <v>694443</v>
      </c>
      <c r="P13" s="39">
        <f>Lcc_BKK!P13+Lcc_DMK!P13</f>
        <v>470</v>
      </c>
      <c r="Q13" s="376">
        <f t="shared" ref="Q13" si="10">O13+P13</f>
        <v>694913</v>
      </c>
      <c r="R13" s="40">
        <f>Lcc_BKK!R13+Lcc_DMK!R13</f>
        <v>447023</v>
      </c>
      <c r="S13" s="38">
        <f>Lcc_BKK!S13+Lcc_DMK!S13</f>
        <v>442361</v>
      </c>
      <c r="T13" s="376">
        <f>SUM(R13:S13)</f>
        <v>889384</v>
      </c>
      <c r="U13" s="39">
        <f>Lcc_BKK!U13+Lcc_DMK!U13</f>
        <v>625</v>
      </c>
      <c r="V13" s="378">
        <f>T13+U13</f>
        <v>890009</v>
      </c>
      <c r="W13" s="41">
        <f t="shared" ref="W13" si="11">IF(Q13=0,0,((V13/Q13)-1)*100)</f>
        <v>28.074881316078425</v>
      </c>
    </row>
    <row r="14" spans="2:28" ht="14.25" thickTop="1" thickBot="1">
      <c r="B14" s="133" t="s">
        <v>64</v>
      </c>
      <c r="C14" s="134">
        <f>+C12+C13</f>
        <v>10826</v>
      </c>
      <c r="D14" s="136">
        <f t="shared" ref="D14:H14" si="12">+D12+D13</f>
        <v>10830</v>
      </c>
      <c r="E14" s="375">
        <f t="shared" si="12"/>
        <v>21656</v>
      </c>
      <c r="F14" s="134">
        <f t="shared" si="12"/>
        <v>11566</v>
      </c>
      <c r="G14" s="136">
        <f t="shared" si="12"/>
        <v>11565</v>
      </c>
      <c r="H14" s="369">
        <f t="shared" si="12"/>
        <v>23131</v>
      </c>
      <c r="I14" s="138">
        <f>IF(E14=0,0,((H14/E14)-1)*100)</f>
        <v>6.8110454377539709</v>
      </c>
      <c r="J14" s="4"/>
      <c r="K14" s="4"/>
      <c r="L14" s="42" t="s">
        <v>64</v>
      </c>
      <c r="M14" s="46">
        <f>+M12+M13</f>
        <v>1443988</v>
      </c>
      <c r="N14" s="44">
        <f t="shared" ref="N14:V14" si="13">+N12+N13</f>
        <v>1435882</v>
      </c>
      <c r="O14" s="377">
        <f t="shared" si="13"/>
        <v>2879870</v>
      </c>
      <c r="P14" s="44">
        <f t="shared" si="13"/>
        <v>477</v>
      </c>
      <c r="Q14" s="377">
        <f t="shared" si="13"/>
        <v>2880347</v>
      </c>
      <c r="R14" s="46">
        <f t="shared" si="13"/>
        <v>1760366</v>
      </c>
      <c r="S14" s="44">
        <f t="shared" si="13"/>
        <v>1740053</v>
      </c>
      <c r="T14" s="377">
        <f t="shared" si="13"/>
        <v>3500419</v>
      </c>
      <c r="U14" s="44">
        <f t="shared" si="13"/>
        <v>2482</v>
      </c>
      <c r="V14" s="377">
        <f t="shared" si="13"/>
        <v>3502901</v>
      </c>
      <c r="W14" s="47">
        <f>IF(Q14=0,0,((V14/Q14)-1)*100)</f>
        <v>21.613854164098978</v>
      </c>
      <c r="X14" s="343"/>
      <c r="Y14" s="343"/>
      <c r="Z14" s="343"/>
      <c r="AA14" s="343"/>
    </row>
    <row r="15" spans="2:28" ht="13.5" thickTop="1">
      <c r="B15" s="112" t="s">
        <v>14</v>
      </c>
      <c r="C15" s="126">
        <f>Lcc_BKK!C15+Lcc_DMK!C15</f>
        <v>2497</v>
      </c>
      <c r="D15" s="128">
        <f>Lcc_BKK!D15+Lcc_DMK!D15</f>
        <v>2494</v>
      </c>
      <c r="E15" s="372">
        <f t="shared" ref="E15" si="14">SUM(C15:D15)</f>
        <v>4991</v>
      </c>
      <c r="F15" s="126"/>
      <c r="G15" s="128"/>
      <c r="H15" s="368"/>
      <c r="I15" s="129"/>
      <c r="J15" s="4"/>
      <c r="K15" s="8"/>
      <c r="L15" s="14" t="s">
        <v>14</v>
      </c>
      <c r="M15" s="40">
        <f>Lcc_BKK!M15+Lcc_DMK!M15</f>
        <v>303066</v>
      </c>
      <c r="N15" s="38">
        <f>Lcc_BKK!N15+Lcc_DMK!N15</f>
        <v>321314</v>
      </c>
      <c r="O15" s="376">
        <f t="shared" ref="O15" si="15">SUM(M15:N15)</f>
        <v>624380</v>
      </c>
      <c r="P15" s="151">
        <v>0</v>
      </c>
      <c r="Q15" s="376">
        <f t="shared" ref="Q15" si="16">O15+P15</f>
        <v>624380</v>
      </c>
      <c r="R15" s="40"/>
      <c r="S15" s="38"/>
      <c r="T15" s="376"/>
      <c r="U15" s="39"/>
      <c r="V15" s="378"/>
      <c r="W15" s="41"/>
      <c r="X15" s="343"/>
      <c r="Y15" s="343"/>
      <c r="Z15" s="343"/>
      <c r="AA15" s="343"/>
      <c r="AB15" s="343"/>
    </row>
    <row r="16" spans="2:28" ht="13.5" thickBot="1">
      <c r="B16" s="112" t="s">
        <v>15</v>
      </c>
      <c r="C16" s="126">
        <f>Lcc_BKK!C16+Lcc_DMK!C16</f>
        <v>2561</v>
      </c>
      <c r="D16" s="127">
        <f>Lcc_BKK!D16+Lcc_DMK!D16</f>
        <v>2564</v>
      </c>
      <c r="E16" s="372">
        <f>SUM(C16:D16)</f>
        <v>5125</v>
      </c>
      <c r="F16" s="126"/>
      <c r="G16" s="128"/>
      <c r="H16" s="368"/>
      <c r="I16" s="129"/>
      <c r="J16" s="8"/>
      <c r="K16" s="4"/>
      <c r="L16" s="14" t="s">
        <v>15</v>
      </c>
      <c r="M16" s="37">
        <f>Lcc_BKK!M16+Lcc_DMK!M16</f>
        <v>347255</v>
      </c>
      <c r="N16" s="38">
        <f>Lcc_BKK!N16+Lcc_DMK!N16</f>
        <v>355279</v>
      </c>
      <c r="O16" s="376">
        <f>SUM(M16:N16)</f>
        <v>702534</v>
      </c>
      <c r="P16" s="39">
        <f>Lcc_BKK!P16+Lcc_DMK!P16</f>
        <v>254</v>
      </c>
      <c r="Q16" s="376">
        <f>O16+P16</f>
        <v>702788</v>
      </c>
      <c r="R16" s="40"/>
      <c r="S16" s="38"/>
      <c r="T16" s="202"/>
      <c r="U16" s="39"/>
      <c r="V16" s="205"/>
      <c r="W16" s="41"/>
    </row>
    <row r="17" spans="2:28" ht="14.25" thickTop="1" thickBot="1">
      <c r="B17" s="133" t="s">
        <v>61</v>
      </c>
      <c r="C17" s="134">
        <f>+C13+C15+C16</f>
        <v>7919</v>
      </c>
      <c r="D17" s="136">
        <f t="shared" ref="D17" si="17">+D13+D15+D16</f>
        <v>7921</v>
      </c>
      <c r="E17" s="375">
        <f t="shared" ref="E17" si="18">+E13+E15+E16</f>
        <v>15840</v>
      </c>
      <c r="F17" s="134"/>
      <c r="G17" s="136"/>
      <c r="H17" s="369"/>
      <c r="I17" s="138"/>
      <c r="J17" s="8"/>
      <c r="K17" s="8"/>
      <c r="L17" s="42" t="s">
        <v>61</v>
      </c>
      <c r="M17" s="46">
        <f>+M13+M15+M16</f>
        <v>998908</v>
      </c>
      <c r="N17" s="44">
        <f t="shared" ref="N17" si="19">+N13+N15+N16</f>
        <v>1022449</v>
      </c>
      <c r="O17" s="377">
        <f t="shared" ref="O17" si="20">+O13+O15+O16</f>
        <v>2021357</v>
      </c>
      <c r="P17" s="44">
        <f t="shared" ref="P17" si="21">+P13+P15+P16</f>
        <v>724</v>
      </c>
      <c r="Q17" s="377">
        <f t="shared" ref="Q17" si="22">+Q13+Q15+Q16</f>
        <v>2022081</v>
      </c>
      <c r="R17" s="46"/>
      <c r="S17" s="44"/>
      <c r="T17" s="377"/>
      <c r="U17" s="44"/>
      <c r="V17" s="377"/>
      <c r="W17" s="47"/>
      <c r="X17" s="343"/>
      <c r="Y17" s="343"/>
      <c r="Z17" s="343"/>
      <c r="AA17" s="343"/>
      <c r="AB17" s="343"/>
    </row>
    <row r="18" spans="2:28" ht="13.5" thickTop="1">
      <c r="B18" s="112" t="s">
        <v>16</v>
      </c>
      <c r="C18" s="139">
        <f>Lcc_BKK!C18+Lcc_DMK!C18</f>
        <v>2599</v>
      </c>
      <c r="D18" s="140">
        <f>Lcc_BKK!D18+Lcc_DMK!D18</f>
        <v>2598</v>
      </c>
      <c r="E18" s="180">
        <f>SUM(C18:D18)</f>
        <v>5197</v>
      </c>
      <c r="F18" s="139"/>
      <c r="G18" s="141"/>
      <c r="H18" s="368"/>
      <c r="I18" s="129"/>
      <c r="J18" s="4"/>
      <c r="K18" s="4"/>
      <c r="L18" s="14" t="s">
        <v>16</v>
      </c>
      <c r="M18" s="37">
        <f>Lcc_BKK!M18+Lcc_DMK!M18</f>
        <v>363934</v>
      </c>
      <c r="N18" s="38">
        <f>Lcc_BKK!N18+Lcc_DMK!N18</f>
        <v>358816</v>
      </c>
      <c r="O18" s="376">
        <f t="shared" ref="O18:O20" si="23">SUM(M18:N18)</f>
        <v>722750</v>
      </c>
      <c r="P18" s="39">
        <f>Lcc_BKK!P18+Lcc_DMK!P18</f>
        <v>0</v>
      </c>
      <c r="Q18" s="376">
        <f t="shared" ref="Q18:Q20" si="24">O18+P18</f>
        <v>722750</v>
      </c>
      <c r="R18" s="40"/>
      <c r="S18" s="38"/>
      <c r="T18" s="202"/>
      <c r="U18" s="39"/>
      <c r="V18" s="205"/>
      <c r="W18" s="41"/>
    </row>
    <row r="19" spans="2:28">
      <c r="B19" s="112" t="s">
        <v>17</v>
      </c>
      <c r="C19" s="139">
        <f>Lcc_BKK!C19+Lcc_DMK!C19</f>
        <v>2522</v>
      </c>
      <c r="D19" s="140">
        <f>Lcc_BKK!D19+Lcc_DMK!D19</f>
        <v>2520</v>
      </c>
      <c r="E19" s="180">
        <f>SUM(C19:D19)</f>
        <v>5042</v>
      </c>
      <c r="F19" s="139"/>
      <c r="G19" s="141"/>
      <c r="H19" s="186"/>
      <c r="I19" s="129"/>
      <c r="J19" s="4"/>
      <c r="K19" s="4"/>
      <c r="L19" s="14" t="s">
        <v>17</v>
      </c>
      <c r="M19" s="37">
        <f>Lcc_BKK!M19+Lcc_DMK!M19</f>
        <v>330892</v>
      </c>
      <c r="N19" s="38">
        <f>Lcc_BKK!N19+Lcc_DMK!N19</f>
        <v>333707</v>
      </c>
      <c r="O19" s="376">
        <f>SUM(M19:N19)</f>
        <v>664599</v>
      </c>
      <c r="P19" s="39">
        <f>Lcc_BKK!P19+Lcc_DMK!P19</f>
        <v>0</v>
      </c>
      <c r="Q19" s="376">
        <f>O19+P19</f>
        <v>664599</v>
      </c>
      <c r="R19" s="40"/>
      <c r="S19" s="38"/>
      <c r="T19" s="202"/>
      <c r="U19" s="39"/>
      <c r="V19" s="205"/>
      <c r="W19" s="41"/>
    </row>
    <row r="20" spans="2:28" ht="13.5" thickBot="1">
      <c r="B20" s="112" t="s">
        <v>18</v>
      </c>
      <c r="C20" s="139">
        <f>Lcc_BKK!C20+Lcc_DMK!C20</f>
        <v>2184</v>
      </c>
      <c r="D20" s="140">
        <f>Lcc_BKK!D20+Lcc_DMK!D20</f>
        <v>2180</v>
      </c>
      <c r="E20" s="180">
        <f t="shared" ref="E20:E24" si="25">SUM(C20:D20)</f>
        <v>4364</v>
      </c>
      <c r="F20" s="139"/>
      <c r="G20" s="141"/>
      <c r="H20" s="186"/>
      <c r="I20" s="129"/>
      <c r="J20" s="9"/>
      <c r="K20" s="4"/>
      <c r="L20" s="14" t="s">
        <v>18</v>
      </c>
      <c r="M20" s="37">
        <f>Lcc_BKK!M20+Lcc_DMK!M20</f>
        <v>291937</v>
      </c>
      <c r="N20" s="38">
        <f>Lcc_BKK!N20+Lcc_DMK!N20</f>
        <v>287567</v>
      </c>
      <c r="O20" s="376">
        <f t="shared" si="23"/>
        <v>579504</v>
      </c>
      <c r="P20" s="39">
        <f>Lcc_BKK!P20+Lcc_DMK!P20</f>
        <v>114</v>
      </c>
      <c r="Q20" s="376">
        <f t="shared" si="24"/>
        <v>579618</v>
      </c>
      <c r="R20" s="40"/>
      <c r="S20" s="38"/>
      <c r="T20" s="202"/>
      <c r="U20" s="151"/>
      <c r="V20" s="202"/>
      <c r="W20" s="41"/>
    </row>
    <row r="21" spans="2:28" ht="15.75" customHeight="1" thickTop="1" thickBot="1">
      <c r="B21" s="142" t="s">
        <v>19</v>
      </c>
      <c r="C21" s="143">
        <f>+C18+C19+C20</f>
        <v>7305</v>
      </c>
      <c r="D21" s="144">
        <f t="shared" ref="D21" si="26">+D18+D19+D20</f>
        <v>7298</v>
      </c>
      <c r="E21" s="182">
        <f t="shared" ref="E21" si="27">+E18+E19+E20</f>
        <v>14603</v>
      </c>
      <c r="F21" s="134"/>
      <c r="G21" s="145"/>
      <c r="H21" s="188"/>
      <c r="I21" s="137"/>
      <c r="J21" s="10"/>
      <c r="K21" s="11"/>
      <c r="L21" s="48" t="s">
        <v>19</v>
      </c>
      <c r="M21" s="49">
        <f>+M18+M19+M20</f>
        <v>986763</v>
      </c>
      <c r="N21" s="50">
        <f t="shared" ref="N21" si="28">+N18+N19+N20</f>
        <v>980090</v>
      </c>
      <c r="O21" s="398">
        <f t="shared" ref="O21" si="29">+O18+O19+O20</f>
        <v>1966853</v>
      </c>
      <c r="P21" s="50">
        <f t="shared" ref="P21" si="30">+P18+P19+P20</f>
        <v>114</v>
      </c>
      <c r="Q21" s="398">
        <f t="shared" ref="Q21" si="31">+Q18+Q19+Q20</f>
        <v>1966967</v>
      </c>
      <c r="R21" s="49"/>
      <c r="S21" s="50"/>
      <c r="T21" s="204"/>
      <c r="U21" s="50"/>
      <c r="V21" s="204"/>
      <c r="W21" s="51"/>
    </row>
    <row r="22" spans="2:28" ht="13.5" thickTop="1">
      <c r="B22" s="112" t="s">
        <v>20</v>
      </c>
      <c r="C22" s="126">
        <f>Lcc_BKK!C22+Lcc_DMK!C22</f>
        <v>2259</v>
      </c>
      <c r="D22" s="127">
        <f>Lcc_BKK!D22+Lcc_DMK!D22</f>
        <v>2260</v>
      </c>
      <c r="E22" s="183">
        <f t="shared" si="25"/>
        <v>4519</v>
      </c>
      <c r="F22" s="126"/>
      <c r="G22" s="128"/>
      <c r="H22" s="189"/>
      <c r="I22" s="129"/>
      <c r="J22" s="4"/>
      <c r="K22" s="4"/>
      <c r="L22" s="14" t="s">
        <v>21</v>
      </c>
      <c r="M22" s="37">
        <f>Lcc_BKK!M22+Lcc_DMK!M22</f>
        <v>340377</v>
      </c>
      <c r="N22" s="38">
        <f>Lcc_BKK!N22+Lcc_DMK!N22</f>
        <v>330992</v>
      </c>
      <c r="O22" s="376">
        <f t="shared" ref="O22:O24" si="32">SUM(M22:N22)</f>
        <v>671369</v>
      </c>
      <c r="P22" s="39">
        <f>Lcc_BKK!P22+Lcc_DMK!P22</f>
        <v>152</v>
      </c>
      <c r="Q22" s="376">
        <f t="shared" ref="Q22:Q24" si="33">O22+P22</f>
        <v>671521</v>
      </c>
      <c r="R22" s="40"/>
      <c r="S22" s="38"/>
      <c r="T22" s="202"/>
      <c r="U22" s="151"/>
      <c r="V22" s="376"/>
      <c r="W22" s="41"/>
    </row>
    <row r="23" spans="2:28">
      <c r="B23" s="112" t="s">
        <v>22</v>
      </c>
      <c r="C23" s="126">
        <f>Lcc_BKK!C23+Lcc_DMK!C23</f>
        <v>2315</v>
      </c>
      <c r="D23" s="127">
        <f>Lcc_BKK!D23+Lcc_DMK!D23</f>
        <v>2313</v>
      </c>
      <c r="E23" s="180">
        <f t="shared" si="25"/>
        <v>4628</v>
      </c>
      <c r="F23" s="126"/>
      <c r="G23" s="128"/>
      <c r="H23" s="180"/>
      <c r="I23" s="129"/>
      <c r="J23" s="4"/>
      <c r="K23" s="4"/>
      <c r="L23" s="14" t="s">
        <v>22</v>
      </c>
      <c r="M23" s="37">
        <f>Lcc_BKK!M23+Lcc_DMK!M23</f>
        <v>350897</v>
      </c>
      <c r="N23" s="38">
        <f>Lcc_BKK!N23+Lcc_DMK!N23</f>
        <v>356264</v>
      </c>
      <c r="O23" s="202">
        <f t="shared" si="32"/>
        <v>707161</v>
      </c>
      <c r="P23" s="39">
        <f>Lcc_BKK!P23+Lcc_DMK!P23</f>
        <v>479</v>
      </c>
      <c r="Q23" s="202">
        <f t="shared" si="33"/>
        <v>707640</v>
      </c>
      <c r="R23" s="40"/>
      <c r="S23" s="38"/>
      <c r="T23" s="202"/>
      <c r="U23" s="151"/>
      <c r="V23" s="376"/>
      <c r="W23" s="41"/>
    </row>
    <row r="24" spans="2:28" ht="13.5" thickBot="1">
      <c r="B24" s="112" t="s">
        <v>23</v>
      </c>
      <c r="C24" s="126">
        <f>Lcc_BKK!C24+Lcc_DMK!C24</f>
        <v>2264</v>
      </c>
      <c r="D24" s="146">
        <f>Lcc_BKK!D24+Lcc_DMK!D24</f>
        <v>2261</v>
      </c>
      <c r="E24" s="184">
        <f t="shared" si="25"/>
        <v>4525</v>
      </c>
      <c r="F24" s="126"/>
      <c r="G24" s="147"/>
      <c r="H24" s="373"/>
      <c r="I24" s="148"/>
      <c r="J24" s="4"/>
      <c r="K24" s="4"/>
      <c r="L24" s="14" t="s">
        <v>23</v>
      </c>
      <c r="M24" s="37">
        <f>Lcc_BKK!M24+Lcc_DMK!M24</f>
        <v>339876</v>
      </c>
      <c r="N24" s="38">
        <f>Lcc_BKK!N24+Lcc_DMK!N24</f>
        <v>337647</v>
      </c>
      <c r="O24" s="376">
        <f t="shared" si="32"/>
        <v>677523</v>
      </c>
      <c r="P24" s="39">
        <f>Lcc_BKK!P24+Lcc_DMK!P24</f>
        <v>443</v>
      </c>
      <c r="Q24" s="376">
        <f t="shared" si="33"/>
        <v>677966</v>
      </c>
      <c r="R24" s="40"/>
      <c r="S24" s="38"/>
      <c r="T24" s="202"/>
      <c r="U24" s="39"/>
      <c r="V24" s="378"/>
      <c r="W24" s="41"/>
    </row>
    <row r="25" spans="2:28" ht="14.25" thickTop="1" thickBot="1">
      <c r="B25" s="133" t="s">
        <v>24</v>
      </c>
      <c r="C25" s="134">
        <f>+C22+C23+C24</f>
        <v>6838</v>
      </c>
      <c r="D25" s="135">
        <f t="shared" ref="D25" si="34">+D22+D23+D24</f>
        <v>6834</v>
      </c>
      <c r="E25" s="181">
        <f t="shared" ref="E25" si="35">+E22+E23+E24</f>
        <v>13672</v>
      </c>
      <c r="F25" s="134"/>
      <c r="G25" s="136"/>
      <c r="H25" s="374"/>
      <c r="I25" s="137"/>
      <c r="J25" s="4"/>
      <c r="K25" s="4"/>
      <c r="L25" s="42" t="s">
        <v>24</v>
      </c>
      <c r="M25" s="43">
        <f>+M22+M23+M24</f>
        <v>1031150</v>
      </c>
      <c r="N25" s="44">
        <f t="shared" ref="N25" si="36">+N22+N23+N24</f>
        <v>1024903</v>
      </c>
      <c r="O25" s="377">
        <f t="shared" ref="O25" si="37">+O22+O23+O24</f>
        <v>2056053</v>
      </c>
      <c r="P25" s="45">
        <f t="shared" ref="P25" si="38">+P22+P23+P24</f>
        <v>1074</v>
      </c>
      <c r="Q25" s="377">
        <f t="shared" ref="Q25" si="39">+Q22+Q23+Q24</f>
        <v>2057127</v>
      </c>
      <c r="R25" s="46"/>
      <c r="S25" s="44"/>
      <c r="T25" s="377"/>
      <c r="U25" s="45"/>
      <c r="V25" s="379"/>
      <c r="W25" s="47"/>
    </row>
    <row r="26" spans="2:28" ht="14.25" thickTop="1" thickBot="1">
      <c r="B26" s="133" t="s">
        <v>7</v>
      </c>
      <c r="C26" s="134">
        <f>+C17+C21+C25</f>
        <v>22062</v>
      </c>
      <c r="D26" s="136">
        <f t="shared" ref="D26:E26" si="40">+D17+D21+D25</f>
        <v>22053</v>
      </c>
      <c r="E26" s="375">
        <f t="shared" si="40"/>
        <v>44115</v>
      </c>
      <c r="F26" s="134"/>
      <c r="G26" s="136"/>
      <c r="H26" s="369"/>
      <c r="I26" s="138"/>
      <c r="J26" s="8"/>
      <c r="K26" s="8"/>
      <c r="L26" s="42" t="s">
        <v>7</v>
      </c>
      <c r="M26" s="46">
        <f>+M17+M21+M25</f>
        <v>3016821</v>
      </c>
      <c r="N26" s="44">
        <f t="shared" ref="N26:Q26" si="41">+N17+N21+N25</f>
        <v>3027442</v>
      </c>
      <c r="O26" s="377">
        <f t="shared" si="41"/>
        <v>6044263</v>
      </c>
      <c r="P26" s="44">
        <f t="shared" si="41"/>
        <v>1912</v>
      </c>
      <c r="Q26" s="377">
        <f t="shared" si="41"/>
        <v>6046175</v>
      </c>
      <c r="R26" s="46"/>
      <c r="S26" s="44"/>
      <c r="T26" s="377"/>
      <c r="U26" s="44"/>
      <c r="V26" s="377"/>
      <c r="W26" s="47"/>
      <c r="X26" s="343"/>
      <c r="Y26" s="343"/>
      <c r="Z26" s="343"/>
      <c r="AA26" s="343"/>
      <c r="AB26" s="343"/>
    </row>
    <row r="27" spans="2:28" ht="14.25" thickTop="1" thickBot="1">
      <c r="B27" s="149" t="s">
        <v>60</v>
      </c>
      <c r="C27" s="108"/>
      <c r="D27" s="108"/>
      <c r="E27" s="108"/>
      <c r="F27" s="108"/>
      <c r="G27" s="108"/>
      <c r="H27" s="108"/>
      <c r="I27" s="109"/>
      <c r="J27" s="4"/>
      <c r="K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2:28" ht="13.5" thickTop="1">
      <c r="B28" s="424" t="s">
        <v>25</v>
      </c>
      <c r="C28" s="425"/>
      <c r="D28" s="425"/>
      <c r="E28" s="425"/>
      <c r="F28" s="425"/>
      <c r="G28" s="425"/>
      <c r="H28" s="425"/>
      <c r="I28" s="426"/>
      <c r="J28" s="4"/>
      <c r="K28" s="4"/>
      <c r="L28" s="427" t="s">
        <v>26</v>
      </c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9"/>
    </row>
    <row r="29" spans="2:28" ht="13.5" thickBot="1">
      <c r="B29" s="430" t="s">
        <v>47</v>
      </c>
      <c r="C29" s="431"/>
      <c r="D29" s="431"/>
      <c r="E29" s="431"/>
      <c r="F29" s="431"/>
      <c r="G29" s="431"/>
      <c r="H29" s="431"/>
      <c r="I29" s="432"/>
      <c r="J29" s="4"/>
      <c r="K29" s="4"/>
      <c r="L29" s="433" t="s">
        <v>49</v>
      </c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5"/>
    </row>
    <row r="30" spans="2:28" ht="14.25" thickTop="1" thickBot="1">
      <c r="B30" s="107"/>
      <c r="C30" s="108"/>
      <c r="D30" s="108"/>
      <c r="E30" s="108"/>
      <c r="F30" s="108"/>
      <c r="G30" s="108"/>
      <c r="H30" s="108"/>
      <c r="I30" s="109"/>
      <c r="J30" s="4"/>
      <c r="K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2:28" ht="14.25" thickTop="1" thickBot="1">
      <c r="B31" s="110"/>
      <c r="C31" s="436" t="s">
        <v>59</v>
      </c>
      <c r="D31" s="437"/>
      <c r="E31" s="438"/>
      <c r="F31" s="436" t="s">
        <v>63</v>
      </c>
      <c r="G31" s="437"/>
      <c r="H31" s="438"/>
      <c r="I31" s="111" t="s">
        <v>2</v>
      </c>
      <c r="J31" s="4"/>
      <c r="K31" s="4"/>
      <c r="L31" s="12"/>
      <c r="M31" s="439" t="s">
        <v>59</v>
      </c>
      <c r="N31" s="440"/>
      <c r="O31" s="440"/>
      <c r="P31" s="440"/>
      <c r="Q31" s="441"/>
      <c r="R31" s="439" t="s">
        <v>63</v>
      </c>
      <c r="S31" s="440"/>
      <c r="T31" s="440"/>
      <c r="U31" s="440"/>
      <c r="V31" s="441"/>
      <c r="W31" s="13" t="s">
        <v>2</v>
      </c>
    </row>
    <row r="32" spans="2:28" ht="13.5" thickTop="1">
      <c r="B32" s="112" t="s">
        <v>3</v>
      </c>
      <c r="C32" s="113"/>
      <c r="D32" s="114"/>
      <c r="E32" s="115"/>
      <c r="F32" s="113"/>
      <c r="G32" s="114"/>
      <c r="H32" s="115"/>
      <c r="I32" s="116" t="s">
        <v>4</v>
      </c>
      <c r="J32" s="4"/>
      <c r="K32" s="4"/>
      <c r="L32" s="14" t="s">
        <v>3</v>
      </c>
      <c r="M32" s="15"/>
      <c r="N32" s="16"/>
      <c r="O32" s="17"/>
      <c r="P32" s="18"/>
      <c r="Q32" s="19"/>
      <c r="R32" s="20"/>
      <c r="S32" s="16"/>
      <c r="T32" s="17"/>
      <c r="U32" s="18"/>
      <c r="V32" s="21"/>
      <c r="W32" s="22" t="s">
        <v>4</v>
      </c>
    </row>
    <row r="33" spans="2:28" ht="13.5" thickBot="1">
      <c r="B33" s="117"/>
      <c r="C33" s="118" t="s">
        <v>5</v>
      </c>
      <c r="D33" s="119" t="s">
        <v>6</v>
      </c>
      <c r="E33" s="229" t="s">
        <v>7</v>
      </c>
      <c r="F33" s="118" t="s">
        <v>5</v>
      </c>
      <c r="G33" s="119" t="s">
        <v>6</v>
      </c>
      <c r="H33" s="229" t="s">
        <v>7</v>
      </c>
      <c r="I33" s="121"/>
      <c r="J33" s="4"/>
      <c r="K33" s="4"/>
      <c r="L33" s="23"/>
      <c r="M33" s="24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2:28" ht="5.25" customHeight="1" thickTop="1">
      <c r="B34" s="112"/>
      <c r="C34" s="122"/>
      <c r="D34" s="123"/>
      <c r="E34" s="124"/>
      <c r="F34" s="122"/>
      <c r="G34" s="123"/>
      <c r="H34" s="124"/>
      <c r="I34" s="125"/>
      <c r="J34" s="4"/>
      <c r="K34" s="4"/>
      <c r="L34" s="14"/>
      <c r="M34" s="30"/>
      <c r="N34" s="31"/>
      <c r="O34" s="32"/>
      <c r="P34" s="33"/>
      <c r="Q34" s="32"/>
      <c r="R34" s="34"/>
      <c r="S34" s="31"/>
      <c r="T34" s="32"/>
      <c r="U34" s="33"/>
      <c r="V34" s="35"/>
      <c r="W34" s="36"/>
    </row>
    <row r="35" spans="2:28">
      <c r="B35" s="112" t="s">
        <v>10</v>
      </c>
      <c r="C35" s="126">
        <f>Lcc_BKK!C35+Lcc_DMK!C35</f>
        <v>3582</v>
      </c>
      <c r="D35" s="127">
        <f>Lcc_BKK!D35+Lcc_DMK!D35</f>
        <v>3583</v>
      </c>
      <c r="E35" s="372">
        <f t="shared" ref="E35:E36" si="42">SUM(C35:D35)</f>
        <v>7165</v>
      </c>
      <c r="F35" s="126">
        <f>Lcc_BKK!F35+Lcc_DMK!F35</f>
        <v>5253</v>
      </c>
      <c r="G35" s="128">
        <f>Lcc_BKK!G35+Lcc_DMK!G35</f>
        <v>5250</v>
      </c>
      <c r="H35" s="368">
        <f t="shared" ref="H35:H37" si="43">SUM(F35:G35)</f>
        <v>10503</v>
      </c>
      <c r="I35" s="129">
        <f t="shared" ref="I35:I37" si="44">IF(E35=0,0,((H35/E35)-1)*100)</f>
        <v>46.587578506629448</v>
      </c>
      <c r="J35" s="4"/>
      <c r="K35" s="7"/>
      <c r="L35" s="14" t="s">
        <v>10</v>
      </c>
      <c r="M35" s="37">
        <f>Lcc_BKK!M35+Lcc_DMK!M35</f>
        <v>499606</v>
      </c>
      <c r="N35" s="38">
        <f>Lcc_BKK!N35+Lcc_DMK!N35</f>
        <v>504114</v>
      </c>
      <c r="O35" s="376">
        <f>SUM(M35:N35)</f>
        <v>1003720</v>
      </c>
      <c r="P35" s="39">
        <f>Lcc_BKK!P35+Lcc_DMK!P35</f>
        <v>0</v>
      </c>
      <c r="Q35" s="376">
        <f>O35+P35</f>
        <v>1003720</v>
      </c>
      <c r="R35" s="40">
        <f>Lcc_BKK!R35+Lcc_DMK!R35</f>
        <v>755395</v>
      </c>
      <c r="S35" s="38">
        <f>Lcc_BKK!S35+Lcc_DMK!S35</f>
        <v>762682</v>
      </c>
      <c r="T35" s="376">
        <f>SUM(R35:S35)</f>
        <v>1518077</v>
      </c>
      <c r="U35" s="39">
        <f>Lcc_BKK!U35+Lcc_DMK!U35</f>
        <v>0</v>
      </c>
      <c r="V35" s="205">
        <f>T35+U35</f>
        <v>1518077</v>
      </c>
      <c r="W35" s="41">
        <f t="shared" ref="W35:W37" si="45">IF(Q35=0,0,((V35/Q35)-1)*100)</f>
        <v>51.245068345753793</v>
      </c>
    </row>
    <row r="36" spans="2:28">
      <c r="B36" s="112" t="s">
        <v>11</v>
      </c>
      <c r="C36" s="126">
        <f>Lcc_BKK!C36+Lcc_DMK!C36</f>
        <v>3718</v>
      </c>
      <c r="D36" s="127">
        <f>Lcc_BKK!D36+Lcc_DMK!D36</f>
        <v>3718</v>
      </c>
      <c r="E36" s="372">
        <f t="shared" si="42"/>
        <v>7436</v>
      </c>
      <c r="F36" s="126">
        <f>Lcc_BKK!F36+Lcc_DMK!F36</f>
        <v>5360</v>
      </c>
      <c r="G36" s="128">
        <f>Lcc_BKK!G36+Lcc_DMK!G36</f>
        <v>5360</v>
      </c>
      <c r="H36" s="368">
        <f t="shared" si="43"/>
        <v>10720</v>
      </c>
      <c r="I36" s="129">
        <f t="shared" si="44"/>
        <v>44.163528778913388</v>
      </c>
      <c r="J36" s="4"/>
      <c r="K36" s="7"/>
      <c r="L36" s="14" t="s">
        <v>11</v>
      </c>
      <c r="M36" s="37">
        <f>Lcc_BKK!M36+Lcc_DMK!M36</f>
        <v>495336</v>
      </c>
      <c r="N36" s="38">
        <f>Lcc_BKK!N36+Lcc_DMK!N36</f>
        <v>496980</v>
      </c>
      <c r="O36" s="376">
        <f t="shared" ref="O36:O37" si="46">SUM(M36:N36)</f>
        <v>992316</v>
      </c>
      <c r="P36" s="39">
        <f>Lcc_BKK!P36+Lcc_DMK!P36</f>
        <v>0</v>
      </c>
      <c r="Q36" s="376">
        <f t="shared" ref="Q36:Q37" si="47">O36+P36</f>
        <v>992316</v>
      </c>
      <c r="R36" s="40">
        <f>Lcc_BKK!R36+Lcc_DMK!R36</f>
        <v>712457</v>
      </c>
      <c r="S36" s="38">
        <f>Lcc_BKK!S36+Lcc_DMK!S36</f>
        <v>712080</v>
      </c>
      <c r="T36" s="376">
        <f t="shared" ref="T36:T37" si="48">SUM(R36:S36)</f>
        <v>1424537</v>
      </c>
      <c r="U36" s="39">
        <f>Lcc_BKK!U36+Lcc_DMK!U36</f>
        <v>398</v>
      </c>
      <c r="V36" s="378">
        <f>T36+U36</f>
        <v>1424935</v>
      </c>
      <c r="W36" s="41">
        <f t="shared" si="45"/>
        <v>43.596898568601141</v>
      </c>
    </row>
    <row r="37" spans="2:28" ht="13.5" thickBot="1">
      <c r="B37" s="117" t="s">
        <v>12</v>
      </c>
      <c r="C37" s="130">
        <f>Lcc_BKK!C37+Lcc_DMK!C37</f>
        <v>4230</v>
      </c>
      <c r="D37" s="132">
        <f>Lcc_BKK!D37+Lcc_DMK!D37</f>
        <v>4234</v>
      </c>
      <c r="E37" s="368">
        <f>SUM(C37:D37)</f>
        <v>8464</v>
      </c>
      <c r="F37" s="130">
        <f>Lcc_BKK!F37+Lcc_DMK!F37</f>
        <v>5856</v>
      </c>
      <c r="G37" s="132">
        <f>Lcc_BKK!G37+Lcc_DMK!G37</f>
        <v>5852</v>
      </c>
      <c r="H37" s="368">
        <f t="shared" si="43"/>
        <v>11708</v>
      </c>
      <c r="I37" s="129">
        <f t="shared" si="44"/>
        <v>38.327032136105863</v>
      </c>
      <c r="J37" s="4"/>
      <c r="K37" s="7"/>
      <c r="L37" s="23" t="s">
        <v>12</v>
      </c>
      <c r="M37" s="37">
        <f>Lcc_BKK!M37+Lcc_DMK!M37</f>
        <v>528779</v>
      </c>
      <c r="N37" s="38">
        <f>Lcc_BKK!N37+Lcc_DMK!N37</f>
        <v>588599</v>
      </c>
      <c r="O37" s="376">
        <f t="shared" si="46"/>
        <v>1117378</v>
      </c>
      <c r="P37" s="39">
        <f>Lcc_BKK!P37+Lcc_DMK!P37</f>
        <v>735</v>
      </c>
      <c r="Q37" s="376">
        <f t="shared" si="47"/>
        <v>1118113</v>
      </c>
      <c r="R37" s="40">
        <f>Lcc_BKK!R37+Lcc_DMK!R37</f>
        <v>745268</v>
      </c>
      <c r="S37" s="38">
        <f>Lcc_BKK!S37+Lcc_DMK!S37</f>
        <v>837586</v>
      </c>
      <c r="T37" s="376">
        <f t="shared" si="48"/>
        <v>1582854</v>
      </c>
      <c r="U37" s="39">
        <f>Lcc_BKK!U37+Lcc_DMK!U37</f>
        <v>475</v>
      </c>
      <c r="V37" s="378">
        <f>T37+U37</f>
        <v>1583329</v>
      </c>
      <c r="W37" s="41">
        <f t="shared" si="45"/>
        <v>41.607243632799197</v>
      </c>
    </row>
    <row r="38" spans="2:28" ht="14.25" thickTop="1" thickBot="1">
      <c r="B38" s="133" t="s">
        <v>57</v>
      </c>
      <c r="C38" s="134">
        <f>+C35+C36+C37</f>
        <v>11530</v>
      </c>
      <c r="D38" s="135">
        <f t="shared" ref="D38" si="49">+D35+D36+D37</f>
        <v>11535</v>
      </c>
      <c r="E38" s="375">
        <f t="shared" ref="E38" si="50">+E35+E36+E37</f>
        <v>23065</v>
      </c>
      <c r="F38" s="134">
        <f t="shared" ref="F38" si="51">+F35+F36+F37</f>
        <v>16469</v>
      </c>
      <c r="G38" s="136">
        <f t="shared" ref="G38" si="52">+G35+G36+G37</f>
        <v>16462</v>
      </c>
      <c r="H38" s="374">
        <f t="shared" ref="H38" si="53">+H35+H36+H37</f>
        <v>32931</v>
      </c>
      <c r="I38" s="137">
        <f>IF(E38=0,0,((H38/E38)-1)*100)</f>
        <v>42.774766962930855</v>
      </c>
      <c r="J38" s="4"/>
      <c r="K38" s="4"/>
      <c r="L38" s="42" t="s">
        <v>57</v>
      </c>
      <c r="M38" s="43">
        <f>+M35+M36+M37</f>
        <v>1523721</v>
      </c>
      <c r="N38" s="44">
        <f t="shared" ref="N38" si="54">+N35+N36+N37</f>
        <v>1589693</v>
      </c>
      <c r="O38" s="377">
        <f t="shared" ref="O38" si="55">+O35+O36+O37</f>
        <v>3113414</v>
      </c>
      <c r="P38" s="45">
        <f t="shared" ref="P38" si="56">+P35+P36+P37</f>
        <v>735</v>
      </c>
      <c r="Q38" s="377">
        <f t="shared" ref="Q38" si="57">+Q35+Q36+Q37</f>
        <v>3114149</v>
      </c>
      <c r="R38" s="46">
        <f t="shared" ref="R38" si="58">+R35+R36+R37</f>
        <v>2213120</v>
      </c>
      <c r="S38" s="44">
        <f t="shared" ref="S38" si="59">+S35+S36+S37</f>
        <v>2312348</v>
      </c>
      <c r="T38" s="377">
        <f t="shared" ref="T38" si="60">+T35+T36+T37</f>
        <v>4525468</v>
      </c>
      <c r="U38" s="44">
        <f t="shared" ref="U38" si="61">+U35+U36+U37</f>
        <v>873</v>
      </c>
      <c r="V38" s="377">
        <f t="shared" ref="V38" si="62">+V35+V36+V37</f>
        <v>4526341</v>
      </c>
      <c r="W38" s="47">
        <f>IF(Q38=0,0,((V38/Q38)-1)*100)</f>
        <v>45.347605397172707</v>
      </c>
      <c r="X38" s="343"/>
      <c r="Y38" s="343"/>
      <c r="Z38" s="343"/>
      <c r="AA38" s="343"/>
      <c r="AB38" s="343"/>
    </row>
    <row r="39" spans="2:28" ht="14.25" thickTop="1" thickBot="1">
      <c r="B39" s="112" t="s">
        <v>13</v>
      </c>
      <c r="C39" s="126">
        <f>Lcc_BKK!C39+Lcc_DMK!C39</f>
        <v>4336</v>
      </c>
      <c r="D39" s="127">
        <f>Lcc_BKK!D39+Lcc_DMK!D39</f>
        <v>4337</v>
      </c>
      <c r="E39" s="372">
        <f t="shared" ref="E39:E41" si="63">SUM(C39:D39)</f>
        <v>8673</v>
      </c>
      <c r="F39" s="126">
        <f>Lcc_BKK!F39+Lcc_DMK!F39</f>
        <v>5859</v>
      </c>
      <c r="G39" s="128">
        <f>Lcc_BKK!G39+Lcc_DMK!G39</f>
        <v>5860</v>
      </c>
      <c r="H39" s="368">
        <f t="shared" ref="H39" si="64">SUM(F39:G39)</f>
        <v>11719</v>
      </c>
      <c r="I39" s="129">
        <f t="shared" ref="I39" si="65">IF(E39=0,0,((H39/E39)-1)*100)</f>
        <v>35.120488873515512</v>
      </c>
      <c r="J39" s="4"/>
      <c r="K39" s="4"/>
      <c r="L39" s="14" t="s">
        <v>13</v>
      </c>
      <c r="M39" s="37">
        <f>Lcc_BKK!M39+Lcc_DMK!M39</f>
        <v>564776</v>
      </c>
      <c r="N39" s="38">
        <f>Lcc_BKK!N39+Lcc_DMK!N39</f>
        <v>532467</v>
      </c>
      <c r="O39" s="376">
        <f t="shared" ref="O39:O41" si="66">SUM(M39:N39)</f>
        <v>1097243</v>
      </c>
      <c r="P39" s="39">
        <f>Lcc_BKK!P39+Lcc_DMK!P39</f>
        <v>702</v>
      </c>
      <c r="Q39" s="376">
        <f t="shared" ref="Q39:Q41" si="67">O39+P39</f>
        <v>1097945</v>
      </c>
      <c r="R39" s="40">
        <f>Lcc_BKK!R39+Lcc_DMK!R39</f>
        <v>840416</v>
      </c>
      <c r="S39" s="38">
        <f>Lcc_BKK!S39+Lcc_DMK!S39</f>
        <v>775834</v>
      </c>
      <c r="T39" s="376">
        <f t="shared" ref="T39" si="68">SUM(R39:S39)</f>
        <v>1616250</v>
      </c>
      <c r="U39" s="39">
        <f>Lcc_BKK!U39+Lcc_DMK!U39</f>
        <v>278</v>
      </c>
      <c r="V39" s="378">
        <f>T39+U39</f>
        <v>1616528</v>
      </c>
      <c r="W39" s="41">
        <f t="shared" ref="W39" si="69">IF(Q39=0,0,((V39/Q39)-1)*100)</f>
        <v>47.232147329784269</v>
      </c>
    </row>
    <row r="40" spans="2:28" ht="14.25" thickTop="1" thickBot="1">
      <c r="B40" s="133" t="s">
        <v>64</v>
      </c>
      <c r="C40" s="134">
        <f>+C38+C39</f>
        <v>15866</v>
      </c>
      <c r="D40" s="136">
        <f t="shared" ref="D40" si="70">+D38+D39</f>
        <v>15872</v>
      </c>
      <c r="E40" s="375">
        <f t="shared" ref="E40" si="71">+E38+E39</f>
        <v>31738</v>
      </c>
      <c r="F40" s="134">
        <f t="shared" ref="F40" si="72">+F38+F39</f>
        <v>22328</v>
      </c>
      <c r="G40" s="136">
        <f t="shared" ref="G40" si="73">+G38+G39</f>
        <v>22322</v>
      </c>
      <c r="H40" s="369">
        <f t="shared" ref="H40" si="74">+H38+H39</f>
        <v>44650</v>
      </c>
      <c r="I40" s="138">
        <f>IF(E40=0,0,((H40/E40)-1)*100)</f>
        <v>40.683092822484078</v>
      </c>
      <c r="J40" s="4"/>
      <c r="K40" s="4"/>
      <c r="L40" s="42" t="s">
        <v>64</v>
      </c>
      <c r="M40" s="46">
        <f>+M38+M39</f>
        <v>2088497</v>
      </c>
      <c r="N40" s="44">
        <f t="shared" ref="N40" si="75">+N38+N39</f>
        <v>2122160</v>
      </c>
      <c r="O40" s="377">
        <f t="shared" ref="O40" si="76">+O38+O39</f>
        <v>4210657</v>
      </c>
      <c r="P40" s="44">
        <f t="shared" ref="P40" si="77">+P38+P39</f>
        <v>1437</v>
      </c>
      <c r="Q40" s="377">
        <f t="shared" ref="Q40" si="78">+Q38+Q39</f>
        <v>4212094</v>
      </c>
      <c r="R40" s="46">
        <f t="shared" ref="R40" si="79">+R38+R39</f>
        <v>3053536</v>
      </c>
      <c r="S40" s="44">
        <f t="shared" ref="S40" si="80">+S38+S39</f>
        <v>3088182</v>
      </c>
      <c r="T40" s="377">
        <f t="shared" ref="T40" si="81">+T38+T39</f>
        <v>6141718</v>
      </c>
      <c r="U40" s="44">
        <f t="shared" ref="U40" si="82">+U38+U39</f>
        <v>1151</v>
      </c>
      <c r="V40" s="377">
        <f t="shared" ref="V40" si="83">+V38+V39</f>
        <v>6142869</v>
      </c>
      <c r="W40" s="47">
        <f>IF(Q40=0,0,((V40/Q40)-1)*100)</f>
        <v>45.838839304156089</v>
      </c>
      <c r="X40" s="343"/>
      <c r="Y40" s="343"/>
      <c r="Z40" s="343"/>
      <c r="AA40" s="343"/>
    </row>
    <row r="41" spans="2:28" ht="13.5" thickTop="1">
      <c r="B41" s="112" t="s">
        <v>14</v>
      </c>
      <c r="C41" s="126">
        <f>Lcc_BKK!C41+Lcc_DMK!C41</f>
        <v>3900</v>
      </c>
      <c r="D41" s="127">
        <f>Lcc_BKK!D41+Lcc_DMK!D41</f>
        <v>3899</v>
      </c>
      <c r="E41" s="372">
        <f t="shared" si="63"/>
        <v>7799</v>
      </c>
      <c r="F41" s="126"/>
      <c r="G41" s="128"/>
      <c r="H41" s="368"/>
      <c r="I41" s="129"/>
      <c r="J41" s="4"/>
      <c r="K41" s="4"/>
      <c r="L41" s="14" t="s">
        <v>14</v>
      </c>
      <c r="M41" s="37">
        <f>Lcc_BKK!M41+Lcc_DMK!M41</f>
        <v>533755</v>
      </c>
      <c r="N41" s="38">
        <f>Lcc_BKK!N41+Lcc_DMK!N41</f>
        <v>507924</v>
      </c>
      <c r="O41" s="376">
        <f t="shared" si="66"/>
        <v>1041679</v>
      </c>
      <c r="P41" s="39">
        <f>Lcc_BKK!P41+Lcc_DMK!P41</f>
        <v>118</v>
      </c>
      <c r="Q41" s="376">
        <f t="shared" si="67"/>
        <v>1041797</v>
      </c>
      <c r="R41" s="40"/>
      <c r="S41" s="38"/>
      <c r="T41" s="376"/>
      <c r="U41" s="39"/>
      <c r="V41" s="378"/>
      <c r="W41" s="41"/>
    </row>
    <row r="42" spans="2:28" ht="13.5" thickBot="1">
      <c r="B42" s="112" t="s">
        <v>15</v>
      </c>
      <c r="C42" s="126">
        <f>Lcc_BKK!C42+Lcc_DMK!C42</f>
        <v>4360</v>
      </c>
      <c r="D42" s="127">
        <f>Lcc_BKK!D42+Lcc_DMK!D42</f>
        <v>4363</v>
      </c>
      <c r="E42" s="372">
        <f>SUM(C42:D42)</f>
        <v>8723</v>
      </c>
      <c r="F42" s="126"/>
      <c r="G42" s="128"/>
      <c r="H42" s="368"/>
      <c r="I42" s="129"/>
      <c r="J42" s="4"/>
      <c r="K42" s="4"/>
      <c r="L42" s="14" t="s">
        <v>15</v>
      </c>
      <c r="M42" s="37">
        <f>Lcc_BKK!M42+Lcc_DMK!M42</f>
        <v>638553</v>
      </c>
      <c r="N42" s="38">
        <f>Lcc_BKK!N42+Lcc_DMK!N42</f>
        <v>631233</v>
      </c>
      <c r="O42" s="376">
        <f>SUM(M42:N42)</f>
        <v>1269786</v>
      </c>
      <c r="P42" s="39">
        <f>Lcc_BKK!P42+Lcc_DMK!P42</f>
        <v>466</v>
      </c>
      <c r="Q42" s="376">
        <f>O42+P42</f>
        <v>1270252</v>
      </c>
      <c r="R42" s="40"/>
      <c r="S42" s="38"/>
      <c r="T42" s="376"/>
      <c r="U42" s="39"/>
      <c r="V42" s="378"/>
      <c r="W42" s="41"/>
    </row>
    <row r="43" spans="2:28" ht="14.25" thickTop="1" thickBot="1">
      <c r="B43" s="133" t="s">
        <v>61</v>
      </c>
      <c r="C43" s="134">
        <f>+C39+C41+C42</f>
        <v>12596</v>
      </c>
      <c r="D43" s="136">
        <f t="shared" ref="D43" si="84">+D39+D41+D42</f>
        <v>12599</v>
      </c>
      <c r="E43" s="375">
        <f t="shared" ref="E43" si="85">+E39+E41+E42</f>
        <v>25195</v>
      </c>
      <c r="F43" s="134"/>
      <c r="G43" s="136"/>
      <c r="H43" s="369"/>
      <c r="I43" s="138"/>
      <c r="J43" s="8"/>
      <c r="K43" s="8"/>
      <c r="L43" s="42" t="s">
        <v>61</v>
      </c>
      <c r="M43" s="46">
        <f>+M39+M41+M42</f>
        <v>1737084</v>
      </c>
      <c r="N43" s="44">
        <f t="shared" ref="N43" si="86">+N39+N41+N42</f>
        <v>1671624</v>
      </c>
      <c r="O43" s="377">
        <f t="shared" ref="O43" si="87">+O39+O41+O42</f>
        <v>3408708</v>
      </c>
      <c r="P43" s="44">
        <f t="shared" ref="P43" si="88">+P39+P41+P42</f>
        <v>1286</v>
      </c>
      <c r="Q43" s="377">
        <f t="shared" ref="Q43" si="89">+Q39+Q41+Q42</f>
        <v>3409994</v>
      </c>
      <c r="R43" s="46"/>
      <c r="S43" s="44"/>
      <c r="T43" s="377"/>
      <c r="U43" s="44"/>
      <c r="V43" s="377"/>
      <c r="W43" s="47"/>
      <c r="X43" s="343"/>
      <c r="Y43" s="343"/>
      <c r="Z43" s="343"/>
      <c r="AA43" s="343"/>
      <c r="AB43" s="343"/>
    </row>
    <row r="44" spans="2:28" ht="13.5" thickTop="1">
      <c r="B44" s="112" t="s">
        <v>16</v>
      </c>
      <c r="C44" s="139">
        <f>Lcc_BKK!C44+Lcc_DMK!C44</f>
        <v>4517</v>
      </c>
      <c r="D44" s="140">
        <f>Lcc_BKK!D44+Lcc_DMK!D44</f>
        <v>4518</v>
      </c>
      <c r="E44" s="180">
        <f t="shared" ref="E44:E46" si="90">SUM(C44:D44)</f>
        <v>9035</v>
      </c>
      <c r="F44" s="139"/>
      <c r="G44" s="141"/>
      <c r="H44" s="368"/>
      <c r="I44" s="129"/>
      <c r="J44" s="4"/>
      <c r="K44" s="4"/>
      <c r="L44" s="14" t="s">
        <v>16</v>
      </c>
      <c r="M44" s="37">
        <f>Lcc_BKK!M44+Lcc_DMK!M44</f>
        <v>640962</v>
      </c>
      <c r="N44" s="38">
        <f>Lcc_BKK!N44+Lcc_DMK!N44</f>
        <v>644579</v>
      </c>
      <c r="O44" s="202">
        <f t="shared" ref="O44:O46" si="91">SUM(M44:N44)</f>
        <v>1285541</v>
      </c>
      <c r="P44" s="39">
        <f>Lcc_BKK!P44+Lcc_DMK!P44</f>
        <v>257</v>
      </c>
      <c r="Q44" s="202">
        <f t="shared" ref="Q44:Q46" si="92">O44+P44</f>
        <v>1285798</v>
      </c>
      <c r="R44" s="40"/>
      <c r="S44" s="38"/>
      <c r="T44" s="202"/>
      <c r="U44" s="39"/>
      <c r="V44" s="328"/>
      <c r="W44" s="41"/>
    </row>
    <row r="45" spans="2:28">
      <c r="B45" s="112" t="s">
        <v>17</v>
      </c>
      <c r="C45" s="139">
        <f>Lcc_BKK!C45+Lcc_DMK!C45</f>
        <v>4421</v>
      </c>
      <c r="D45" s="140">
        <f>Lcc_BKK!D45+Lcc_DMK!D45</f>
        <v>4417</v>
      </c>
      <c r="E45" s="180">
        <f>SUM(C45:D45)</f>
        <v>8838</v>
      </c>
      <c r="F45" s="139"/>
      <c r="G45" s="141"/>
      <c r="H45" s="368"/>
      <c r="I45" s="129"/>
      <c r="J45" s="4"/>
      <c r="K45" s="4"/>
      <c r="L45" s="14" t="s">
        <v>17</v>
      </c>
      <c r="M45" s="37">
        <f>Lcc_BKK!M45+Lcc_DMK!M45</f>
        <v>588480</v>
      </c>
      <c r="N45" s="38">
        <f>Lcc_BKK!N45+Lcc_DMK!N45</f>
        <v>588204</v>
      </c>
      <c r="O45" s="202">
        <f>SUM(M45:N45)</f>
        <v>1176684</v>
      </c>
      <c r="P45" s="39">
        <f>Lcc_BKK!P45+Lcc_DMK!P45</f>
        <v>298</v>
      </c>
      <c r="Q45" s="202">
        <f>O45+P45</f>
        <v>1176982</v>
      </c>
      <c r="R45" s="40"/>
      <c r="S45" s="38"/>
      <c r="T45" s="202"/>
      <c r="U45" s="151"/>
      <c r="V45" s="202"/>
      <c r="W45" s="41"/>
    </row>
    <row r="46" spans="2:28" ht="13.5" thickBot="1">
      <c r="B46" s="112" t="s">
        <v>18</v>
      </c>
      <c r="C46" s="139">
        <f>Lcc_BKK!C46+Lcc_DMK!C46</f>
        <v>3923</v>
      </c>
      <c r="D46" s="140">
        <f>Lcc_BKK!D46+Lcc_DMK!D46</f>
        <v>3926</v>
      </c>
      <c r="E46" s="180">
        <f t="shared" si="90"/>
        <v>7849</v>
      </c>
      <c r="F46" s="139"/>
      <c r="G46" s="141"/>
      <c r="H46" s="368"/>
      <c r="I46" s="129"/>
      <c r="J46" s="4"/>
      <c r="K46" s="4"/>
      <c r="L46" s="14" t="s">
        <v>18</v>
      </c>
      <c r="M46" s="37">
        <f>Lcc_BKK!M46+Lcc_DMK!M46</f>
        <v>526610</v>
      </c>
      <c r="N46" s="38">
        <f>Lcc_BKK!N46+Lcc_DMK!N46</f>
        <v>528480</v>
      </c>
      <c r="O46" s="202">
        <f t="shared" si="91"/>
        <v>1055090</v>
      </c>
      <c r="P46" s="39">
        <f>Lcc_BKK!P46+Lcc_DMK!P46</f>
        <v>144</v>
      </c>
      <c r="Q46" s="202">
        <f t="shared" si="92"/>
        <v>1055234</v>
      </c>
      <c r="R46" s="40"/>
      <c r="S46" s="38"/>
      <c r="T46" s="202"/>
      <c r="U46" s="151"/>
      <c r="V46" s="405"/>
      <c r="W46" s="41"/>
    </row>
    <row r="47" spans="2:28" ht="16.5" thickTop="1" thickBot="1">
      <c r="B47" s="142" t="s">
        <v>19</v>
      </c>
      <c r="C47" s="143">
        <f>+C44+C45+C46</f>
        <v>12861</v>
      </c>
      <c r="D47" s="144">
        <f t="shared" ref="D47" si="93">+D44+D45+D46</f>
        <v>12861</v>
      </c>
      <c r="E47" s="182">
        <f t="shared" ref="E47" si="94">+E44+E45+E46</f>
        <v>25722</v>
      </c>
      <c r="F47" s="134"/>
      <c r="G47" s="145"/>
      <c r="H47" s="370"/>
      <c r="I47" s="137"/>
      <c r="J47" s="10"/>
      <c r="K47" s="11"/>
      <c r="L47" s="48" t="s">
        <v>19</v>
      </c>
      <c r="M47" s="49">
        <f>+M44+M45+M46</f>
        <v>1756052</v>
      </c>
      <c r="N47" s="50">
        <f t="shared" ref="N47" si="95">+N44+N45+N46</f>
        <v>1761263</v>
      </c>
      <c r="O47" s="204">
        <f t="shared" ref="O47" si="96">+O44+O45+O46</f>
        <v>3517315</v>
      </c>
      <c r="P47" s="50">
        <f t="shared" ref="P47" si="97">+P44+P45+P46</f>
        <v>699</v>
      </c>
      <c r="Q47" s="204">
        <f t="shared" ref="Q47" si="98">+Q44+Q45+Q46</f>
        <v>3518014</v>
      </c>
      <c r="R47" s="49"/>
      <c r="S47" s="50"/>
      <c r="T47" s="204"/>
      <c r="U47" s="50"/>
      <c r="V47" s="204"/>
      <c r="W47" s="51"/>
    </row>
    <row r="48" spans="2:28" ht="13.5" thickTop="1">
      <c r="B48" s="112" t="s">
        <v>20</v>
      </c>
      <c r="C48" s="126">
        <f>Lcc_BKK!C48+Lcc_DMK!C48</f>
        <v>4195</v>
      </c>
      <c r="D48" s="127">
        <f>Lcc_BKK!D48+Lcc_DMK!D48</f>
        <v>4191</v>
      </c>
      <c r="E48" s="183">
        <f t="shared" ref="E48:E50" si="99">SUM(C48:D48)</f>
        <v>8386</v>
      </c>
      <c r="F48" s="126"/>
      <c r="G48" s="128"/>
      <c r="H48" s="371"/>
      <c r="I48" s="129"/>
      <c r="J48" s="4"/>
      <c r="K48" s="4"/>
      <c r="L48" s="14" t="s">
        <v>21</v>
      </c>
      <c r="M48" s="37">
        <f>Lcc_BKK!M48+Lcc_DMK!M48</f>
        <v>605057</v>
      </c>
      <c r="N48" s="38">
        <f>Lcc_BKK!N48+Lcc_DMK!N48</f>
        <v>614751</v>
      </c>
      <c r="O48" s="202">
        <f t="shared" ref="O48:O50" si="100">SUM(M48:N48)</f>
        <v>1219808</v>
      </c>
      <c r="P48" s="39">
        <f>Lcc_BKK!P48+Lcc_DMK!P48</f>
        <v>126</v>
      </c>
      <c r="Q48" s="202">
        <f t="shared" ref="Q48:Q50" si="101">O48+P48</f>
        <v>1219934</v>
      </c>
      <c r="R48" s="40"/>
      <c r="S48" s="38"/>
      <c r="T48" s="202"/>
      <c r="U48" s="39"/>
      <c r="V48" s="202"/>
      <c r="W48" s="41"/>
    </row>
    <row r="49" spans="2:28">
      <c r="B49" s="112" t="s">
        <v>22</v>
      </c>
      <c r="C49" s="126">
        <f>Lcc_BKK!C49+Lcc_DMK!C49</f>
        <v>4382</v>
      </c>
      <c r="D49" s="127">
        <f>Lcc_BKK!D49+Lcc_DMK!D49</f>
        <v>4384</v>
      </c>
      <c r="E49" s="180">
        <f t="shared" si="99"/>
        <v>8766</v>
      </c>
      <c r="F49" s="126"/>
      <c r="G49" s="128"/>
      <c r="H49" s="372"/>
      <c r="I49" s="129"/>
      <c r="J49" s="4"/>
      <c r="K49" s="4"/>
      <c r="L49" s="14" t="s">
        <v>22</v>
      </c>
      <c r="M49" s="37">
        <f>Lcc_BKK!M49+Lcc_DMK!M49</f>
        <v>658533</v>
      </c>
      <c r="N49" s="38">
        <f>Lcc_BKK!N49+Lcc_DMK!N49</f>
        <v>639311</v>
      </c>
      <c r="O49" s="202">
        <f t="shared" si="100"/>
        <v>1297844</v>
      </c>
      <c r="P49" s="39">
        <f>Lcc_BKK!P49+Lcc_DMK!P49</f>
        <v>162</v>
      </c>
      <c r="Q49" s="202">
        <f t="shared" si="101"/>
        <v>1298006</v>
      </c>
      <c r="R49" s="40"/>
      <c r="S49" s="38"/>
      <c r="T49" s="202"/>
      <c r="U49" s="39"/>
      <c r="V49" s="202"/>
      <c r="W49" s="41"/>
    </row>
    <row r="50" spans="2:28" ht="13.5" thickBot="1">
      <c r="B50" s="112" t="s">
        <v>23</v>
      </c>
      <c r="C50" s="126">
        <f>Lcc_BKK!C50+Lcc_DMK!C50</f>
        <v>4163</v>
      </c>
      <c r="D50" s="146">
        <f>Lcc_BKK!D50+Lcc_DMK!D50</f>
        <v>4166</v>
      </c>
      <c r="E50" s="373">
        <f t="shared" si="99"/>
        <v>8329</v>
      </c>
      <c r="F50" s="126"/>
      <c r="G50" s="147"/>
      <c r="H50" s="373"/>
      <c r="I50" s="148"/>
      <c r="J50" s="4"/>
      <c r="K50" s="4"/>
      <c r="L50" s="14" t="s">
        <v>23</v>
      </c>
      <c r="M50" s="37">
        <f>Lcc_BKK!M50+Lcc_DMK!M50</f>
        <v>584201</v>
      </c>
      <c r="N50" s="38">
        <f>Lcc_BKK!N50+Lcc_DMK!N50</f>
        <v>592353</v>
      </c>
      <c r="O50" s="202">
        <f t="shared" si="100"/>
        <v>1176554</v>
      </c>
      <c r="P50" s="39">
        <f>Lcc_BKK!P50+Lcc_DMK!P50</f>
        <v>218</v>
      </c>
      <c r="Q50" s="202">
        <f t="shared" si="101"/>
        <v>1176772</v>
      </c>
      <c r="R50" s="40"/>
      <c r="S50" s="38"/>
      <c r="T50" s="202"/>
      <c r="U50" s="39"/>
      <c r="V50" s="325"/>
      <c r="W50" s="41"/>
    </row>
    <row r="51" spans="2:28" ht="14.25" thickTop="1" thickBot="1">
      <c r="B51" s="133" t="s">
        <v>24</v>
      </c>
      <c r="C51" s="134">
        <f>+C48+C49+C50</f>
        <v>12740</v>
      </c>
      <c r="D51" s="135">
        <f t="shared" ref="D51" si="102">+D48+D49+D50</f>
        <v>12741</v>
      </c>
      <c r="E51" s="375">
        <f t="shared" ref="E51" si="103">+E48+E49+E50</f>
        <v>25481</v>
      </c>
      <c r="F51" s="134"/>
      <c r="G51" s="136"/>
      <c r="H51" s="374"/>
      <c r="I51" s="137"/>
      <c r="J51" s="4"/>
      <c r="K51" s="4"/>
      <c r="L51" s="42" t="s">
        <v>24</v>
      </c>
      <c r="M51" s="43">
        <f>+M48+M49+M50</f>
        <v>1847791</v>
      </c>
      <c r="N51" s="44">
        <f t="shared" ref="N51" si="104">+N48+N49+N50</f>
        <v>1846415</v>
      </c>
      <c r="O51" s="203">
        <f t="shared" ref="O51" si="105">+O48+O49+O50</f>
        <v>3694206</v>
      </c>
      <c r="P51" s="45">
        <f t="shared" ref="P51" si="106">+P48+P49+P50</f>
        <v>506</v>
      </c>
      <c r="Q51" s="203">
        <f t="shared" ref="Q51" si="107">+Q48+Q49+Q50</f>
        <v>3694712</v>
      </c>
      <c r="R51" s="46"/>
      <c r="S51" s="44"/>
      <c r="T51" s="203"/>
      <c r="U51" s="45"/>
      <c r="V51" s="206"/>
      <c r="W51" s="47"/>
    </row>
    <row r="52" spans="2:28" ht="14.25" thickTop="1" thickBot="1">
      <c r="B52" s="133" t="s">
        <v>7</v>
      </c>
      <c r="C52" s="134">
        <f>+C43+C47+C51</f>
        <v>38197</v>
      </c>
      <c r="D52" s="136">
        <f t="shared" ref="D52:E52" si="108">+D43+D47+D51</f>
        <v>38201</v>
      </c>
      <c r="E52" s="375">
        <f t="shared" si="108"/>
        <v>76398</v>
      </c>
      <c r="F52" s="134"/>
      <c r="G52" s="136"/>
      <c r="H52" s="369"/>
      <c r="I52" s="138"/>
      <c r="J52" s="8"/>
      <c r="K52" s="8"/>
      <c r="L52" s="42" t="s">
        <v>7</v>
      </c>
      <c r="M52" s="46">
        <f>+M43+M47+M51</f>
        <v>5340927</v>
      </c>
      <c r="N52" s="44">
        <f t="shared" ref="N52:Q52" si="109">+N43+N47+N51</f>
        <v>5279302</v>
      </c>
      <c r="O52" s="377">
        <f t="shared" si="109"/>
        <v>10620229</v>
      </c>
      <c r="P52" s="44">
        <f t="shared" si="109"/>
        <v>2491</v>
      </c>
      <c r="Q52" s="377">
        <f t="shared" si="109"/>
        <v>10622720</v>
      </c>
      <c r="R52" s="46"/>
      <c r="S52" s="44"/>
      <c r="T52" s="377"/>
      <c r="U52" s="44"/>
      <c r="V52" s="377"/>
      <c r="W52" s="47"/>
      <c r="X52" s="343"/>
      <c r="Y52" s="343"/>
      <c r="Z52" s="343"/>
      <c r="AA52" s="343"/>
      <c r="AB52" s="343"/>
    </row>
    <row r="53" spans="2:28" ht="14.25" thickTop="1" thickBot="1">
      <c r="B53" s="149" t="s">
        <v>60</v>
      </c>
      <c r="C53" s="108"/>
      <c r="D53" s="108"/>
      <c r="E53" s="108"/>
      <c r="F53" s="108"/>
      <c r="G53" s="108"/>
      <c r="H53" s="108"/>
      <c r="I53" s="109"/>
      <c r="J53" s="4"/>
      <c r="K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2:28" ht="13.5" thickTop="1">
      <c r="B54" s="424" t="s">
        <v>27</v>
      </c>
      <c r="C54" s="425"/>
      <c r="D54" s="425"/>
      <c r="E54" s="425"/>
      <c r="F54" s="425"/>
      <c r="G54" s="425"/>
      <c r="H54" s="425"/>
      <c r="I54" s="426"/>
      <c r="J54" s="4"/>
      <c r="K54" s="4"/>
      <c r="L54" s="427" t="s">
        <v>28</v>
      </c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9"/>
    </row>
    <row r="55" spans="2:28" ht="13.5" thickBot="1">
      <c r="B55" s="430" t="s">
        <v>30</v>
      </c>
      <c r="C55" s="431"/>
      <c r="D55" s="431"/>
      <c r="E55" s="431"/>
      <c r="F55" s="431"/>
      <c r="G55" s="431"/>
      <c r="H55" s="431"/>
      <c r="I55" s="432"/>
      <c r="J55" s="4"/>
      <c r="K55" s="4"/>
      <c r="L55" s="433" t="s">
        <v>50</v>
      </c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5"/>
    </row>
    <row r="56" spans="2:28" ht="14.25" thickTop="1" thickBot="1">
      <c r="B56" s="107"/>
      <c r="C56" s="108"/>
      <c r="D56" s="108"/>
      <c r="E56" s="108"/>
      <c r="F56" s="108"/>
      <c r="G56" s="108"/>
      <c r="H56" s="108"/>
      <c r="I56" s="109"/>
      <c r="J56" s="4"/>
      <c r="K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2:28" ht="14.25" thickTop="1" thickBot="1">
      <c r="B57" s="110"/>
      <c r="C57" s="436" t="s">
        <v>59</v>
      </c>
      <c r="D57" s="437"/>
      <c r="E57" s="438"/>
      <c r="F57" s="436" t="s">
        <v>63</v>
      </c>
      <c r="G57" s="437"/>
      <c r="H57" s="438"/>
      <c r="I57" s="111" t="s">
        <v>2</v>
      </c>
      <c r="J57" s="4"/>
      <c r="K57" s="4"/>
      <c r="L57" s="12"/>
      <c r="M57" s="439" t="s">
        <v>59</v>
      </c>
      <c r="N57" s="440"/>
      <c r="O57" s="440"/>
      <c r="P57" s="440"/>
      <c r="Q57" s="441"/>
      <c r="R57" s="439" t="s">
        <v>63</v>
      </c>
      <c r="S57" s="440"/>
      <c r="T57" s="440"/>
      <c r="U57" s="440"/>
      <c r="V57" s="441"/>
      <c r="W57" s="13" t="s">
        <v>2</v>
      </c>
    </row>
    <row r="58" spans="2:28" ht="13.5" thickTop="1">
      <c r="B58" s="112" t="s">
        <v>3</v>
      </c>
      <c r="C58" s="113"/>
      <c r="D58" s="114"/>
      <c r="E58" s="115"/>
      <c r="F58" s="113"/>
      <c r="G58" s="114"/>
      <c r="H58" s="115"/>
      <c r="I58" s="116" t="s">
        <v>4</v>
      </c>
      <c r="J58" s="4"/>
      <c r="K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2:28" ht="13.5" thickBot="1">
      <c r="B59" s="117" t="s">
        <v>29</v>
      </c>
      <c r="C59" s="118" t="s">
        <v>5</v>
      </c>
      <c r="D59" s="119" t="s">
        <v>6</v>
      </c>
      <c r="E59" s="229" t="s">
        <v>7</v>
      </c>
      <c r="F59" s="118" t="s">
        <v>5</v>
      </c>
      <c r="G59" s="119" t="s">
        <v>6</v>
      </c>
      <c r="H59" s="229" t="s">
        <v>7</v>
      </c>
      <c r="I59" s="121"/>
      <c r="J59" s="4"/>
      <c r="K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2:28" ht="5.25" customHeight="1" thickTop="1">
      <c r="B60" s="112"/>
      <c r="C60" s="122"/>
      <c r="D60" s="123"/>
      <c r="E60" s="124"/>
      <c r="F60" s="122"/>
      <c r="G60" s="123"/>
      <c r="H60" s="124"/>
      <c r="I60" s="125"/>
      <c r="J60" s="4"/>
      <c r="K60" s="4"/>
      <c r="L60" s="14"/>
      <c r="M60" s="30"/>
      <c r="N60" s="31"/>
      <c r="O60" s="32"/>
      <c r="P60" s="33"/>
      <c r="Q60" s="32"/>
      <c r="R60" s="34"/>
      <c r="S60" s="31"/>
      <c r="T60" s="32"/>
      <c r="U60" s="33"/>
      <c r="V60" s="35"/>
      <c r="W60" s="36"/>
    </row>
    <row r="61" spans="2:28">
      <c r="B61" s="112" t="s">
        <v>10</v>
      </c>
      <c r="C61" s="126">
        <f t="shared" ref="C61:H63" si="110">+C9+C35</f>
        <v>6149</v>
      </c>
      <c r="D61" s="128">
        <f t="shared" si="110"/>
        <v>6152</v>
      </c>
      <c r="E61" s="368">
        <f t="shared" si="110"/>
        <v>12301</v>
      </c>
      <c r="F61" s="126">
        <f t="shared" si="110"/>
        <v>7960</v>
      </c>
      <c r="G61" s="128">
        <f t="shared" si="110"/>
        <v>7961</v>
      </c>
      <c r="H61" s="368">
        <f t="shared" si="110"/>
        <v>15921</v>
      </c>
      <c r="I61" s="129">
        <f t="shared" ref="I61:I63" si="111">IF(E61=0,0,((H61/E61)-1)*100)</f>
        <v>29.428501747825386</v>
      </c>
      <c r="J61" s="4"/>
      <c r="K61" s="7"/>
      <c r="L61" s="14" t="s">
        <v>10</v>
      </c>
      <c r="M61" s="37">
        <f t="shared" ref="M61:N63" si="112">+M9+M35</f>
        <v>843549</v>
      </c>
      <c r="N61" s="38">
        <f t="shared" si="112"/>
        <v>857308</v>
      </c>
      <c r="O61" s="202">
        <f>SUM(M61:N61)</f>
        <v>1700857</v>
      </c>
      <c r="P61" s="39">
        <f t="shared" ref="P61:S63" si="113">+P9+P35</f>
        <v>0</v>
      </c>
      <c r="Q61" s="202">
        <f t="shared" si="113"/>
        <v>1700857</v>
      </c>
      <c r="R61" s="40">
        <f t="shared" si="113"/>
        <v>1165769</v>
      </c>
      <c r="S61" s="38">
        <f t="shared" si="113"/>
        <v>1179517</v>
      </c>
      <c r="T61" s="202">
        <f>SUM(R61:S61)</f>
        <v>2345286</v>
      </c>
      <c r="U61" s="39">
        <f>U9+U35</f>
        <v>396</v>
      </c>
      <c r="V61" s="378">
        <f>+T61+U61</f>
        <v>2345682</v>
      </c>
      <c r="W61" s="41">
        <f t="shared" ref="W61:W63" si="114">IF(Q61=0,0,((V61/Q61)-1)*100)</f>
        <v>37.911770360471223</v>
      </c>
    </row>
    <row r="62" spans="2:28">
      <c r="B62" s="112" t="s">
        <v>11</v>
      </c>
      <c r="C62" s="126">
        <f t="shared" si="110"/>
        <v>6300</v>
      </c>
      <c r="D62" s="128">
        <f t="shared" si="110"/>
        <v>6301</v>
      </c>
      <c r="E62" s="368">
        <f t="shared" si="110"/>
        <v>12601</v>
      </c>
      <c r="F62" s="126">
        <f t="shared" si="110"/>
        <v>8128</v>
      </c>
      <c r="G62" s="128">
        <f t="shared" si="110"/>
        <v>8123</v>
      </c>
      <c r="H62" s="368">
        <f t="shared" si="110"/>
        <v>16251</v>
      </c>
      <c r="I62" s="129">
        <f t="shared" si="111"/>
        <v>28.965955082929916</v>
      </c>
      <c r="J62" s="4"/>
      <c r="K62" s="7"/>
      <c r="L62" s="14" t="s">
        <v>11</v>
      </c>
      <c r="M62" s="37">
        <f t="shared" si="112"/>
        <v>860353</v>
      </c>
      <c r="N62" s="38">
        <f t="shared" si="112"/>
        <v>850589</v>
      </c>
      <c r="O62" s="376">
        <f t="shared" ref="O62:O63" si="115">SUM(M62:N62)</f>
        <v>1710942</v>
      </c>
      <c r="P62" s="39">
        <f t="shared" si="113"/>
        <v>2</v>
      </c>
      <c r="Q62" s="376">
        <f t="shared" si="113"/>
        <v>1710944</v>
      </c>
      <c r="R62" s="40">
        <f t="shared" si="113"/>
        <v>1148709</v>
      </c>
      <c r="S62" s="38">
        <f t="shared" si="113"/>
        <v>1133667</v>
      </c>
      <c r="T62" s="376">
        <f t="shared" ref="T62:T63" si="116">SUM(R62:S62)</f>
        <v>2282376</v>
      </c>
      <c r="U62" s="39">
        <f>U10+U36</f>
        <v>935</v>
      </c>
      <c r="V62" s="378">
        <f>+T62+U62</f>
        <v>2283311</v>
      </c>
      <c r="W62" s="41">
        <f t="shared" si="114"/>
        <v>33.453286606691975</v>
      </c>
    </row>
    <row r="63" spans="2:28" ht="13.5" thickBot="1">
      <c r="B63" s="117" t="s">
        <v>12</v>
      </c>
      <c r="C63" s="130">
        <f t="shared" si="110"/>
        <v>7046</v>
      </c>
      <c r="D63" s="132">
        <f t="shared" si="110"/>
        <v>7049</v>
      </c>
      <c r="E63" s="368">
        <f t="shared" si="110"/>
        <v>14095</v>
      </c>
      <c r="F63" s="130">
        <f t="shared" si="110"/>
        <v>8857</v>
      </c>
      <c r="G63" s="132">
        <f t="shared" si="110"/>
        <v>8852</v>
      </c>
      <c r="H63" s="368">
        <f t="shared" si="110"/>
        <v>17709</v>
      </c>
      <c r="I63" s="129">
        <f t="shared" si="111"/>
        <v>25.640297978006377</v>
      </c>
      <c r="J63" s="4"/>
      <c r="K63" s="7"/>
      <c r="L63" s="23" t="s">
        <v>12</v>
      </c>
      <c r="M63" s="37">
        <f t="shared" si="112"/>
        <v>915220</v>
      </c>
      <c r="N63" s="38">
        <f t="shared" si="112"/>
        <v>971822</v>
      </c>
      <c r="O63" s="376">
        <f t="shared" si="115"/>
        <v>1887042</v>
      </c>
      <c r="P63" s="39">
        <f t="shared" si="113"/>
        <v>740</v>
      </c>
      <c r="Q63" s="376">
        <f t="shared" si="113"/>
        <v>1887782</v>
      </c>
      <c r="R63" s="40">
        <f t="shared" si="113"/>
        <v>1211985</v>
      </c>
      <c r="S63" s="38">
        <f t="shared" si="113"/>
        <v>1296856</v>
      </c>
      <c r="T63" s="376">
        <f t="shared" si="116"/>
        <v>2508841</v>
      </c>
      <c r="U63" s="39">
        <f>U11+U37</f>
        <v>1399</v>
      </c>
      <c r="V63" s="378">
        <f>+T63+U63</f>
        <v>2510240</v>
      </c>
      <c r="W63" s="41">
        <f t="shared" si="114"/>
        <v>32.972980990389786</v>
      </c>
    </row>
    <row r="64" spans="2:28" ht="14.25" thickTop="1" thickBot="1">
      <c r="B64" s="133" t="s">
        <v>57</v>
      </c>
      <c r="C64" s="134">
        <f>+C61+C62+C63</f>
        <v>19495</v>
      </c>
      <c r="D64" s="135">
        <f t="shared" ref="D64" si="117">+D61+D62+D63</f>
        <v>19502</v>
      </c>
      <c r="E64" s="375">
        <f t="shared" ref="E64" si="118">+E61+E62+E63</f>
        <v>38997</v>
      </c>
      <c r="F64" s="134">
        <f t="shared" ref="F64" si="119">+F61+F62+F63</f>
        <v>24945</v>
      </c>
      <c r="G64" s="136">
        <f t="shared" ref="G64" si="120">+G61+G62+G63</f>
        <v>24936</v>
      </c>
      <c r="H64" s="374">
        <f t="shared" ref="H64" si="121">+H61+H62+H63</f>
        <v>49881</v>
      </c>
      <c r="I64" s="137">
        <f>IF(E64=0,0,((H64/E64)-1)*100)</f>
        <v>27.909839218401423</v>
      </c>
      <c r="J64" s="4"/>
      <c r="K64" s="4"/>
      <c r="L64" s="42" t="s">
        <v>57</v>
      </c>
      <c r="M64" s="43">
        <f>+M61+M62+M63</f>
        <v>2619122</v>
      </c>
      <c r="N64" s="44">
        <f t="shared" ref="N64" si="122">+N61+N62+N63</f>
        <v>2679719</v>
      </c>
      <c r="O64" s="377">
        <f t="shared" ref="O64" si="123">+O61+O62+O63</f>
        <v>5298841</v>
      </c>
      <c r="P64" s="45">
        <f t="shared" ref="P64" si="124">+P61+P62+P63</f>
        <v>742</v>
      </c>
      <c r="Q64" s="377">
        <f t="shared" ref="Q64" si="125">+Q61+Q62+Q63</f>
        <v>5299583</v>
      </c>
      <c r="R64" s="46">
        <f t="shared" ref="R64" si="126">+R61+R62+R63</f>
        <v>3526463</v>
      </c>
      <c r="S64" s="44">
        <f t="shared" ref="S64" si="127">+S61+S62+S63</f>
        <v>3610040</v>
      </c>
      <c r="T64" s="377">
        <f t="shared" ref="T64" si="128">+T61+T62+T63</f>
        <v>7136503</v>
      </c>
      <c r="U64" s="44">
        <f t="shared" ref="U64" si="129">+U61+U62+U63</f>
        <v>2730</v>
      </c>
      <c r="V64" s="377">
        <f t="shared" ref="V64" si="130">+V61+V62+V63</f>
        <v>7139233</v>
      </c>
      <c r="W64" s="47">
        <f>IF(Q64=0,0,((V64/Q64)-1)*100)</f>
        <v>34.713108559673465</v>
      </c>
      <c r="X64" s="343"/>
      <c r="Y64" s="343"/>
      <c r="Z64" s="343"/>
      <c r="AA64" s="343"/>
      <c r="AB64" s="343"/>
    </row>
    <row r="65" spans="2:28" ht="14.25" thickTop="1" thickBot="1">
      <c r="B65" s="112" t="s">
        <v>13</v>
      </c>
      <c r="C65" s="126">
        <f t="shared" ref="C65:H65" si="131">+C13+C39</f>
        <v>7197</v>
      </c>
      <c r="D65" s="128">
        <f t="shared" si="131"/>
        <v>7200</v>
      </c>
      <c r="E65" s="368">
        <f t="shared" si="131"/>
        <v>14397</v>
      </c>
      <c r="F65" s="126">
        <f t="shared" si="131"/>
        <v>8949</v>
      </c>
      <c r="G65" s="128">
        <f t="shared" si="131"/>
        <v>8951</v>
      </c>
      <c r="H65" s="368">
        <f t="shared" si="131"/>
        <v>17900</v>
      </c>
      <c r="I65" s="129">
        <f t="shared" ref="I65" si="132">IF(E65=0,0,((H65/E65)-1)*100)</f>
        <v>24.331457942626944</v>
      </c>
      <c r="J65" s="4"/>
      <c r="K65" s="4"/>
      <c r="L65" s="14" t="s">
        <v>13</v>
      </c>
      <c r="M65" s="37">
        <f>+M13+M39</f>
        <v>913363</v>
      </c>
      <c r="N65" s="38">
        <f>+N13+N39</f>
        <v>878323</v>
      </c>
      <c r="O65" s="376">
        <f t="shared" ref="O65" si="133">SUM(M65:N65)</f>
        <v>1791686</v>
      </c>
      <c r="P65" s="39">
        <f>+P13+P39</f>
        <v>1172</v>
      </c>
      <c r="Q65" s="376">
        <f>+Q13+Q39</f>
        <v>1792858</v>
      </c>
      <c r="R65" s="40">
        <f>+R13+R39</f>
        <v>1287439</v>
      </c>
      <c r="S65" s="38">
        <f>+S13+S39</f>
        <v>1218195</v>
      </c>
      <c r="T65" s="376">
        <f t="shared" ref="T65" si="134">SUM(R65:S65)</f>
        <v>2505634</v>
      </c>
      <c r="U65" s="39">
        <f>U13+U39</f>
        <v>903</v>
      </c>
      <c r="V65" s="378">
        <f>+T65+U65</f>
        <v>2506537</v>
      </c>
      <c r="W65" s="41">
        <f t="shared" ref="W65" si="135">IF(Q65=0,0,((V65/Q65)-1)*100)</f>
        <v>39.806777781620184</v>
      </c>
    </row>
    <row r="66" spans="2:28" ht="14.25" thickTop="1" thickBot="1">
      <c r="B66" s="133" t="s">
        <v>64</v>
      </c>
      <c r="C66" s="134">
        <f>+C64+C65</f>
        <v>26692</v>
      </c>
      <c r="D66" s="136">
        <f t="shared" ref="D66" si="136">+D64+D65</f>
        <v>26702</v>
      </c>
      <c r="E66" s="375">
        <f t="shared" ref="E66" si="137">+E64+E65</f>
        <v>53394</v>
      </c>
      <c r="F66" s="134">
        <f t="shared" ref="F66" si="138">+F64+F65</f>
        <v>33894</v>
      </c>
      <c r="G66" s="136">
        <f t="shared" ref="G66" si="139">+G64+G65</f>
        <v>33887</v>
      </c>
      <c r="H66" s="369">
        <f t="shared" ref="H66" si="140">+H64+H65</f>
        <v>67781</v>
      </c>
      <c r="I66" s="138">
        <f>IF(E66=0,0,((H66/E66)-1)*100)</f>
        <v>26.944975090834177</v>
      </c>
      <c r="J66" s="4"/>
      <c r="K66" s="4"/>
      <c r="L66" s="42" t="s">
        <v>64</v>
      </c>
      <c r="M66" s="46">
        <f>+M64+M65</f>
        <v>3532485</v>
      </c>
      <c r="N66" s="44">
        <f t="shared" ref="N66" si="141">+N64+N65</f>
        <v>3558042</v>
      </c>
      <c r="O66" s="377">
        <f t="shared" ref="O66" si="142">+O64+O65</f>
        <v>7090527</v>
      </c>
      <c r="P66" s="44">
        <f t="shared" ref="P66" si="143">+P64+P65</f>
        <v>1914</v>
      </c>
      <c r="Q66" s="377">
        <f t="shared" ref="Q66" si="144">+Q64+Q65</f>
        <v>7092441</v>
      </c>
      <c r="R66" s="46">
        <f t="shared" ref="R66" si="145">+R64+R65</f>
        <v>4813902</v>
      </c>
      <c r="S66" s="44">
        <f t="shared" ref="S66" si="146">+S64+S65</f>
        <v>4828235</v>
      </c>
      <c r="T66" s="377">
        <f t="shared" ref="T66" si="147">+T64+T65</f>
        <v>9642137</v>
      </c>
      <c r="U66" s="44">
        <f t="shared" ref="U66" si="148">+U64+U65</f>
        <v>3633</v>
      </c>
      <c r="V66" s="377">
        <f t="shared" ref="V66" si="149">+V64+V65</f>
        <v>9645770</v>
      </c>
      <c r="W66" s="47">
        <f>IF(Q66=0,0,((V66/Q66)-1)*100)</f>
        <v>36.000708359787545</v>
      </c>
      <c r="X66" s="343"/>
      <c r="Y66" s="343"/>
      <c r="Z66" s="343"/>
      <c r="AA66" s="343"/>
    </row>
    <row r="67" spans="2:28" ht="13.5" thickTop="1">
      <c r="B67" s="112" t="s">
        <v>14</v>
      </c>
      <c r="C67" s="126">
        <f t="shared" ref="C67:E68" si="150">+C15+C41</f>
        <v>6397</v>
      </c>
      <c r="D67" s="128">
        <f t="shared" si="150"/>
        <v>6393</v>
      </c>
      <c r="E67" s="368">
        <f t="shared" si="150"/>
        <v>12790</v>
      </c>
      <c r="F67" s="126"/>
      <c r="G67" s="128"/>
      <c r="H67" s="368"/>
      <c r="I67" s="129"/>
      <c r="J67" s="4"/>
      <c r="K67" s="4"/>
      <c r="L67" s="14" t="s">
        <v>14</v>
      </c>
      <c r="M67" s="37">
        <f t="shared" ref="M67:Q67" si="151">+M15+M41</f>
        <v>836821</v>
      </c>
      <c r="N67" s="38">
        <f t="shared" si="151"/>
        <v>829238</v>
      </c>
      <c r="O67" s="376">
        <f t="shared" si="151"/>
        <v>1666059</v>
      </c>
      <c r="P67" s="39">
        <f t="shared" si="151"/>
        <v>118</v>
      </c>
      <c r="Q67" s="376">
        <f t="shared" si="151"/>
        <v>1666177</v>
      </c>
      <c r="R67" s="40"/>
      <c r="S67" s="38"/>
      <c r="T67" s="376"/>
      <c r="U67" s="39"/>
      <c r="V67" s="378"/>
      <c r="W67" s="41"/>
    </row>
    <row r="68" spans="2:28" ht="13.5" thickBot="1">
      <c r="B68" s="112" t="s">
        <v>15</v>
      </c>
      <c r="C68" s="126">
        <f t="shared" si="150"/>
        <v>6921</v>
      </c>
      <c r="D68" s="128">
        <f t="shared" si="150"/>
        <v>6927</v>
      </c>
      <c r="E68" s="368">
        <f t="shared" si="150"/>
        <v>13848</v>
      </c>
      <c r="F68" s="126"/>
      <c r="G68" s="128"/>
      <c r="H68" s="368"/>
      <c r="I68" s="129"/>
      <c r="J68" s="4"/>
      <c r="K68" s="4"/>
      <c r="L68" s="14" t="s">
        <v>15</v>
      </c>
      <c r="M68" s="37">
        <f>+M16+M42</f>
        <v>985808</v>
      </c>
      <c r="N68" s="38">
        <f>+N16+N42</f>
        <v>986512</v>
      </c>
      <c r="O68" s="376">
        <f>SUM(M68:N68)</f>
        <v>1972320</v>
      </c>
      <c r="P68" s="39">
        <f>+P16+P42</f>
        <v>720</v>
      </c>
      <c r="Q68" s="376">
        <f>+Q16+Q42</f>
        <v>1973040</v>
      </c>
      <c r="R68" s="40"/>
      <c r="S68" s="38"/>
      <c r="T68" s="202"/>
      <c r="U68" s="39"/>
      <c r="V68" s="205"/>
      <c r="W68" s="41"/>
    </row>
    <row r="69" spans="2:28" ht="14.25" thickTop="1" thickBot="1">
      <c r="B69" s="133" t="s">
        <v>61</v>
      </c>
      <c r="C69" s="134">
        <f>+C65+C67+C68</f>
        <v>20515</v>
      </c>
      <c r="D69" s="136">
        <f t="shared" ref="D69" si="152">+D65+D67+D68</f>
        <v>20520</v>
      </c>
      <c r="E69" s="375">
        <f t="shared" ref="E69" si="153">+E65+E67+E68</f>
        <v>41035</v>
      </c>
      <c r="F69" s="134"/>
      <c r="G69" s="136"/>
      <c r="H69" s="369"/>
      <c r="I69" s="138"/>
      <c r="J69" s="8"/>
      <c r="K69" s="8"/>
      <c r="L69" s="42" t="s">
        <v>61</v>
      </c>
      <c r="M69" s="46">
        <f>+M65+M67+M68</f>
        <v>2735992</v>
      </c>
      <c r="N69" s="44">
        <f t="shared" ref="N69" si="154">+N65+N67+N68</f>
        <v>2694073</v>
      </c>
      <c r="O69" s="377">
        <f t="shared" ref="O69" si="155">+O65+O67+O68</f>
        <v>5430065</v>
      </c>
      <c r="P69" s="44">
        <f t="shared" ref="P69" si="156">+P65+P67+P68</f>
        <v>2010</v>
      </c>
      <c r="Q69" s="377">
        <f t="shared" ref="Q69" si="157">+Q65+Q67+Q68</f>
        <v>5432075</v>
      </c>
      <c r="R69" s="46"/>
      <c r="S69" s="44"/>
      <c r="T69" s="377"/>
      <c r="U69" s="44"/>
      <c r="V69" s="377"/>
      <c r="W69" s="47"/>
      <c r="X69" s="343"/>
      <c r="Y69" s="343"/>
      <c r="Z69" s="343"/>
      <c r="AA69" s="343"/>
      <c r="AB69" s="343"/>
    </row>
    <row r="70" spans="2:28" ht="13.5" thickTop="1">
      <c r="B70" s="112" t="s">
        <v>16</v>
      </c>
      <c r="C70" s="139">
        <f t="shared" ref="C70:E72" si="158">+C18+C44</f>
        <v>7116</v>
      </c>
      <c r="D70" s="141">
        <f t="shared" si="158"/>
        <v>7116</v>
      </c>
      <c r="E70" s="368">
        <f t="shared" si="158"/>
        <v>14232</v>
      </c>
      <c r="F70" s="139"/>
      <c r="G70" s="141"/>
      <c r="H70" s="368"/>
      <c r="I70" s="129"/>
      <c r="J70" s="4"/>
      <c r="K70" s="4"/>
      <c r="L70" s="14" t="s">
        <v>16</v>
      </c>
      <c r="M70" s="37">
        <f t="shared" ref="M70:N72" si="159">+M18+M44</f>
        <v>1004896</v>
      </c>
      <c r="N70" s="38">
        <f t="shared" si="159"/>
        <v>1003395</v>
      </c>
      <c r="O70" s="376">
        <f t="shared" ref="O70:O72" si="160">SUM(M70:N70)</f>
        <v>2008291</v>
      </c>
      <c r="P70" s="39">
        <f t="shared" ref="P70:Q72" si="161">+P18+P44</f>
        <v>257</v>
      </c>
      <c r="Q70" s="202">
        <f t="shared" si="161"/>
        <v>2008548</v>
      </c>
      <c r="R70" s="40"/>
      <c r="S70" s="38"/>
      <c r="T70" s="202"/>
      <c r="U70" s="39"/>
      <c r="V70" s="205"/>
      <c r="W70" s="41"/>
    </row>
    <row r="71" spans="2:28">
      <c r="B71" s="112" t="s">
        <v>17</v>
      </c>
      <c r="C71" s="139">
        <f t="shared" si="158"/>
        <v>6943</v>
      </c>
      <c r="D71" s="141">
        <f t="shared" si="158"/>
        <v>6937</v>
      </c>
      <c r="E71" s="186">
        <f t="shared" si="158"/>
        <v>13880</v>
      </c>
      <c r="F71" s="139"/>
      <c r="G71" s="141"/>
      <c r="H71" s="186"/>
      <c r="I71" s="129"/>
      <c r="J71" s="4"/>
      <c r="K71" s="4"/>
      <c r="L71" s="14" t="s">
        <v>17</v>
      </c>
      <c r="M71" s="37">
        <f t="shared" si="159"/>
        <v>919372</v>
      </c>
      <c r="N71" s="38">
        <f t="shared" si="159"/>
        <v>921911</v>
      </c>
      <c r="O71" s="202">
        <f>SUM(M71:N71)</f>
        <v>1841283</v>
      </c>
      <c r="P71" s="39">
        <f t="shared" si="161"/>
        <v>298</v>
      </c>
      <c r="Q71" s="202">
        <f t="shared" si="161"/>
        <v>1841581</v>
      </c>
      <c r="R71" s="40"/>
      <c r="S71" s="38"/>
      <c r="T71" s="202"/>
      <c r="U71" s="39"/>
      <c r="V71" s="205"/>
      <c r="W71" s="41"/>
    </row>
    <row r="72" spans="2:28" ht="13.5" thickBot="1">
      <c r="B72" s="112" t="s">
        <v>18</v>
      </c>
      <c r="C72" s="139">
        <f t="shared" si="158"/>
        <v>6107</v>
      </c>
      <c r="D72" s="141">
        <f t="shared" si="158"/>
        <v>6106</v>
      </c>
      <c r="E72" s="186">
        <f t="shared" si="158"/>
        <v>12213</v>
      </c>
      <c r="F72" s="139"/>
      <c r="G72" s="141"/>
      <c r="H72" s="186"/>
      <c r="I72" s="129"/>
      <c r="J72" s="4"/>
      <c r="K72" s="4"/>
      <c r="L72" s="14" t="s">
        <v>18</v>
      </c>
      <c r="M72" s="37">
        <f t="shared" si="159"/>
        <v>818547</v>
      </c>
      <c r="N72" s="38">
        <f t="shared" si="159"/>
        <v>816047</v>
      </c>
      <c r="O72" s="202">
        <f t="shared" si="160"/>
        <v>1634594</v>
      </c>
      <c r="P72" s="39">
        <f t="shared" si="161"/>
        <v>258</v>
      </c>
      <c r="Q72" s="202">
        <f t="shared" si="161"/>
        <v>1634852</v>
      </c>
      <c r="R72" s="40"/>
      <c r="S72" s="38"/>
      <c r="T72" s="202"/>
      <c r="U72" s="39"/>
      <c r="V72" s="202"/>
      <c r="W72" s="41"/>
    </row>
    <row r="73" spans="2:28" ht="16.5" thickTop="1" thickBot="1">
      <c r="B73" s="142" t="s">
        <v>19</v>
      </c>
      <c r="C73" s="143">
        <f>+C70+C71+C72</f>
        <v>20166</v>
      </c>
      <c r="D73" s="150">
        <f t="shared" ref="D73" si="162">+D70+D71+D72</f>
        <v>20159</v>
      </c>
      <c r="E73" s="195">
        <f t="shared" ref="E73" si="163">+E70+E71+E72</f>
        <v>40325</v>
      </c>
      <c r="F73" s="134"/>
      <c r="G73" s="145"/>
      <c r="H73" s="188"/>
      <c r="I73" s="137"/>
      <c r="J73" s="10"/>
      <c r="K73" s="11"/>
      <c r="L73" s="48" t="s">
        <v>19</v>
      </c>
      <c r="M73" s="49">
        <f>+M70+M71+M72</f>
        <v>2742815</v>
      </c>
      <c r="N73" s="50">
        <f t="shared" ref="N73" si="164">+N70+N71+N72</f>
        <v>2741353</v>
      </c>
      <c r="O73" s="204">
        <f t="shared" ref="O73" si="165">+O70+O71+O72</f>
        <v>5484168</v>
      </c>
      <c r="P73" s="50">
        <f t="shared" ref="P73" si="166">+P70+P71+P72</f>
        <v>813</v>
      </c>
      <c r="Q73" s="204">
        <f t="shared" ref="Q73" si="167">+Q70+Q71+Q72</f>
        <v>5484981</v>
      </c>
      <c r="R73" s="49"/>
      <c r="S73" s="50"/>
      <c r="T73" s="204"/>
      <c r="U73" s="227"/>
      <c r="V73" s="204"/>
      <c r="W73" s="51"/>
    </row>
    <row r="74" spans="2:28" ht="13.5" thickTop="1">
      <c r="B74" s="112" t="s">
        <v>21</v>
      </c>
      <c r="C74" s="126">
        <f t="shared" ref="C74:E76" si="168">+C22+C48</f>
        <v>6454</v>
      </c>
      <c r="D74" s="128">
        <f t="shared" si="168"/>
        <v>6451</v>
      </c>
      <c r="E74" s="196">
        <f t="shared" si="168"/>
        <v>12905</v>
      </c>
      <c r="F74" s="126"/>
      <c r="G74" s="128"/>
      <c r="H74" s="189"/>
      <c r="I74" s="129"/>
      <c r="J74" s="4"/>
      <c r="K74" s="4"/>
      <c r="L74" s="14" t="s">
        <v>21</v>
      </c>
      <c r="M74" s="37">
        <f t="shared" ref="M74:N76" si="169">+M22+M48</f>
        <v>945434</v>
      </c>
      <c r="N74" s="38">
        <f t="shared" si="169"/>
        <v>945743</v>
      </c>
      <c r="O74" s="202">
        <f t="shared" ref="O74:O76" si="170">SUM(M74:N74)</f>
        <v>1891177</v>
      </c>
      <c r="P74" s="39">
        <f t="shared" ref="P74:Q76" si="171">+P22+P48</f>
        <v>278</v>
      </c>
      <c r="Q74" s="202">
        <f t="shared" si="171"/>
        <v>1891455</v>
      </c>
      <c r="R74" s="40"/>
      <c r="S74" s="38"/>
      <c r="T74" s="202"/>
      <c r="U74" s="39"/>
      <c r="V74" s="202"/>
      <c r="W74" s="41"/>
    </row>
    <row r="75" spans="2:28">
      <c r="B75" s="112" t="s">
        <v>22</v>
      </c>
      <c r="C75" s="126">
        <f t="shared" si="168"/>
        <v>6697</v>
      </c>
      <c r="D75" s="128">
        <f t="shared" si="168"/>
        <v>6697</v>
      </c>
      <c r="E75" s="180">
        <f t="shared" si="168"/>
        <v>13394</v>
      </c>
      <c r="F75" s="126"/>
      <c r="G75" s="128"/>
      <c r="H75" s="180"/>
      <c r="I75" s="129"/>
      <c r="J75" s="4"/>
      <c r="K75" s="4"/>
      <c r="L75" s="14" t="s">
        <v>22</v>
      </c>
      <c r="M75" s="37">
        <f t="shared" si="169"/>
        <v>1009430</v>
      </c>
      <c r="N75" s="38">
        <f t="shared" si="169"/>
        <v>995575</v>
      </c>
      <c r="O75" s="202">
        <f t="shared" si="170"/>
        <v>2005005</v>
      </c>
      <c r="P75" s="39">
        <f t="shared" si="171"/>
        <v>641</v>
      </c>
      <c r="Q75" s="202">
        <f t="shared" si="171"/>
        <v>2005646</v>
      </c>
      <c r="R75" s="40"/>
      <c r="S75" s="38"/>
      <c r="T75" s="202"/>
      <c r="U75" s="39"/>
      <c r="V75" s="202"/>
      <c r="W75" s="41"/>
    </row>
    <row r="76" spans="2:28" ht="13.5" thickBot="1">
      <c r="B76" s="112" t="s">
        <v>23</v>
      </c>
      <c r="C76" s="126">
        <f t="shared" si="168"/>
        <v>6427</v>
      </c>
      <c r="D76" s="147">
        <f t="shared" si="168"/>
        <v>6427</v>
      </c>
      <c r="E76" s="184">
        <f t="shared" si="168"/>
        <v>12854</v>
      </c>
      <c r="F76" s="126"/>
      <c r="G76" s="147"/>
      <c r="H76" s="184"/>
      <c r="I76" s="148"/>
      <c r="J76" s="4"/>
      <c r="K76" s="4"/>
      <c r="L76" s="14" t="s">
        <v>23</v>
      </c>
      <c r="M76" s="37">
        <f t="shared" si="169"/>
        <v>924077</v>
      </c>
      <c r="N76" s="38">
        <f t="shared" si="169"/>
        <v>930000</v>
      </c>
      <c r="O76" s="202">
        <f t="shared" si="170"/>
        <v>1854077</v>
      </c>
      <c r="P76" s="39">
        <f t="shared" si="171"/>
        <v>661</v>
      </c>
      <c r="Q76" s="202">
        <f t="shared" si="171"/>
        <v>1854738</v>
      </c>
      <c r="R76" s="40"/>
      <c r="S76" s="38"/>
      <c r="T76" s="202"/>
      <c r="U76" s="39"/>
      <c r="V76" s="205"/>
      <c r="W76" s="41"/>
    </row>
    <row r="77" spans="2:28" ht="14.25" thickTop="1" thickBot="1">
      <c r="B77" s="133" t="s">
        <v>24</v>
      </c>
      <c r="C77" s="134">
        <f>+C74+C75+C76</f>
        <v>19578</v>
      </c>
      <c r="D77" s="136">
        <f t="shared" ref="D77" si="172">+D74+D75+D76</f>
        <v>19575</v>
      </c>
      <c r="E77" s="190">
        <f t="shared" ref="E77" si="173">+E74+E75+E76</f>
        <v>39153</v>
      </c>
      <c r="F77" s="134"/>
      <c r="G77" s="136"/>
      <c r="H77" s="190"/>
      <c r="I77" s="137"/>
      <c r="J77" s="4"/>
      <c r="K77" s="4"/>
      <c r="L77" s="42" t="s">
        <v>24</v>
      </c>
      <c r="M77" s="43">
        <f>+M74+M75+M76</f>
        <v>2878941</v>
      </c>
      <c r="N77" s="44">
        <f t="shared" ref="N77" si="174">+N74+N75+N76</f>
        <v>2871318</v>
      </c>
      <c r="O77" s="203">
        <f t="shared" ref="O77" si="175">+O74+O75+O76</f>
        <v>5750259</v>
      </c>
      <c r="P77" s="45">
        <f t="shared" ref="P77" si="176">+P74+P75+P76</f>
        <v>1580</v>
      </c>
      <c r="Q77" s="203">
        <f t="shared" ref="Q77" si="177">+Q74+Q75+Q76</f>
        <v>5751839</v>
      </c>
      <c r="R77" s="46"/>
      <c r="S77" s="44"/>
      <c r="T77" s="203"/>
      <c r="U77" s="45"/>
      <c r="V77" s="206"/>
      <c r="W77" s="47"/>
    </row>
    <row r="78" spans="2:28" ht="14.25" thickTop="1" thickBot="1">
      <c r="B78" s="133" t="s">
        <v>7</v>
      </c>
      <c r="C78" s="134">
        <f>+C69+C73+C77</f>
        <v>60259</v>
      </c>
      <c r="D78" s="136">
        <f t="shared" ref="D78:E78" si="178">+D69+D73+D77</f>
        <v>60254</v>
      </c>
      <c r="E78" s="375">
        <f t="shared" si="178"/>
        <v>120513</v>
      </c>
      <c r="F78" s="134"/>
      <c r="G78" s="136"/>
      <c r="H78" s="369"/>
      <c r="I78" s="138"/>
      <c r="J78" s="8"/>
      <c r="K78" s="8"/>
      <c r="L78" s="42" t="s">
        <v>7</v>
      </c>
      <c r="M78" s="46">
        <f>+M69+M73+M77</f>
        <v>8357748</v>
      </c>
      <c r="N78" s="44">
        <f t="shared" ref="N78:Q78" si="179">+N69+N73+N77</f>
        <v>8306744</v>
      </c>
      <c r="O78" s="377">
        <f t="shared" si="179"/>
        <v>16664492</v>
      </c>
      <c r="P78" s="44">
        <f t="shared" si="179"/>
        <v>4403</v>
      </c>
      <c r="Q78" s="377">
        <f t="shared" si="179"/>
        <v>16668895</v>
      </c>
      <c r="R78" s="46"/>
      <c r="S78" s="44"/>
      <c r="T78" s="377"/>
      <c r="U78" s="44"/>
      <c r="V78" s="377"/>
      <c r="W78" s="47"/>
      <c r="X78" s="343"/>
      <c r="Y78" s="343"/>
      <c r="Z78" s="343"/>
      <c r="AA78" s="343"/>
      <c r="AB78" s="343"/>
    </row>
    <row r="79" spans="2:28" ht="14.25" thickTop="1" thickBot="1">
      <c r="B79" s="149" t="s">
        <v>60</v>
      </c>
      <c r="C79" s="108"/>
      <c r="D79" s="108"/>
      <c r="E79" s="108"/>
      <c r="F79" s="108"/>
      <c r="G79" s="108"/>
      <c r="H79" s="108"/>
      <c r="I79" s="109"/>
      <c r="J79" s="4"/>
      <c r="K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2:28" ht="13.5" thickTop="1">
      <c r="L80" s="442" t="s">
        <v>33</v>
      </c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4"/>
    </row>
    <row r="81" spans="12:29" ht="13.5" thickBot="1">
      <c r="L81" s="445" t="s">
        <v>43</v>
      </c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7"/>
    </row>
    <row r="82" spans="12:29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  <c r="Y82" s="1"/>
    </row>
    <row r="83" spans="12:29" ht="14.25" customHeight="1" thickTop="1" thickBot="1">
      <c r="L83" s="59"/>
      <c r="M83" s="451" t="s">
        <v>59</v>
      </c>
      <c r="N83" s="452"/>
      <c r="O83" s="452"/>
      <c r="P83" s="452"/>
      <c r="Q83" s="453"/>
      <c r="R83" s="230" t="s">
        <v>63</v>
      </c>
      <c r="S83" s="231"/>
      <c r="T83" s="232"/>
      <c r="U83" s="230"/>
      <c r="V83" s="230"/>
      <c r="W83" s="396" t="s">
        <v>2</v>
      </c>
      <c r="Y83" s="1"/>
    </row>
    <row r="84" spans="12:29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393"/>
      <c r="W84" s="394" t="s">
        <v>4</v>
      </c>
      <c r="Y84" s="1"/>
    </row>
    <row r="85" spans="12:29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392" t="s">
        <v>7</v>
      </c>
      <c r="W85" s="395"/>
      <c r="Y85" s="1"/>
    </row>
    <row r="86" spans="12:29" ht="4.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  <c r="Y86" s="1"/>
    </row>
    <row r="87" spans="12:29">
      <c r="L87" s="61" t="s">
        <v>10</v>
      </c>
      <c r="M87" s="78">
        <f>Lcc_BKK!M87+Lcc_DMK!M87</f>
        <v>663</v>
      </c>
      <c r="N87" s="79">
        <f>Lcc_BKK!N87+Lcc_DMK!N87</f>
        <v>1235</v>
      </c>
      <c r="O87" s="216">
        <f>M87+N87</f>
        <v>1898</v>
      </c>
      <c r="P87" s="80">
        <f>+Lcc_BKK!P87+Lcc_DMK!P87</f>
        <v>0</v>
      </c>
      <c r="Q87" s="216">
        <f>O87+P87</f>
        <v>1898</v>
      </c>
      <c r="R87" s="78">
        <f>+Lcc_BKK!R87+Lcc_DMK!R87</f>
        <v>793</v>
      </c>
      <c r="S87" s="79">
        <f>+Lcc_BKK!S87+Lcc_DMK!S87</f>
        <v>1945</v>
      </c>
      <c r="T87" s="216">
        <f>R87+S87</f>
        <v>2738</v>
      </c>
      <c r="U87" s="80">
        <f>Lcc_BKK!U87+Lcc_DMK!U87</f>
        <v>0</v>
      </c>
      <c r="V87" s="216">
        <f>T87+U87</f>
        <v>2738</v>
      </c>
      <c r="W87" s="81">
        <f>IF(Q87=0,0,((V87/Q87)-1)*100)</f>
        <v>44.257112750263431</v>
      </c>
      <c r="X87" s="347"/>
      <c r="Z87" s="348"/>
    </row>
    <row r="88" spans="12:29">
      <c r="L88" s="61" t="s">
        <v>11</v>
      </c>
      <c r="M88" s="78">
        <f>Lcc_BKK!M88+Lcc_DMK!M88</f>
        <v>712</v>
      </c>
      <c r="N88" s="79">
        <f>Lcc_BKK!N88+Lcc_DMK!N88</f>
        <v>1333</v>
      </c>
      <c r="O88" s="216">
        <f>M88+N88</f>
        <v>2045</v>
      </c>
      <c r="P88" s="80">
        <f>+Lcc_BKK!P88+Lcc_DMK!P88</f>
        <v>0</v>
      </c>
      <c r="Q88" s="216">
        <f t="shared" ref="Q88:Q89" si="180">O88+P88</f>
        <v>2045</v>
      </c>
      <c r="R88" s="78">
        <f>+Lcc_BKK!R88+Lcc_DMK!R88</f>
        <v>983</v>
      </c>
      <c r="S88" s="79">
        <f>+Lcc_BKK!S88+Lcc_DMK!S88</f>
        <v>2370</v>
      </c>
      <c r="T88" s="216">
        <f>R88+S88</f>
        <v>3353</v>
      </c>
      <c r="U88" s="80">
        <f>Lcc_BKK!U88+Lcc_DMK!U88</f>
        <v>0</v>
      </c>
      <c r="V88" s="216">
        <f>T88+U88</f>
        <v>3353</v>
      </c>
      <c r="W88" s="81">
        <f>IF(Q88=0,0,((V88/Q88)-1)*100)</f>
        <v>63.960880195599024</v>
      </c>
      <c r="Y88" s="1"/>
    </row>
    <row r="89" spans="12:29" ht="13.5" thickBot="1">
      <c r="L89" s="67" t="s">
        <v>12</v>
      </c>
      <c r="M89" s="78">
        <f>Lcc_BKK!M89+Lcc_DMK!M89</f>
        <v>746</v>
      </c>
      <c r="N89" s="79">
        <f>Lcc_BKK!N89+Lcc_DMK!N89</f>
        <v>1302</v>
      </c>
      <c r="O89" s="216">
        <f>M89+N89</f>
        <v>2048</v>
      </c>
      <c r="P89" s="80">
        <f>+Lcc_BKK!P89+Lcc_DMK!P89</f>
        <v>0</v>
      </c>
      <c r="Q89" s="216">
        <f t="shared" si="180"/>
        <v>2048</v>
      </c>
      <c r="R89" s="78">
        <f>+Lcc_BKK!R89+Lcc_DMK!R89</f>
        <v>800.77199999999993</v>
      </c>
      <c r="S89" s="79">
        <f>+Lcc_BKK!S89+Lcc_DMK!S89</f>
        <v>2213</v>
      </c>
      <c r="T89" s="216">
        <f>R89+S89</f>
        <v>3013.7719999999999</v>
      </c>
      <c r="U89" s="80">
        <f>Lcc_BKK!U89+Lcc_DMK!U89</f>
        <v>1</v>
      </c>
      <c r="V89" s="216">
        <f>T89+U89</f>
        <v>3014.7719999999999</v>
      </c>
      <c r="W89" s="81">
        <f>IF(Q89=0,0,((V89/Q89)-1)*100)</f>
        <v>47.205664062499999</v>
      </c>
      <c r="Y89" s="1"/>
    </row>
    <row r="90" spans="12:29" ht="14.25" thickTop="1" thickBot="1">
      <c r="L90" s="82" t="s">
        <v>38</v>
      </c>
      <c r="M90" s="83">
        <f>+M87+M88+M89</f>
        <v>2121</v>
      </c>
      <c r="N90" s="84">
        <f t="shared" ref="N90:V90" si="181">+N87+N88+N89</f>
        <v>3870</v>
      </c>
      <c r="O90" s="209">
        <f t="shared" si="181"/>
        <v>5991</v>
      </c>
      <c r="P90" s="83">
        <f t="shared" si="181"/>
        <v>0</v>
      </c>
      <c r="Q90" s="209">
        <f t="shared" si="181"/>
        <v>5991</v>
      </c>
      <c r="R90" s="83">
        <f t="shared" si="181"/>
        <v>2576.7719999999999</v>
      </c>
      <c r="S90" s="84">
        <f t="shared" si="181"/>
        <v>6528</v>
      </c>
      <c r="T90" s="209">
        <f t="shared" si="181"/>
        <v>9104.7720000000008</v>
      </c>
      <c r="U90" s="83">
        <f t="shared" si="181"/>
        <v>1</v>
      </c>
      <c r="V90" s="209">
        <f t="shared" si="181"/>
        <v>9105.7720000000008</v>
      </c>
      <c r="W90" s="85">
        <f t="shared" ref="W90" si="182">IF(Q90=0,0,((V90/Q90)-1)*100)</f>
        <v>51.990852946085809</v>
      </c>
      <c r="X90" s="343"/>
      <c r="Y90" s="358"/>
      <c r="Z90" s="359"/>
      <c r="AA90" s="343"/>
      <c r="AB90" s="343"/>
    </row>
    <row r="91" spans="12:29" ht="14.25" thickTop="1" thickBot="1">
      <c r="L91" s="61" t="s">
        <v>13</v>
      </c>
      <c r="M91" s="78">
        <f>Lcc_BKK!M91+Lcc_DMK!M91</f>
        <v>788</v>
      </c>
      <c r="N91" s="79">
        <f>Lcc_BKK!N91+Lcc_DMK!N91</f>
        <v>1139</v>
      </c>
      <c r="O91" s="216">
        <f>M91+N91</f>
        <v>1927</v>
      </c>
      <c r="P91" s="80">
        <f>+Lcc_BKK!P91+Lcc_DMK!P91</f>
        <v>108</v>
      </c>
      <c r="Q91" s="216">
        <f t="shared" ref="Q91:Q93" si="183">O91+P91</f>
        <v>2035</v>
      </c>
      <c r="R91" s="78">
        <f>+Lcc_BKK!R91+Lcc_DMK!R91</f>
        <v>789</v>
      </c>
      <c r="S91" s="79">
        <f>+Lcc_BKK!S91+Lcc_DMK!S91</f>
        <v>1891</v>
      </c>
      <c r="T91" s="216">
        <f>R91+S91</f>
        <v>2680</v>
      </c>
      <c r="U91" s="80">
        <f>Lcc_BKK!U91+Lcc_DMK!U91</f>
        <v>1</v>
      </c>
      <c r="V91" s="216">
        <f>T91+U91</f>
        <v>2681</v>
      </c>
      <c r="W91" s="81">
        <f t="shared" ref="W91" si="184">IF(Q91=0,0,((V91/Q91)-1)*100)</f>
        <v>31.744471744471745</v>
      </c>
      <c r="X91" s="343"/>
      <c r="Y91" s="343"/>
      <c r="Z91" s="359"/>
    </row>
    <row r="92" spans="12:29" ht="14.25" thickTop="1" thickBot="1">
      <c r="L92" s="82" t="s">
        <v>64</v>
      </c>
      <c r="M92" s="83">
        <f>+M90+M91</f>
        <v>2909</v>
      </c>
      <c r="N92" s="84">
        <f t="shared" ref="N92" si="185">+N90+N91</f>
        <v>5009</v>
      </c>
      <c r="O92" s="209">
        <f t="shared" ref="O92" si="186">+O90+O91</f>
        <v>7918</v>
      </c>
      <c r="P92" s="83">
        <f t="shared" ref="P92" si="187">+P90+P91</f>
        <v>108</v>
      </c>
      <c r="Q92" s="209">
        <f t="shared" ref="Q92" si="188">+Q90+Q91</f>
        <v>8026</v>
      </c>
      <c r="R92" s="83">
        <f t="shared" ref="R92" si="189">+R90+R91</f>
        <v>3365.7719999999999</v>
      </c>
      <c r="S92" s="84">
        <f t="shared" ref="S92" si="190">+S90+S91</f>
        <v>8419</v>
      </c>
      <c r="T92" s="209">
        <f t="shared" ref="T92" si="191">+T90+T91</f>
        <v>11784.772000000001</v>
      </c>
      <c r="U92" s="83">
        <f t="shared" ref="U92" si="192">+U90+U91</f>
        <v>2</v>
      </c>
      <c r="V92" s="209">
        <f t="shared" ref="V92" si="193">+V90+V91</f>
        <v>11786.772000000001</v>
      </c>
      <c r="W92" s="85">
        <f>IF(Q92=0,0,((V92/Q92)-1)*100)</f>
        <v>46.857363568402711</v>
      </c>
      <c r="X92" s="343"/>
      <c r="Y92" s="343"/>
      <c r="Z92" s="359"/>
      <c r="AA92" s="343"/>
      <c r="AB92" s="343"/>
      <c r="AC92" s="343"/>
    </row>
    <row r="93" spans="12:29" ht="13.5" thickTop="1">
      <c r="L93" s="61" t="s">
        <v>14</v>
      </c>
      <c r="M93" s="78">
        <f>Lcc_BKK!M93+Lcc_DMK!M93</f>
        <v>680</v>
      </c>
      <c r="N93" s="79">
        <f>Lcc_BKK!N93+Lcc_DMK!N93</f>
        <v>1223</v>
      </c>
      <c r="O93" s="216">
        <f>M93+N93</f>
        <v>1903</v>
      </c>
      <c r="P93" s="80">
        <f>+Lcc_BKK!P93+Lcc_DMK!P93</f>
        <v>0</v>
      </c>
      <c r="Q93" s="216">
        <f t="shared" si="183"/>
        <v>1903</v>
      </c>
      <c r="R93" s="78"/>
      <c r="S93" s="79"/>
      <c r="T93" s="216"/>
      <c r="U93" s="80"/>
      <c r="V93" s="216"/>
      <c r="W93" s="81"/>
      <c r="Y93" s="1"/>
    </row>
    <row r="94" spans="12:29" ht="13.5" thickBot="1">
      <c r="L94" s="61" t="s">
        <v>15</v>
      </c>
      <c r="M94" s="78">
        <f>Lcc_BKK!M94+Lcc_DMK!M94</f>
        <v>919</v>
      </c>
      <c r="N94" s="79">
        <f>Lcc_BKK!N94+Lcc_DMK!N94</f>
        <v>1719</v>
      </c>
      <c r="O94" s="216">
        <f>M94+N94</f>
        <v>2638</v>
      </c>
      <c r="P94" s="80">
        <f>+Lcc_BKK!P94+Lcc_DMK!P94</f>
        <v>0</v>
      </c>
      <c r="Q94" s="216">
        <f>O94+P94</f>
        <v>2638</v>
      </c>
      <c r="R94" s="78"/>
      <c r="S94" s="79"/>
      <c r="T94" s="216"/>
      <c r="U94" s="80"/>
      <c r="V94" s="216"/>
      <c r="W94" s="81"/>
      <c r="Y94" s="1"/>
    </row>
    <row r="95" spans="12:29" ht="14.25" thickTop="1" thickBot="1">
      <c r="L95" s="82" t="s">
        <v>61</v>
      </c>
      <c r="M95" s="83">
        <f>+M91+M93+M94</f>
        <v>2387</v>
      </c>
      <c r="N95" s="84">
        <f t="shared" ref="N95" si="194">+N91+N93+N94</f>
        <v>4081</v>
      </c>
      <c r="O95" s="209">
        <f t="shared" ref="O95" si="195">+O91+O93+O94</f>
        <v>6468</v>
      </c>
      <c r="P95" s="83">
        <f t="shared" ref="P95" si="196">+P91+P93+P94</f>
        <v>108</v>
      </c>
      <c r="Q95" s="209">
        <f t="shared" ref="Q95" si="197">+Q91+Q93+Q94</f>
        <v>6576</v>
      </c>
      <c r="R95" s="83"/>
      <c r="S95" s="84"/>
      <c r="T95" s="209"/>
      <c r="U95" s="83"/>
      <c r="V95" s="209"/>
      <c r="W95" s="85"/>
      <c r="X95" s="343"/>
      <c r="Y95" s="343"/>
      <c r="Z95" s="359"/>
      <c r="AA95" s="343"/>
      <c r="AB95" s="343"/>
      <c r="AC95" s="343"/>
    </row>
    <row r="96" spans="12:29" ht="13.5" thickTop="1">
      <c r="L96" s="61" t="s">
        <v>16</v>
      </c>
      <c r="M96" s="78">
        <f>Lcc_BKK!M96+Lcc_DMK!M96</f>
        <v>787</v>
      </c>
      <c r="N96" s="79">
        <f>Lcc_BKK!N96+Lcc_DMK!N96</f>
        <v>1446</v>
      </c>
      <c r="O96" s="216">
        <f>SUM(M96:N96)</f>
        <v>2233</v>
      </c>
      <c r="P96" s="80">
        <f>+Lcc_BKK!P96+Lcc_DMK!P96</f>
        <v>0</v>
      </c>
      <c r="Q96" s="216">
        <f t="shared" ref="Q96:Q98" si="198">O96+P96</f>
        <v>2233</v>
      </c>
      <c r="R96" s="78"/>
      <c r="S96" s="79"/>
      <c r="T96" s="216"/>
      <c r="U96" s="80"/>
      <c r="V96" s="216"/>
      <c r="W96" s="81"/>
      <c r="Y96" s="1"/>
    </row>
    <row r="97" spans="12:29">
      <c r="L97" s="61" t="s">
        <v>17</v>
      </c>
      <c r="M97" s="78">
        <f>Lcc_BKK!M97+Lcc_DMK!M97</f>
        <v>651</v>
      </c>
      <c r="N97" s="79">
        <f>Lcc_BKK!N97+Lcc_DMK!N97</f>
        <v>1652</v>
      </c>
      <c r="O97" s="216">
        <f>SUM(M97:N97)</f>
        <v>2303</v>
      </c>
      <c r="P97" s="80">
        <f>+Lcc_BKK!P97+Lcc_DMK!P97</f>
        <v>0</v>
      </c>
      <c r="Q97" s="216">
        <f>O97+P97</f>
        <v>2303</v>
      </c>
      <c r="R97" s="78"/>
      <c r="S97" s="79"/>
      <c r="T97" s="216"/>
      <c r="U97" s="80"/>
      <c r="V97" s="216"/>
      <c r="W97" s="81"/>
      <c r="Y97" s="1"/>
    </row>
    <row r="98" spans="12:29" ht="13.5" thickBot="1">
      <c r="L98" s="61" t="s">
        <v>18</v>
      </c>
      <c r="M98" s="78">
        <f>Lcc_BKK!M98+Lcc_DMK!M98</f>
        <v>620</v>
      </c>
      <c r="N98" s="79">
        <f>Lcc_BKK!N98+Lcc_DMK!N98</f>
        <v>1592</v>
      </c>
      <c r="O98" s="218">
        <f>SUM(M98:N98)</f>
        <v>2212</v>
      </c>
      <c r="P98" s="86">
        <f>+Lcc_BKK!P98+Lcc_DMK!P98</f>
        <v>0</v>
      </c>
      <c r="Q98" s="218">
        <f t="shared" si="198"/>
        <v>2212</v>
      </c>
      <c r="R98" s="78"/>
      <c r="S98" s="79"/>
      <c r="T98" s="218"/>
      <c r="U98" s="86"/>
      <c r="V98" s="218"/>
      <c r="W98" s="81"/>
      <c r="Y98" s="1"/>
    </row>
    <row r="99" spans="12:29" ht="14.25" thickTop="1" thickBot="1">
      <c r="L99" s="87" t="s">
        <v>39</v>
      </c>
      <c r="M99" s="88">
        <f>+M96+M97+M98</f>
        <v>2058</v>
      </c>
      <c r="N99" s="88">
        <f t="shared" ref="N99" si="199">+N96+N97+N98</f>
        <v>4690</v>
      </c>
      <c r="O99" s="219">
        <f t="shared" ref="O99" si="200">+O96+O97+O98</f>
        <v>6748</v>
      </c>
      <c r="P99" s="89">
        <f t="shared" ref="P99" si="201">+P96+P97+P98</f>
        <v>0</v>
      </c>
      <c r="Q99" s="219">
        <f t="shared" ref="Q99" si="202">+Q96+Q97+Q98</f>
        <v>6748</v>
      </c>
      <c r="R99" s="88"/>
      <c r="S99" s="88"/>
      <c r="T99" s="219"/>
      <c r="U99" s="89"/>
      <c r="V99" s="219"/>
      <c r="W99" s="90"/>
      <c r="Y99" s="1"/>
    </row>
    <row r="100" spans="12:29" ht="13.5" thickTop="1">
      <c r="L100" s="61" t="s">
        <v>21</v>
      </c>
      <c r="M100" s="78">
        <f>Lcc_BKK!M100+Lcc_DMK!M100</f>
        <v>732</v>
      </c>
      <c r="N100" s="79">
        <f>Lcc_BKK!N100+Lcc_DMK!N100</f>
        <v>1653</v>
      </c>
      <c r="O100" s="218">
        <f>SUM(M100:N100)</f>
        <v>2385</v>
      </c>
      <c r="P100" s="91">
        <f>+Lcc_BKK!P100+Lcc_DMK!P100</f>
        <v>0</v>
      </c>
      <c r="Q100" s="218">
        <f t="shared" ref="Q100:Q102" si="203">O100+P100</f>
        <v>2385</v>
      </c>
      <c r="R100" s="78"/>
      <c r="S100" s="79"/>
      <c r="T100" s="218"/>
      <c r="U100" s="91"/>
      <c r="V100" s="218"/>
      <c r="W100" s="81"/>
      <c r="Y100" s="1"/>
    </row>
    <row r="101" spans="12:29">
      <c r="L101" s="61" t="s">
        <v>22</v>
      </c>
      <c r="M101" s="78">
        <f>Lcc_BKK!M101+Lcc_DMK!M101</f>
        <v>563</v>
      </c>
      <c r="N101" s="79">
        <f>Lcc_BKK!N101+Lcc_DMK!N101</f>
        <v>1601</v>
      </c>
      <c r="O101" s="218">
        <f>SUM(M101:N101)</f>
        <v>2164</v>
      </c>
      <c r="P101" s="80">
        <f>+Lcc_BKK!P101+Lcc_DMK!P101</f>
        <v>0</v>
      </c>
      <c r="Q101" s="218">
        <f t="shared" si="203"/>
        <v>2164</v>
      </c>
      <c r="R101" s="78"/>
      <c r="S101" s="79"/>
      <c r="T101" s="218"/>
      <c r="U101" s="80"/>
      <c r="V101" s="218"/>
      <c r="W101" s="81"/>
      <c r="Y101" s="1"/>
    </row>
    <row r="102" spans="12:29" ht="13.5" thickBot="1">
      <c r="L102" s="61" t="s">
        <v>23</v>
      </c>
      <c r="M102" s="78">
        <f>Lcc_BKK!M102+Lcc_DMK!M102</f>
        <v>606</v>
      </c>
      <c r="N102" s="79">
        <f>Lcc_BKK!N102+Lcc_DMK!N102</f>
        <v>1530</v>
      </c>
      <c r="O102" s="218">
        <f>SUM(M102:N102)</f>
        <v>2136</v>
      </c>
      <c r="P102" s="80">
        <f>+Lcc_BKK!P102+Lcc_DMK!P102</f>
        <v>0</v>
      </c>
      <c r="Q102" s="218">
        <f t="shared" si="203"/>
        <v>2136</v>
      </c>
      <c r="R102" s="78"/>
      <c r="S102" s="79"/>
      <c r="T102" s="218"/>
      <c r="U102" s="80"/>
      <c r="V102" s="218"/>
      <c r="W102" s="81"/>
      <c r="Y102" s="1"/>
    </row>
    <row r="103" spans="12:29" ht="14.25" thickTop="1" thickBot="1">
      <c r="L103" s="82" t="s">
        <v>40</v>
      </c>
      <c r="M103" s="83">
        <f>+M100+M101+M102</f>
        <v>1901</v>
      </c>
      <c r="N103" s="84">
        <f t="shared" ref="N103" si="204">+N100+N101+N102</f>
        <v>4784</v>
      </c>
      <c r="O103" s="217">
        <f t="shared" ref="O103" si="205">+O100+O101+O102</f>
        <v>6685</v>
      </c>
      <c r="P103" s="83">
        <f t="shared" ref="P103" si="206">+P100+P101+P102</f>
        <v>0</v>
      </c>
      <c r="Q103" s="217">
        <f t="shared" ref="Q103" si="207">+Q100+Q101+Q102</f>
        <v>6685</v>
      </c>
      <c r="R103" s="83"/>
      <c r="S103" s="84"/>
      <c r="T103" s="217"/>
      <c r="U103" s="83"/>
      <c r="V103" s="217"/>
      <c r="W103" s="85"/>
      <c r="Y103" s="1"/>
    </row>
    <row r="104" spans="12:29" ht="14.25" thickTop="1" thickBot="1">
      <c r="L104" s="82" t="s">
        <v>7</v>
      </c>
      <c r="M104" s="83">
        <f>+M95+M99+M103</f>
        <v>6346</v>
      </c>
      <c r="N104" s="84">
        <f t="shared" ref="N104:Q104" si="208">+N95+N99+N103</f>
        <v>13555</v>
      </c>
      <c r="O104" s="209">
        <f t="shared" si="208"/>
        <v>19901</v>
      </c>
      <c r="P104" s="83">
        <f t="shared" si="208"/>
        <v>108</v>
      </c>
      <c r="Q104" s="209">
        <f t="shared" si="208"/>
        <v>20009</v>
      </c>
      <c r="R104" s="83"/>
      <c r="S104" s="84"/>
      <c r="T104" s="209"/>
      <c r="U104" s="83"/>
      <c r="V104" s="209"/>
      <c r="W104" s="85"/>
      <c r="X104" s="343"/>
      <c r="Y104" s="343"/>
      <c r="Z104" s="359"/>
      <c r="AA104" s="343"/>
      <c r="AB104" s="343"/>
      <c r="AC104" s="343"/>
    </row>
    <row r="105" spans="12:29" ht="14.25" thickTop="1" thickBot="1"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2:29" ht="13.5" thickTop="1">
      <c r="L106" s="442" t="s">
        <v>41</v>
      </c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4"/>
    </row>
    <row r="107" spans="12:29" ht="13.5" thickBot="1">
      <c r="L107" s="445" t="s">
        <v>44</v>
      </c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7"/>
    </row>
    <row r="108" spans="12:29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  <c r="Y108" s="1"/>
    </row>
    <row r="109" spans="12:29" ht="14.25" thickTop="1" thickBot="1">
      <c r="L109" s="59"/>
      <c r="M109" s="451" t="s">
        <v>59</v>
      </c>
      <c r="N109" s="452"/>
      <c r="O109" s="452"/>
      <c r="P109" s="452"/>
      <c r="Q109" s="453"/>
      <c r="R109" s="230" t="s">
        <v>63</v>
      </c>
      <c r="S109" s="231"/>
      <c r="T109" s="232"/>
      <c r="U109" s="230"/>
      <c r="V109" s="230"/>
      <c r="W109" s="396" t="s">
        <v>2</v>
      </c>
      <c r="Y109" s="1"/>
    </row>
    <row r="110" spans="12:29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393"/>
      <c r="W110" s="394" t="s">
        <v>4</v>
      </c>
      <c r="Y110" s="1"/>
    </row>
    <row r="111" spans="12:29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392" t="s">
        <v>7</v>
      </c>
      <c r="W111" s="395"/>
      <c r="Y111" s="1"/>
    </row>
    <row r="112" spans="12:29" ht="4.5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  <c r="Y112" s="1"/>
    </row>
    <row r="113" spans="12:29">
      <c r="L113" s="61" t="s">
        <v>10</v>
      </c>
      <c r="M113" s="78">
        <f>Lcc_BKK!M113+Lcc_DMK!M113</f>
        <v>290</v>
      </c>
      <c r="N113" s="79">
        <f>Lcc_BKK!N113+Lcc_DMK!N113</f>
        <v>618</v>
      </c>
      <c r="O113" s="216">
        <f>M113+N113</f>
        <v>908</v>
      </c>
      <c r="P113" s="80">
        <f>+Lcc_BKK!P113+Lcc_DMK!P113</f>
        <v>0</v>
      </c>
      <c r="Q113" s="216">
        <f t="shared" ref="Q113:Q115" si="209">O113+P113</f>
        <v>908</v>
      </c>
      <c r="R113" s="78">
        <f>+Lcc_BKK!R113+Lcc_DMK!R113</f>
        <v>221</v>
      </c>
      <c r="S113" s="79">
        <f>+Lcc_BKK!S113+Lcc_DMK!S113</f>
        <v>914</v>
      </c>
      <c r="T113" s="216">
        <f>R113+S113</f>
        <v>1135</v>
      </c>
      <c r="U113" s="80">
        <f>+Lcc_BKK!U113+Lcc_DMK!U113</f>
        <v>0</v>
      </c>
      <c r="V113" s="216">
        <f>T113+U113</f>
        <v>1135</v>
      </c>
      <c r="W113" s="81">
        <f>IF(Q113=0,0,((V113/Q113)-1)*100)</f>
        <v>25</v>
      </c>
      <c r="X113" s="347"/>
      <c r="Z113" s="348"/>
    </row>
    <row r="114" spans="12:29">
      <c r="L114" s="61" t="s">
        <v>11</v>
      </c>
      <c r="M114" s="78">
        <f>Lcc_BKK!M114+Lcc_DMK!M114</f>
        <v>279</v>
      </c>
      <c r="N114" s="79">
        <f>Lcc_BKK!N114+Lcc_DMK!N114</f>
        <v>596</v>
      </c>
      <c r="O114" s="216">
        <f>M114+N114</f>
        <v>875</v>
      </c>
      <c r="P114" s="80">
        <f>+Lcc_BKK!P114+Lcc_DMK!P114</f>
        <v>0</v>
      </c>
      <c r="Q114" s="216">
        <f t="shared" si="209"/>
        <v>875</v>
      </c>
      <c r="R114" s="78">
        <f>+Lcc_BKK!R114+Lcc_DMK!R114</f>
        <v>237</v>
      </c>
      <c r="S114" s="79">
        <f>+Lcc_BKK!S114+Lcc_DMK!S114</f>
        <v>888</v>
      </c>
      <c r="T114" s="216">
        <f>R114+S114</f>
        <v>1125</v>
      </c>
      <c r="U114" s="80">
        <f>+Lcc_BKK!U114+Lcc_DMK!U114</f>
        <v>0</v>
      </c>
      <c r="V114" s="216">
        <f>T114+U114</f>
        <v>1125</v>
      </c>
      <c r="W114" s="81">
        <f>IF(Q114=0,0,((V114/Q114)-1)*100)</f>
        <v>28.57142857142858</v>
      </c>
      <c r="Y114" s="1"/>
    </row>
    <row r="115" spans="12:29" ht="13.5" thickBot="1">
      <c r="L115" s="67" t="s">
        <v>12</v>
      </c>
      <c r="M115" s="78">
        <f>Lcc_BKK!M115+Lcc_DMK!M115</f>
        <v>297</v>
      </c>
      <c r="N115" s="79">
        <f>Lcc_BKK!N115+Lcc_DMK!N115</f>
        <v>597</v>
      </c>
      <c r="O115" s="216">
        <f>M115+N115</f>
        <v>894</v>
      </c>
      <c r="P115" s="80">
        <f>+Lcc_BKK!P115+Lcc_DMK!P115</f>
        <v>1</v>
      </c>
      <c r="Q115" s="216">
        <f t="shared" si="209"/>
        <v>895</v>
      </c>
      <c r="R115" s="78">
        <f>+Lcc_BKK!R115+Lcc_DMK!R115</f>
        <v>260</v>
      </c>
      <c r="S115" s="79">
        <f>+Lcc_BKK!S115+Lcc_DMK!S115</f>
        <v>957</v>
      </c>
      <c r="T115" s="216">
        <f>R115+S115</f>
        <v>1217</v>
      </c>
      <c r="U115" s="80">
        <f>+Lcc_BKK!U115+Lcc_DMK!U115</f>
        <v>0</v>
      </c>
      <c r="V115" s="216">
        <f>T115+U115</f>
        <v>1217</v>
      </c>
      <c r="W115" s="81">
        <f>IF(Q115=0,0,((V115/Q115)-1)*100)</f>
        <v>35.977653631284909</v>
      </c>
      <c r="Y115" s="1"/>
    </row>
    <row r="116" spans="12:29" ht="14.25" thickTop="1" thickBot="1">
      <c r="L116" s="82" t="s">
        <v>38</v>
      </c>
      <c r="M116" s="83">
        <f>+M113+M114+M115</f>
        <v>866</v>
      </c>
      <c r="N116" s="84">
        <f t="shared" ref="N116" si="210">+N113+N114+N115</f>
        <v>1811</v>
      </c>
      <c r="O116" s="209">
        <f t="shared" ref="O116" si="211">+O113+O114+O115</f>
        <v>2677</v>
      </c>
      <c r="P116" s="83">
        <f t="shared" ref="P116" si="212">+P113+P114+P115</f>
        <v>1</v>
      </c>
      <c r="Q116" s="209">
        <f t="shared" ref="Q116" si="213">+Q113+Q114+Q115</f>
        <v>2678</v>
      </c>
      <c r="R116" s="83">
        <f t="shared" ref="R116" si="214">+R113+R114+R115</f>
        <v>718</v>
      </c>
      <c r="S116" s="84">
        <f t="shared" ref="S116" si="215">+S113+S114+S115</f>
        <v>2759</v>
      </c>
      <c r="T116" s="209">
        <f t="shared" ref="T116" si="216">+T113+T114+T115</f>
        <v>3477</v>
      </c>
      <c r="U116" s="83">
        <f t="shared" ref="U116" si="217">+U113+U114+U115</f>
        <v>0</v>
      </c>
      <c r="V116" s="209">
        <f t="shared" ref="V116" si="218">+V113+V114+V115</f>
        <v>3477</v>
      </c>
      <c r="W116" s="85">
        <f t="shared" ref="W116" si="219">IF(Q116=0,0,((V116/Q116)-1)*100)</f>
        <v>29.835698282300214</v>
      </c>
      <c r="X116" s="343"/>
      <c r="Y116" s="358"/>
      <c r="Z116" s="359"/>
      <c r="AA116" s="343"/>
      <c r="AB116" s="343"/>
    </row>
    <row r="117" spans="12:29" ht="14.25" thickTop="1" thickBot="1">
      <c r="L117" s="61" t="s">
        <v>13</v>
      </c>
      <c r="M117" s="78">
        <f>Lcc_BKK!M117+Lcc_DMK!M117</f>
        <v>260</v>
      </c>
      <c r="N117" s="79">
        <f>Lcc_BKK!N117+Lcc_DMK!N117</f>
        <v>596</v>
      </c>
      <c r="O117" s="216">
        <f>M117+N117</f>
        <v>856</v>
      </c>
      <c r="P117" s="80">
        <f>+Lcc_BKK!P117+Lcc_DMK!P117</f>
        <v>2</v>
      </c>
      <c r="Q117" s="216">
        <f t="shared" ref="Q117:Q119" si="220">O117+P117</f>
        <v>858</v>
      </c>
      <c r="R117" s="78">
        <f>+Lcc_BKK!R117+Lcc_DMK!R117</f>
        <v>267</v>
      </c>
      <c r="S117" s="79">
        <f>+Lcc_BKK!S117+Lcc_DMK!S117</f>
        <v>907</v>
      </c>
      <c r="T117" s="216">
        <f>R117+S117</f>
        <v>1174</v>
      </c>
      <c r="U117" s="80">
        <f>+Lcc_BKK!U117+Lcc_DMK!U117</f>
        <v>2</v>
      </c>
      <c r="V117" s="216">
        <f>T117+U117</f>
        <v>1176</v>
      </c>
      <c r="W117" s="81">
        <f t="shared" ref="W117" si="221">IF(Q117=0,0,((V117/Q117)-1)*100)</f>
        <v>37.06293706293706</v>
      </c>
      <c r="X117" s="343"/>
      <c r="Y117" s="358"/>
      <c r="Z117" s="359"/>
    </row>
    <row r="118" spans="12:29" ht="14.25" thickTop="1" thickBot="1">
      <c r="L118" s="82" t="s">
        <v>64</v>
      </c>
      <c r="M118" s="83">
        <f>+M116+M117</f>
        <v>1126</v>
      </c>
      <c r="N118" s="84">
        <f t="shared" ref="N118" si="222">+N116+N117</f>
        <v>2407</v>
      </c>
      <c r="O118" s="209">
        <f t="shared" ref="O118" si="223">+O116+O117</f>
        <v>3533</v>
      </c>
      <c r="P118" s="83">
        <f t="shared" ref="P118" si="224">+P116+P117</f>
        <v>3</v>
      </c>
      <c r="Q118" s="209">
        <f t="shared" ref="Q118" si="225">+Q116+Q117</f>
        <v>3536</v>
      </c>
      <c r="R118" s="83">
        <f t="shared" ref="R118" si="226">+R116+R117</f>
        <v>985</v>
      </c>
      <c r="S118" s="84">
        <f t="shared" ref="S118" si="227">+S116+S117</f>
        <v>3666</v>
      </c>
      <c r="T118" s="209">
        <f t="shared" ref="T118" si="228">+T116+T117</f>
        <v>4651</v>
      </c>
      <c r="U118" s="83">
        <f t="shared" ref="U118" si="229">+U116+U117</f>
        <v>2</v>
      </c>
      <c r="V118" s="209">
        <f t="shared" ref="V118" si="230">+V116+V117</f>
        <v>4653</v>
      </c>
      <c r="W118" s="85">
        <f>IF(Q118=0,0,((V118/Q118)-1)*100)</f>
        <v>31.589366515837103</v>
      </c>
      <c r="X118" s="343"/>
      <c r="Y118" s="343"/>
      <c r="Z118" s="359"/>
      <c r="AA118" s="343"/>
      <c r="AB118" s="343"/>
      <c r="AC118" s="343"/>
    </row>
    <row r="119" spans="12:29" ht="13.5" thickTop="1">
      <c r="L119" s="61" t="s">
        <v>14</v>
      </c>
      <c r="M119" s="78">
        <f>Lcc_BKK!M119+Lcc_DMK!M119</f>
        <v>238</v>
      </c>
      <c r="N119" s="79">
        <f>Lcc_BKK!N119+Lcc_DMK!N119</f>
        <v>575</v>
      </c>
      <c r="O119" s="216">
        <f>M119+N119</f>
        <v>813</v>
      </c>
      <c r="P119" s="80">
        <f>+Lcc_BKK!P119+Lcc_DMK!P119</f>
        <v>2</v>
      </c>
      <c r="Q119" s="216">
        <f t="shared" si="220"/>
        <v>815</v>
      </c>
      <c r="R119" s="78"/>
      <c r="S119" s="79"/>
      <c r="T119" s="216"/>
      <c r="U119" s="80"/>
      <c r="V119" s="216"/>
      <c r="W119" s="81"/>
      <c r="Y119" s="1"/>
    </row>
    <row r="120" spans="12:29" ht="13.5" thickBot="1">
      <c r="L120" s="61" t="s">
        <v>15</v>
      </c>
      <c r="M120" s="78">
        <f>Lcc_BKK!M120+Lcc_DMK!M120</f>
        <v>218</v>
      </c>
      <c r="N120" s="79">
        <f>Lcc_BKK!N120+Lcc_DMK!N120</f>
        <v>681</v>
      </c>
      <c r="O120" s="216">
        <f>M120+N120</f>
        <v>899</v>
      </c>
      <c r="P120" s="80">
        <f>+Lcc_BKK!P120+Lcc_DMK!P120</f>
        <v>2</v>
      </c>
      <c r="Q120" s="216">
        <f>O120+P120</f>
        <v>901</v>
      </c>
      <c r="R120" s="78"/>
      <c r="S120" s="79"/>
      <c r="T120" s="216"/>
      <c r="U120" s="80"/>
      <c r="V120" s="216"/>
      <c r="W120" s="81"/>
      <c r="Y120" s="1"/>
    </row>
    <row r="121" spans="12:29" ht="14.25" thickTop="1" thickBot="1">
      <c r="L121" s="82" t="s">
        <v>61</v>
      </c>
      <c r="M121" s="83">
        <f>+M117+M119+M120</f>
        <v>716</v>
      </c>
      <c r="N121" s="84">
        <f t="shared" ref="N121" si="231">+N117+N119+N120</f>
        <v>1852</v>
      </c>
      <c r="O121" s="209">
        <f t="shared" ref="O121" si="232">+O117+O119+O120</f>
        <v>2568</v>
      </c>
      <c r="P121" s="83">
        <f t="shared" ref="P121" si="233">+P117+P119+P120</f>
        <v>6</v>
      </c>
      <c r="Q121" s="209">
        <f t="shared" ref="Q121" si="234">+Q117+Q119+Q120</f>
        <v>2574</v>
      </c>
      <c r="R121" s="83"/>
      <c r="S121" s="84"/>
      <c r="T121" s="209"/>
      <c r="U121" s="83"/>
      <c r="V121" s="209"/>
      <c r="W121" s="85"/>
      <c r="X121" s="343"/>
      <c r="Y121" s="343"/>
      <c r="Z121" s="359"/>
      <c r="AA121" s="343"/>
      <c r="AB121" s="343"/>
      <c r="AC121" s="343"/>
    </row>
    <row r="122" spans="12:29" ht="13.5" thickTop="1">
      <c r="L122" s="61" t="s">
        <v>16</v>
      </c>
      <c r="M122" s="78">
        <f>Lcc_BKK!M122+Lcc_DMK!M122</f>
        <v>245</v>
      </c>
      <c r="N122" s="79">
        <f>Lcc_BKK!N122+Lcc_DMK!N122</f>
        <v>725</v>
      </c>
      <c r="O122" s="216">
        <f>SUM(M122:N122)</f>
        <v>970</v>
      </c>
      <c r="P122" s="80">
        <f>+Lcc_BKK!P122+Lcc_DMK!P122</f>
        <v>0</v>
      </c>
      <c r="Q122" s="216">
        <f t="shared" ref="Q122:Q124" si="235">O122+P122</f>
        <v>970</v>
      </c>
      <c r="R122" s="78"/>
      <c r="S122" s="79"/>
      <c r="T122" s="216"/>
      <c r="U122" s="80"/>
      <c r="V122" s="216"/>
      <c r="W122" s="81"/>
      <c r="Y122" s="1"/>
    </row>
    <row r="123" spans="12:29">
      <c r="L123" s="61" t="s">
        <v>17</v>
      </c>
      <c r="M123" s="78">
        <f>Lcc_BKK!M123+Lcc_DMK!M123</f>
        <v>264</v>
      </c>
      <c r="N123" s="79">
        <f>Lcc_BKK!N123+Lcc_DMK!N123</f>
        <v>712</v>
      </c>
      <c r="O123" s="216">
        <f>SUM(M123:N123)</f>
        <v>976</v>
      </c>
      <c r="P123" s="80">
        <f>+Lcc_BKK!P123+Lcc_DMK!P123</f>
        <v>0</v>
      </c>
      <c r="Q123" s="216">
        <f>O123+P123</f>
        <v>976</v>
      </c>
      <c r="R123" s="78"/>
      <c r="S123" s="79"/>
      <c r="T123" s="216"/>
      <c r="U123" s="80"/>
      <c r="V123" s="216"/>
      <c r="W123" s="81"/>
      <c r="Y123" s="1"/>
    </row>
    <row r="124" spans="12:29" ht="13.5" thickBot="1">
      <c r="L124" s="61" t="s">
        <v>18</v>
      </c>
      <c r="M124" s="78">
        <f>Lcc_BKK!M124+Lcc_DMK!M124</f>
        <v>237</v>
      </c>
      <c r="N124" s="79">
        <f>Lcc_BKK!N124+Lcc_DMK!N124</f>
        <v>653</v>
      </c>
      <c r="O124" s="218">
        <f>SUM(M124:N124)</f>
        <v>890</v>
      </c>
      <c r="P124" s="86">
        <f>+Lcc_BKK!P124+Lcc_DMK!P124</f>
        <v>0</v>
      </c>
      <c r="Q124" s="218">
        <f t="shared" si="235"/>
        <v>890</v>
      </c>
      <c r="R124" s="78"/>
      <c r="S124" s="79"/>
      <c r="T124" s="218"/>
      <c r="U124" s="86"/>
      <c r="V124" s="218"/>
      <c r="W124" s="81"/>
      <c r="Y124" s="1"/>
    </row>
    <row r="125" spans="12:29" ht="14.25" thickTop="1" thickBot="1">
      <c r="L125" s="87" t="s">
        <v>39</v>
      </c>
      <c r="M125" s="88">
        <f>+M122+M123+M124</f>
        <v>746</v>
      </c>
      <c r="N125" s="88">
        <f t="shared" ref="N125" si="236">+N122+N123+N124</f>
        <v>2090</v>
      </c>
      <c r="O125" s="219">
        <f t="shared" ref="O125" si="237">+O122+O123+O124</f>
        <v>2836</v>
      </c>
      <c r="P125" s="89">
        <f t="shared" ref="P125" si="238">+P122+P123+P124</f>
        <v>0</v>
      </c>
      <c r="Q125" s="219">
        <f t="shared" ref="Q125" si="239">+Q122+Q123+Q124</f>
        <v>2836</v>
      </c>
      <c r="R125" s="88"/>
      <c r="S125" s="88"/>
      <c r="T125" s="219"/>
      <c r="U125" s="89"/>
      <c r="V125" s="219"/>
      <c r="W125" s="90"/>
      <c r="Y125" s="1"/>
    </row>
    <row r="126" spans="12:29" ht="13.5" thickTop="1">
      <c r="L126" s="61" t="s">
        <v>21</v>
      </c>
      <c r="M126" s="78">
        <f>Lcc_BKK!M126+Lcc_DMK!M126</f>
        <v>225</v>
      </c>
      <c r="N126" s="79">
        <f>Lcc_BKK!N126+Lcc_DMK!N126</f>
        <v>697</v>
      </c>
      <c r="O126" s="218">
        <f>SUM(M126:N126)</f>
        <v>922</v>
      </c>
      <c r="P126" s="91">
        <f>+Lcc_BKK!P126+Lcc_DMK!P126</f>
        <v>0</v>
      </c>
      <c r="Q126" s="218">
        <f t="shared" ref="Q126:Q128" si="240">O126+P126</f>
        <v>922</v>
      </c>
      <c r="R126" s="78"/>
      <c r="S126" s="79"/>
      <c r="T126" s="218"/>
      <c r="U126" s="91"/>
      <c r="V126" s="218"/>
      <c r="W126" s="81"/>
      <c r="Y126" s="1"/>
    </row>
    <row r="127" spans="12:29">
      <c r="L127" s="61" t="s">
        <v>22</v>
      </c>
      <c r="M127" s="78">
        <f>Lcc_BKK!M127+Lcc_DMK!M127</f>
        <v>239</v>
      </c>
      <c r="N127" s="79">
        <f>Lcc_BKK!N127+Lcc_DMK!N127</f>
        <v>738</v>
      </c>
      <c r="O127" s="218">
        <f>SUM(M127:N127)</f>
        <v>977</v>
      </c>
      <c r="P127" s="80">
        <f>+Lcc_BKK!P127+Lcc_DMK!P127</f>
        <v>0</v>
      </c>
      <c r="Q127" s="218">
        <f t="shared" si="240"/>
        <v>977</v>
      </c>
      <c r="R127" s="78"/>
      <c r="S127" s="79"/>
      <c r="T127" s="218"/>
      <c r="U127" s="80"/>
      <c r="V127" s="218"/>
      <c r="W127" s="81"/>
      <c r="Y127" s="1"/>
    </row>
    <row r="128" spans="12:29" ht="13.5" thickBot="1">
      <c r="L128" s="61" t="s">
        <v>23</v>
      </c>
      <c r="M128" s="78">
        <f>Lcc_BKK!M128+Lcc_DMK!M128</f>
        <v>221</v>
      </c>
      <c r="N128" s="79">
        <f>Lcc_BKK!N128+Lcc_DMK!N128</f>
        <v>767</v>
      </c>
      <c r="O128" s="218">
        <f>SUM(M128:N128)</f>
        <v>988</v>
      </c>
      <c r="P128" s="80">
        <f>+Lcc_BKK!P128+Lcc_DMK!P128</f>
        <v>0</v>
      </c>
      <c r="Q128" s="218">
        <f t="shared" si="240"/>
        <v>988</v>
      </c>
      <c r="R128" s="78"/>
      <c r="S128" s="79"/>
      <c r="T128" s="218"/>
      <c r="U128" s="80"/>
      <c r="V128" s="218"/>
      <c r="W128" s="81"/>
      <c r="Y128" s="1"/>
    </row>
    <row r="129" spans="12:29" ht="14.25" thickTop="1" thickBot="1">
      <c r="L129" s="82" t="s">
        <v>40</v>
      </c>
      <c r="M129" s="83">
        <f>+M126+M127+M128</f>
        <v>685</v>
      </c>
      <c r="N129" s="84">
        <f t="shared" ref="N129" si="241">+N126+N127+N128</f>
        <v>2202</v>
      </c>
      <c r="O129" s="217">
        <f t="shared" ref="O129" si="242">+O126+O127+O128</f>
        <v>2887</v>
      </c>
      <c r="P129" s="83">
        <f t="shared" ref="P129" si="243">+P126+P127+P128</f>
        <v>0</v>
      </c>
      <c r="Q129" s="217">
        <f t="shared" ref="Q129" si="244">+Q126+Q127+Q128</f>
        <v>2887</v>
      </c>
      <c r="R129" s="83"/>
      <c r="S129" s="84"/>
      <c r="T129" s="217"/>
      <c r="U129" s="83"/>
      <c r="V129" s="217"/>
      <c r="W129" s="85"/>
      <c r="Y129" s="1"/>
    </row>
    <row r="130" spans="12:29" ht="14.25" thickTop="1" thickBot="1">
      <c r="L130" s="82" t="s">
        <v>7</v>
      </c>
      <c r="M130" s="83">
        <f>+M121+M125+M129</f>
        <v>2147</v>
      </c>
      <c r="N130" s="84">
        <f t="shared" ref="N130:Q130" si="245">+N121+N125+N129</f>
        <v>6144</v>
      </c>
      <c r="O130" s="209">
        <f t="shared" si="245"/>
        <v>8291</v>
      </c>
      <c r="P130" s="83">
        <f t="shared" si="245"/>
        <v>6</v>
      </c>
      <c r="Q130" s="209">
        <f t="shared" si="245"/>
        <v>8297</v>
      </c>
      <c r="R130" s="83"/>
      <c r="S130" s="84"/>
      <c r="T130" s="209"/>
      <c r="U130" s="83"/>
      <c r="V130" s="209"/>
      <c r="W130" s="85"/>
      <c r="X130" s="343"/>
      <c r="Y130" s="343"/>
      <c r="Z130" s="359"/>
      <c r="AA130" s="343"/>
      <c r="AB130" s="343"/>
      <c r="AC130" s="343"/>
    </row>
    <row r="131" spans="12:29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9" ht="13.5" thickTop="1">
      <c r="L132" s="442" t="s">
        <v>42</v>
      </c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4"/>
    </row>
    <row r="133" spans="12:29" ht="13.5" thickBot="1">
      <c r="L133" s="445" t="s">
        <v>45</v>
      </c>
      <c r="M133" s="446"/>
      <c r="N133" s="446"/>
      <c r="O133" s="446"/>
      <c r="P133" s="446"/>
      <c r="Q133" s="446"/>
      <c r="R133" s="446"/>
      <c r="S133" s="446"/>
      <c r="T133" s="446"/>
      <c r="U133" s="446"/>
      <c r="V133" s="446"/>
      <c r="W133" s="447"/>
    </row>
    <row r="134" spans="12:29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  <c r="Y134" s="1"/>
    </row>
    <row r="135" spans="12:29" ht="14.25" thickTop="1" thickBot="1">
      <c r="L135" s="59"/>
      <c r="M135" s="451" t="s">
        <v>59</v>
      </c>
      <c r="N135" s="452"/>
      <c r="O135" s="452"/>
      <c r="P135" s="452"/>
      <c r="Q135" s="453"/>
      <c r="R135" s="230" t="s">
        <v>63</v>
      </c>
      <c r="S135" s="231"/>
      <c r="T135" s="232"/>
      <c r="U135" s="230"/>
      <c r="V135" s="230"/>
      <c r="W135" s="396" t="s">
        <v>2</v>
      </c>
      <c r="Y135" s="1"/>
    </row>
    <row r="136" spans="12:29" ht="13.5" thickTop="1">
      <c r="L136" s="61" t="s">
        <v>3</v>
      </c>
      <c r="M136" s="62"/>
      <c r="N136" s="63"/>
      <c r="O136" s="64"/>
      <c r="P136" s="65"/>
      <c r="Q136" s="64"/>
      <c r="R136" s="62"/>
      <c r="S136" s="63"/>
      <c r="T136" s="64"/>
      <c r="U136" s="65"/>
      <c r="V136" s="393"/>
      <c r="W136" s="394" t="s">
        <v>4</v>
      </c>
      <c r="Y136" s="1"/>
    </row>
    <row r="137" spans="12:29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70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392" t="s">
        <v>7</v>
      </c>
      <c r="W137" s="395"/>
      <c r="Y137" s="1"/>
    </row>
    <row r="138" spans="12:29" ht="5.25" customHeight="1" thickTop="1">
      <c r="L138" s="61"/>
      <c r="M138" s="73"/>
      <c r="N138" s="74"/>
      <c r="O138" s="75"/>
      <c r="P138" s="76"/>
      <c r="Q138" s="106"/>
      <c r="R138" s="73"/>
      <c r="S138" s="74"/>
      <c r="T138" s="75"/>
      <c r="U138" s="76"/>
      <c r="V138" s="154"/>
      <c r="W138" s="77"/>
      <c r="Y138" s="1"/>
    </row>
    <row r="139" spans="12:29">
      <c r="L139" s="61" t="s">
        <v>10</v>
      </c>
      <c r="M139" s="78">
        <f t="shared" ref="M139:N141" si="246">+M87+M113</f>
        <v>953</v>
      </c>
      <c r="N139" s="79">
        <f t="shared" si="246"/>
        <v>1853</v>
      </c>
      <c r="O139" s="216">
        <f>M139+N139</f>
        <v>2806</v>
      </c>
      <c r="P139" s="80">
        <f>+P87+P113</f>
        <v>0</v>
      </c>
      <c r="Q139" s="225">
        <f t="shared" ref="Q139:Q141" si="247">O139+P139</f>
        <v>2806</v>
      </c>
      <c r="R139" s="78">
        <f t="shared" ref="R139:S141" si="248">+R87+R113</f>
        <v>1014</v>
      </c>
      <c r="S139" s="79">
        <f t="shared" si="248"/>
        <v>2859</v>
      </c>
      <c r="T139" s="216">
        <f>R139+S139</f>
        <v>3873</v>
      </c>
      <c r="U139" s="80">
        <f>+U87+U113</f>
        <v>0</v>
      </c>
      <c r="V139" s="226">
        <f>T139+U139</f>
        <v>3873</v>
      </c>
      <c r="W139" s="81">
        <f>IF(Q139=0,0,((V139/Q139)-1)*100)</f>
        <v>38.025659301496795</v>
      </c>
      <c r="X139" s="347"/>
      <c r="Z139" s="348"/>
    </row>
    <row r="140" spans="12:29">
      <c r="L140" s="61" t="s">
        <v>11</v>
      </c>
      <c r="M140" s="78">
        <f t="shared" si="246"/>
        <v>991</v>
      </c>
      <c r="N140" s="79">
        <f t="shared" si="246"/>
        <v>1929</v>
      </c>
      <c r="O140" s="216">
        <f>M140+N140</f>
        <v>2920</v>
      </c>
      <c r="P140" s="80">
        <f>+P88+P114</f>
        <v>0</v>
      </c>
      <c r="Q140" s="225">
        <f t="shared" si="247"/>
        <v>2920</v>
      </c>
      <c r="R140" s="78">
        <f t="shared" si="248"/>
        <v>1220</v>
      </c>
      <c r="S140" s="79">
        <f t="shared" si="248"/>
        <v>3258</v>
      </c>
      <c r="T140" s="216">
        <f>R140+S140</f>
        <v>4478</v>
      </c>
      <c r="U140" s="80">
        <f>+U88+U114</f>
        <v>0</v>
      </c>
      <c r="V140" s="226">
        <f>T140+U140</f>
        <v>4478</v>
      </c>
      <c r="W140" s="81">
        <f>IF(Q140=0,0,((V140/Q140)-1)*100)</f>
        <v>53.356164383561634</v>
      </c>
      <c r="Y140" s="1"/>
    </row>
    <row r="141" spans="12:29" ht="13.5" thickBot="1">
      <c r="L141" s="67" t="s">
        <v>12</v>
      </c>
      <c r="M141" s="78">
        <f t="shared" si="246"/>
        <v>1043</v>
      </c>
      <c r="N141" s="79">
        <f t="shared" si="246"/>
        <v>1899</v>
      </c>
      <c r="O141" s="216">
        <f>M141+N141</f>
        <v>2942</v>
      </c>
      <c r="P141" s="80">
        <f>+P89+P115</f>
        <v>1</v>
      </c>
      <c r="Q141" s="225">
        <f t="shared" si="247"/>
        <v>2943</v>
      </c>
      <c r="R141" s="78">
        <f t="shared" si="248"/>
        <v>1060.7719999999999</v>
      </c>
      <c r="S141" s="79">
        <f t="shared" si="248"/>
        <v>3170</v>
      </c>
      <c r="T141" s="216">
        <f>R141+S141</f>
        <v>4230.7719999999999</v>
      </c>
      <c r="U141" s="80">
        <f>+U89+U115</f>
        <v>1</v>
      </c>
      <c r="V141" s="226">
        <f>T141+U141</f>
        <v>4231.7719999999999</v>
      </c>
      <c r="W141" s="81">
        <f>IF(Q141=0,0,((V141/Q141)-1)*100)</f>
        <v>43.791097519537892</v>
      </c>
      <c r="Y141" s="1"/>
    </row>
    <row r="142" spans="12:29" ht="14.25" thickTop="1" thickBot="1">
      <c r="L142" s="82" t="s">
        <v>38</v>
      </c>
      <c r="M142" s="83">
        <f>+M139+M140+M141</f>
        <v>2987</v>
      </c>
      <c r="N142" s="84">
        <f t="shared" ref="N142" si="249">+N139+N140+N141</f>
        <v>5681</v>
      </c>
      <c r="O142" s="209">
        <f t="shared" ref="O142" si="250">+O139+O140+O141</f>
        <v>8668</v>
      </c>
      <c r="P142" s="83">
        <f t="shared" ref="P142" si="251">+P139+P140+P141</f>
        <v>1</v>
      </c>
      <c r="Q142" s="209">
        <f t="shared" ref="Q142" si="252">+Q139+Q140+Q141</f>
        <v>8669</v>
      </c>
      <c r="R142" s="83">
        <f t="shared" ref="R142" si="253">+R139+R140+R141</f>
        <v>3294.7719999999999</v>
      </c>
      <c r="S142" s="84">
        <f t="shared" ref="S142" si="254">+S139+S140+S141</f>
        <v>9287</v>
      </c>
      <c r="T142" s="209">
        <f t="shared" ref="T142" si="255">+T139+T140+T141</f>
        <v>12581.772000000001</v>
      </c>
      <c r="U142" s="83">
        <f t="shared" ref="U142" si="256">+U139+U140+U141</f>
        <v>1</v>
      </c>
      <c r="V142" s="209">
        <f t="shared" ref="V142" si="257">+V139+V140+V141</f>
        <v>12582.772000000001</v>
      </c>
      <c r="W142" s="85">
        <f t="shared" ref="W142" si="258">IF(Q142=0,0,((V142/Q142)-1)*100)</f>
        <v>45.146752797323806</v>
      </c>
      <c r="X142" s="343"/>
      <c r="Y142" s="358"/>
      <c r="Z142" s="359"/>
      <c r="AA142" s="343"/>
      <c r="AB142" s="343"/>
    </row>
    <row r="143" spans="12:29" ht="14.25" thickTop="1" thickBot="1">
      <c r="L143" s="61" t="s">
        <v>13</v>
      </c>
      <c r="M143" s="78">
        <f>+M91+M117</f>
        <v>1048</v>
      </c>
      <c r="N143" s="79">
        <f>+N91+N117</f>
        <v>1735</v>
      </c>
      <c r="O143" s="216">
        <f t="shared" ref="O143:O154" si="259">M143+N143</f>
        <v>2783</v>
      </c>
      <c r="P143" s="80">
        <f>+P91+P117</f>
        <v>110</v>
      </c>
      <c r="Q143" s="225">
        <f t="shared" ref="Q143:Q145" si="260">O143+P143</f>
        <v>2893</v>
      </c>
      <c r="R143" s="78">
        <f>+R91+R117</f>
        <v>1056</v>
      </c>
      <c r="S143" s="79">
        <f>+S91+S117</f>
        <v>2798</v>
      </c>
      <c r="T143" s="216">
        <f t="shared" ref="T143" si="261">R143+S143</f>
        <v>3854</v>
      </c>
      <c r="U143" s="80">
        <f>+U91+U117</f>
        <v>3</v>
      </c>
      <c r="V143" s="226">
        <f>T143+U143</f>
        <v>3857</v>
      </c>
      <c r="W143" s="81">
        <f>IF(Q143=0,0,((V143/Q143)-1)*100)</f>
        <v>33.321811268579339</v>
      </c>
      <c r="X143" s="343"/>
      <c r="Y143" s="343"/>
      <c r="Z143" s="359"/>
    </row>
    <row r="144" spans="12:29" ht="14.25" thickTop="1" thickBot="1">
      <c r="L144" s="82" t="s">
        <v>64</v>
      </c>
      <c r="M144" s="83">
        <f>+M142+M143</f>
        <v>4035</v>
      </c>
      <c r="N144" s="84">
        <f t="shared" ref="N144" si="262">+N142+N143</f>
        <v>7416</v>
      </c>
      <c r="O144" s="209">
        <f t="shared" ref="O144" si="263">+O142+O143</f>
        <v>11451</v>
      </c>
      <c r="P144" s="83">
        <f t="shared" ref="P144" si="264">+P142+P143</f>
        <v>111</v>
      </c>
      <c r="Q144" s="209">
        <f t="shared" ref="Q144" si="265">+Q142+Q143</f>
        <v>11562</v>
      </c>
      <c r="R144" s="83">
        <f t="shared" ref="R144" si="266">+R142+R143</f>
        <v>4350.7719999999999</v>
      </c>
      <c r="S144" s="84">
        <f t="shared" ref="S144" si="267">+S142+S143</f>
        <v>12085</v>
      </c>
      <c r="T144" s="209">
        <f t="shared" ref="T144" si="268">+T142+T143</f>
        <v>16435.772000000001</v>
      </c>
      <c r="U144" s="83">
        <f t="shared" ref="U144" si="269">+U142+U143</f>
        <v>4</v>
      </c>
      <c r="V144" s="209">
        <f t="shared" ref="V144" si="270">+V142+V143</f>
        <v>16439.772000000001</v>
      </c>
      <c r="W144" s="85">
        <f>IF(Q144=0,0,((V144/Q144)-1)*100)</f>
        <v>42.187960560456681</v>
      </c>
      <c r="X144" s="343"/>
      <c r="Y144" s="343"/>
      <c r="Z144" s="359"/>
      <c r="AA144" s="343"/>
      <c r="AB144" s="343"/>
      <c r="AC144" s="343"/>
    </row>
    <row r="145" spans="12:29" ht="13.5" thickTop="1">
      <c r="L145" s="61" t="s">
        <v>14</v>
      </c>
      <c r="M145" s="78">
        <f>+M93+M119</f>
        <v>918</v>
      </c>
      <c r="N145" s="79">
        <f>+N93+N119</f>
        <v>1798</v>
      </c>
      <c r="O145" s="216">
        <f t="shared" si="259"/>
        <v>2716</v>
      </c>
      <c r="P145" s="80">
        <f>+P93+P119</f>
        <v>2</v>
      </c>
      <c r="Q145" s="225">
        <f t="shared" si="260"/>
        <v>2718</v>
      </c>
      <c r="R145" s="78"/>
      <c r="S145" s="79"/>
      <c r="T145" s="216"/>
      <c r="U145" s="80"/>
      <c r="V145" s="226"/>
      <c r="W145" s="81"/>
      <c r="Y145" s="1"/>
    </row>
    <row r="146" spans="12:29" ht="13.5" thickBot="1">
      <c r="L146" s="61" t="s">
        <v>15</v>
      </c>
      <c r="M146" s="78">
        <f>+M94+M120</f>
        <v>1137</v>
      </c>
      <c r="N146" s="79">
        <f>+N94+N120</f>
        <v>2400</v>
      </c>
      <c r="O146" s="216">
        <f>M146+N146</f>
        <v>3537</v>
      </c>
      <c r="P146" s="80">
        <f>+P94+P120</f>
        <v>2</v>
      </c>
      <c r="Q146" s="225">
        <f>O146+P146</f>
        <v>3539</v>
      </c>
      <c r="R146" s="78"/>
      <c r="S146" s="79"/>
      <c r="T146" s="216"/>
      <c r="U146" s="80"/>
      <c r="V146" s="226"/>
      <c r="W146" s="81"/>
      <c r="Y146" s="1"/>
    </row>
    <row r="147" spans="12:29" ht="14.25" thickTop="1" thickBot="1">
      <c r="L147" s="82" t="s">
        <v>61</v>
      </c>
      <c r="M147" s="83">
        <f>+M143+M145+M146</f>
        <v>3103</v>
      </c>
      <c r="N147" s="84">
        <f t="shared" ref="N147" si="271">+N143+N145+N146</f>
        <v>5933</v>
      </c>
      <c r="O147" s="209">
        <f t="shared" ref="O147" si="272">+O143+O145+O146</f>
        <v>9036</v>
      </c>
      <c r="P147" s="83">
        <f t="shared" ref="P147" si="273">+P143+P145+P146</f>
        <v>114</v>
      </c>
      <c r="Q147" s="209">
        <f t="shared" ref="Q147" si="274">+Q143+Q145+Q146</f>
        <v>9150</v>
      </c>
      <c r="R147" s="83"/>
      <c r="S147" s="84"/>
      <c r="T147" s="209"/>
      <c r="U147" s="83"/>
      <c r="V147" s="209"/>
      <c r="W147" s="85"/>
      <c r="X147" s="343"/>
      <c r="Y147" s="343"/>
      <c r="Z147" s="359"/>
      <c r="AA147" s="343"/>
      <c r="AB147" s="343"/>
      <c r="AC147" s="343"/>
    </row>
    <row r="148" spans="12:29" ht="13.5" thickTop="1">
      <c r="L148" s="61" t="s">
        <v>16</v>
      </c>
      <c r="M148" s="78">
        <f t="shared" ref="M148:N150" si="275">+M96+M122</f>
        <v>1032</v>
      </c>
      <c r="N148" s="79">
        <f t="shared" si="275"/>
        <v>2171</v>
      </c>
      <c r="O148" s="216">
        <f t="shared" si="259"/>
        <v>3203</v>
      </c>
      <c r="P148" s="80">
        <f>+P96+P122</f>
        <v>0</v>
      </c>
      <c r="Q148" s="225">
        <f t="shared" ref="Q148:Q154" si="276">O148+P148</f>
        <v>3203</v>
      </c>
      <c r="R148" s="78"/>
      <c r="S148" s="79"/>
      <c r="T148" s="216"/>
      <c r="U148" s="80"/>
      <c r="V148" s="226"/>
      <c r="W148" s="81"/>
      <c r="Y148" s="1"/>
    </row>
    <row r="149" spans="12:29">
      <c r="L149" s="61" t="s">
        <v>17</v>
      </c>
      <c r="M149" s="78">
        <f t="shared" si="275"/>
        <v>915</v>
      </c>
      <c r="N149" s="79">
        <f t="shared" si="275"/>
        <v>2364</v>
      </c>
      <c r="O149" s="216">
        <f>M149+N149</f>
        <v>3279</v>
      </c>
      <c r="P149" s="80">
        <f>+P97+P123</f>
        <v>0</v>
      </c>
      <c r="Q149" s="225">
        <f>O149+P149</f>
        <v>3279</v>
      </c>
      <c r="R149" s="78"/>
      <c r="S149" s="79"/>
      <c r="T149" s="216"/>
      <c r="U149" s="80"/>
      <c r="V149" s="226"/>
      <c r="W149" s="81"/>
      <c r="Y149" s="1"/>
    </row>
    <row r="150" spans="12:29" ht="13.5" thickBot="1">
      <c r="L150" s="61" t="s">
        <v>18</v>
      </c>
      <c r="M150" s="78">
        <f t="shared" si="275"/>
        <v>857</v>
      </c>
      <c r="N150" s="79">
        <f t="shared" si="275"/>
        <v>2245</v>
      </c>
      <c r="O150" s="218">
        <f t="shared" si="259"/>
        <v>3102</v>
      </c>
      <c r="P150" s="86">
        <f>+P98+P124</f>
        <v>0</v>
      </c>
      <c r="Q150" s="225">
        <f t="shared" si="276"/>
        <v>3102</v>
      </c>
      <c r="R150" s="78"/>
      <c r="S150" s="79"/>
      <c r="T150" s="218"/>
      <c r="U150" s="86"/>
      <c r="V150" s="226"/>
      <c r="W150" s="81"/>
      <c r="Y150" s="1"/>
    </row>
    <row r="151" spans="12:29" ht="14.25" thickTop="1" thickBot="1">
      <c r="L151" s="87" t="s">
        <v>39</v>
      </c>
      <c r="M151" s="83">
        <f>+M148+M149+M150</f>
        <v>2804</v>
      </c>
      <c r="N151" s="84">
        <f t="shared" ref="N151" si="277">+N148+N149+N150</f>
        <v>6780</v>
      </c>
      <c r="O151" s="209">
        <f t="shared" ref="O151" si="278">+O148+O149+O150</f>
        <v>9584</v>
      </c>
      <c r="P151" s="83">
        <f t="shared" ref="P151" si="279">+P148+P149+P150</f>
        <v>0</v>
      </c>
      <c r="Q151" s="209">
        <f t="shared" ref="Q151" si="280">+Q148+Q149+Q150</f>
        <v>9584</v>
      </c>
      <c r="R151" s="83"/>
      <c r="S151" s="84"/>
      <c r="T151" s="209"/>
      <c r="U151" s="83"/>
      <c r="V151" s="209"/>
      <c r="W151" s="90"/>
      <c r="Y151" s="1"/>
    </row>
    <row r="152" spans="12:29" ht="13.5" thickTop="1">
      <c r="L152" s="61" t="s">
        <v>21</v>
      </c>
      <c r="M152" s="78">
        <f t="shared" ref="M152:N154" si="281">+M100+M126</f>
        <v>957</v>
      </c>
      <c r="N152" s="79">
        <f t="shared" si="281"/>
        <v>2350</v>
      </c>
      <c r="O152" s="218">
        <f t="shared" si="259"/>
        <v>3307</v>
      </c>
      <c r="P152" s="91">
        <f>+P100+P126</f>
        <v>0</v>
      </c>
      <c r="Q152" s="225">
        <f t="shared" si="276"/>
        <v>3307</v>
      </c>
      <c r="R152" s="78"/>
      <c r="S152" s="79"/>
      <c r="T152" s="218"/>
      <c r="U152" s="91"/>
      <c r="V152" s="226"/>
      <c r="W152" s="81"/>
      <c r="Y152" s="1"/>
    </row>
    <row r="153" spans="12:29">
      <c r="L153" s="61" t="s">
        <v>22</v>
      </c>
      <c r="M153" s="78">
        <f t="shared" si="281"/>
        <v>802</v>
      </c>
      <c r="N153" s="79">
        <f t="shared" si="281"/>
        <v>2339</v>
      </c>
      <c r="O153" s="218">
        <f t="shared" si="259"/>
        <v>3141</v>
      </c>
      <c r="P153" s="80">
        <f>+P101+P127</f>
        <v>0</v>
      </c>
      <c r="Q153" s="225">
        <f t="shared" si="276"/>
        <v>3141</v>
      </c>
      <c r="R153" s="78"/>
      <c r="S153" s="79"/>
      <c r="T153" s="218"/>
      <c r="U153" s="80"/>
      <c r="V153" s="226"/>
      <c r="W153" s="81"/>
      <c r="Y153" s="1"/>
    </row>
    <row r="154" spans="12:29" ht="13.5" thickBot="1">
      <c r="L154" s="61" t="s">
        <v>23</v>
      </c>
      <c r="M154" s="78">
        <f t="shared" si="281"/>
        <v>827</v>
      </c>
      <c r="N154" s="79">
        <f t="shared" si="281"/>
        <v>2297</v>
      </c>
      <c r="O154" s="218">
        <f t="shared" si="259"/>
        <v>3124</v>
      </c>
      <c r="P154" s="80">
        <f>+P102+P128</f>
        <v>0</v>
      </c>
      <c r="Q154" s="225">
        <f t="shared" si="276"/>
        <v>3124</v>
      </c>
      <c r="R154" s="78"/>
      <c r="S154" s="79"/>
      <c r="T154" s="218"/>
      <c r="U154" s="80"/>
      <c r="V154" s="226"/>
      <c r="W154" s="81"/>
      <c r="Y154" s="1"/>
    </row>
    <row r="155" spans="12:29" ht="14.25" thickTop="1" thickBot="1">
      <c r="L155" s="82" t="s">
        <v>40</v>
      </c>
      <c r="M155" s="83">
        <f>+M152+M153+M154</f>
        <v>2586</v>
      </c>
      <c r="N155" s="84">
        <f t="shared" ref="N155" si="282">+N152+N153+N154</f>
        <v>6986</v>
      </c>
      <c r="O155" s="209">
        <f t="shared" ref="O155" si="283">+O152+O153+O154</f>
        <v>9572</v>
      </c>
      <c r="P155" s="83">
        <f t="shared" ref="P155" si="284">+P152+P153+P154</f>
        <v>0</v>
      </c>
      <c r="Q155" s="209">
        <f t="shared" ref="Q155" si="285">+Q152+Q153+Q154</f>
        <v>9572</v>
      </c>
      <c r="R155" s="83"/>
      <c r="S155" s="84"/>
      <c r="T155" s="209"/>
      <c r="U155" s="83"/>
      <c r="V155" s="209"/>
      <c r="W155" s="85"/>
      <c r="Y155" s="1"/>
    </row>
    <row r="156" spans="12:29" ht="14.25" thickTop="1" thickBot="1">
      <c r="L156" s="82" t="s">
        <v>7</v>
      </c>
      <c r="M156" s="83">
        <f>+M147+M151+M155</f>
        <v>8493</v>
      </c>
      <c r="N156" s="84">
        <f t="shared" ref="N156:Q156" si="286">+N147+N151+N155</f>
        <v>19699</v>
      </c>
      <c r="O156" s="209">
        <f t="shared" si="286"/>
        <v>28192</v>
      </c>
      <c r="P156" s="83">
        <f t="shared" si="286"/>
        <v>114</v>
      </c>
      <c r="Q156" s="209">
        <f t="shared" si="286"/>
        <v>28306</v>
      </c>
      <c r="R156" s="83"/>
      <c r="S156" s="84"/>
      <c r="T156" s="209"/>
      <c r="U156" s="83"/>
      <c r="V156" s="209"/>
      <c r="W156" s="85"/>
      <c r="X156" s="343"/>
      <c r="Y156" s="343"/>
      <c r="Z156" s="359"/>
      <c r="AA156" s="343"/>
      <c r="AB156" s="343"/>
      <c r="AC156" s="343"/>
    </row>
    <row r="157" spans="12:29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2:29" ht="13.5" thickTop="1">
      <c r="L158" s="454" t="s">
        <v>54</v>
      </c>
      <c r="M158" s="455"/>
      <c r="N158" s="455"/>
      <c r="O158" s="455"/>
      <c r="P158" s="455"/>
      <c r="Q158" s="455"/>
      <c r="R158" s="455"/>
      <c r="S158" s="455"/>
      <c r="T158" s="455"/>
      <c r="U158" s="455"/>
      <c r="V158" s="455"/>
      <c r="W158" s="456"/>
    </row>
    <row r="159" spans="12:29" ht="13.5" thickBot="1">
      <c r="L159" s="457" t="s">
        <v>51</v>
      </c>
      <c r="M159" s="458"/>
      <c r="N159" s="458"/>
      <c r="O159" s="458"/>
      <c r="P159" s="458"/>
      <c r="Q159" s="458"/>
      <c r="R159" s="458"/>
      <c r="S159" s="458"/>
      <c r="T159" s="458"/>
      <c r="U159" s="458"/>
      <c r="V159" s="458"/>
      <c r="W159" s="459"/>
    </row>
    <row r="160" spans="12:29" ht="14.25" thickTop="1" thickBot="1">
      <c r="L160" s="255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7" t="s">
        <v>34</v>
      </c>
      <c r="Y160" s="1"/>
    </row>
    <row r="161" spans="12:28" ht="14.25" customHeight="1" thickTop="1" thickBot="1">
      <c r="L161" s="258"/>
      <c r="M161" s="448" t="s">
        <v>59</v>
      </c>
      <c r="N161" s="449"/>
      <c r="O161" s="449"/>
      <c r="P161" s="449"/>
      <c r="Q161" s="450"/>
      <c r="R161" s="259" t="s">
        <v>63</v>
      </c>
      <c r="S161" s="259"/>
      <c r="T161" s="259"/>
      <c r="U161" s="259"/>
      <c r="V161" s="260"/>
      <c r="W161" s="261" t="s">
        <v>2</v>
      </c>
      <c r="Y161" s="1"/>
    </row>
    <row r="162" spans="12:28" ht="13.5" thickTop="1">
      <c r="L162" s="262" t="s">
        <v>3</v>
      </c>
      <c r="M162" s="263"/>
      <c r="N162" s="264"/>
      <c r="O162" s="265"/>
      <c r="P162" s="266"/>
      <c r="Q162" s="265"/>
      <c r="R162" s="263"/>
      <c r="S162" s="264"/>
      <c r="T162" s="265"/>
      <c r="U162" s="266"/>
      <c r="V162" s="265"/>
      <c r="W162" s="267" t="s">
        <v>4</v>
      </c>
      <c r="Y162" s="1"/>
    </row>
    <row r="163" spans="12:28" ht="13.5" thickBot="1">
      <c r="L163" s="268"/>
      <c r="M163" s="269" t="s">
        <v>35</v>
      </c>
      <c r="N163" s="270" t="s">
        <v>36</v>
      </c>
      <c r="O163" s="271" t="s">
        <v>37</v>
      </c>
      <c r="P163" s="272" t="s">
        <v>32</v>
      </c>
      <c r="Q163" s="271" t="s">
        <v>7</v>
      </c>
      <c r="R163" s="269" t="s">
        <v>35</v>
      </c>
      <c r="S163" s="270" t="s">
        <v>36</v>
      </c>
      <c r="T163" s="271" t="s">
        <v>37</v>
      </c>
      <c r="U163" s="272" t="s">
        <v>32</v>
      </c>
      <c r="V163" s="271" t="s">
        <v>7</v>
      </c>
      <c r="W163" s="273"/>
      <c r="Y163" s="1"/>
    </row>
    <row r="164" spans="12:28" ht="3.75" customHeight="1" thickTop="1">
      <c r="L164" s="262"/>
      <c r="M164" s="274"/>
      <c r="N164" s="275"/>
      <c r="O164" s="361"/>
      <c r="P164" s="277"/>
      <c r="Q164" s="361"/>
      <c r="R164" s="274"/>
      <c r="S164" s="275"/>
      <c r="T164" s="361"/>
      <c r="U164" s="277"/>
      <c r="V164" s="361"/>
      <c r="W164" s="278"/>
      <c r="Y164" s="1"/>
    </row>
    <row r="165" spans="12:28">
      <c r="L165" s="262" t="s">
        <v>10</v>
      </c>
      <c r="M165" s="279">
        <f>Lcc_BKK!M165+Lcc_DMK!M165</f>
        <v>1</v>
      </c>
      <c r="N165" s="280">
        <f>Lcc_BKK!N165+Lcc_DMK!N165</f>
        <v>1</v>
      </c>
      <c r="O165" s="362">
        <f>M165+N165</f>
        <v>2</v>
      </c>
      <c r="P165" s="282">
        <f>+Lcc_BKK!P165+Lcc_DMK!P165</f>
        <v>0</v>
      </c>
      <c r="Q165" s="362">
        <f>O165+P165</f>
        <v>2</v>
      </c>
      <c r="R165" s="279">
        <f>+Lcc_BKK!R165+Lcc_DMK!R165</f>
        <v>0</v>
      </c>
      <c r="S165" s="280">
        <f>+Lcc_BKK!S165+Lcc_DMK!S165</f>
        <v>10</v>
      </c>
      <c r="T165" s="362">
        <f>R165+S165</f>
        <v>10</v>
      </c>
      <c r="U165" s="282">
        <f>Lcc_BKK!U165+Lcc_DMK!U165</f>
        <v>0</v>
      </c>
      <c r="V165" s="362">
        <f>T165+U165</f>
        <v>10</v>
      </c>
      <c r="W165" s="283">
        <f>IF(Q165=0,0,((V165/Q165)-1)*100)</f>
        <v>400</v>
      </c>
      <c r="Y165" s="1"/>
    </row>
    <row r="166" spans="12:28">
      <c r="L166" s="262" t="s">
        <v>11</v>
      </c>
      <c r="M166" s="279">
        <f>Lcc_BKK!M166+Lcc_DMK!M166</f>
        <v>1</v>
      </c>
      <c r="N166" s="280">
        <f>Lcc_BKK!N166+Lcc_DMK!N166</f>
        <v>1</v>
      </c>
      <c r="O166" s="362">
        <f>M166+N166</f>
        <v>2</v>
      </c>
      <c r="P166" s="282">
        <f>+Lcc_BKK!P166+Lcc_DMK!P166</f>
        <v>0</v>
      </c>
      <c r="Q166" s="362">
        <f t="shared" ref="Q166:Q167" si="287">O166+P166</f>
        <v>2</v>
      </c>
      <c r="R166" s="279">
        <f>+Lcc_BKK!R166+Lcc_DMK!R166</f>
        <v>0</v>
      </c>
      <c r="S166" s="280">
        <f>+Lcc_BKK!S166+Lcc_DMK!S166</f>
        <v>7</v>
      </c>
      <c r="T166" s="362">
        <f>R166+S166</f>
        <v>7</v>
      </c>
      <c r="U166" s="282">
        <f>Lcc_BKK!U166+Lcc_DMK!U166</f>
        <v>0</v>
      </c>
      <c r="V166" s="362">
        <f>T166+U166</f>
        <v>7</v>
      </c>
      <c r="W166" s="283">
        <f>IF(Q166=0,0,((V166/Q166)-1)*100)</f>
        <v>250</v>
      </c>
      <c r="Y166" s="1"/>
    </row>
    <row r="167" spans="12:28" ht="13.5" thickBot="1">
      <c r="L167" s="268" t="s">
        <v>12</v>
      </c>
      <c r="M167" s="279">
        <f>Lcc_BKK!M167+Lcc_DMK!M167</f>
        <v>0</v>
      </c>
      <c r="N167" s="280">
        <f>Lcc_BKK!N167+Lcc_DMK!N167</f>
        <v>1</v>
      </c>
      <c r="O167" s="362">
        <f>M167+N167</f>
        <v>1</v>
      </c>
      <c r="P167" s="282">
        <f>+Lcc_BKK!P167+Lcc_DMK!P167</f>
        <v>0</v>
      </c>
      <c r="Q167" s="362">
        <f t="shared" si="287"/>
        <v>1</v>
      </c>
      <c r="R167" s="279">
        <f>+Lcc_BKK!R167+Lcc_DMK!R167</f>
        <v>0</v>
      </c>
      <c r="S167" s="280">
        <f>+Lcc_BKK!S167+Lcc_DMK!S167</f>
        <v>4</v>
      </c>
      <c r="T167" s="362">
        <f>R167+S167</f>
        <v>4</v>
      </c>
      <c r="U167" s="282">
        <f>Lcc_BKK!U167+Lcc_DMK!U167</f>
        <v>0</v>
      </c>
      <c r="V167" s="362">
        <f>T167+U167</f>
        <v>4</v>
      </c>
      <c r="W167" s="283">
        <f>IF(Q167=0,0,((V167/Q167)-1)*100)</f>
        <v>300</v>
      </c>
      <c r="Y167" s="1"/>
    </row>
    <row r="168" spans="12:28" ht="14.25" thickTop="1" thickBot="1">
      <c r="L168" s="284" t="s">
        <v>38</v>
      </c>
      <c r="M168" s="285">
        <f>+M165+M166+M167</f>
        <v>2</v>
      </c>
      <c r="N168" s="286">
        <f t="shared" ref="N168" si="288">+N165+N166+N167</f>
        <v>3</v>
      </c>
      <c r="O168" s="287">
        <f t="shared" ref="O168" si="289">+O165+O166+O167</f>
        <v>5</v>
      </c>
      <c r="P168" s="285">
        <f t="shared" ref="P168" si="290">+P165+P166+P167</f>
        <v>0</v>
      </c>
      <c r="Q168" s="287">
        <f t="shared" ref="Q168" si="291">+Q165+Q166+Q167</f>
        <v>5</v>
      </c>
      <c r="R168" s="285">
        <f t="shared" ref="R168" si="292">+R165+R166+R167</f>
        <v>0</v>
      </c>
      <c r="S168" s="286">
        <f t="shared" ref="S168" si="293">+S165+S166+S167</f>
        <v>21</v>
      </c>
      <c r="T168" s="287">
        <f t="shared" ref="T168" si="294">+T165+T166+T167</f>
        <v>21</v>
      </c>
      <c r="U168" s="285">
        <f t="shared" ref="U168" si="295">+U165+U166+U167</f>
        <v>0</v>
      </c>
      <c r="V168" s="287">
        <f t="shared" ref="V168" si="296">+V165+V166+V167</f>
        <v>21</v>
      </c>
      <c r="W168" s="288">
        <f t="shared" ref="W168" si="297">IF(Q168=0,0,((V168/Q168)-1)*100)</f>
        <v>320</v>
      </c>
      <c r="Y168" s="1"/>
    </row>
    <row r="169" spans="12:28" ht="14.25" thickTop="1" thickBot="1">
      <c r="L169" s="262" t="s">
        <v>13</v>
      </c>
      <c r="M169" s="279">
        <f>Lcc_BKK!M169+Lcc_DMK!M169</f>
        <v>0</v>
      </c>
      <c r="N169" s="280">
        <f>Lcc_BKK!N169+Lcc_DMK!N169</f>
        <v>1</v>
      </c>
      <c r="O169" s="362">
        <f>M169+N169</f>
        <v>1</v>
      </c>
      <c r="P169" s="282">
        <f>+Lcc_BKK!P169+Lcc_DMK!P169</f>
        <v>0</v>
      </c>
      <c r="Q169" s="362">
        <f t="shared" ref="Q169:Q171" si="298">O169+P169</f>
        <v>1</v>
      </c>
      <c r="R169" s="279">
        <f>+Lcc_BKK!R169+Lcc_DMK!R169</f>
        <v>0</v>
      </c>
      <c r="S169" s="280">
        <f>+Lcc_BKK!S169+Lcc_DMK!S169</f>
        <v>3</v>
      </c>
      <c r="T169" s="362">
        <f>R169+S169</f>
        <v>3</v>
      </c>
      <c r="U169" s="282">
        <f>Lcc_BKK!U169+Lcc_DMK!U169</f>
        <v>0</v>
      </c>
      <c r="V169" s="362">
        <f>T169+U169</f>
        <v>3</v>
      </c>
      <c r="W169" s="283">
        <f t="shared" ref="W169" si="299">IF(Q169=0,0,((V169/Q169)-1)*100)</f>
        <v>200</v>
      </c>
      <c r="Y169" s="1"/>
    </row>
    <row r="170" spans="12:28" ht="14.25" thickTop="1" thickBot="1">
      <c r="L170" s="284" t="s">
        <v>64</v>
      </c>
      <c r="M170" s="285">
        <f>+M168+M169</f>
        <v>2</v>
      </c>
      <c r="N170" s="286">
        <f t="shared" ref="N170" si="300">+N168+N169</f>
        <v>4</v>
      </c>
      <c r="O170" s="287">
        <f t="shared" ref="O170" si="301">+O168+O169</f>
        <v>6</v>
      </c>
      <c r="P170" s="285">
        <f t="shared" ref="P170" si="302">+P168+P169</f>
        <v>0</v>
      </c>
      <c r="Q170" s="287">
        <f t="shared" ref="Q170" si="303">+Q168+Q169</f>
        <v>6</v>
      </c>
      <c r="R170" s="285">
        <f t="shared" ref="R170" si="304">+R168+R169</f>
        <v>0</v>
      </c>
      <c r="S170" s="286">
        <f t="shared" ref="S170" si="305">+S168+S169</f>
        <v>24</v>
      </c>
      <c r="T170" s="287">
        <f t="shared" ref="T170" si="306">+T168+T169</f>
        <v>24</v>
      </c>
      <c r="U170" s="285">
        <f t="shared" ref="U170" si="307">+U168+U169</f>
        <v>0</v>
      </c>
      <c r="V170" s="287">
        <f t="shared" ref="V170" si="308">+V168+V169</f>
        <v>24</v>
      </c>
      <c r="W170" s="288">
        <f>IF(Q170=0,0,((V170/Q170)-1)*100)</f>
        <v>300</v>
      </c>
      <c r="X170" s="343"/>
      <c r="Y170" s="343"/>
      <c r="Z170" s="343"/>
      <c r="AA170" s="343"/>
      <c r="AB170" s="343"/>
    </row>
    <row r="171" spans="12:28" ht="13.5" thickTop="1">
      <c r="L171" s="262" t="s">
        <v>14</v>
      </c>
      <c r="M171" s="279">
        <f>Lcc_BKK!M171+Lcc_DMK!M171</f>
        <v>0</v>
      </c>
      <c r="N171" s="280">
        <f>Lcc_BKK!N171+Lcc_DMK!N171</f>
        <v>1</v>
      </c>
      <c r="O171" s="362">
        <f>M171+N171</f>
        <v>1</v>
      </c>
      <c r="P171" s="282">
        <f>+Lcc_BKK!P171+Lcc_DMK!P171</f>
        <v>0</v>
      </c>
      <c r="Q171" s="362">
        <f t="shared" si="298"/>
        <v>1</v>
      </c>
      <c r="R171" s="279"/>
      <c r="S171" s="280"/>
      <c r="T171" s="362"/>
      <c r="U171" s="282"/>
      <c r="V171" s="362"/>
      <c r="W171" s="283"/>
      <c r="Y171" s="1"/>
    </row>
    <row r="172" spans="12:28" ht="13.5" thickBot="1">
      <c r="L172" s="262" t="s">
        <v>15</v>
      </c>
      <c r="M172" s="279">
        <f>Lcc_BKK!M172+Lcc_DMK!M172</f>
        <v>0</v>
      </c>
      <c r="N172" s="280">
        <f>Lcc_BKK!N172+Lcc_DMK!N172</f>
        <v>2</v>
      </c>
      <c r="O172" s="362">
        <f>M172+N172</f>
        <v>2</v>
      </c>
      <c r="P172" s="282">
        <f>+Lcc_BKK!P172+Lcc_DMK!P172</f>
        <v>0</v>
      </c>
      <c r="Q172" s="362">
        <f>O172+P172</f>
        <v>2</v>
      </c>
      <c r="R172" s="279"/>
      <c r="S172" s="280"/>
      <c r="T172" s="362"/>
      <c r="U172" s="282"/>
      <c r="V172" s="362"/>
      <c r="W172" s="283"/>
      <c r="Y172" s="1"/>
    </row>
    <row r="173" spans="12:28" ht="14.25" thickTop="1" thickBot="1">
      <c r="L173" s="284" t="s">
        <v>61</v>
      </c>
      <c r="M173" s="285">
        <f>+M169+M171+M172</f>
        <v>0</v>
      </c>
      <c r="N173" s="286">
        <f t="shared" ref="N173" si="309">+N169+N171+N172</f>
        <v>4</v>
      </c>
      <c r="O173" s="287">
        <f t="shared" ref="O173" si="310">+O169+O171+O172</f>
        <v>4</v>
      </c>
      <c r="P173" s="285">
        <f t="shared" ref="P173" si="311">+P169+P171+P172</f>
        <v>0</v>
      </c>
      <c r="Q173" s="287">
        <f t="shared" ref="Q173" si="312">+Q169+Q171+Q172</f>
        <v>4</v>
      </c>
      <c r="R173" s="285"/>
      <c r="S173" s="286"/>
      <c r="T173" s="287"/>
      <c r="U173" s="285"/>
      <c r="V173" s="287"/>
      <c r="W173" s="288"/>
      <c r="X173" s="343"/>
      <c r="Y173" s="343"/>
      <c r="Z173" s="343"/>
      <c r="AA173" s="343"/>
      <c r="AB173" s="343"/>
    </row>
    <row r="174" spans="12:28" ht="13.5" thickTop="1">
      <c r="L174" s="262" t="s">
        <v>16</v>
      </c>
      <c r="M174" s="279">
        <f>Lcc_BKK!M174+Lcc_DMK!M174</f>
        <v>0</v>
      </c>
      <c r="N174" s="280">
        <f>Lcc_BKK!N174+Lcc_DMK!N174</f>
        <v>1</v>
      </c>
      <c r="O174" s="362">
        <f>SUM(M174:N174)</f>
        <v>1</v>
      </c>
      <c r="P174" s="282">
        <f>+Lcc_BKK!P174+Lcc_DMK!P174</f>
        <v>0</v>
      </c>
      <c r="Q174" s="362">
        <f t="shared" ref="Q174:Q176" si="313">O174+P174</f>
        <v>1</v>
      </c>
      <c r="R174" s="279"/>
      <c r="S174" s="280"/>
      <c r="T174" s="362"/>
      <c r="U174" s="282"/>
      <c r="V174" s="362"/>
      <c r="W174" s="283"/>
      <c r="Y174" s="1"/>
    </row>
    <row r="175" spans="12:28">
      <c r="L175" s="262" t="s">
        <v>17</v>
      </c>
      <c r="M175" s="279">
        <f>Lcc_BKK!M175+Lcc_DMK!M175</f>
        <v>0</v>
      </c>
      <c r="N175" s="280">
        <f>Lcc_BKK!N175+Lcc_DMK!N175</f>
        <v>1</v>
      </c>
      <c r="O175" s="362">
        <f>SUM(M175:N175)</f>
        <v>1</v>
      </c>
      <c r="P175" s="282">
        <f>+Lcc_BKK!P175+Lcc_DMK!P175</f>
        <v>0</v>
      </c>
      <c r="Q175" s="362">
        <f>O175+P175</f>
        <v>1</v>
      </c>
      <c r="R175" s="279"/>
      <c r="S175" s="280"/>
      <c r="T175" s="362"/>
      <c r="U175" s="282"/>
      <c r="V175" s="362"/>
      <c r="W175" s="283"/>
      <c r="Y175" s="1"/>
    </row>
    <row r="176" spans="12:28" ht="13.5" thickBot="1">
      <c r="L176" s="262" t="s">
        <v>18</v>
      </c>
      <c r="M176" s="279">
        <f>Lcc_BKK!M176+Lcc_DMK!M176</f>
        <v>0</v>
      </c>
      <c r="N176" s="280">
        <f>Lcc_BKK!N176+Lcc_DMK!N176</f>
        <v>1</v>
      </c>
      <c r="O176" s="363">
        <f>SUM(M176:N176)</f>
        <v>1</v>
      </c>
      <c r="P176" s="290">
        <f>+Lcc_BKK!P176+Lcc_DMK!P176</f>
        <v>0</v>
      </c>
      <c r="Q176" s="363">
        <f t="shared" si="313"/>
        <v>1</v>
      </c>
      <c r="R176" s="279"/>
      <c r="S176" s="280"/>
      <c r="T176" s="363"/>
      <c r="U176" s="290"/>
      <c r="V176" s="363"/>
      <c r="W176" s="283"/>
      <c r="Y176" s="1"/>
    </row>
    <row r="177" spans="12:28" ht="14.25" thickTop="1" thickBot="1">
      <c r="L177" s="291" t="s">
        <v>39</v>
      </c>
      <c r="M177" s="292">
        <f>+M174+M175+M176</f>
        <v>0</v>
      </c>
      <c r="N177" s="292">
        <f t="shared" ref="N177" si="314">+N174+N175+N176</f>
        <v>3</v>
      </c>
      <c r="O177" s="293">
        <f t="shared" ref="O177" si="315">+O174+O175+O176</f>
        <v>3</v>
      </c>
      <c r="P177" s="294">
        <f t="shared" ref="P177" si="316">+P174+P175+P176</f>
        <v>0</v>
      </c>
      <c r="Q177" s="293">
        <f t="shared" ref="Q177" si="317">+Q174+Q175+Q176</f>
        <v>3</v>
      </c>
      <c r="R177" s="292"/>
      <c r="S177" s="292"/>
      <c r="T177" s="293"/>
      <c r="U177" s="294"/>
      <c r="V177" s="293"/>
      <c r="W177" s="295"/>
      <c r="Y177" s="1"/>
    </row>
    <row r="178" spans="12:28" ht="13.5" thickTop="1">
      <c r="L178" s="262" t="s">
        <v>21</v>
      </c>
      <c r="M178" s="279">
        <f>Lcc_BKK!M178+Lcc_DMK!M178</f>
        <v>0</v>
      </c>
      <c r="N178" s="280">
        <f>Lcc_BKK!N178+Lcc_DMK!N178</f>
        <v>4</v>
      </c>
      <c r="O178" s="363">
        <f>SUM(M178:N178)</f>
        <v>4</v>
      </c>
      <c r="P178" s="296">
        <f>+Lcc_BKK!P178+Lcc_DMK!P178</f>
        <v>0</v>
      </c>
      <c r="Q178" s="363">
        <f t="shared" ref="Q178:Q180" si="318">O178+P178</f>
        <v>4</v>
      </c>
      <c r="R178" s="279"/>
      <c r="S178" s="280"/>
      <c r="T178" s="363"/>
      <c r="U178" s="296"/>
      <c r="V178" s="363"/>
      <c r="W178" s="283"/>
      <c r="Y178" s="1"/>
    </row>
    <row r="179" spans="12:28">
      <c r="L179" s="262" t="s">
        <v>22</v>
      </c>
      <c r="M179" s="279">
        <f>Lcc_BKK!M179+Lcc_DMK!M179</f>
        <v>0</v>
      </c>
      <c r="N179" s="280">
        <f>Lcc_BKK!N179+Lcc_DMK!N179</f>
        <v>1</v>
      </c>
      <c r="O179" s="363">
        <f>SUM(M179:N179)</f>
        <v>1</v>
      </c>
      <c r="P179" s="282">
        <f>+Lcc_BKK!P179+Lcc_DMK!P179</f>
        <v>0</v>
      </c>
      <c r="Q179" s="363">
        <f t="shared" si="318"/>
        <v>1</v>
      </c>
      <c r="R179" s="279"/>
      <c r="S179" s="280"/>
      <c r="T179" s="363"/>
      <c r="U179" s="282"/>
      <c r="V179" s="363"/>
      <c r="W179" s="283"/>
      <c r="Y179" s="1"/>
    </row>
    <row r="180" spans="12:28" ht="13.5" thickBot="1">
      <c r="L180" s="262" t="s">
        <v>23</v>
      </c>
      <c r="M180" s="279">
        <f>Lcc_BKK!M180+Lcc_DMK!M180</f>
        <v>0</v>
      </c>
      <c r="N180" s="280">
        <f>Lcc_BKK!N180+Lcc_DMK!N180</f>
        <v>2</v>
      </c>
      <c r="O180" s="363">
        <f>SUM(M180:N180)</f>
        <v>2</v>
      </c>
      <c r="P180" s="282">
        <f>+Lcc_BKK!P180+Lcc_DMK!P180</f>
        <v>0</v>
      </c>
      <c r="Q180" s="363">
        <f t="shared" si="318"/>
        <v>2</v>
      </c>
      <c r="R180" s="279"/>
      <c r="S180" s="280"/>
      <c r="T180" s="363"/>
      <c r="U180" s="282"/>
      <c r="V180" s="363"/>
      <c r="W180" s="283"/>
      <c r="Y180" s="1"/>
    </row>
    <row r="181" spans="12:28" ht="14.25" thickTop="1" thickBot="1">
      <c r="L181" s="284" t="s">
        <v>40</v>
      </c>
      <c r="M181" s="285">
        <f>+M178+M179+M180</f>
        <v>0</v>
      </c>
      <c r="N181" s="286">
        <f t="shared" ref="N181" si="319">+N178+N179+N180</f>
        <v>7</v>
      </c>
      <c r="O181" s="287">
        <f t="shared" ref="O181" si="320">+O178+O179+O180</f>
        <v>7</v>
      </c>
      <c r="P181" s="285">
        <f t="shared" ref="P181" si="321">+P178+P179+P180</f>
        <v>0</v>
      </c>
      <c r="Q181" s="287">
        <f t="shared" ref="Q181" si="322">+Q178+Q179+Q180</f>
        <v>7</v>
      </c>
      <c r="R181" s="285"/>
      <c r="S181" s="286"/>
      <c r="T181" s="287"/>
      <c r="U181" s="285"/>
      <c r="V181" s="287"/>
      <c r="W181" s="288"/>
      <c r="Y181" s="1"/>
    </row>
    <row r="182" spans="12:28" ht="14.25" thickTop="1" thickBot="1">
      <c r="L182" s="284" t="s">
        <v>7</v>
      </c>
      <c r="M182" s="285">
        <f>+M173+M177+M181</f>
        <v>0</v>
      </c>
      <c r="N182" s="286">
        <f t="shared" ref="N182:Q182" si="323">+N173+N177+N181</f>
        <v>14</v>
      </c>
      <c r="O182" s="287">
        <f t="shared" si="323"/>
        <v>14</v>
      </c>
      <c r="P182" s="285">
        <f t="shared" si="323"/>
        <v>0</v>
      </c>
      <c r="Q182" s="287">
        <f t="shared" si="323"/>
        <v>14</v>
      </c>
      <c r="R182" s="285"/>
      <c r="S182" s="286"/>
      <c r="T182" s="287"/>
      <c r="U182" s="285"/>
      <c r="V182" s="287"/>
      <c r="W182" s="288"/>
      <c r="X182" s="343"/>
      <c r="Y182" s="343"/>
      <c r="Z182" s="343"/>
      <c r="AA182" s="343"/>
      <c r="AB182" s="343"/>
    </row>
    <row r="183" spans="12:28" ht="14.25" thickTop="1" thickBot="1">
      <c r="L183" s="297" t="s">
        <v>60</v>
      </c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</row>
    <row r="184" spans="12:28" ht="13.5" thickTop="1">
      <c r="L184" s="454" t="s">
        <v>55</v>
      </c>
      <c r="M184" s="455"/>
      <c r="N184" s="455"/>
      <c r="O184" s="455"/>
      <c r="P184" s="455"/>
      <c r="Q184" s="455"/>
      <c r="R184" s="455"/>
      <c r="S184" s="455"/>
      <c r="T184" s="455"/>
      <c r="U184" s="455"/>
      <c r="V184" s="455"/>
      <c r="W184" s="456"/>
    </row>
    <row r="185" spans="12:28" ht="13.5" thickBot="1">
      <c r="L185" s="457" t="s">
        <v>52</v>
      </c>
      <c r="M185" s="458"/>
      <c r="N185" s="458"/>
      <c r="O185" s="458"/>
      <c r="P185" s="458"/>
      <c r="Q185" s="458"/>
      <c r="R185" s="458"/>
      <c r="S185" s="458"/>
      <c r="T185" s="458"/>
      <c r="U185" s="458"/>
      <c r="V185" s="458"/>
      <c r="W185" s="459"/>
    </row>
    <row r="186" spans="12:28" ht="14.25" thickTop="1" thickBot="1">
      <c r="L186" s="255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7" t="s">
        <v>34</v>
      </c>
      <c r="Y186" s="1"/>
    </row>
    <row r="187" spans="12:28" ht="14.25" thickTop="1" thickBot="1">
      <c r="L187" s="258"/>
      <c r="M187" s="448" t="s">
        <v>59</v>
      </c>
      <c r="N187" s="449"/>
      <c r="O187" s="449"/>
      <c r="P187" s="449"/>
      <c r="Q187" s="450"/>
      <c r="R187" s="259" t="s">
        <v>63</v>
      </c>
      <c r="S187" s="259"/>
      <c r="T187" s="259"/>
      <c r="U187" s="259"/>
      <c r="V187" s="260"/>
      <c r="W187" s="261" t="s">
        <v>2</v>
      </c>
      <c r="Y187" s="1"/>
    </row>
    <row r="188" spans="12:28" ht="13.5" thickTop="1">
      <c r="L188" s="262" t="s">
        <v>3</v>
      </c>
      <c r="M188" s="263"/>
      <c r="N188" s="264"/>
      <c r="O188" s="265"/>
      <c r="P188" s="266"/>
      <c r="Q188" s="265"/>
      <c r="R188" s="263"/>
      <c r="S188" s="264"/>
      <c r="T188" s="265"/>
      <c r="U188" s="266"/>
      <c r="V188" s="265"/>
      <c r="W188" s="267" t="s">
        <v>4</v>
      </c>
      <c r="Y188" s="1"/>
    </row>
    <row r="189" spans="12:28" ht="13.5" thickBot="1">
      <c r="L189" s="268"/>
      <c r="M189" s="269" t="s">
        <v>35</v>
      </c>
      <c r="N189" s="270" t="s">
        <v>36</v>
      </c>
      <c r="O189" s="271" t="s">
        <v>37</v>
      </c>
      <c r="P189" s="272" t="s">
        <v>32</v>
      </c>
      <c r="Q189" s="271" t="s">
        <v>7</v>
      </c>
      <c r="R189" s="269" t="s">
        <v>35</v>
      </c>
      <c r="S189" s="270" t="s">
        <v>36</v>
      </c>
      <c r="T189" s="271" t="s">
        <v>37</v>
      </c>
      <c r="U189" s="272" t="s">
        <v>32</v>
      </c>
      <c r="V189" s="271" t="s">
        <v>7</v>
      </c>
      <c r="W189" s="273"/>
      <c r="Y189" s="1"/>
    </row>
    <row r="190" spans="12:28" ht="4.5" customHeight="1" thickTop="1">
      <c r="L190" s="262"/>
      <c r="M190" s="274"/>
      <c r="N190" s="275"/>
      <c r="O190" s="361"/>
      <c r="P190" s="277"/>
      <c r="Q190" s="361"/>
      <c r="R190" s="274"/>
      <c r="S190" s="275"/>
      <c r="T190" s="361"/>
      <c r="U190" s="277"/>
      <c r="V190" s="361"/>
      <c r="W190" s="278"/>
      <c r="Y190" s="1"/>
    </row>
    <row r="191" spans="12:28">
      <c r="L191" s="262" t="s">
        <v>10</v>
      </c>
      <c r="M191" s="279">
        <f>+Lcc_BKK!M191+Lcc_DMK!M191</f>
        <v>10</v>
      </c>
      <c r="N191" s="280">
        <f>+Lcc_BKK!N191+Lcc_DMK!N191</f>
        <v>40</v>
      </c>
      <c r="O191" s="362">
        <f>M191+N191</f>
        <v>50</v>
      </c>
      <c r="P191" s="282">
        <f>+Lcc_BKK!P191+Lcc_DMK!P191</f>
        <v>0</v>
      </c>
      <c r="Q191" s="362">
        <f t="shared" ref="Q191:Q193" si="324">O191+P191</f>
        <v>50</v>
      </c>
      <c r="R191" s="279">
        <f>+Lcc_BKK!R191+Lcc_DMK!R191</f>
        <v>51</v>
      </c>
      <c r="S191" s="280">
        <f>+Lcc_BKK!S191+Lcc_DMK!S191</f>
        <v>487</v>
      </c>
      <c r="T191" s="362">
        <f>R191+S191</f>
        <v>538</v>
      </c>
      <c r="U191" s="282">
        <f>+Lcc_BKK!U191+Lcc_DMK!U191</f>
        <v>0</v>
      </c>
      <c r="V191" s="362">
        <f>T191+U191</f>
        <v>538</v>
      </c>
      <c r="W191" s="283">
        <f>IF(Q191=0,0,((V191/Q191)-1)*100)</f>
        <v>976</v>
      </c>
      <c r="Y191" s="1"/>
    </row>
    <row r="192" spans="12:28">
      <c r="L192" s="262" t="s">
        <v>11</v>
      </c>
      <c r="M192" s="279">
        <f>+Lcc_BKK!M192+Lcc_DMK!M192</f>
        <v>26</v>
      </c>
      <c r="N192" s="280">
        <f>+Lcc_BKK!N192+Lcc_DMK!N192</f>
        <v>84</v>
      </c>
      <c r="O192" s="362">
        <f>M192+N192</f>
        <v>110</v>
      </c>
      <c r="P192" s="282">
        <f>+Lcc_BKK!P192+Lcc_DMK!P192</f>
        <v>0</v>
      </c>
      <c r="Q192" s="362">
        <f t="shared" si="324"/>
        <v>110</v>
      </c>
      <c r="R192" s="279">
        <f>+Lcc_BKK!R192+Lcc_DMK!R192</f>
        <v>40</v>
      </c>
      <c r="S192" s="280">
        <f>+Lcc_BKK!S192+Lcc_DMK!S192</f>
        <v>477</v>
      </c>
      <c r="T192" s="362">
        <f>R192+S192</f>
        <v>517</v>
      </c>
      <c r="U192" s="282">
        <f>+Lcc_BKK!U192+Lcc_DMK!U192</f>
        <v>0</v>
      </c>
      <c r="V192" s="362">
        <f>T192+U192</f>
        <v>517</v>
      </c>
      <c r="W192" s="283">
        <f>IF(Q192=0,0,((V192/Q192)-1)*100)</f>
        <v>370</v>
      </c>
      <c r="Y192" s="1"/>
    </row>
    <row r="193" spans="12:28" ht="13.5" thickBot="1">
      <c r="L193" s="268" t="s">
        <v>12</v>
      </c>
      <c r="M193" s="279">
        <f>+Lcc_BKK!M193+Lcc_DMK!M193</f>
        <v>55</v>
      </c>
      <c r="N193" s="280">
        <f>+Lcc_BKK!N193+Lcc_DMK!N193</f>
        <v>159</v>
      </c>
      <c r="O193" s="362">
        <f>M193+N193</f>
        <v>214</v>
      </c>
      <c r="P193" s="282">
        <f>+Lcc_BKK!P193+Lcc_DMK!P193</f>
        <v>0</v>
      </c>
      <c r="Q193" s="362">
        <f t="shared" si="324"/>
        <v>214</v>
      </c>
      <c r="R193" s="279">
        <f>+Lcc_BKK!R193+Lcc_DMK!R193</f>
        <v>54</v>
      </c>
      <c r="S193" s="280">
        <f>+Lcc_BKK!S193+Lcc_DMK!S193</f>
        <v>485</v>
      </c>
      <c r="T193" s="362">
        <f>R193+S193</f>
        <v>539</v>
      </c>
      <c r="U193" s="282">
        <f>+Lcc_BKK!U193+Lcc_DMK!U193</f>
        <v>0</v>
      </c>
      <c r="V193" s="362">
        <f>T193+U193</f>
        <v>539</v>
      </c>
      <c r="W193" s="283">
        <f>IF(Q193=0,0,((V193/Q193)-1)*100)</f>
        <v>151.86915887850466</v>
      </c>
      <c r="Y193" s="1"/>
    </row>
    <row r="194" spans="12:28" ht="14.25" thickTop="1" thickBot="1">
      <c r="L194" s="284" t="s">
        <v>38</v>
      </c>
      <c r="M194" s="285">
        <f>+M191+M192+M193</f>
        <v>91</v>
      </c>
      <c r="N194" s="286">
        <f t="shared" ref="N194" si="325">+N191+N192+N193</f>
        <v>283</v>
      </c>
      <c r="O194" s="287">
        <f t="shared" ref="O194" si="326">+O191+O192+O193</f>
        <v>374</v>
      </c>
      <c r="P194" s="285">
        <f t="shared" ref="P194" si="327">+P191+P192+P193</f>
        <v>0</v>
      </c>
      <c r="Q194" s="287">
        <f t="shared" ref="Q194" si="328">+Q191+Q192+Q193</f>
        <v>374</v>
      </c>
      <c r="R194" s="285">
        <f t="shared" ref="R194" si="329">+R191+R192+R193</f>
        <v>145</v>
      </c>
      <c r="S194" s="286">
        <f t="shared" ref="S194" si="330">+S191+S192+S193</f>
        <v>1449</v>
      </c>
      <c r="T194" s="287">
        <f t="shared" ref="T194" si="331">+T191+T192+T193</f>
        <v>1594</v>
      </c>
      <c r="U194" s="285">
        <f t="shared" ref="U194" si="332">+U191+U192+U193</f>
        <v>0</v>
      </c>
      <c r="V194" s="287">
        <f t="shared" ref="V194" si="333">+V191+V192+V193</f>
        <v>1594</v>
      </c>
      <c r="W194" s="288">
        <f t="shared" ref="W194" si="334">IF(Q194=0,0,((V194/Q194)-1)*100)</f>
        <v>326.20320855614972</v>
      </c>
      <c r="Y194" s="1"/>
    </row>
    <row r="195" spans="12:28" ht="14.25" thickTop="1" thickBot="1">
      <c r="L195" s="262" t="s">
        <v>13</v>
      </c>
      <c r="M195" s="279">
        <f>+Lcc_BKK!M195+Lcc_DMK!M195</f>
        <v>60</v>
      </c>
      <c r="N195" s="280">
        <f>+Lcc_BKK!N195+Lcc_DMK!N195</f>
        <v>139</v>
      </c>
      <c r="O195" s="362">
        <f>M195+N195</f>
        <v>199</v>
      </c>
      <c r="P195" s="282">
        <f>+Lcc_BKK!P195+Lcc_DMK!P195</f>
        <v>0</v>
      </c>
      <c r="Q195" s="362">
        <f t="shared" ref="Q195:Q197" si="335">O195+P195</f>
        <v>199</v>
      </c>
      <c r="R195" s="279">
        <f>+Lcc_BKK!R195+Lcc_DMK!R195</f>
        <v>48</v>
      </c>
      <c r="S195" s="280">
        <f>+Lcc_BKK!S195+Lcc_DMK!S195</f>
        <v>432</v>
      </c>
      <c r="T195" s="362">
        <f>R195+S195</f>
        <v>480</v>
      </c>
      <c r="U195" s="282">
        <f>+Lcc_BKK!U195+Lcc_DMK!U195</f>
        <v>0</v>
      </c>
      <c r="V195" s="362">
        <f>T195+U195</f>
        <v>480</v>
      </c>
      <c r="W195" s="283">
        <f t="shared" ref="W195" si="336">IF(Q195=0,0,((V195/Q195)-1)*100)</f>
        <v>141.20603015075375</v>
      </c>
      <c r="Y195" s="1"/>
    </row>
    <row r="196" spans="12:28" ht="14.25" thickTop="1" thickBot="1">
      <c r="L196" s="284" t="s">
        <v>64</v>
      </c>
      <c r="M196" s="285">
        <f>+M194+M195</f>
        <v>151</v>
      </c>
      <c r="N196" s="286">
        <f t="shared" ref="N196" si="337">+N194+N195</f>
        <v>422</v>
      </c>
      <c r="O196" s="287">
        <f t="shared" ref="O196" si="338">+O194+O195</f>
        <v>573</v>
      </c>
      <c r="P196" s="285">
        <f t="shared" ref="P196" si="339">+P194+P195</f>
        <v>0</v>
      </c>
      <c r="Q196" s="287">
        <f t="shared" ref="Q196" si="340">+Q194+Q195</f>
        <v>573</v>
      </c>
      <c r="R196" s="285">
        <f t="shared" ref="R196" si="341">+R194+R195</f>
        <v>193</v>
      </c>
      <c r="S196" s="286">
        <f t="shared" ref="S196" si="342">+S194+S195</f>
        <v>1881</v>
      </c>
      <c r="T196" s="287">
        <f t="shared" ref="T196" si="343">+T194+T195</f>
        <v>2074</v>
      </c>
      <c r="U196" s="285">
        <f t="shared" ref="U196" si="344">+U194+U195</f>
        <v>0</v>
      </c>
      <c r="V196" s="287">
        <f t="shared" ref="V196" si="345">+V194+V195</f>
        <v>2074</v>
      </c>
      <c r="W196" s="288">
        <f>IF(Q196=0,0,((V196/Q196)-1)*100)</f>
        <v>261.95462478184993</v>
      </c>
      <c r="X196" s="343"/>
      <c r="Y196" s="343"/>
      <c r="Z196" s="343"/>
      <c r="AA196" s="343"/>
      <c r="AB196" s="343"/>
    </row>
    <row r="197" spans="12:28" ht="13.5" thickTop="1">
      <c r="L197" s="262" t="s">
        <v>14</v>
      </c>
      <c r="M197" s="279">
        <f>+Lcc_BKK!M197+Lcc_DMK!M197</f>
        <v>44</v>
      </c>
      <c r="N197" s="280">
        <f>+Lcc_BKK!N197+Lcc_DMK!N197</f>
        <v>181</v>
      </c>
      <c r="O197" s="362">
        <f>M197+N197</f>
        <v>225</v>
      </c>
      <c r="P197" s="282">
        <f>+Lcc_BKK!P197+Lcc_DMK!P197</f>
        <v>0</v>
      </c>
      <c r="Q197" s="362">
        <f t="shared" si="335"/>
        <v>225</v>
      </c>
      <c r="R197" s="279"/>
      <c r="S197" s="280"/>
      <c r="T197" s="362"/>
      <c r="U197" s="282"/>
      <c r="V197" s="362"/>
      <c r="W197" s="283"/>
      <c r="Y197" s="1"/>
    </row>
    <row r="198" spans="12:28" ht="13.5" thickBot="1">
      <c r="L198" s="262" t="s">
        <v>15</v>
      </c>
      <c r="M198" s="279">
        <f>+Lcc_BKK!M198+Lcc_DMK!M198</f>
        <v>13</v>
      </c>
      <c r="N198" s="280">
        <f>+Lcc_BKK!N198+Lcc_DMK!N198</f>
        <v>368</v>
      </c>
      <c r="O198" s="362">
        <f>M198+N198</f>
        <v>381</v>
      </c>
      <c r="P198" s="282">
        <f>+Lcc_BKK!P198+Lcc_DMK!P198</f>
        <v>0</v>
      </c>
      <c r="Q198" s="362">
        <f>O198+P198</f>
        <v>381</v>
      </c>
      <c r="R198" s="279"/>
      <c r="S198" s="280"/>
      <c r="T198" s="362"/>
      <c r="U198" s="282"/>
      <c r="V198" s="362"/>
      <c r="W198" s="283"/>
      <c r="Y198" s="1"/>
    </row>
    <row r="199" spans="12:28" ht="14.25" thickTop="1" thickBot="1">
      <c r="L199" s="284" t="s">
        <v>61</v>
      </c>
      <c r="M199" s="285">
        <f>+M195+M197+M198</f>
        <v>117</v>
      </c>
      <c r="N199" s="286">
        <f t="shared" ref="N199" si="346">+N195+N197+N198</f>
        <v>688</v>
      </c>
      <c r="O199" s="287">
        <f t="shared" ref="O199" si="347">+O195+O197+O198</f>
        <v>805</v>
      </c>
      <c r="P199" s="285">
        <f t="shared" ref="P199" si="348">+P195+P197+P198</f>
        <v>0</v>
      </c>
      <c r="Q199" s="287">
        <f t="shared" ref="Q199" si="349">+Q195+Q197+Q198</f>
        <v>805</v>
      </c>
      <c r="R199" s="285"/>
      <c r="S199" s="286"/>
      <c r="T199" s="287"/>
      <c r="U199" s="285"/>
      <c r="V199" s="287"/>
      <c r="W199" s="288"/>
      <c r="X199" s="343"/>
      <c r="Y199" s="343"/>
      <c r="Z199" s="343"/>
      <c r="AA199" s="343"/>
      <c r="AB199" s="343"/>
    </row>
    <row r="200" spans="12:28" ht="13.5" thickTop="1">
      <c r="L200" s="262" t="s">
        <v>16</v>
      </c>
      <c r="M200" s="279">
        <f>+Lcc_BKK!M200+Lcc_DMK!M200</f>
        <v>17</v>
      </c>
      <c r="N200" s="280">
        <f>+Lcc_BKK!N200+Lcc_DMK!N200</f>
        <v>321</v>
      </c>
      <c r="O200" s="362">
        <f>SUM(M200:N200)</f>
        <v>338</v>
      </c>
      <c r="P200" s="282">
        <f>+Lcc_BKK!P200+Lcc_DMK!P200</f>
        <v>0</v>
      </c>
      <c r="Q200" s="362">
        <f t="shared" ref="Q200:Q202" si="350">O200+P200</f>
        <v>338</v>
      </c>
      <c r="R200" s="279"/>
      <c r="S200" s="280"/>
      <c r="T200" s="362"/>
      <c r="U200" s="282"/>
      <c r="V200" s="362"/>
      <c r="W200" s="283"/>
      <c r="Y200" s="1"/>
    </row>
    <row r="201" spans="12:28">
      <c r="L201" s="262" t="s">
        <v>17</v>
      </c>
      <c r="M201" s="279">
        <f>+Lcc_BKK!M201+Lcc_DMK!M201</f>
        <v>28</v>
      </c>
      <c r="N201" s="280">
        <f>+Lcc_BKK!N201+Lcc_DMK!N201</f>
        <v>397</v>
      </c>
      <c r="O201" s="362">
        <f>SUM(M201:N201)</f>
        <v>425</v>
      </c>
      <c r="P201" s="282">
        <f>+Lcc_BKK!P201+Lcc_DMK!P201</f>
        <v>0</v>
      </c>
      <c r="Q201" s="362">
        <f>O201+P201</f>
        <v>425</v>
      </c>
      <c r="R201" s="279"/>
      <c r="S201" s="280"/>
      <c r="T201" s="362"/>
      <c r="U201" s="282"/>
      <c r="V201" s="362"/>
      <c r="W201" s="283"/>
      <c r="Y201" s="1"/>
    </row>
    <row r="202" spans="12:28" ht="13.5" thickBot="1">
      <c r="L202" s="262" t="s">
        <v>18</v>
      </c>
      <c r="M202" s="279">
        <f>+Lcc_BKK!M202+Lcc_DMK!M202</f>
        <v>38</v>
      </c>
      <c r="N202" s="280">
        <f>+Lcc_BKK!N202+Lcc_DMK!N202</f>
        <v>432</v>
      </c>
      <c r="O202" s="363">
        <f>SUM(M202:N202)</f>
        <v>470</v>
      </c>
      <c r="P202" s="290">
        <f>+Lcc_BKK!P202+Lcc_DMK!P202</f>
        <v>0</v>
      </c>
      <c r="Q202" s="363">
        <f t="shared" si="350"/>
        <v>470</v>
      </c>
      <c r="R202" s="279"/>
      <c r="S202" s="280"/>
      <c r="T202" s="363"/>
      <c r="U202" s="290"/>
      <c r="V202" s="363"/>
      <c r="W202" s="283"/>
      <c r="Y202" s="1"/>
    </row>
    <row r="203" spans="12:28" ht="14.25" thickTop="1" thickBot="1">
      <c r="L203" s="291" t="s">
        <v>39</v>
      </c>
      <c r="M203" s="292">
        <f>+M200+M201+M202</f>
        <v>83</v>
      </c>
      <c r="N203" s="292">
        <f t="shared" ref="N203" si="351">+N200+N201+N202</f>
        <v>1150</v>
      </c>
      <c r="O203" s="293">
        <f t="shared" ref="O203" si="352">+O200+O201+O202</f>
        <v>1233</v>
      </c>
      <c r="P203" s="294">
        <f t="shared" ref="P203" si="353">+P200+P201+P202</f>
        <v>0</v>
      </c>
      <c r="Q203" s="293">
        <f t="shared" ref="Q203" si="354">+Q200+Q201+Q202</f>
        <v>1233</v>
      </c>
      <c r="R203" s="292"/>
      <c r="S203" s="292"/>
      <c r="T203" s="293"/>
      <c r="U203" s="294"/>
      <c r="V203" s="293"/>
      <c r="W203" s="295"/>
      <c r="Y203" s="1"/>
    </row>
    <row r="204" spans="12:28" ht="13.5" thickTop="1">
      <c r="L204" s="262" t="s">
        <v>21</v>
      </c>
      <c r="M204" s="279">
        <f>+Lcc_BKK!M204+Lcc_DMK!M204</f>
        <v>44</v>
      </c>
      <c r="N204" s="280">
        <f>+Lcc_BKK!N204+Lcc_DMK!N204</f>
        <v>494</v>
      </c>
      <c r="O204" s="363">
        <f>SUM(M204:N204)</f>
        <v>538</v>
      </c>
      <c r="P204" s="296">
        <f>+Lcc_BKK!P204+Lcc_DMK!P204</f>
        <v>0</v>
      </c>
      <c r="Q204" s="363">
        <f t="shared" ref="Q204:Q206" si="355">O204+P204</f>
        <v>538</v>
      </c>
      <c r="R204" s="279"/>
      <c r="S204" s="280"/>
      <c r="T204" s="363"/>
      <c r="U204" s="296"/>
      <c r="V204" s="363"/>
      <c r="W204" s="283"/>
      <c r="Y204" s="1"/>
    </row>
    <row r="205" spans="12:28">
      <c r="L205" s="262" t="s">
        <v>22</v>
      </c>
      <c r="M205" s="279">
        <f>+Lcc_BKK!M205+Lcc_DMK!M205</f>
        <v>48</v>
      </c>
      <c r="N205" s="280">
        <f>+Lcc_BKK!N205+Lcc_DMK!N205</f>
        <v>462</v>
      </c>
      <c r="O205" s="363">
        <f>SUM(M205:N205)</f>
        <v>510</v>
      </c>
      <c r="P205" s="282">
        <f>+Lcc_BKK!P205+Lcc_DMK!P205</f>
        <v>0</v>
      </c>
      <c r="Q205" s="363">
        <f t="shared" si="355"/>
        <v>510</v>
      </c>
      <c r="R205" s="279"/>
      <c r="S205" s="280"/>
      <c r="T205" s="363"/>
      <c r="U205" s="282"/>
      <c r="V205" s="363"/>
      <c r="W205" s="283"/>
      <c r="Y205" s="1"/>
    </row>
    <row r="206" spans="12:28" ht="13.5" thickBot="1">
      <c r="L206" s="262" t="s">
        <v>23</v>
      </c>
      <c r="M206" s="279">
        <f>+Lcc_BKK!M206+Lcc_DMK!M206</f>
        <v>40</v>
      </c>
      <c r="N206" s="280">
        <f>+Lcc_BKK!N206+Lcc_DMK!N206</f>
        <v>437</v>
      </c>
      <c r="O206" s="363">
        <f>SUM(M206:N206)</f>
        <v>477</v>
      </c>
      <c r="P206" s="282">
        <f>+Lcc_BKK!P206+Lcc_DMK!P206</f>
        <v>0</v>
      </c>
      <c r="Q206" s="363">
        <f t="shared" si="355"/>
        <v>477</v>
      </c>
      <c r="R206" s="279"/>
      <c r="S206" s="280"/>
      <c r="T206" s="363"/>
      <c r="U206" s="282"/>
      <c r="V206" s="363"/>
      <c r="W206" s="283"/>
      <c r="Y206" s="1"/>
    </row>
    <row r="207" spans="12:28" ht="14.25" thickTop="1" thickBot="1">
      <c r="L207" s="284" t="s">
        <v>40</v>
      </c>
      <c r="M207" s="285">
        <f>+M204+M205+M206</f>
        <v>132</v>
      </c>
      <c r="N207" s="286">
        <f t="shared" ref="N207" si="356">+N204+N205+N206</f>
        <v>1393</v>
      </c>
      <c r="O207" s="287">
        <f t="shared" ref="O207" si="357">+O204+O205+O206</f>
        <v>1525</v>
      </c>
      <c r="P207" s="285">
        <f t="shared" ref="P207" si="358">+P204+P205+P206</f>
        <v>0</v>
      </c>
      <c r="Q207" s="287">
        <f t="shared" ref="Q207" si="359">+Q204+Q205+Q206</f>
        <v>1525</v>
      </c>
      <c r="R207" s="285"/>
      <c r="S207" s="286"/>
      <c r="T207" s="287"/>
      <c r="U207" s="285"/>
      <c r="V207" s="287"/>
      <c r="W207" s="288"/>
      <c r="Y207" s="1"/>
    </row>
    <row r="208" spans="12:28" ht="14.25" thickTop="1" thickBot="1">
      <c r="L208" s="284" t="s">
        <v>7</v>
      </c>
      <c r="M208" s="285">
        <f>+M199+M203+M207</f>
        <v>332</v>
      </c>
      <c r="N208" s="286">
        <f t="shared" ref="N208:Q208" si="360">+N199+N203+N207</f>
        <v>3231</v>
      </c>
      <c r="O208" s="287">
        <f t="shared" si="360"/>
        <v>3563</v>
      </c>
      <c r="P208" s="285">
        <f t="shared" si="360"/>
        <v>0</v>
      </c>
      <c r="Q208" s="287">
        <f t="shared" si="360"/>
        <v>3563</v>
      </c>
      <c r="R208" s="285"/>
      <c r="S208" s="286"/>
      <c r="T208" s="287"/>
      <c r="U208" s="285"/>
      <c r="V208" s="287"/>
      <c r="W208" s="288"/>
      <c r="X208" s="343"/>
      <c r="Y208" s="343"/>
      <c r="Z208" s="343"/>
      <c r="AA208" s="343"/>
      <c r="AB208" s="343"/>
    </row>
    <row r="209" spans="12:28" ht="14.25" thickTop="1" thickBot="1">
      <c r="L209" s="297" t="s">
        <v>60</v>
      </c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</row>
    <row r="210" spans="12:28" ht="13.5" thickTop="1">
      <c r="L210" s="454" t="s">
        <v>56</v>
      </c>
      <c r="M210" s="455"/>
      <c r="N210" s="455"/>
      <c r="O210" s="455"/>
      <c r="P210" s="455"/>
      <c r="Q210" s="455"/>
      <c r="R210" s="455"/>
      <c r="S210" s="455"/>
      <c r="T210" s="455"/>
      <c r="U210" s="455"/>
      <c r="V210" s="455"/>
      <c r="W210" s="456"/>
    </row>
    <row r="211" spans="12:28" ht="13.5" thickBot="1">
      <c r="L211" s="457" t="s">
        <v>53</v>
      </c>
      <c r="M211" s="458"/>
      <c r="N211" s="458"/>
      <c r="O211" s="458"/>
      <c r="P211" s="458"/>
      <c r="Q211" s="458"/>
      <c r="R211" s="458"/>
      <c r="S211" s="458"/>
      <c r="T211" s="458"/>
      <c r="U211" s="458"/>
      <c r="V211" s="458"/>
      <c r="W211" s="459"/>
    </row>
    <row r="212" spans="12:28" ht="14.25" thickTop="1" thickBot="1">
      <c r="L212" s="255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7" t="s">
        <v>34</v>
      </c>
      <c r="Y212" s="1"/>
    </row>
    <row r="213" spans="12:28" ht="14.25" customHeight="1" thickTop="1" thickBot="1">
      <c r="L213" s="258"/>
      <c r="M213" s="448" t="s">
        <v>59</v>
      </c>
      <c r="N213" s="449"/>
      <c r="O213" s="449"/>
      <c r="P213" s="449"/>
      <c r="Q213" s="450"/>
      <c r="R213" s="259" t="s">
        <v>63</v>
      </c>
      <c r="S213" s="259"/>
      <c r="T213" s="259"/>
      <c r="U213" s="259"/>
      <c r="V213" s="260"/>
      <c r="W213" s="261" t="s">
        <v>2</v>
      </c>
      <c r="Y213" s="1"/>
    </row>
    <row r="214" spans="12:28" ht="13.5" thickTop="1">
      <c r="L214" s="262" t="s">
        <v>3</v>
      </c>
      <c r="M214" s="263"/>
      <c r="N214" s="264"/>
      <c r="O214" s="265"/>
      <c r="P214" s="266"/>
      <c r="Q214" s="265"/>
      <c r="R214" s="263"/>
      <c r="S214" s="264"/>
      <c r="T214" s="265"/>
      <c r="U214" s="266"/>
      <c r="V214" s="265"/>
      <c r="W214" s="267" t="s">
        <v>4</v>
      </c>
      <c r="Y214" s="1"/>
    </row>
    <row r="215" spans="12:28" ht="13.5" thickBot="1">
      <c r="L215" s="268"/>
      <c r="M215" s="269" t="s">
        <v>35</v>
      </c>
      <c r="N215" s="270" t="s">
        <v>36</v>
      </c>
      <c r="O215" s="271" t="s">
        <v>37</v>
      </c>
      <c r="P215" s="272" t="s">
        <v>32</v>
      </c>
      <c r="Q215" s="271" t="s">
        <v>7</v>
      </c>
      <c r="R215" s="269" t="s">
        <v>35</v>
      </c>
      <c r="S215" s="270" t="s">
        <v>36</v>
      </c>
      <c r="T215" s="271" t="s">
        <v>37</v>
      </c>
      <c r="U215" s="272" t="s">
        <v>32</v>
      </c>
      <c r="V215" s="271" t="s">
        <v>7</v>
      </c>
      <c r="W215" s="273"/>
      <c r="Y215" s="1"/>
    </row>
    <row r="216" spans="12:28" ht="4.5" customHeight="1" thickTop="1">
      <c r="L216" s="262"/>
      <c r="M216" s="274"/>
      <c r="N216" s="275"/>
      <c r="O216" s="361"/>
      <c r="P216" s="277"/>
      <c r="Q216" s="364"/>
      <c r="R216" s="274"/>
      <c r="S216" s="275"/>
      <c r="T216" s="361"/>
      <c r="U216" s="277"/>
      <c r="V216" s="365"/>
      <c r="W216" s="278"/>
      <c r="Y216" s="1"/>
    </row>
    <row r="217" spans="12:28" ht="12.75" customHeight="1">
      <c r="L217" s="262" t="s">
        <v>10</v>
      </c>
      <c r="M217" s="279">
        <f t="shared" ref="M217:N219" si="361">+M165+M191</f>
        <v>11</v>
      </c>
      <c r="N217" s="280">
        <f t="shared" si="361"/>
        <v>41</v>
      </c>
      <c r="O217" s="362">
        <f>M217+N217</f>
        <v>52</v>
      </c>
      <c r="P217" s="282">
        <f>+P165+P191</f>
        <v>0</v>
      </c>
      <c r="Q217" s="366">
        <f t="shared" ref="Q217" si="362">O217+P217</f>
        <v>52</v>
      </c>
      <c r="R217" s="279">
        <f t="shared" ref="R217:S219" si="363">+R165+R191</f>
        <v>51</v>
      </c>
      <c r="S217" s="280">
        <f t="shared" si="363"/>
        <v>497</v>
      </c>
      <c r="T217" s="362">
        <f>R217+S217</f>
        <v>548</v>
      </c>
      <c r="U217" s="282">
        <f>+U165+U191</f>
        <v>0</v>
      </c>
      <c r="V217" s="367">
        <f>T217+U217</f>
        <v>548</v>
      </c>
      <c r="W217" s="283">
        <f>IF(Q217=0,0,((V217/Q217)-1)*100)</f>
        <v>953.84615384615381</v>
      </c>
      <c r="Y217" s="1"/>
    </row>
    <row r="218" spans="12:28">
      <c r="L218" s="262" t="s">
        <v>11</v>
      </c>
      <c r="M218" s="279">
        <f t="shared" si="361"/>
        <v>27</v>
      </c>
      <c r="N218" s="280">
        <f t="shared" si="361"/>
        <v>85</v>
      </c>
      <c r="O218" s="362">
        <f t="shared" ref="O218:O219" si="364">M218+N218</f>
        <v>112</v>
      </c>
      <c r="P218" s="282">
        <f>+P166+P192</f>
        <v>0</v>
      </c>
      <c r="Q218" s="366">
        <f>O218+P218</f>
        <v>112</v>
      </c>
      <c r="R218" s="279">
        <f t="shared" si="363"/>
        <v>40</v>
      </c>
      <c r="S218" s="280">
        <f t="shared" si="363"/>
        <v>484</v>
      </c>
      <c r="T218" s="362">
        <f t="shared" ref="T218:T219" si="365">R218+S218</f>
        <v>524</v>
      </c>
      <c r="U218" s="282">
        <f>+U166+U192</f>
        <v>0</v>
      </c>
      <c r="V218" s="367">
        <f>T218+U218</f>
        <v>524</v>
      </c>
      <c r="W218" s="283">
        <f>IF(Q218=0,0,((V218/Q218)-1)*100)</f>
        <v>367.85714285714289</v>
      </c>
      <c r="Y218" s="1"/>
    </row>
    <row r="219" spans="12:28" ht="13.5" thickBot="1">
      <c r="L219" s="268" t="s">
        <v>12</v>
      </c>
      <c r="M219" s="279">
        <f t="shared" si="361"/>
        <v>55</v>
      </c>
      <c r="N219" s="280">
        <f t="shared" si="361"/>
        <v>160</v>
      </c>
      <c r="O219" s="362">
        <f t="shared" si="364"/>
        <v>215</v>
      </c>
      <c r="P219" s="282">
        <f>+P167+P193</f>
        <v>0</v>
      </c>
      <c r="Q219" s="366">
        <f>O219+P219</f>
        <v>215</v>
      </c>
      <c r="R219" s="279">
        <f t="shared" si="363"/>
        <v>54</v>
      </c>
      <c r="S219" s="280">
        <f t="shared" si="363"/>
        <v>489</v>
      </c>
      <c r="T219" s="362">
        <f t="shared" si="365"/>
        <v>543</v>
      </c>
      <c r="U219" s="282">
        <f>+U167+U193</f>
        <v>0</v>
      </c>
      <c r="V219" s="367">
        <f>T219+U219</f>
        <v>543</v>
      </c>
      <c r="W219" s="283">
        <f>IF(Q219=0,0,((V219/Q219)-1)*100)</f>
        <v>152.55813953488371</v>
      </c>
      <c r="Y219" s="1"/>
    </row>
    <row r="220" spans="12:28" ht="14.25" thickTop="1" thickBot="1">
      <c r="L220" s="284" t="s">
        <v>38</v>
      </c>
      <c r="M220" s="285">
        <f>+M217+M218+M219</f>
        <v>93</v>
      </c>
      <c r="N220" s="286">
        <f t="shared" ref="N220" si="366">+N217+N218+N219</f>
        <v>286</v>
      </c>
      <c r="O220" s="287">
        <f t="shared" ref="O220" si="367">+O217+O218+O219</f>
        <v>379</v>
      </c>
      <c r="P220" s="285">
        <f t="shared" ref="P220" si="368">+P217+P218+P219</f>
        <v>0</v>
      </c>
      <c r="Q220" s="287">
        <f t="shared" ref="Q220" si="369">+Q217+Q218+Q219</f>
        <v>379</v>
      </c>
      <c r="R220" s="285">
        <f t="shared" ref="R220" si="370">+R217+R218+R219</f>
        <v>145</v>
      </c>
      <c r="S220" s="286">
        <f t="shared" ref="S220" si="371">+S217+S218+S219</f>
        <v>1470</v>
      </c>
      <c r="T220" s="287">
        <f t="shared" ref="T220" si="372">+T217+T218+T219</f>
        <v>1615</v>
      </c>
      <c r="U220" s="285">
        <f t="shared" ref="U220" si="373">+U217+U218+U219</f>
        <v>0</v>
      </c>
      <c r="V220" s="287">
        <f t="shared" ref="V220" si="374">+V217+V218+V219</f>
        <v>1615</v>
      </c>
      <c r="W220" s="288">
        <f t="shared" ref="W220" si="375">IF(Q220=0,0,((V220/Q220)-1)*100)</f>
        <v>326.1213720316623</v>
      </c>
      <c r="Y220" s="1"/>
    </row>
    <row r="221" spans="12:28" ht="14.25" thickTop="1" thickBot="1">
      <c r="L221" s="262" t="s">
        <v>13</v>
      </c>
      <c r="M221" s="279">
        <f>+M169+M195</f>
        <v>60</v>
      </c>
      <c r="N221" s="280">
        <f>+N169+N195</f>
        <v>140</v>
      </c>
      <c r="O221" s="362">
        <f t="shared" ref="O221:O223" si="376">M221+N221</f>
        <v>200</v>
      </c>
      <c r="P221" s="282">
        <f>+P169+P195</f>
        <v>0</v>
      </c>
      <c r="Q221" s="366">
        <f t="shared" ref="Q221:Q223" si="377">O221+P221</f>
        <v>200</v>
      </c>
      <c r="R221" s="279">
        <f>+R169+R195</f>
        <v>48</v>
      </c>
      <c r="S221" s="280">
        <f>+S169+S195</f>
        <v>435</v>
      </c>
      <c r="T221" s="362">
        <f>R221+S221</f>
        <v>483</v>
      </c>
      <c r="U221" s="282">
        <f>+U169+U195</f>
        <v>0</v>
      </c>
      <c r="V221" s="367">
        <f>T221+U221</f>
        <v>483</v>
      </c>
      <c r="W221" s="283">
        <f>IF(Q221=0,0,((V221/Q221)-1)*100)</f>
        <v>141.5</v>
      </c>
      <c r="Y221" s="1"/>
    </row>
    <row r="222" spans="12:28" ht="14.25" thickTop="1" thickBot="1">
      <c r="L222" s="284" t="s">
        <v>64</v>
      </c>
      <c r="M222" s="285">
        <f>+M220+M221</f>
        <v>153</v>
      </c>
      <c r="N222" s="286">
        <f t="shared" ref="N222" si="378">+N220+N221</f>
        <v>426</v>
      </c>
      <c r="O222" s="287">
        <f t="shared" ref="O222" si="379">+O220+O221</f>
        <v>579</v>
      </c>
      <c r="P222" s="285">
        <f t="shared" ref="P222" si="380">+P220+P221</f>
        <v>0</v>
      </c>
      <c r="Q222" s="287">
        <f t="shared" ref="Q222" si="381">+Q220+Q221</f>
        <v>579</v>
      </c>
      <c r="R222" s="285">
        <f t="shared" ref="R222" si="382">+R220+R221</f>
        <v>193</v>
      </c>
      <c r="S222" s="286">
        <f t="shared" ref="S222" si="383">+S220+S221</f>
        <v>1905</v>
      </c>
      <c r="T222" s="287">
        <f t="shared" ref="T222" si="384">+T220+T221</f>
        <v>2098</v>
      </c>
      <c r="U222" s="285">
        <f t="shared" ref="U222" si="385">+U220+U221</f>
        <v>0</v>
      </c>
      <c r="V222" s="287">
        <f t="shared" ref="V222" si="386">+V220+V221</f>
        <v>2098</v>
      </c>
      <c r="W222" s="288">
        <f>IF(Q222=0,0,((V222/Q222)-1)*100)</f>
        <v>262.34887737478408</v>
      </c>
      <c r="X222" s="343"/>
      <c r="Y222" s="343"/>
      <c r="Z222" s="343"/>
      <c r="AA222" s="343"/>
      <c r="AB222" s="343"/>
    </row>
    <row r="223" spans="12:28" ht="13.5" thickTop="1">
      <c r="L223" s="262" t="s">
        <v>14</v>
      </c>
      <c r="M223" s="279">
        <f>+M171+M197</f>
        <v>44</v>
      </c>
      <c r="N223" s="280">
        <f>+N171+N197</f>
        <v>182</v>
      </c>
      <c r="O223" s="362">
        <f t="shared" si="376"/>
        <v>226</v>
      </c>
      <c r="P223" s="282">
        <f>+P171+P197</f>
        <v>0</v>
      </c>
      <c r="Q223" s="366">
        <f t="shared" si="377"/>
        <v>226</v>
      </c>
      <c r="R223" s="279"/>
      <c r="S223" s="280"/>
      <c r="T223" s="362"/>
      <c r="U223" s="282"/>
      <c r="V223" s="367"/>
      <c r="W223" s="283"/>
      <c r="Y223" s="1"/>
    </row>
    <row r="224" spans="12:28" ht="13.5" thickBot="1">
      <c r="L224" s="262" t="s">
        <v>15</v>
      </c>
      <c r="M224" s="279">
        <f>+M172+M198</f>
        <v>13</v>
      </c>
      <c r="N224" s="280">
        <f>+N172+N198</f>
        <v>370</v>
      </c>
      <c r="O224" s="362">
        <f>M224+N224</f>
        <v>383</v>
      </c>
      <c r="P224" s="282">
        <f>+P172+P198</f>
        <v>0</v>
      </c>
      <c r="Q224" s="366">
        <f>O224+P224</f>
        <v>383</v>
      </c>
      <c r="R224" s="279"/>
      <c r="S224" s="280"/>
      <c r="T224" s="362"/>
      <c r="U224" s="282"/>
      <c r="V224" s="367"/>
      <c r="W224" s="283"/>
      <c r="Y224" s="1"/>
    </row>
    <row r="225" spans="12:28" ht="14.25" thickTop="1" thickBot="1">
      <c r="L225" s="284" t="s">
        <v>61</v>
      </c>
      <c r="M225" s="285">
        <f>+M221+M223+M224</f>
        <v>117</v>
      </c>
      <c r="N225" s="286">
        <f t="shared" ref="N225" si="387">+N221+N223+N224</f>
        <v>692</v>
      </c>
      <c r="O225" s="287">
        <f t="shared" ref="O225" si="388">+O221+O223+O224</f>
        <v>809</v>
      </c>
      <c r="P225" s="285">
        <f t="shared" ref="P225" si="389">+P221+P223+P224</f>
        <v>0</v>
      </c>
      <c r="Q225" s="287">
        <f t="shared" ref="Q225" si="390">+Q221+Q223+Q224</f>
        <v>809</v>
      </c>
      <c r="R225" s="285"/>
      <c r="S225" s="286"/>
      <c r="T225" s="287"/>
      <c r="U225" s="285"/>
      <c r="V225" s="287"/>
      <c r="W225" s="288"/>
      <c r="X225" s="343"/>
      <c r="Y225" s="343"/>
      <c r="Z225" s="343"/>
      <c r="AA225" s="343"/>
      <c r="AB225" s="343"/>
    </row>
    <row r="226" spans="12:28" ht="13.5" thickTop="1">
      <c r="L226" s="262" t="s">
        <v>16</v>
      </c>
      <c r="M226" s="279">
        <f t="shared" ref="M226:N228" si="391">+M174+M200</f>
        <v>17</v>
      </c>
      <c r="N226" s="280">
        <f t="shared" si="391"/>
        <v>322</v>
      </c>
      <c r="O226" s="362">
        <f t="shared" ref="O226:O228" si="392">M226+N226</f>
        <v>339</v>
      </c>
      <c r="P226" s="282">
        <f>+P174+P200</f>
        <v>0</v>
      </c>
      <c r="Q226" s="366">
        <f t="shared" ref="Q226:Q228" si="393">O226+P226</f>
        <v>339</v>
      </c>
      <c r="R226" s="279"/>
      <c r="S226" s="280"/>
      <c r="T226" s="362"/>
      <c r="U226" s="282"/>
      <c r="V226" s="367"/>
      <c r="W226" s="283"/>
      <c r="Y226" s="1"/>
    </row>
    <row r="227" spans="12:28">
      <c r="L227" s="262" t="s">
        <v>17</v>
      </c>
      <c r="M227" s="279">
        <f t="shared" si="391"/>
        <v>28</v>
      </c>
      <c r="N227" s="280">
        <f t="shared" si="391"/>
        <v>398</v>
      </c>
      <c r="O227" s="362">
        <f>M227+N227</f>
        <v>426</v>
      </c>
      <c r="P227" s="282">
        <f>+P175+P201</f>
        <v>0</v>
      </c>
      <c r="Q227" s="366">
        <f>O227+P227</f>
        <v>426</v>
      </c>
      <c r="R227" s="279"/>
      <c r="S227" s="280"/>
      <c r="T227" s="362"/>
      <c r="U227" s="282"/>
      <c r="V227" s="367"/>
      <c r="W227" s="283"/>
      <c r="Y227" s="1"/>
    </row>
    <row r="228" spans="12:28" ht="13.5" thickBot="1">
      <c r="L228" s="262" t="s">
        <v>18</v>
      </c>
      <c r="M228" s="279">
        <f t="shared" si="391"/>
        <v>38</v>
      </c>
      <c r="N228" s="280">
        <f t="shared" si="391"/>
        <v>433</v>
      </c>
      <c r="O228" s="363">
        <f t="shared" si="392"/>
        <v>471</v>
      </c>
      <c r="P228" s="290">
        <f>+P176+P202</f>
        <v>0</v>
      </c>
      <c r="Q228" s="366">
        <f t="shared" si="393"/>
        <v>471</v>
      </c>
      <c r="R228" s="279"/>
      <c r="S228" s="280"/>
      <c r="T228" s="363"/>
      <c r="U228" s="290"/>
      <c r="V228" s="367"/>
      <c r="W228" s="283"/>
      <c r="Y228" s="1"/>
    </row>
    <row r="229" spans="12:28" ht="14.25" thickTop="1" thickBot="1">
      <c r="L229" s="291" t="s">
        <v>39</v>
      </c>
      <c r="M229" s="292">
        <f t="shared" ref="M229:Q229" si="394">SUM(M226:M228)</f>
        <v>83</v>
      </c>
      <c r="N229" s="292">
        <f t="shared" si="394"/>
        <v>1153</v>
      </c>
      <c r="O229" s="293">
        <f t="shared" si="394"/>
        <v>1236</v>
      </c>
      <c r="P229" s="294">
        <f t="shared" si="394"/>
        <v>0</v>
      </c>
      <c r="Q229" s="293">
        <f t="shared" si="394"/>
        <v>1236</v>
      </c>
      <c r="R229" s="292"/>
      <c r="S229" s="292"/>
      <c r="T229" s="293"/>
      <c r="U229" s="294"/>
      <c r="V229" s="293"/>
      <c r="W229" s="416"/>
      <c r="Y229" s="1"/>
    </row>
    <row r="230" spans="12:28" ht="13.5" thickTop="1">
      <c r="L230" s="262" t="s">
        <v>21</v>
      </c>
      <c r="M230" s="279">
        <f t="shared" ref="M230:N232" si="395">+M178+M204</f>
        <v>44</v>
      </c>
      <c r="N230" s="280">
        <f t="shared" si="395"/>
        <v>498</v>
      </c>
      <c r="O230" s="363">
        <f t="shared" ref="O230:O232" si="396">M230+N230</f>
        <v>542</v>
      </c>
      <c r="P230" s="296">
        <f>+P178+P204</f>
        <v>0</v>
      </c>
      <c r="Q230" s="366">
        <f t="shared" ref="Q230:Q232" si="397">O230+P230</f>
        <v>542</v>
      </c>
      <c r="R230" s="279"/>
      <c r="S230" s="280"/>
      <c r="T230" s="363"/>
      <c r="U230" s="296"/>
      <c r="V230" s="367"/>
      <c r="W230" s="283"/>
      <c r="Y230" s="1"/>
    </row>
    <row r="231" spans="12:28">
      <c r="L231" s="262" t="s">
        <v>22</v>
      </c>
      <c r="M231" s="279">
        <f t="shared" si="395"/>
        <v>48</v>
      </c>
      <c r="N231" s="280">
        <f t="shared" si="395"/>
        <v>463</v>
      </c>
      <c r="O231" s="363">
        <f t="shared" si="396"/>
        <v>511</v>
      </c>
      <c r="P231" s="282">
        <f>+P179+P205</f>
        <v>0</v>
      </c>
      <c r="Q231" s="366">
        <f t="shared" si="397"/>
        <v>511</v>
      </c>
      <c r="R231" s="279"/>
      <c r="S231" s="280"/>
      <c r="T231" s="363"/>
      <c r="U231" s="282"/>
      <c r="V231" s="367"/>
      <c r="W231" s="283"/>
      <c r="Y231" s="1"/>
    </row>
    <row r="232" spans="12:28" ht="13.5" thickBot="1">
      <c r="L232" s="262" t="s">
        <v>23</v>
      </c>
      <c r="M232" s="279">
        <f t="shared" si="395"/>
        <v>40</v>
      </c>
      <c r="N232" s="280">
        <f t="shared" si="395"/>
        <v>439</v>
      </c>
      <c r="O232" s="363">
        <f t="shared" si="396"/>
        <v>479</v>
      </c>
      <c r="P232" s="282">
        <f>+P180+P206</f>
        <v>0</v>
      </c>
      <c r="Q232" s="366">
        <f t="shared" si="397"/>
        <v>479</v>
      </c>
      <c r="R232" s="279"/>
      <c r="S232" s="280"/>
      <c r="T232" s="363"/>
      <c r="U232" s="282"/>
      <c r="V232" s="367"/>
      <c r="W232" s="283"/>
      <c r="Y232" s="1"/>
    </row>
    <row r="233" spans="12:28" ht="14.25" thickTop="1" thickBot="1">
      <c r="L233" s="284" t="s">
        <v>40</v>
      </c>
      <c r="M233" s="285">
        <f>+M230+M231+M232</f>
        <v>132</v>
      </c>
      <c r="N233" s="286">
        <f t="shared" ref="N233" si="398">+N230+N231+N232</f>
        <v>1400</v>
      </c>
      <c r="O233" s="287">
        <f t="shared" ref="O233" si="399">+O230+O231+O232</f>
        <v>1532</v>
      </c>
      <c r="P233" s="285">
        <f t="shared" ref="P233" si="400">+P230+P231+P232</f>
        <v>0</v>
      </c>
      <c r="Q233" s="287">
        <f t="shared" ref="Q233" si="401">+Q230+Q231+Q232</f>
        <v>1532</v>
      </c>
      <c r="R233" s="285"/>
      <c r="S233" s="286"/>
      <c r="T233" s="287"/>
      <c r="U233" s="285"/>
      <c r="V233" s="287"/>
      <c r="W233" s="288"/>
      <c r="Y233" s="1"/>
    </row>
    <row r="234" spans="12:28" ht="14.25" thickTop="1" thickBot="1">
      <c r="L234" s="284" t="s">
        <v>7</v>
      </c>
      <c r="M234" s="285">
        <f>+M225+M229+M233</f>
        <v>332</v>
      </c>
      <c r="N234" s="286">
        <f t="shared" ref="N234:Q234" si="402">+N225+N229+N233</f>
        <v>3245</v>
      </c>
      <c r="O234" s="287">
        <f t="shared" si="402"/>
        <v>3577</v>
      </c>
      <c r="P234" s="285">
        <f t="shared" si="402"/>
        <v>0</v>
      </c>
      <c r="Q234" s="287">
        <f t="shared" si="402"/>
        <v>3577</v>
      </c>
      <c r="R234" s="285"/>
      <c r="S234" s="286"/>
      <c r="T234" s="287"/>
      <c r="U234" s="285"/>
      <c r="V234" s="287"/>
      <c r="W234" s="288"/>
      <c r="X234" s="343"/>
      <c r="Y234" s="343"/>
      <c r="Z234" s="343"/>
      <c r="AA234" s="343"/>
      <c r="AB234" s="343"/>
    </row>
    <row r="235" spans="12:28" ht="13.5" thickTop="1">
      <c r="L235" s="297" t="s">
        <v>60</v>
      </c>
      <c r="M235" s="256"/>
      <c r="N235" s="256"/>
      <c r="O235" s="256"/>
      <c r="P235" s="256"/>
      <c r="Q235" s="256"/>
      <c r="R235" s="256"/>
      <c r="S235" s="256"/>
      <c r="T235" s="256"/>
      <c r="U235" s="256"/>
      <c r="V235" s="256"/>
      <c r="W235" s="256"/>
    </row>
  </sheetData>
  <sheetProtection password="CF53" sheet="1" objects="1" scenarios="1"/>
  <mergeCells count="42">
    <mergeCell ref="M213:Q213"/>
    <mergeCell ref="M83:Q83"/>
    <mergeCell ref="M109:Q109"/>
    <mergeCell ref="M135:Q135"/>
    <mergeCell ref="M187:Q187"/>
    <mergeCell ref="L210:W210"/>
    <mergeCell ref="L211:W211"/>
    <mergeCell ref="L133:W133"/>
    <mergeCell ref="L158:W158"/>
    <mergeCell ref="L159:W159"/>
    <mergeCell ref="L184:W184"/>
    <mergeCell ref="L185:W185"/>
    <mergeCell ref="M161:Q161"/>
    <mergeCell ref="L80:W80"/>
    <mergeCell ref="L81:W81"/>
    <mergeCell ref="L106:W106"/>
    <mergeCell ref="L107:W107"/>
    <mergeCell ref="L132:W132"/>
    <mergeCell ref="B54:I54"/>
    <mergeCell ref="L54:W54"/>
    <mergeCell ref="B55:I55"/>
    <mergeCell ref="L55:W55"/>
    <mergeCell ref="C57:E57"/>
    <mergeCell ref="F57:H57"/>
    <mergeCell ref="M57:Q57"/>
    <mergeCell ref="R57:V57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>
    <oddHeader>&amp;LMonthly  Air Transport Statistics : Don Mueang International and Suvarnabhumi Airport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AC239"/>
  <sheetViews>
    <sheetView topLeftCell="H1" workbookViewId="0">
      <selection activeCell="J14" sqref="J14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8.7109375" style="1" bestFit="1" customWidth="1"/>
    <col min="11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10" style="343" bestFit="1" customWidth="1"/>
    <col min="25" max="25" width="10" style="343" customWidth="1"/>
    <col min="26" max="26" width="7.85546875" style="343" bestFit="1" customWidth="1"/>
    <col min="27" max="27" width="11.28515625" style="343" bestFit="1" customWidth="1"/>
    <col min="28" max="28" width="7" style="343"/>
    <col min="29" max="16384" width="7" style="1"/>
  </cols>
  <sheetData>
    <row r="1" spans="2:23" ht="13.5" thickBot="1"/>
    <row r="2" spans="2:23" ht="13.5" thickTop="1">
      <c r="B2" s="424" t="s">
        <v>0</v>
      </c>
      <c r="C2" s="425"/>
      <c r="D2" s="425"/>
      <c r="E2" s="425"/>
      <c r="F2" s="425"/>
      <c r="G2" s="425"/>
      <c r="H2" s="425"/>
      <c r="I2" s="426"/>
      <c r="J2" s="4"/>
      <c r="K2" s="4"/>
      <c r="L2" s="427" t="s">
        <v>1</v>
      </c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9"/>
    </row>
    <row r="3" spans="2:23" ht="13.5" thickBot="1">
      <c r="B3" s="430" t="s">
        <v>46</v>
      </c>
      <c r="C3" s="431"/>
      <c r="D3" s="431"/>
      <c r="E3" s="431"/>
      <c r="F3" s="431"/>
      <c r="G3" s="431"/>
      <c r="H3" s="431"/>
      <c r="I3" s="432"/>
      <c r="J3" s="4"/>
      <c r="K3" s="4"/>
      <c r="L3" s="433" t="s">
        <v>48</v>
      </c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5"/>
    </row>
    <row r="4" spans="2:23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6"/>
    </row>
    <row r="5" spans="2:23" ht="14.25" thickTop="1" thickBot="1">
      <c r="B5" s="110"/>
      <c r="C5" s="436" t="s">
        <v>59</v>
      </c>
      <c r="D5" s="437"/>
      <c r="E5" s="438"/>
      <c r="F5" s="436" t="s">
        <v>63</v>
      </c>
      <c r="G5" s="437"/>
      <c r="H5" s="438"/>
      <c r="I5" s="111" t="s">
        <v>2</v>
      </c>
      <c r="J5" s="4"/>
      <c r="K5" s="4"/>
      <c r="L5" s="12"/>
      <c r="M5" s="439" t="s">
        <v>59</v>
      </c>
      <c r="N5" s="440"/>
      <c r="O5" s="440"/>
      <c r="P5" s="440"/>
      <c r="Q5" s="441"/>
      <c r="R5" s="439" t="s">
        <v>63</v>
      </c>
      <c r="S5" s="440"/>
      <c r="T5" s="440"/>
      <c r="U5" s="440"/>
      <c r="V5" s="441"/>
      <c r="W5" s="13" t="s">
        <v>2</v>
      </c>
    </row>
    <row r="6" spans="2:23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K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2:23" ht="13.5" thickBot="1">
      <c r="B7" s="117"/>
      <c r="C7" s="118" t="s">
        <v>5</v>
      </c>
      <c r="D7" s="119" t="s">
        <v>6</v>
      </c>
      <c r="E7" s="422" t="s">
        <v>7</v>
      </c>
      <c r="F7" s="118" t="s">
        <v>5</v>
      </c>
      <c r="G7" s="119" t="s">
        <v>6</v>
      </c>
      <c r="H7" s="341" t="s">
        <v>7</v>
      </c>
      <c r="I7" s="121"/>
      <c r="J7" s="4"/>
      <c r="K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2:23" ht="6" customHeight="1" thickTop="1">
      <c r="B8" s="112"/>
      <c r="C8" s="122"/>
      <c r="D8" s="123"/>
      <c r="E8" s="163"/>
      <c r="F8" s="122"/>
      <c r="G8" s="123"/>
      <c r="H8" s="163"/>
      <c r="I8" s="125"/>
      <c r="J8" s="4"/>
      <c r="K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2:23">
      <c r="B9" s="112" t="s">
        <v>10</v>
      </c>
      <c r="C9" s="126">
        <v>1036</v>
      </c>
      <c r="D9" s="128">
        <v>1036</v>
      </c>
      <c r="E9" s="164">
        <f>SUM(C9:D9)</f>
        <v>2072</v>
      </c>
      <c r="F9" s="126">
        <v>857</v>
      </c>
      <c r="G9" s="128">
        <v>860</v>
      </c>
      <c r="H9" s="164">
        <f>SUM(F9:G9)</f>
        <v>1717</v>
      </c>
      <c r="I9" s="129">
        <f>IF(E9=0,0,((H9/E9)-1)*100)</f>
        <v>-17.133204633204635</v>
      </c>
      <c r="J9" s="4"/>
      <c r="K9" s="7"/>
      <c r="L9" s="14" t="s">
        <v>10</v>
      </c>
      <c r="M9" s="40">
        <v>146916</v>
      </c>
      <c r="N9" s="38">
        <v>148168</v>
      </c>
      <c r="O9" s="155">
        <f>SUM(M9:N9)</f>
        <v>295084</v>
      </c>
      <c r="P9" s="151">
        <v>0</v>
      </c>
      <c r="Q9" s="155">
        <f>O9+P9</f>
        <v>295084</v>
      </c>
      <c r="R9" s="40">
        <v>133999</v>
      </c>
      <c r="S9" s="38">
        <v>134145</v>
      </c>
      <c r="T9" s="155">
        <f>SUM(R9:S9)</f>
        <v>268144</v>
      </c>
      <c r="U9" s="151">
        <v>217</v>
      </c>
      <c r="V9" s="155">
        <f t="shared" ref="V9:V11" si="0">T9+U9</f>
        <v>268361</v>
      </c>
      <c r="W9" s="41">
        <f>IF(Q9=0,0,((V9/Q9)-1)*100)</f>
        <v>-9.0560653915495273</v>
      </c>
    </row>
    <row r="10" spans="2:23">
      <c r="B10" s="112" t="s">
        <v>11</v>
      </c>
      <c r="C10" s="126">
        <v>1094</v>
      </c>
      <c r="D10" s="128">
        <v>1096</v>
      </c>
      <c r="E10" s="164">
        <f>SUM(C10:D10)</f>
        <v>2190</v>
      </c>
      <c r="F10" s="126">
        <v>913</v>
      </c>
      <c r="G10" s="128">
        <v>910</v>
      </c>
      <c r="H10" s="164">
        <f>SUM(F10:G10)</f>
        <v>1823</v>
      </c>
      <c r="I10" s="129">
        <f>IF(E10=0,0,((H10/E10)-1)*100)</f>
        <v>-16.75799086757991</v>
      </c>
      <c r="J10" s="4"/>
      <c r="K10" s="7"/>
      <c r="L10" s="14" t="s">
        <v>11</v>
      </c>
      <c r="M10" s="40">
        <v>164812</v>
      </c>
      <c r="N10" s="38">
        <v>159381</v>
      </c>
      <c r="O10" s="155">
        <f t="shared" ref="O10:O11" si="1">SUM(M10:N10)</f>
        <v>324193</v>
      </c>
      <c r="P10" s="151">
        <v>0</v>
      </c>
      <c r="Q10" s="155">
        <f>O10+P10</f>
        <v>324193</v>
      </c>
      <c r="R10" s="40">
        <v>146477</v>
      </c>
      <c r="S10" s="38">
        <v>140444</v>
      </c>
      <c r="T10" s="155">
        <f>SUM(R10:S10)</f>
        <v>286921</v>
      </c>
      <c r="U10" s="151">
        <v>237</v>
      </c>
      <c r="V10" s="155">
        <f>T10+U10</f>
        <v>287158</v>
      </c>
      <c r="W10" s="41">
        <f>IF(Q10=0,0,((V10/Q10)-1)*100)</f>
        <v>-11.423750667040933</v>
      </c>
    </row>
    <row r="11" spans="2:23" ht="13.5" thickBot="1">
      <c r="B11" s="117" t="s">
        <v>12</v>
      </c>
      <c r="C11" s="130">
        <v>1153</v>
      </c>
      <c r="D11" s="132">
        <v>1151</v>
      </c>
      <c r="E11" s="164">
        <f>SUM(C11:D11)</f>
        <v>2304</v>
      </c>
      <c r="F11" s="130">
        <v>1005</v>
      </c>
      <c r="G11" s="132">
        <v>1007</v>
      </c>
      <c r="H11" s="164">
        <f>SUM(F11:G11)</f>
        <v>2012</v>
      </c>
      <c r="I11" s="129">
        <f>IF(E11=0,0,((H11/E11)-1)*100)</f>
        <v>-12.673611111111116</v>
      </c>
      <c r="J11" s="4"/>
      <c r="K11" s="7"/>
      <c r="L11" s="23" t="s">
        <v>12</v>
      </c>
      <c r="M11" s="40">
        <v>172317</v>
      </c>
      <c r="N11" s="38">
        <v>167703</v>
      </c>
      <c r="O11" s="155">
        <f t="shared" si="1"/>
        <v>340020</v>
      </c>
      <c r="P11" s="39">
        <v>0</v>
      </c>
      <c r="Q11" s="380">
        <f>O11+P11</f>
        <v>340020</v>
      </c>
      <c r="R11" s="40">
        <v>164189</v>
      </c>
      <c r="S11" s="38">
        <v>157584</v>
      </c>
      <c r="T11" s="155">
        <f t="shared" ref="T11" si="2">SUM(R11:S11)</f>
        <v>321773</v>
      </c>
      <c r="U11" s="39">
        <v>575</v>
      </c>
      <c r="V11" s="380">
        <f t="shared" si="0"/>
        <v>322348</v>
      </c>
      <c r="W11" s="41">
        <f>IF(Q11=0,0,((V11/Q11)-1)*100)</f>
        <v>-5.19734133286277</v>
      </c>
    </row>
    <row r="12" spans="2:23" ht="14.25" thickTop="1" thickBot="1">
      <c r="B12" s="133" t="s">
        <v>57</v>
      </c>
      <c r="C12" s="134">
        <f t="shared" ref="C12:E12" si="3">+C9+C10+C11</f>
        <v>3283</v>
      </c>
      <c r="D12" s="136">
        <f t="shared" si="3"/>
        <v>3283</v>
      </c>
      <c r="E12" s="168">
        <f t="shared" si="3"/>
        <v>6566</v>
      </c>
      <c r="F12" s="134">
        <f t="shared" ref="F12:H12" si="4">+F9+F10+F11</f>
        <v>2775</v>
      </c>
      <c r="G12" s="136">
        <f t="shared" si="4"/>
        <v>2777</v>
      </c>
      <c r="H12" s="168">
        <f t="shared" si="4"/>
        <v>5552</v>
      </c>
      <c r="I12" s="137">
        <f>IF(E12=0,0,((H12/E12)-1)*100)</f>
        <v>-15.443192202254041</v>
      </c>
      <c r="J12" s="4"/>
      <c r="K12" s="4"/>
      <c r="L12" s="42" t="s">
        <v>57</v>
      </c>
      <c r="M12" s="46">
        <f t="shared" ref="M12:Q12" si="5">+M9+M10+M11</f>
        <v>484045</v>
      </c>
      <c r="N12" s="44">
        <f t="shared" si="5"/>
        <v>475252</v>
      </c>
      <c r="O12" s="156">
        <f t="shared" si="5"/>
        <v>959297</v>
      </c>
      <c r="P12" s="44">
        <f t="shared" si="5"/>
        <v>0</v>
      </c>
      <c r="Q12" s="156">
        <f t="shared" si="5"/>
        <v>959297</v>
      </c>
      <c r="R12" s="46">
        <f t="shared" ref="R12:V12" si="6">+R9+R10+R11</f>
        <v>444665</v>
      </c>
      <c r="S12" s="44">
        <f t="shared" si="6"/>
        <v>432173</v>
      </c>
      <c r="T12" s="156">
        <f t="shared" si="6"/>
        <v>876838</v>
      </c>
      <c r="U12" s="44">
        <f t="shared" si="6"/>
        <v>1029</v>
      </c>
      <c r="V12" s="156">
        <f t="shared" si="6"/>
        <v>877867</v>
      </c>
      <c r="W12" s="47">
        <f>IF(Q12=0,0,((V12/Q12)-1)*100)</f>
        <v>-8.488507730139883</v>
      </c>
    </row>
    <row r="13" spans="2:23" ht="14.25" thickTop="1" thickBot="1">
      <c r="B13" s="112" t="s">
        <v>13</v>
      </c>
      <c r="C13" s="126">
        <v>1139</v>
      </c>
      <c r="D13" s="128">
        <v>1140</v>
      </c>
      <c r="E13" s="164">
        <f>SUM(C13:D13)</f>
        <v>2279</v>
      </c>
      <c r="F13" s="126">
        <v>1068</v>
      </c>
      <c r="G13" s="128">
        <v>1068</v>
      </c>
      <c r="H13" s="164">
        <f>SUM(F13:G13)</f>
        <v>2136</v>
      </c>
      <c r="I13" s="129">
        <f t="shared" ref="I13" si="7">IF(E13=0,0,((H13/E13)-1)*100)</f>
        <v>-6.2746818780166747</v>
      </c>
      <c r="J13" s="4"/>
      <c r="K13" s="8"/>
      <c r="L13" s="14" t="s">
        <v>13</v>
      </c>
      <c r="M13" s="40">
        <v>145666</v>
      </c>
      <c r="N13" s="38">
        <v>150647</v>
      </c>
      <c r="O13" s="155">
        <f>SUM(M13:N13)</f>
        <v>296313</v>
      </c>
      <c r="P13" s="151">
        <v>0</v>
      </c>
      <c r="Q13" s="155">
        <f>O13+P13</f>
        <v>296313</v>
      </c>
      <c r="R13" s="40">
        <v>162635</v>
      </c>
      <c r="S13" s="38">
        <v>164903</v>
      </c>
      <c r="T13" s="155">
        <f>SUM(R13:S13)</f>
        <v>327538</v>
      </c>
      <c r="U13" s="151">
        <v>379</v>
      </c>
      <c r="V13" s="155">
        <f>T13+U13</f>
        <v>327917</v>
      </c>
      <c r="W13" s="41">
        <f t="shared" ref="W13" si="8">IF(Q13=0,0,((V13/Q13)-1)*100)</f>
        <v>10.66574871841599</v>
      </c>
    </row>
    <row r="14" spans="2:23" ht="14.25" thickTop="1" thickBot="1">
      <c r="B14" s="133" t="s">
        <v>64</v>
      </c>
      <c r="C14" s="134">
        <f>+C12+C13</f>
        <v>4422</v>
      </c>
      <c r="D14" s="136">
        <f t="shared" ref="D14:H14" si="9">+D12+D13</f>
        <v>4423</v>
      </c>
      <c r="E14" s="165">
        <f t="shared" si="9"/>
        <v>8845</v>
      </c>
      <c r="F14" s="134">
        <f t="shared" si="9"/>
        <v>3843</v>
      </c>
      <c r="G14" s="136">
        <f t="shared" si="9"/>
        <v>3845</v>
      </c>
      <c r="H14" s="165">
        <f t="shared" si="9"/>
        <v>7688</v>
      </c>
      <c r="I14" s="138">
        <f>IF(E14=0,0,((H14/E14)-1)*100)</f>
        <v>-13.080836630864901</v>
      </c>
      <c r="J14" s="8"/>
      <c r="K14" s="8"/>
      <c r="L14" s="42" t="s">
        <v>64</v>
      </c>
      <c r="M14" s="46">
        <f>+M12+M13</f>
        <v>629711</v>
      </c>
      <c r="N14" s="44">
        <f t="shared" ref="N14:V14" si="10">+N12+N13</f>
        <v>625899</v>
      </c>
      <c r="O14" s="156">
        <f t="shared" si="10"/>
        <v>1255610</v>
      </c>
      <c r="P14" s="45">
        <f t="shared" si="10"/>
        <v>0</v>
      </c>
      <c r="Q14" s="159">
        <f t="shared" si="10"/>
        <v>1255610</v>
      </c>
      <c r="R14" s="46">
        <f t="shared" si="10"/>
        <v>607300</v>
      </c>
      <c r="S14" s="44">
        <f t="shared" si="10"/>
        <v>597076</v>
      </c>
      <c r="T14" s="156">
        <f t="shared" si="10"/>
        <v>1204376</v>
      </c>
      <c r="U14" s="45">
        <f t="shared" si="10"/>
        <v>1408</v>
      </c>
      <c r="V14" s="159">
        <f t="shared" si="10"/>
        <v>1205784</v>
      </c>
      <c r="W14" s="47">
        <f>IF(Q14=0,0,((V14/Q14)-1)*100)</f>
        <v>-3.9682704024338822</v>
      </c>
    </row>
    <row r="15" spans="2:23" ht="13.5" thickTop="1">
      <c r="B15" s="112" t="s">
        <v>14</v>
      </c>
      <c r="C15" s="126">
        <v>974</v>
      </c>
      <c r="D15" s="128">
        <v>973</v>
      </c>
      <c r="E15" s="164">
        <f>SUM(C15:D15)</f>
        <v>1947</v>
      </c>
      <c r="F15" s="126"/>
      <c r="G15" s="128"/>
      <c r="H15" s="164"/>
      <c r="I15" s="129"/>
      <c r="J15" s="4"/>
      <c r="K15" s="8"/>
      <c r="L15" s="14" t="s">
        <v>14</v>
      </c>
      <c r="M15" s="40">
        <v>125860</v>
      </c>
      <c r="N15" s="38">
        <v>134993</v>
      </c>
      <c r="O15" s="155">
        <f t="shared" ref="O15" si="11">SUM(M15:N15)</f>
        <v>260853</v>
      </c>
      <c r="P15" s="151">
        <v>0</v>
      </c>
      <c r="Q15" s="155">
        <f>O15+P15</f>
        <v>260853</v>
      </c>
      <c r="R15" s="40"/>
      <c r="S15" s="38"/>
      <c r="T15" s="155"/>
      <c r="U15" s="151"/>
      <c r="V15" s="155"/>
      <c r="W15" s="41"/>
    </row>
    <row r="16" spans="2:23" ht="13.5" thickBot="1">
      <c r="B16" s="112" t="s">
        <v>15</v>
      </c>
      <c r="C16" s="126">
        <v>972</v>
      </c>
      <c r="D16" s="128">
        <v>975</v>
      </c>
      <c r="E16" s="164">
        <f>SUM(C16:D16)</f>
        <v>1947</v>
      </c>
      <c r="F16" s="126"/>
      <c r="G16" s="128"/>
      <c r="H16" s="164"/>
      <c r="I16" s="129"/>
      <c r="J16" s="8"/>
      <c r="K16" s="8"/>
      <c r="L16" s="14" t="s">
        <v>15</v>
      </c>
      <c r="M16" s="40">
        <v>139025</v>
      </c>
      <c r="N16" s="38">
        <v>149559</v>
      </c>
      <c r="O16" s="155">
        <f>SUM(M16:N16)</f>
        <v>288584</v>
      </c>
      <c r="P16" s="151">
        <v>0</v>
      </c>
      <c r="Q16" s="155">
        <f>O16+P16</f>
        <v>288584</v>
      </c>
      <c r="R16" s="40"/>
      <c r="S16" s="38"/>
      <c r="T16" s="155"/>
      <c r="U16" s="151"/>
      <c r="V16" s="155"/>
      <c r="W16" s="41"/>
    </row>
    <row r="17" spans="2:23" ht="14.25" thickTop="1" thickBot="1">
      <c r="B17" s="133" t="s">
        <v>61</v>
      </c>
      <c r="C17" s="134">
        <f t="shared" ref="C17:E17" si="12">+C13+C15+C16</f>
        <v>3085</v>
      </c>
      <c r="D17" s="136">
        <f t="shared" si="12"/>
        <v>3088</v>
      </c>
      <c r="E17" s="165">
        <f t="shared" si="12"/>
        <v>6173</v>
      </c>
      <c r="F17" s="134"/>
      <c r="G17" s="136"/>
      <c r="H17" s="165"/>
      <c r="I17" s="138"/>
      <c r="J17" s="8"/>
      <c r="K17" s="8"/>
      <c r="L17" s="42" t="s">
        <v>61</v>
      </c>
      <c r="M17" s="46">
        <f t="shared" ref="M17:Q17" si="13">+M13+M15+M16</f>
        <v>410551</v>
      </c>
      <c r="N17" s="44">
        <f t="shared" si="13"/>
        <v>435199</v>
      </c>
      <c r="O17" s="156">
        <f t="shared" si="13"/>
        <v>845750</v>
      </c>
      <c r="P17" s="44">
        <f t="shared" si="13"/>
        <v>0</v>
      </c>
      <c r="Q17" s="156">
        <f t="shared" si="13"/>
        <v>845750</v>
      </c>
      <c r="R17" s="46"/>
      <c r="S17" s="44"/>
      <c r="T17" s="156"/>
      <c r="U17" s="44"/>
      <c r="V17" s="156"/>
      <c r="W17" s="47"/>
    </row>
    <row r="18" spans="2:23" ht="13.5" thickTop="1">
      <c r="B18" s="112" t="s">
        <v>16</v>
      </c>
      <c r="C18" s="139">
        <v>915</v>
      </c>
      <c r="D18" s="141">
        <v>916</v>
      </c>
      <c r="E18" s="164">
        <f t="shared" ref="E18" si="14">SUM(C18:D18)</f>
        <v>1831</v>
      </c>
      <c r="F18" s="139"/>
      <c r="G18" s="141"/>
      <c r="H18" s="164"/>
      <c r="I18" s="129"/>
      <c r="J18" s="8"/>
      <c r="K18" s="8"/>
      <c r="L18" s="14" t="s">
        <v>16</v>
      </c>
      <c r="M18" s="40">
        <v>140971</v>
      </c>
      <c r="N18" s="38">
        <v>141581</v>
      </c>
      <c r="O18" s="155">
        <f t="shared" ref="O18" si="15">SUM(M18:N18)</f>
        <v>282552</v>
      </c>
      <c r="P18" s="151">
        <v>0</v>
      </c>
      <c r="Q18" s="155">
        <f>O18+P18</f>
        <v>282552</v>
      </c>
      <c r="R18" s="40"/>
      <c r="S18" s="38"/>
      <c r="T18" s="155"/>
      <c r="U18" s="151"/>
      <c r="V18" s="155"/>
      <c r="W18" s="41"/>
    </row>
    <row r="19" spans="2:23">
      <c r="B19" s="112" t="s">
        <v>17</v>
      </c>
      <c r="C19" s="139">
        <v>864</v>
      </c>
      <c r="D19" s="141">
        <v>862</v>
      </c>
      <c r="E19" s="164">
        <f>SUM(C19:D19)</f>
        <v>1726</v>
      </c>
      <c r="F19" s="139"/>
      <c r="G19" s="141"/>
      <c r="H19" s="164"/>
      <c r="I19" s="129"/>
      <c r="K19" s="8"/>
      <c r="L19" s="14" t="s">
        <v>17</v>
      </c>
      <c r="M19" s="40">
        <v>124297</v>
      </c>
      <c r="N19" s="38">
        <v>126531</v>
      </c>
      <c r="O19" s="155">
        <f>SUM(M19:N19)</f>
        <v>250828</v>
      </c>
      <c r="P19" s="151">
        <v>0</v>
      </c>
      <c r="Q19" s="155">
        <f>O19+P19</f>
        <v>250828</v>
      </c>
      <c r="R19" s="40"/>
      <c r="S19" s="38"/>
      <c r="T19" s="155"/>
      <c r="U19" s="151"/>
      <c r="V19" s="155"/>
      <c r="W19" s="41"/>
    </row>
    <row r="20" spans="2:23" ht="13.5" thickBot="1">
      <c r="B20" s="112" t="s">
        <v>18</v>
      </c>
      <c r="C20" s="139">
        <v>742</v>
      </c>
      <c r="D20" s="141">
        <v>739</v>
      </c>
      <c r="E20" s="164">
        <f t="shared" ref="E20" si="16">SUM(C20:D20)</f>
        <v>1481</v>
      </c>
      <c r="F20" s="139"/>
      <c r="G20" s="141"/>
      <c r="H20" s="164"/>
      <c r="I20" s="129"/>
      <c r="J20" s="4"/>
      <c r="K20" s="8"/>
      <c r="L20" s="14" t="s">
        <v>18</v>
      </c>
      <c r="M20" s="40">
        <v>110729</v>
      </c>
      <c r="N20" s="38">
        <v>109875</v>
      </c>
      <c r="O20" s="155">
        <f t="shared" ref="O20" si="17">SUM(M20:N20)</f>
        <v>220604</v>
      </c>
      <c r="P20" s="151">
        <v>0</v>
      </c>
      <c r="Q20" s="155">
        <f>O20+P20</f>
        <v>220604</v>
      </c>
      <c r="R20" s="40"/>
      <c r="S20" s="38"/>
      <c r="T20" s="155"/>
      <c r="U20" s="151"/>
      <c r="V20" s="155"/>
      <c r="W20" s="41"/>
    </row>
    <row r="21" spans="2:23" ht="15.75" customHeight="1" thickTop="1" thickBot="1">
      <c r="B21" s="142" t="s">
        <v>19</v>
      </c>
      <c r="C21" s="134">
        <f t="shared" ref="C21:E21" si="18">+C18+C19+C20</f>
        <v>2521</v>
      </c>
      <c r="D21" s="145">
        <f t="shared" si="18"/>
        <v>2517</v>
      </c>
      <c r="E21" s="166">
        <f t="shared" si="18"/>
        <v>5038</v>
      </c>
      <c r="F21" s="134"/>
      <c r="G21" s="145"/>
      <c r="H21" s="166"/>
      <c r="I21" s="137"/>
      <c r="J21" s="4"/>
      <c r="K21" s="11"/>
      <c r="L21" s="48" t="s">
        <v>19</v>
      </c>
      <c r="M21" s="49">
        <f t="shared" ref="M21:Q21" si="19">+M18+M19+M20</f>
        <v>375997</v>
      </c>
      <c r="N21" s="50">
        <f t="shared" si="19"/>
        <v>377987</v>
      </c>
      <c r="O21" s="157">
        <f t="shared" si="19"/>
        <v>753984</v>
      </c>
      <c r="P21" s="50">
        <f t="shared" si="19"/>
        <v>0</v>
      </c>
      <c r="Q21" s="157">
        <f t="shared" si="19"/>
        <v>753984</v>
      </c>
      <c r="R21" s="49"/>
      <c r="S21" s="50"/>
      <c r="T21" s="157"/>
      <c r="U21" s="50"/>
      <c r="V21" s="157"/>
      <c r="W21" s="51"/>
    </row>
    <row r="22" spans="2:23" ht="13.5" thickTop="1">
      <c r="B22" s="112" t="s">
        <v>20</v>
      </c>
      <c r="C22" s="126">
        <v>754</v>
      </c>
      <c r="D22" s="128">
        <v>757</v>
      </c>
      <c r="E22" s="167">
        <f t="shared" ref="E22:E24" si="20">SUM(C22:D22)</f>
        <v>1511</v>
      </c>
      <c r="F22" s="126"/>
      <c r="G22" s="128"/>
      <c r="H22" s="167"/>
      <c r="I22" s="129"/>
      <c r="J22" s="344"/>
      <c r="K22" s="8"/>
      <c r="L22" s="14" t="s">
        <v>21</v>
      </c>
      <c r="M22" s="40">
        <v>122566</v>
      </c>
      <c r="N22" s="38">
        <v>123921</v>
      </c>
      <c r="O22" s="155">
        <f t="shared" ref="O22:O24" si="21">SUM(M22:N22)</f>
        <v>246487</v>
      </c>
      <c r="P22" s="151">
        <v>152</v>
      </c>
      <c r="Q22" s="155">
        <f>O22+P22</f>
        <v>246639</v>
      </c>
      <c r="R22" s="40"/>
      <c r="S22" s="38"/>
      <c r="T22" s="155"/>
      <c r="U22" s="151"/>
      <c r="V22" s="155"/>
      <c r="W22" s="41"/>
    </row>
    <row r="23" spans="2:23">
      <c r="B23" s="112" t="s">
        <v>22</v>
      </c>
      <c r="C23" s="126">
        <v>762</v>
      </c>
      <c r="D23" s="128">
        <v>761</v>
      </c>
      <c r="E23" s="160">
        <f t="shared" si="20"/>
        <v>1523</v>
      </c>
      <c r="F23" s="126"/>
      <c r="G23" s="128"/>
      <c r="H23" s="160"/>
      <c r="I23" s="129"/>
      <c r="J23" s="10"/>
      <c r="K23" s="8"/>
      <c r="L23" s="14" t="s">
        <v>22</v>
      </c>
      <c r="M23" s="40">
        <v>125397</v>
      </c>
      <c r="N23" s="38">
        <v>128952</v>
      </c>
      <c r="O23" s="155">
        <f t="shared" si="21"/>
        <v>254349</v>
      </c>
      <c r="P23" s="151">
        <v>479</v>
      </c>
      <c r="Q23" s="155">
        <f>O23+P23</f>
        <v>254828</v>
      </c>
      <c r="R23" s="40"/>
      <c r="S23" s="38"/>
      <c r="T23" s="155"/>
      <c r="U23" s="151"/>
      <c r="V23" s="155"/>
      <c r="W23" s="41"/>
    </row>
    <row r="24" spans="2:23" ht="13.5" thickBot="1">
      <c r="B24" s="112" t="s">
        <v>23</v>
      </c>
      <c r="C24" s="126">
        <v>724</v>
      </c>
      <c r="D24" s="147">
        <v>724</v>
      </c>
      <c r="E24" s="162">
        <f t="shared" si="20"/>
        <v>1448</v>
      </c>
      <c r="F24" s="126"/>
      <c r="G24" s="147"/>
      <c r="H24" s="162"/>
      <c r="I24" s="148"/>
      <c r="J24" s="4"/>
      <c r="K24" s="8"/>
      <c r="L24" s="14" t="s">
        <v>23</v>
      </c>
      <c r="M24" s="40">
        <v>109050</v>
      </c>
      <c r="N24" s="38">
        <v>108279</v>
      </c>
      <c r="O24" s="155">
        <f t="shared" si="21"/>
        <v>217329</v>
      </c>
      <c r="P24" s="151">
        <v>266</v>
      </c>
      <c r="Q24" s="155">
        <f>O24+P24</f>
        <v>217595</v>
      </c>
      <c r="R24" s="40"/>
      <c r="S24" s="38"/>
      <c r="T24" s="155"/>
      <c r="U24" s="151"/>
      <c r="V24" s="155"/>
      <c r="W24" s="41"/>
    </row>
    <row r="25" spans="2:23" ht="14.25" thickTop="1" thickBot="1">
      <c r="B25" s="133" t="s">
        <v>24</v>
      </c>
      <c r="C25" s="134">
        <f t="shared" ref="C25:E25" si="22">+C22+C23+C24</f>
        <v>2240</v>
      </c>
      <c r="D25" s="136">
        <f t="shared" si="22"/>
        <v>2242</v>
      </c>
      <c r="E25" s="168">
        <f t="shared" si="22"/>
        <v>4482</v>
      </c>
      <c r="F25" s="134"/>
      <c r="G25" s="136"/>
      <c r="H25" s="168"/>
      <c r="I25" s="137"/>
      <c r="J25" s="4"/>
      <c r="K25" s="4"/>
      <c r="L25" s="42" t="s">
        <v>24</v>
      </c>
      <c r="M25" s="46">
        <f t="shared" ref="M25:Q25" si="23">+M22+M23+M24</f>
        <v>357013</v>
      </c>
      <c r="N25" s="44">
        <f t="shared" si="23"/>
        <v>361152</v>
      </c>
      <c r="O25" s="156">
        <f t="shared" si="23"/>
        <v>718165</v>
      </c>
      <c r="P25" s="44">
        <f t="shared" si="23"/>
        <v>897</v>
      </c>
      <c r="Q25" s="156">
        <f t="shared" si="23"/>
        <v>719062</v>
      </c>
      <c r="R25" s="46"/>
      <c r="S25" s="44"/>
      <c r="T25" s="156"/>
      <c r="U25" s="44"/>
      <c r="V25" s="156"/>
      <c r="W25" s="47"/>
    </row>
    <row r="26" spans="2:23" ht="14.25" thickTop="1" thickBot="1">
      <c r="B26" s="133" t="s">
        <v>7</v>
      </c>
      <c r="C26" s="134">
        <f>+C17+C21+C25</f>
        <v>7846</v>
      </c>
      <c r="D26" s="136">
        <f t="shared" ref="D26:E26" si="24">+D17+D21+D25</f>
        <v>7847</v>
      </c>
      <c r="E26" s="165">
        <f t="shared" si="24"/>
        <v>15693</v>
      </c>
      <c r="F26" s="134"/>
      <c r="G26" s="136"/>
      <c r="H26" s="165"/>
      <c r="I26" s="138"/>
      <c r="J26" s="8"/>
      <c r="K26" s="8"/>
      <c r="L26" s="42" t="s">
        <v>7</v>
      </c>
      <c r="M26" s="46">
        <f>+M17+M21+M25</f>
        <v>1143561</v>
      </c>
      <c r="N26" s="44">
        <f t="shared" ref="N26:Q26" si="25">+N17+N21+N25</f>
        <v>1174338</v>
      </c>
      <c r="O26" s="156">
        <f t="shared" si="25"/>
        <v>2317899</v>
      </c>
      <c r="P26" s="44">
        <f t="shared" si="25"/>
        <v>897</v>
      </c>
      <c r="Q26" s="156">
        <f t="shared" si="25"/>
        <v>2318796</v>
      </c>
      <c r="R26" s="46"/>
      <c r="S26" s="44"/>
      <c r="T26" s="156"/>
      <c r="U26" s="44"/>
      <c r="V26" s="156"/>
      <c r="W26" s="47"/>
    </row>
    <row r="27" spans="2:23" ht="14.25" thickTop="1" thickBot="1">
      <c r="B27" s="149" t="s">
        <v>60</v>
      </c>
      <c r="C27" s="108"/>
      <c r="D27" s="108"/>
      <c r="E27" s="108"/>
      <c r="F27" s="108"/>
      <c r="G27" s="108"/>
      <c r="H27" s="108"/>
      <c r="I27" s="109"/>
      <c r="J27" s="4"/>
      <c r="K27" s="4"/>
      <c r="L27" s="55" t="s">
        <v>60</v>
      </c>
      <c r="M27" s="53"/>
      <c r="N27" s="53"/>
      <c r="O27" s="53"/>
      <c r="P27" s="4"/>
      <c r="Q27" s="4"/>
      <c r="R27" s="4"/>
      <c r="S27" s="4"/>
      <c r="T27" s="4"/>
      <c r="U27" s="4"/>
      <c r="V27" s="4"/>
      <c r="W27" s="6"/>
    </row>
    <row r="28" spans="2:23" ht="13.5" thickTop="1">
      <c r="B28" s="424" t="s">
        <v>25</v>
      </c>
      <c r="C28" s="425"/>
      <c r="D28" s="425"/>
      <c r="E28" s="425"/>
      <c r="F28" s="425"/>
      <c r="G28" s="425"/>
      <c r="H28" s="425"/>
      <c r="I28" s="426"/>
      <c r="J28" s="4"/>
      <c r="K28" s="4"/>
      <c r="L28" s="427" t="s">
        <v>26</v>
      </c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9"/>
    </row>
    <row r="29" spans="2:23" ht="13.5" thickBot="1">
      <c r="B29" s="430" t="s">
        <v>47</v>
      </c>
      <c r="C29" s="431"/>
      <c r="D29" s="431"/>
      <c r="E29" s="431"/>
      <c r="F29" s="431"/>
      <c r="G29" s="431"/>
      <c r="H29" s="431"/>
      <c r="I29" s="432"/>
      <c r="J29" s="4"/>
      <c r="K29" s="4"/>
      <c r="L29" s="433" t="s">
        <v>49</v>
      </c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5"/>
    </row>
    <row r="30" spans="2:23" ht="14.25" thickTop="1" thickBot="1">
      <c r="B30" s="107"/>
      <c r="C30" s="108"/>
      <c r="D30" s="108"/>
      <c r="E30" s="108"/>
      <c r="F30" s="108"/>
      <c r="G30" s="108"/>
      <c r="H30" s="108"/>
      <c r="I30" s="109"/>
      <c r="J30" s="4"/>
      <c r="K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2:23" ht="14.25" thickTop="1" thickBot="1">
      <c r="B31" s="110"/>
      <c r="C31" s="436" t="s">
        <v>59</v>
      </c>
      <c r="D31" s="437"/>
      <c r="E31" s="438"/>
      <c r="F31" s="436" t="s">
        <v>63</v>
      </c>
      <c r="G31" s="437"/>
      <c r="H31" s="438"/>
      <c r="I31" s="111" t="s">
        <v>2</v>
      </c>
      <c r="J31" s="4"/>
      <c r="K31" s="4"/>
      <c r="L31" s="12"/>
      <c r="M31" s="439" t="s">
        <v>59</v>
      </c>
      <c r="N31" s="440"/>
      <c r="O31" s="440"/>
      <c r="P31" s="440"/>
      <c r="Q31" s="441"/>
      <c r="R31" s="439" t="s">
        <v>59</v>
      </c>
      <c r="S31" s="440"/>
      <c r="T31" s="440"/>
      <c r="U31" s="440"/>
      <c r="V31" s="441"/>
      <c r="W31" s="13" t="s">
        <v>2</v>
      </c>
    </row>
    <row r="32" spans="2:23" ht="13.5" thickTop="1">
      <c r="B32" s="112" t="s">
        <v>3</v>
      </c>
      <c r="C32" s="113"/>
      <c r="D32" s="114"/>
      <c r="E32" s="115"/>
      <c r="F32" s="113"/>
      <c r="G32" s="114"/>
      <c r="H32" s="115"/>
      <c r="I32" s="116" t="s">
        <v>4</v>
      </c>
      <c r="J32" s="4"/>
      <c r="K32" s="4"/>
      <c r="L32" s="14" t="s">
        <v>3</v>
      </c>
      <c r="M32" s="20"/>
      <c r="N32" s="16"/>
      <c r="O32" s="17"/>
      <c r="P32" s="18"/>
      <c r="Q32" s="21"/>
      <c r="R32" s="20"/>
      <c r="S32" s="16"/>
      <c r="T32" s="17"/>
      <c r="U32" s="18"/>
      <c r="V32" s="21"/>
      <c r="W32" s="22" t="s">
        <v>4</v>
      </c>
    </row>
    <row r="33" spans="2:23" ht="13.5" thickBot="1">
      <c r="B33" s="117"/>
      <c r="C33" s="118" t="s">
        <v>5</v>
      </c>
      <c r="D33" s="119" t="s">
        <v>6</v>
      </c>
      <c r="E33" s="422" t="s">
        <v>7</v>
      </c>
      <c r="F33" s="118" t="s">
        <v>5</v>
      </c>
      <c r="G33" s="119" t="s">
        <v>6</v>
      </c>
      <c r="H33" s="341" t="s">
        <v>7</v>
      </c>
      <c r="I33" s="121"/>
      <c r="J33" s="4"/>
      <c r="K33" s="4"/>
      <c r="L33" s="23"/>
      <c r="M33" s="28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2:23" ht="5.25" customHeight="1" thickTop="1">
      <c r="B34" s="112"/>
      <c r="C34" s="122"/>
      <c r="D34" s="123"/>
      <c r="E34" s="124"/>
      <c r="F34" s="122"/>
      <c r="G34" s="123"/>
      <c r="H34" s="124"/>
      <c r="I34" s="125"/>
      <c r="J34" s="4"/>
      <c r="K34" s="4"/>
      <c r="L34" s="14"/>
      <c r="M34" s="34"/>
      <c r="N34" s="31"/>
      <c r="O34" s="32"/>
      <c r="P34" s="33"/>
      <c r="Q34" s="35"/>
      <c r="R34" s="34"/>
      <c r="S34" s="31"/>
      <c r="T34" s="32"/>
      <c r="U34" s="33"/>
      <c r="V34" s="35"/>
      <c r="W34" s="36"/>
    </row>
    <row r="35" spans="2:23">
      <c r="B35" s="112" t="s">
        <v>10</v>
      </c>
      <c r="C35" s="126">
        <v>0</v>
      </c>
      <c r="D35" s="128">
        <v>0</v>
      </c>
      <c r="E35" s="164">
        <f t="shared" ref="E35:E37" si="26">SUM(C35:D35)</f>
        <v>0</v>
      </c>
      <c r="F35" s="126">
        <v>0</v>
      </c>
      <c r="G35" s="128">
        <v>0</v>
      </c>
      <c r="H35" s="164">
        <f t="shared" ref="H35:H37" si="27">SUM(F35:G35)</f>
        <v>0</v>
      </c>
      <c r="I35" s="349">
        <f t="shared" ref="I35:I37" si="28">IF(E35=0,0,((H35/E35)-1)*100)</f>
        <v>0</v>
      </c>
      <c r="J35" s="4"/>
      <c r="K35" s="7"/>
      <c r="L35" s="14" t="s">
        <v>10</v>
      </c>
      <c r="M35" s="40">
        <v>0</v>
      </c>
      <c r="N35" s="38">
        <v>0</v>
      </c>
      <c r="O35" s="155">
        <f t="shared" ref="O35:O37" si="29">SUM(M35:N35)</f>
        <v>0</v>
      </c>
      <c r="P35" s="39">
        <v>0</v>
      </c>
      <c r="Q35" s="158">
        <f t="shared" ref="Q35:Q37" si="30">O35+P35</f>
        <v>0</v>
      </c>
      <c r="R35" s="40">
        <v>0</v>
      </c>
      <c r="S35" s="38">
        <v>0</v>
      </c>
      <c r="T35" s="155">
        <f t="shared" ref="T35:T36" si="31">SUM(R35:S35)</f>
        <v>0</v>
      </c>
      <c r="U35" s="39">
        <v>0</v>
      </c>
      <c r="V35" s="158">
        <f>T35+U35</f>
        <v>0</v>
      </c>
      <c r="W35" s="350">
        <f t="shared" ref="W35:W37" si="32">IF(Q35=0,0,((V35/Q35)-1)*100)</f>
        <v>0</v>
      </c>
    </row>
    <row r="36" spans="2:23">
      <c r="B36" s="112" t="s">
        <v>11</v>
      </c>
      <c r="C36" s="126">
        <v>0</v>
      </c>
      <c r="D36" s="128">
        <v>0</v>
      </c>
      <c r="E36" s="164">
        <f>SUM(C36:D36)</f>
        <v>0</v>
      </c>
      <c r="F36" s="126">
        <v>0</v>
      </c>
      <c r="G36" s="128">
        <v>0</v>
      </c>
      <c r="H36" s="164">
        <f>SUM(F36:G36)</f>
        <v>0</v>
      </c>
      <c r="I36" s="349">
        <f>IF(E36=0,0,((H36/E36)-1)*100)</f>
        <v>0</v>
      </c>
      <c r="J36" s="4"/>
      <c r="K36" s="7"/>
      <c r="L36" s="14" t="s">
        <v>11</v>
      </c>
      <c r="M36" s="40">
        <v>0</v>
      </c>
      <c r="N36" s="38">
        <v>0</v>
      </c>
      <c r="O36" s="155">
        <f t="shared" si="29"/>
        <v>0</v>
      </c>
      <c r="P36" s="39">
        <v>0</v>
      </c>
      <c r="Q36" s="158">
        <f t="shared" si="30"/>
        <v>0</v>
      </c>
      <c r="R36" s="40">
        <v>0</v>
      </c>
      <c r="S36" s="38">
        <v>0</v>
      </c>
      <c r="T36" s="155">
        <f t="shared" si="31"/>
        <v>0</v>
      </c>
      <c r="U36" s="39">
        <v>0</v>
      </c>
      <c r="V36" s="158">
        <f>T36+U36</f>
        <v>0</v>
      </c>
      <c r="W36" s="350">
        <f t="shared" si="32"/>
        <v>0</v>
      </c>
    </row>
    <row r="37" spans="2:23" ht="13.5" thickBot="1">
      <c r="B37" s="117" t="s">
        <v>12</v>
      </c>
      <c r="C37" s="130">
        <v>0</v>
      </c>
      <c r="D37" s="132">
        <v>0</v>
      </c>
      <c r="E37" s="164">
        <f t="shared" si="26"/>
        <v>0</v>
      </c>
      <c r="F37" s="130">
        <v>0</v>
      </c>
      <c r="G37" s="132">
        <v>0</v>
      </c>
      <c r="H37" s="164">
        <f t="shared" si="27"/>
        <v>0</v>
      </c>
      <c r="I37" s="349">
        <f t="shared" si="28"/>
        <v>0</v>
      </c>
      <c r="J37" s="4"/>
      <c r="K37" s="7"/>
      <c r="L37" s="23" t="s">
        <v>12</v>
      </c>
      <c r="M37" s="40">
        <v>0</v>
      </c>
      <c r="N37" s="38">
        <v>0</v>
      </c>
      <c r="O37" s="155">
        <f t="shared" si="29"/>
        <v>0</v>
      </c>
      <c r="P37" s="39">
        <v>0</v>
      </c>
      <c r="Q37" s="158">
        <f t="shared" si="30"/>
        <v>0</v>
      </c>
      <c r="R37" s="40">
        <v>0</v>
      </c>
      <c r="S37" s="38">
        <v>0</v>
      </c>
      <c r="T37" s="155">
        <f>SUM(R37:S37)</f>
        <v>0</v>
      </c>
      <c r="U37" s="39">
        <v>0</v>
      </c>
      <c r="V37" s="158">
        <f>T37+U37</f>
        <v>0</v>
      </c>
      <c r="W37" s="350">
        <f t="shared" si="32"/>
        <v>0</v>
      </c>
    </row>
    <row r="38" spans="2:23" ht="14.25" thickTop="1" thickBot="1">
      <c r="B38" s="133" t="s">
        <v>57</v>
      </c>
      <c r="C38" s="134">
        <f t="shared" ref="C38:E38" si="33">+C35+C36+C37</f>
        <v>0</v>
      </c>
      <c r="D38" s="136">
        <f t="shared" si="33"/>
        <v>0</v>
      </c>
      <c r="E38" s="168">
        <f t="shared" si="33"/>
        <v>0</v>
      </c>
      <c r="F38" s="134">
        <f t="shared" ref="F38" si="34">+F35+F36+F37</f>
        <v>0</v>
      </c>
      <c r="G38" s="136">
        <f t="shared" ref="G38" si="35">+G35+G36+G37</f>
        <v>0</v>
      </c>
      <c r="H38" s="168">
        <f t="shared" ref="H38" si="36">+H35+H36+H37</f>
        <v>0</v>
      </c>
      <c r="I38" s="403">
        <f>IF(E38=0,0,((H38/E38)-1)*100)</f>
        <v>0</v>
      </c>
      <c r="J38" s="4"/>
      <c r="K38" s="4"/>
      <c r="L38" s="42" t="s">
        <v>57</v>
      </c>
      <c r="M38" s="46">
        <f t="shared" ref="M38:Q38" si="37">+M35+M36+M37</f>
        <v>0</v>
      </c>
      <c r="N38" s="44">
        <f t="shared" si="37"/>
        <v>0</v>
      </c>
      <c r="O38" s="156">
        <f t="shared" si="37"/>
        <v>0</v>
      </c>
      <c r="P38" s="44">
        <f t="shared" si="37"/>
        <v>0</v>
      </c>
      <c r="Q38" s="156">
        <f t="shared" si="37"/>
        <v>0</v>
      </c>
      <c r="R38" s="46">
        <f t="shared" ref="R38" si="38">+R35+R36+R37</f>
        <v>0</v>
      </c>
      <c r="S38" s="44">
        <f t="shared" ref="S38" si="39">+S35+S36+S37</f>
        <v>0</v>
      </c>
      <c r="T38" s="156">
        <f t="shared" ref="T38" si="40">+T35+T36+T37</f>
        <v>0</v>
      </c>
      <c r="U38" s="44">
        <f t="shared" ref="U38" si="41">+U35+U36+U37</f>
        <v>0</v>
      </c>
      <c r="V38" s="156">
        <f t="shared" ref="V38" si="42">+V35+V36+V37</f>
        <v>0</v>
      </c>
      <c r="W38" s="423">
        <f>IF(Q38=0,0,((V38/Q38)-1)*100)</f>
        <v>0</v>
      </c>
    </row>
    <row r="39" spans="2:23" ht="14.25" thickTop="1" thickBot="1">
      <c r="B39" s="112" t="s">
        <v>13</v>
      </c>
      <c r="C39" s="126">
        <v>0</v>
      </c>
      <c r="D39" s="128">
        <v>0</v>
      </c>
      <c r="E39" s="164">
        <f t="shared" ref="E39:E41" si="43">SUM(C39:D39)</f>
        <v>0</v>
      </c>
      <c r="F39" s="126">
        <v>0</v>
      </c>
      <c r="G39" s="128">
        <v>0</v>
      </c>
      <c r="H39" s="164">
        <f t="shared" ref="H39" si="44">SUM(F39:G39)</f>
        <v>0</v>
      </c>
      <c r="I39" s="402">
        <f t="shared" ref="I39" si="45">IF(E39=0,0,((H39/E39)-1)*100)</f>
        <v>0</v>
      </c>
      <c r="L39" s="14" t="s">
        <v>13</v>
      </c>
      <c r="M39" s="40">
        <v>0</v>
      </c>
      <c r="N39" s="38">
        <v>0</v>
      </c>
      <c r="O39" s="155">
        <f t="shared" ref="O39:O41" si="46">SUM(M39:N39)</f>
        <v>0</v>
      </c>
      <c r="P39" s="39">
        <v>0</v>
      </c>
      <c r="Q39" s="158">
        <f>O39+P39</f>
        <v>0</v>
      </c>
      <c r="R39" s="40">
        <v>0</v>
      </c>
      <c r="S39" s="38">
        <v>0</v>
      </c>
      <c r="T39" s="155">
        <f t="shared" ref="T39" si="47">SUM(R39:S39)</f>
        <v>0</v>
      </c>
      <c r="U39" s="39">
        <v>0</v>
      </c>
      <c r="V39" s="158">
        <f>T39+U39</f>
        <v>0</v>
      </c>
      <c r="W39" s="407">
        <f t="shared" ref="W39" si="48">IF(Q39=0,0,((V39/Q39)-1)*100)</f>
        <v>0</v>
      </c>
    </row>
    <row r="40" spans="2:23" ht="14.25" thickTop="1" thickBot="1">
      <c r="B40" s="133" t="s">
        <v>64</v>
      </c>
      <c r="C40" s="134">
        <f>+C38+C39</f>
        <v>0</v>
      </c>
      <c r="D40" s="136">
        <f t="shared" ref="D40" si="49">+D38+D39</f>
        <v>0</v>
      </c>
      <c r="E40" s="165">
        <f t="shared" ref="E40" si="50">+E38+E39</f>
        <v>0</v>
      </c>
      <c r="F40" s="134">
        <f t="shared" ref="F40" si="51">+F38+F39</f>
        <v>0</v>
      </c>
      <c r="G40" s="136">
        <f t="shared" ref="G40" si="52">+G38+G39</f>
        <v>0</v>
      </c>
      <c r="H40" s="165">
        <f t="shared" ref="H40" si="53">+H38+H39</f>
        <v>0</v>
      </c>
      <c r="I40" s="403">
        <f>IF(E40=0,0,((H40/E40)-1)*100)</f>
        <v>0</v>
      </c>
      <c r="J40" s="8"/>
      <c r="K40" s="8"/>
      <c r="L40" s="42" t="s">
        <v>64</v>
      </c>
      <c r="M40" s="46">
        <f>+M38+M39</f>
        <v>0</v>
      </c>
      <c r="N40" s="44">
        <f t="shared" ref="N40" si="54">+N38+N39</f>
        <v>0</v>
      </c>
      <c r="O40" s="156">
        <f t="shared" ref="O40" si="55">+O38+O39</f>
        <v>0</v>
      </c>
      <c r="P40" s="45">
        <f t="shared" ref="P40" si="56">+P38+P39</f>
        <v>0</v>
      </c>
      <c r="Q40" s="159">
        <f t="shared" ref="Q40" si="57">+Q38+Q39</f>
        <v>0</v>
      </c>
      <c r="R40" s="46">
        <f t="shared" ref="R40" si="58">+R38+R39</f>
        <v>0</v>
      </c>
      <c r="S40" s="44">
        <f t="shared" ref="S40" si="59">+S38+S39</f>
        <v>0</v>
      </c>
      <c r="T40" s="156">
        <f t="shared" ref="T40" si="60">+T38+T39</f>
        <v>0</v>
      </c>
      <c r="U40" s="45">
        <f t="shared" ref="U40" si="61">+U38+U39</f>
        <v>0</v>
      </c>
      <c r="V40" s="159">
        <f t="shared" ref="V40" si="62">+V38+V39</f>
        <v>0</v>
      </c>
      <c r="W40" s="423">
        <f>IF(Q40=0,0,((V40/Q40)-1)*100)</f>
        <v>0</v>
      </c>
    </row>
    <row r="41" spans="2:23" ht="13.5" thickTop="1">
      <c r="B41" s="112" t="s">
        <v>14</v>
      </c>
      <c r="C41" s="126">
        <v>0</v>
      </c>
      <c r="D41" s="128">
        <v>0</v>
      </c>
      <c r="E41" s="164">
        <f t="shared" si="43"/>
        <v>0</v>
      </c>
      <c r="F41" s="126"/>
      <c r="G41" s="128"/>
      <c r="H41" s="164"/>
      <c r="I41" s="402"/>
      <c r="J41" s="4"/>
      <c r="K41" s="4"/>
      <c r="L41" s="14" t="s">
        <v>14</v>
      </c>
      <c r="M41" s="40">
        <v>0</v>
      </c>
      <c r="N41" s="38">
        <v>0</v>
      </c>
      <c r="O41" s="155">
        <f t="shared" si="46"/>
        <v>0</v>
      </c>
      <c r="P41" s="39">
        <v>0</v>
      </c>
      <c r="Q41" s="158">
        <f>O41+P41</f>
        <v>0</v>
      </c>
      <c r="R41" s="40"/>
      <c r="S41" s="38"/>
      <c r="T41" s="155"/>
      <c r="U41" s="39"/>
      <c r="V41" s="158"/>
      <c r="W41" s="407"/>
    </row>
    <row r="42" spans="2:23" ht="13.5" thickBot="1">
      <c r="B42" s="112" t="s">
        <v>15</v>
      </c>
      <c r="C42" s="126">
        <v>0</v>
      </c>
      <c r="D42" s="128">
        <v>0</v>
      </c>
      <c r="E42" s="164">
        <f>SUM(C42:D42)</f>
        <v>0</v>
      </c>
      <c r="F42" s="126"/>
      <c r="G42" s="128"/>
      <c r="H42" s="164"/>
      <c r="I42" s="402"/>
      <c r="J42" s="4"/>
      <c r="K42" s="4"/>
      <c r="L42" s="14" t="s">
        <v>15</v>
      </c>
      <c r="M42" s="40">
        <v>0</v>
      </c>
      <c r="N42" s="38">
        <v>0</v>
      </c>
      <c r="O42" s="155">
        <f>SUM(M42:N42)</f>
        <v>0</v>
      </c>
      <c r="P42" s="39">
        <v>0</v>
      </c>
      <c r="Q42" s="158">
        <f>O42+P42</f>
        <v>0</v>
      </c>
      <c r="R42" s="40"/>
      <c r="S42" s="38"/>
      <c r="T42" s="155"/>
      <c r="U42" s="39"/>
      <c r="V42" s="158"/>
      <c r="W42" s="407"/>
    </row>
    <row r="43" spans="2:23" ht="14.25" thickTop="1" thickBot="1">
      <c r="B43" s="133" t="s">
        <v>61</v>
      </c>
      <c r="C43" s="134">
        <f t="shared" ref="C43:E43" si="63">+C39+C41+C42</f>
        <v>0</v>
      </c>
      <c r="D43" s="136">
        <f t="shared" si="63"/>
        <v>0</v>
      </c>
      <c r="E43" s="165">
        <f t="shared" si="63"/>
        <v>0</v>
      </c>
      <c r="F43" s="134"/>
      <c r="G43" s="136"/>
      <c r="H43" s="165"/>
      <c r="I43" s="403"/>
      <c r="J43" s="8"/>
      <c r="K43" s="8"/>
      <c r="L43" s="42" t="s">
        <v>61</v>
      </c>
      <c r="M43" s="46">
        <f t="shared" ref="M43:Q43" si="64">+M39+M41+M42</f>
        <v>0</v>
      </c>
      <c r="N43" s="44">
        <f t="shared" si="64"/>
        <v>0</v>
      </c>
      <c r="O43" s="156">
        <f t="shared" si="64"/>
        <v>0</v>
      </c>
      <c r="P43" s="45">
        <f t="shared" si="64"/>
        <v>0</v>
      </c>
      <c r="Q43" s="159">
        <f t="shared" si="64"/>
        <v>0</v>
      </c>
      <c r="R43" s="46"/>
      <c r="S43" s="44"/>
      <c r="T43" s="156"/>
      <c r="U43" s="45"/>
      <c r="V43" s="159"/>
      <c r="W43" s="408"/>
    </row>
    <row r="44" spans="2:23" ht="13.5" thickTop="1">
      <c r="B44" s="112" t="s">
        <v>16</v>
      </c>
      <c r="C44" s="139">
        <v>0</v>
      </c>
      <c r="D44" s="141">
        <v>0</v>
      </c>
      <c r="E44" s="164">
        <f t="shared" ref="E44" si="65">SUM(C44:D44)</f>
        <v>0</v>
      </c>
      <c r="F44" s="139"/>
      <c r="G44" s="141"/>
      <c r="H44" s="164"/>
      <c r="I44" s="402"/>
      <c r="J44" s="8"/>
      <c r="K44" s="4"/>
      <c r="L44" s="14" t="s">
        <v>16</v>
      </c>
      <c r="M44" s="40">
        <v>0</v>
      </c>
      <c r="N44" s="38">
        <v>0</v>
      </c>
      <c r="O44" s="155">
        <f t="shared" ref="O44" si="66">SUM(M44:N44)</f>
        <v>0</v>
      </c>
      <c r="P44" s="151">
        <v>0</v>
      </c>
      <c r="Q44" s="326">
        <f>O44+P44</f>
        <v>0</v>
      </c>
      <c r="R44" s="40"/>
      <c r="S44" s="38"/>
      <c r="T44" s="155"/>
      <c r="U44" s="151"/>
      <c r="V44" s="326"/>
      <c r="W44" s="407"/>
    </row>
    <row r="45" spans="2:23">
      <c r="B45" s="112" t="s">
        <v>17</v>
      </c>
      <c r="C45" s="139">
        <v>0</v>
      </c>
      <c r="D45" s="141">
        <v>0</v>
      </c>
      <c r="E45" s="164">
        <f>SUM(C45:D45)</f>
        <v>0</v>
      </c>
      <c r="F45" s="139"/>
      <c r="G45" s="141"/>
      <c r="H45" s="164"/>
      <c r="I45" s="402"/>
      <c r="J45" s="4"/>
      <c r="K45" s="4"/>
      <c r="L45" s="14" t="s">
        <v>17</v>
      </c>
      <c r="M45" s="40">
        <v>0</v>
      </c>
      <c r="N45" s="38">
        <v>0</v>
      </c>
      <c r="O45" s="155">
        <f>SUM(M45:N45)</f>
        <v>0</v>
      </c>
      <c r="P45" s="151">
        <v>0</v>
      </c>
      <c r="Q45" s="155">
        <f>O45+P45</f>
        <v>0</v>
      </c>
      <c r="R45" s="40"/>
      <c r="S45" s="38"/>
      <c r="T45" s="155"/>
      <c r="U45" s="151"/>
      <c r="V45" s="155"/>
      <c r="W45" s="407"/>
    </row>
    <row r="46" spans="2:23" ht="13.5" thickBot="1">
      <c r="B46" s="112" t="s">
        <v>18</v>
      </c>
      <c r="C46" s="139">
        <v>0</v>
      </c>
      <c r="D46" s="141">
        <v>0</v>
      </c>
      <c r="E46" s="164">
        <f t="shared" ref="E46" si="67">SUM(C46:D46)</f>
        <v>0</v>
      </c>
      <c r="F46" s="139"/>
      <c r="G46" s="141"/>
      <c r="H46" s="164"/>
      <c r="I46" s="402"/>
      <c r="J46" s="4"/>
      <c r="K46" s="4"/>
      <c r="L46" s="14" t="s">
        <v>18</v>
      </c>
      <c r="M46" s="40">
        <v>0</v>
      </c>
      <c r="N46" s="38">
        <v>0</v>
      </c>
      <c r="O46" s="155">
        <f t="shared" ref="O46" si="68">SUM(M46:N46)</f>
        <v>0</v>
      </c>
      <c r="P46" s="151">
        <v>0</v>
      </c>
      <c r="Q46" s="155">
        <f>O46+P46</f>
        <v>0</v>
      </c>
      <c r="R46" s="40"/>
      <c r="S46" s="38"/>
      <c r="T46" s="155"/>
      <c r="U46" s="151"/>
      <c r="V46" s="155"/>
      <c r="W46" s="407"/>
    </row>
    <row r="47" spans="2:23" ht="16.5" thickTop="1" thickBot="1">
      <c r="B47" s="142" t="s">
        <v>19</v>
      </c>
      <c r="C47" s="134">
        <f t="shared" ref="C47:E47" si="69">+C44+C45+C46</f>
        <v>0</v>
      </c>
      <c r="D47" s="145">
        <f t="shared" si="69"/>
        <v>0</v>
      </c>
      <c r="E47" s="166">
        <f t="shared" si="69"/>
        <v>0</v>
      </c>
      <c r="F47" s="134"/>
      <c r="G47" s="145"/>
      <c r="H47" s="166"/>
      <c r="I47" s="403"/>
      <c r="J47" s="4"/>
      <c r="K47" s="11"/>
      <c r="L47" s="48" t="s">
        <v>19</v>
      </c>
      <c r="M47" s="49">
        <f t="shared" ref="M47:Q47" si="70">+M44+M45+M46</f>
        <v>0</v>
      </c>
      <c r="N47" s="50">
        <f t="shared" si="70"/>
        <v>0</v>
      </c>
      <c r="O47" s="157">
        <f t="shared" si="70"/>
        <v>0</v>
      </c>
      <c r="P47" s="50">
        <f t="shared" si="70"/>
        <v>0</v>
      </c>
      <c r="Q47" s="157">
        <f t="shared" si="70"/>
        <v>0</v>
      </c>
      <c r="R47" s="49"/>
      <c r="S47" s="50"/>
      <c r="T47" s="157"/>
      <c r="U47" s="50"/>
      <c r="V47" s="157"/>
      <c r="W47" s="409"/>
    </row>
    <row r="48" spans="2:23" ht="13.5" thickTop="1">
      <c r="B48" s="112" t="s">
        <v>20</v>
      </c>
      <c r="C48" s="126">
        <v>0</v>
      </c>
      <c r="D48" s="128">
        <v>0</v>
      </c>
      <c r="E48" s="167">
        <f t="shared" ref="E48:E50" si="71">SUM(C48:D48)</f>
        <v>0</v>
      </c>
      <c r="F48" s="126"/>
      <c r="G48" s="128"/>
      <c r="H48" s="167"/>
      <c r="I48" s="402"/>
      <c r="J48" s="4"/>
      <c r="K48" s="4"/>
      <c r="L48" s="14" t="s">
        <v>21</v>
      </c>
      <c r="M48" s="40">
        <v>0</v>
      </c>
      <c r="N48" s="38">
        <v>0</v>
      </c>
      <c r="O48" s="155">
        <f t="shared" ref="O48:O50" si="72">SUM(M48:N48)</f>
        <v>0</v>
      </c>
      <c r="P48" s="151">
        <v>0</v>
      </c>
      <c r="Q48" s="155">
        <f>O48+P48</f>
        <v>0</v>
      </c>
      <c r="R48" s="40"/>
      <c r="S48" s="38"/>
      <c r="T48" s="155"/>
      <c r="U48" s="151"/>
      <c r="V48" s="155"/>
      <c r="W48" s="407"/>
    </row>
    <row r="49" spans="2:23">
      <c r="B49" s="112" t="s">
        <v>22</v>
      </c>
      <c r="C49" s="126">
        <v>0</v>
      </c>
      <c r="D49" s="128">
        <v>0</v>
      </c>
      <c r="E49" s="160">
        <f t="shared" si="71"/>
        <v>0</v>
      </c>
      <c r="F49" s="126"/>
      <c r="G49" s="128"/>
      <c r="H49" s="160"/>
      <c r="I49" s="402"/>
      <c r="J49" s="10"/>
      <c r="K49" s="4"/>
      <c r="L49" s="14" t="s">
        <v>22</v>
      </c>
      <c r="M49" s="40">
        <v>0</v>
      </c>
      <c r="N49" s="38">
        <v>0</v>
      </c>
      <c r="O49" s="155">
        <f t="shared" si="72"/>
        <v>0</v>
      </c>
      <c r="P49" s="151">
        <v>0</v>
      </c>
      <c r="Q49" s="155">
        <f>O49+P49</f>
        <v>0</v>
      </c>
      <c r="R49" s="40"/>
      <c r="S49" s="38"/>
      <c r="T49" s="155"/>
      <c r="U49" s="151"/>
      <c r="V49" s="155"/>
      <c r="W49" s="407"/>
    </row>
    <row r="50" spans="2:23" ht="13.5" thickBot="1">
      <c r="B50" s="112" t="s">
        <v>23</v>
      </c>
      <c r="C50" s="126">
        <v>0</v>
      </c>
      <c r="D50" s="147">
        <v>0</v>
      </c>
      <c r="E50" s="162">
        <f t="shared" si="71"/>
        <v>0</v>
      </c>
      <c r="F50" s="126"/>
      <c r="G50" s="147"/>
      <c r="H50" s="162"/>
      <c r="I50" s="404"/>
      <c r="J50" s="4"/>
      <c r="K50" s="4"/>
      <c r="L50" s="14" t="s">
        <v>23</v>
      </c>
      <c r="M50" s="40">
        <v>0</v>
      </c>
      <c r="N50" s="38">
        <v>0</v>
      </c>
      <c r="O50" s="155">
        <f t="shared" si="72"/>
        <v>0</v>
      </c>
      <c r="P50" s="151">
        <v>0</v>
      </c>
      <c r="Q50" s="155">
        <f>O50+P50</f>
        <v>0</v>
      </c>
      <c r="R50" s="40"/>
      <c r="S50" s="38"/>
      <c r="T50" s="155"/>
      <c r="U50" s="151"/>
      <c r="V50" s="155"/>
      <c r="W50" s="407"/>
    </row>
    <row r="51" spans="2:23" ht="14.25" thickTop="1" thickBot="1">
      <c r="B51" s="133" t="s">
        <v>24</v>
      </c>
      <c r="C51" s="134">
        <f t="shared" ref="C51:E51" si="73">+C48+C49+C50</f>
        <v>0</v>
      </c>
      <c r="D51" s="136">
        <f t="shared" si="73"/>
        <v>0</v>
      </c>
      <c r="E51" s="168">
        <f t="shared" si="73"/>
        <v>0</v>
      </c>
      <c r="F51" s="134"/>
      <c r="G51" s="136"/>
      <c r="H51" s="168"/>
      <c r="I51" s="403"/>
      <c r="J51" s="4"/>
      <c r="K51" s="4"/>
      <c r="L51" s="42" t="s">
        <v>24</v>
      </c>
      <c r="M51" s="46">
        <f t="shared" ref="M51:Q51" si="74">+M48+M49+M50</f>
        <v>0</v>
      </c>
      <c r="N51" s="44">
        <f t="shared" si="74"/>
        <v>0</v>
      </c>
      <c r="O51" s="156">
        <f t="shared" si="74"/>
        <v>0</v>
      </c>
      <c r="P51" s="44">
        <f t="shared" si="74"/>
        <v>0</v>
      </c>
      <c r="Q51" s="156">
        <f t="shared" si="74"/>
        <v>0</v>
      </c>
      <c r="R51" s="46"/>
      <c r="S51" s="44"/>
      <c r="T51" s="156"/>
      <c r="U51" s="44"/>
      <c r="V51" s="156"/>
      <c r="W51" s="408"/>
    </row>
    <row r="52" spans="2:23" ht="14.25" thickTop="1" thickBot="1">
      <c r="B52" s="133" t="s">
        <v>7</v>
      </c>
      <c r="C52" s="134">
        <f>+C43+C47+C51</f>
        <v>0</v>
      </c>
      <c r="D52" s="136">
        <f t="shared" ref="D52:E52" si="75">+D43+D47+D51</f>
        <v>0</v>
      </c>
      <c r="E52" s="165">
        <f t="shared" si="75"/>
        <v>0</v>
      </c>
      <c r="F52" s="134"/>
      <c r="G52" s="136"/>
      <c r="H52" s="165"/>
      <c r="I52" s="138"/>
      <c r="J52" s="8"/>
      <c r="K52" s="8"/>
      <c r="L52" s="42" t="s">
        <v>7</v>
      </c>
      <c r="M52" s="46">
        <f>+M43+M47+M51</f>
        <v>0</v>
      </c>
      <c r="N52" s="44">
        <f t="shared" ref="N52:Q52" si="76">+N43+N47+N51</f>
        <v>0</v>
      </c>
      <c r="O52" s="156">
        <f t="shared" si="76"/>
        <v>0</v>
      </c>
      <c r="P52" s="45">
        <f t="shared" si="76"/>
        <v>0</v>
      </c>
      <c r="Q52" s="159">
        <f t="shared" si="76"/>
        <v>0</v>
      </c>
      <c r="R52" s="46"/>
      <c r="S52" s="44"/>
      <c r="T52" s="156"/>
      <c r="U52" s="45"/>
      <c r="V52" s="159"/>
      <c r="W52" s="423"/>
    </row>
    <row r="53" spans="2:23" ht="14.25" thickTop="1" thickBot="1">
      <c r="B53" s="149" t="s">
        <v>60</v>
      </c>
      <c r="C53" s="108"/>
      <c r="D53" s="108"/>
      <c r="E53" s="108"/>
      <c r="F53" s="108"/>
      <c r="G53" s="108"/>
      <c r="H53" s="108"/>
      <c r="I53" s="109"/>
      <c r="J53" s="4"/>
      <c r="K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2:23" ht="13.5" thickTop="1">
      <c r="B54" s="424" t="s">
        <v>27</v>
      </c>
      <c r="C54" s="425"/>
      <c r="D54" s="425"/>
      <c r="E54" s="425"/>
      <c r="F54" s="425"/>
      <c r="G54" s="425"/>
      <c r="H54" s="425"/>
      <c r="I54" s="426"/>
      <c r="J54" s="4"/>
      <c r="K54" s="4"/>
      <c r="L54" s="427" t="s">
        <v>28</v>
      </c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9"/>
    </row>
    <row r="55" spans="2:23" ht="13.5" thickBot="1">
      <c r="B55" s="430" t="s">
        <v>30</v>
      </c>
      <c r="C55" s="431"/>
      <c r="D55" s="431"/>
      <c r="E55" s="431"/>
      <c r="F55" s="431"/>
      <c r="G55" s="431"/>
      <c r="H55" s="431"/>
      <c r="I55" s="432"/>
      <c r="J55" s="4"/>
      <c r="K55" s="4"/>
      <c r="L55" s="433" t="s">
        <v>50</v>
      </c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5"/>
    </row>
    <row r="56" spans="2:23" ht="14.25" thickTop="1" thickBot="1">
      <c r="B56" s="107"/>
      <c r="C56" s="108"/>
      <c r="D56" s="108"/>
      <c r="E56" s="108"/>
      <c r="F56" s="108"/>
      <c r="G56" s="108"/>
      <c r="H56" s="108"/>
      <c r="I56" s="109"/>
      <c r="J56" s="4"/>
      <c r="K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2:23" ht="14.25" thickTop="1" thickBot="1">
      <c r="B57" s="110"/>
      <c r="C57" s="460" t="s">
        <v>59</v>
      </c>
      <c r="D57" s="461"/>
      <c r="E57" s="462"/>
      <c r="F57" s="436" t="s">
        <v>63</v>
      </c>
      <c r="G57" s="437"/>
      <c r="H57" s="438"/>
      <c r="I57" s="111" t="s">
        <v>2</v>
      </c>
      <c r="J57" s="4"/>
      <c r="K57" s="4"/>
      <c r="L57" s="12"/>
      <c r="M57" s="439" t="s">
        <v>59</v>
      </c>
      <c r="N57" s="440"/>
      <c r="O57" s="440"/>
      <c r="P57" s="440"/>
      <c r="Q57" s="441"/>
      <c r="R57" s="439" t="s">
        <v>63</v>
      </c>
      <c r="S57" s="440"/>
      <c r="T57" s="440"/>
      <c r="U57" s="440"/>
      <c r="V57" s="441"/>
      <c r="W57" s="13" t="s">
        <v>2</v>
      </c>
    </row>
    <row r="58" spans="2:23" ht="13.5" thickTop="1">
      <c r="B58" s="112" t="s">
        <v>3</v>
      </c>
      <c r="C58" s="113"/>
      <c r="D58" s="114"/>
      <c r="E58" s="115"/>
      <c r="F58" s="113"/>
      <c r="G58" s="114"/>
      <c r="H58" s="115"/>
      <c r="I58" s="116" t="s">
        <v>4</v>
      </c>
      <c r="J58" s="4"/>
      <c r="K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2:23" ht="13.5" thickBot="1">
      <c r="B59" s="117" t="s">
        <v>29</v>
      </c>
      <c r="C59" s="118" t="s">
        <v>5</v>
      </c>
      <c r="D59" s="119" t="s">
        <v>6</v>
      </c>
      <c r="E59" s="341" t="s">
        <v>7</v>
      </c>
      <c r="F59" s="118" t="s">
        <v>5</v>
      </c>
      <c r="G59" s="119" t="s">
        <v>6</v>
      </c>
      <c r="H59" s="341" t="s">
        <v>7</v>
      </c>
      <c r="I59" s="121"/>
      <c r="J59" s="4"/>
      <c r="K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2:23" ht="5.25" customHeight="1" thickTop="1">
      <c r="B60" s="112"/>
      <c r="C60" s="122"/>
      <c r="D60" s="123"/>
      <c r="E60" s="124"/>
      <c r="F60" s="122"/>
      <c r="G60" s="123"/>
      <c r="H60" s="124"/>
      <c r="I60" s="125"/>
      <c r="J60" s="4"/>
      <c r="K60" s="4"/>
      <c r="L60" s="14"/>
      <c r="M60" s="30"/>
      <c r="N60" s="31"/>
      <c r="O60" s="32"/>
      <c r="P60" s="33"/>
      <c r="Q60" s="32"/>
      <c r="R60" s="34"/>
      <c r="S60" s="31"/>
      <c r="T60" s="32"/>
      <c r="U60" s="33"/>
      <c r="V60" s="35"/>
      <c r="W60" s="36"/>
    </row>
    <row r="61" spans="2:23">
      <c r="B61" s="112" t="s">
        <v>10</v>
      </c>
      <c r="C61" s="126">
        <f t="shared" ref="C61:H63" si="77">+C9+C35</f>
        <v>1036</v>
      </c>
      <c r="D61" s="128">
        <f t="shared" si="77"/>
        <v>1036</v>
      </c>
      <c r="E61" s="164">
        <f t="shared" si="77"/>
        <v>2072</v>
      </c>
      <c r="F61" s="126">
        <f t="shared" si="77"/>
        <v>857</v>
      </c>
      <c r="G61" s="128">
        <f t="shared" si="77"/>
        <v>860</v>
      </c>
      <c r="H61" s="164">
        <f t="shared" si="77"/>
        <v>1717</v>
      </c>
      <c r="I61" s="129">
        <f t="shared" ref="I61:I63" si="78">IF(E61=0,0,((H61/E61)-1)*100)</f>
        <v>-17.133204633204635</v>
      </c>
      <c r="J61" s="4"/>
      <c r="K61" s="7"/>
      <c r="L61" s="14" t="s">
        <v>10</v>
      </c>
      <c r="M61" s="37">
        <f t="shared" ref="M61:N63" si="79">+M9+M35</f>
        <v>146916</v>
      </c>
      <c r="N61" s="38">
        <f t="shared" si="79"/>
        <v>148168</v>
      </c>
      <c r="O61" s="155">
        <f>SUM(M61:N61)</f>
        <v>295084</v>
      </c>
      <c r="P61" s="39">
        <f t="shared" ref="P61:S63" si="80">+P9+P35</f>
        <v>0</v>
      </c>
      <c r="Q61" s="155">
        <f t="shared" si="80"/>
        <v>295084</v>
      </c>
      <c r="R61" s="40">
        <f t="shared" si="80"/>
        <v>133999</v>
      </c>
      <c r="S61" s="38">
        <f t="shared" si="80"/>
        <v>134145</v>
      </c>
      <c r="T61" s="155">
        <f>SUM(R61:S61)</f>
        <v>268144</v>
      </c>
      <c r="U61" s="39">
        <f>U9+U35</f>
        <v>217</v>
      </c>
      <c r="V61" s="158">
        <f>+T61+U61</f>
        <v>268361</v>
      </c>
      <c r="W61" s="41">
        <f t="shared" ref="W61:W63" si="81">IF(Q61=0,0,((V61/Q61)-1)*100)</f>
        <v>-9.0560653915495273</v>
      </c>
    </row>
    <row r="62" spans="2:23">
      <c r="B62" s="112" t="s">
        <v>11</v>
      </c>
      <c r="C62" s="126">
        <f t="shared" si="77"/>
        <v>1094</v>
      </c>
      <c r="D62" s="128">
        <f t="shared" si="77"/>
        <v>1096</v>
      </c>
      <c r="E62" s="164">
        <f t="shared" si="77"/>
        <v>2190</v>
      </c>
      <c r="F62" s="126">
        <f t="shared" si="77"/>
        <v>913</v>
      </c>
      <c r="G62" s="128">
        <f t="shared" si="77"/>
        <v>910</v>
      </c>
      <c r="H62" s="164">
        <f t="shared" si="77"/>
        <v>1823</v>
      </c>
      <c r="I62" s="129">
        <f t="shared" si="78"/>
        <v>-16.75799086757991</v>
      </c>
      <c r="J62" s="4"/>
      <c r="K62" s="7"/>
      <c r="L62" s="14" t="s">
        <v>11</v>
      </c>
      <c r="M62" s="37">
        <f t="shared" si="79"/>
        <v>164812</v>
      </c>
      <c r="N62" s="38">
        <f t="shared" si="79"/>
        <v>159381</v>
      </c>
      <c r="O62" s="155">
        <f t="shared" ref="O62:O63" si="82">SUM(M62:N62)</f>
        <v>324193</v>
      </c>
      <c r="P62" s="39">
        <f t="shared" si="80"/>
        <v>0</v>
      </c>
      <c r="Q62" s="155">
        <f t="shared" si="80"/>
        <v>324193</v>
      </c>
      <c r="R62" s="40">
        <f t="shared" si="80"/>
        <v>146477</v>
      </c>
      <c r="S62" s="38">
        <f t="shared" si="80"/>
        <v>140444</v>
      </c>
      <c r="T62" s="155">
        <f t="shared" ref="T62:T63" si="83">SUM(R62:S62)</f>
        <v>286921</v>
      </c>
      <c r="U62" s="39">
        <f>U10+U36</f>
        <v>237</v>
      </c>
      <c r="V62" s="158">
        <f>+T62+U62</f>
        <v>287158</v>
      </c>
      <c r="W62" s="41">
        <f t="shared" si="81"/>
        <v>-11.423750667040933</v>
      </c>
    </row>
    <row r="63" spans="2:23" ht="13.5" thickBot="1">
      <c r="B63" s="117" t="s">
        <v>12</v>
      </c>
      <c r="C63" s="130">
        <f t="shared" si="77"/>
        <v>1153</v>
      </c>
      <c r="D63" s="132">
        <f t="shared" si="77"/>
        <v>1151</v>
      </c>
      <c r="E63" s="164">
        <f t="shared" si="77"/>
        <v>2304</v>
      </c>
      <c r="F63" s="130">
        <f t="shared" si="77"/>
        <v>1005</v>
      </c>
      <c r="G63" s="132">
        <f t="shared" si="77"/>
        <v>1007</v>
      </c>
      <c r="H63" s="164">
        <f t="shared" si="77"/>
        <v>2012</v>
      </c>
      <c r="I63" s="129">
        <f t="shared" si="78"/>
        <v>-12.673611111111116</v>
      </c>
      <c r="J63" s="4"/>
      <c r="K63" s="7"/>
      <c r="L63" s="23" t="s">
        <v>12</v>
      </c>
      <c r="M63" s="37">
        <f t="shared" si="79"/>
        <v>172317</v>
      </c>
      <c r="N63" s="38">
        <f t="shared" si="79"/>
        <v>167703</v>
      </c>
      <c r="O63" s="155">
        <f t="shared" si="82"/>
        <v>340020</v>
      </c>
      <c r="P63" s="39">
        <f t="shared" si="80"/>
        <v>0</v>
      </c>
      <c r="Q63" s="155">
        <f t="shared" si="80"/>
        <v>340020</v>
      </c>
      <c r="R63" s="40">
        <f t="shared" si="80"/>
        <v>164189</v>
      </c>
      <c r="S63" s="38">
        <f t="shared" si="80"/>
        <v>157584</v>
      </c>
      <c r="T63" s="155">
        <f t="shared" si="83"/>
        <v>321773</v>
      </c>
      <c r="U63" s="39">
        <f>U11+U37</f>
        <v>575</v>
      </c>
      <c r="V63" s="158">
        <f>+T63+U63</f>
        <v>322348</v>
      </c>
      <c r="W63" s="41">
        <f t="shared" si="81"/>
        <v>-5.19734133286277</v>
      </c>
    </row>
    <row r="64" spans="2:23" ht="14.25" thickTop="1" thickBot="1">
      <c r="B64" s="133" t="s">
        <v>57</v>
      </c>
      <c r="C64" s="134">
        <f>+C61+C62+C63</f>
        <v>3283</v>
      </c>
      <c r="D64" s="135">
        <f t="shared" ref="D64" si="84">+D61+D62+D63</f>
        <v>3283</v>
      </c>
      <c r="E64" s="161">
        <f t="shared" ref="E64" si="85">+E61+E62+E63</f>
        <v>6566</v>
      </c>
      <c r="F64" s="134">
        <f t="shared" ref="F64" si="86">+F61+F62+F63</f>
        <v>2775</v>
      </c>
      <c r="G64" s="136">
        <f t="shared" ref="G64" si="87">+G61+G62+G63</f>
        <v>2777</v>
      </c>
      <c r="H64" s="168">
        <f t="shared" ref="H64" si="88">+H61+H62+H63</f>
        <v>5552</v>
      </c>
      <c r="I64" s="137">
        <f>IF(E64=0,0,((H64/E64)-1)*100)</f>
        <v>-15.443192202254041</v>
      </c>
      <c r="J64" s="4"/>
      <c r="K64" s="4"/>
      <c r="L64" s="42" t="s">
        <v>57</v>
      </c>
      <c r="M64" s="43">
        <f>+M61+M62+M63</f>
        <v>484045</v>
      </c>
      <c r="N64" s="44">
        <f t="shared" ref="N64" si="89">+N61+N62+N63</f>
        <v>475252</v>
      </c>
      <c r="O64" s="156">
        <f t="shared" ref="O64" si="90">+O61+O62+O63</f>
        <v>959297</v>
      </c>
      <c r="P64" s="45">
        <f t="shared" ref="P64" si="91">+P61+P62+P63</f>
        <v>0</v>
      </c>
      <c r="Q64" s="156">
        <f t="shared" ref="Q64" si="92">+Q61+Q62+Q63</f>
        <v>959297</v>
      </c>
      <c r="R64" s="46">
        <f t="shared" ref="R64" si="93">+R61+R62+R63</f>
        <v>444665</v>
      </c>
      <c r="S64" s="44">
        <f t="shared" ref="S64" si="94">+S61+S62+S63</f>
        <v>432173</v>
      </c>
      <c r="T64" s="156">
        <f t="shared" ref="T64" si="95">+T61+T62+T63</f>
        <v>876838</v>
      </c>
      <c r="U64" s="44">
        <f t="shared" ref="U64" si="96">+U61+U62+U63</f>
        <v>1029</v>
      </c>
      <c r="V64" s="156">
        <f t="shared" ref="V64" si="97">+V61+V62+V63</f>
        <v>877867</v>
      </c>
      <c r="W64" s="47">
        <f>IF(Q64=0,0,((V64/Q64)-1)*100)</f>
        <v>-8.488507730139883</v>
      </c>
    </row>
    <row r="65" spans="2:23" ht="14.25" thickTop="1" thickBot="1">
      <c r="B65" s="112" t="s">
        <v>13</v>
      </c>
      <c r="C65" s="126">
        <f t="shared" ref="C65:H65" si="98">+C13+C39</f>
        <v>1139</v>
      </c>
      <c r="D65" s="128">
        <f t="shared" si="98"/>
        <v>1140</v>
      </c>
      <c r="E65" s="164">
        <f t="shared" si="98"/>
        <v>2279</v>
      </c>
      <c r="F65" s="126">
        <f t="shared" si="98"/>
        <v>1068</v>
      </c>
      <c r="G65" s="128">
        <f t="shared" si="98"/>
        <v>1068</v>
      </c>
      <c r="H65" s="164">
        <f t="shared" si="98"/>
        <v>2136</v>
      </c>
      <c r="I65" s="129">
        <f t="shared" ref="I65" si="99">IF(E65=0,0,((H65/E65)-1)*100)</f>
        <v>-6.2746818780166747</v>
      </c>
      <c r="J65" s="4"/>
      <c r="K65" s="4"/>
      <c r="L65" s="14" t="s">
        <v>13</v>
      </c>
      <c r="M65" s="37">
        <f>+M13+M39</f>
        <v>145666</v>
      </c>
      <c r="N65" s="38">
        <f>+N13+N39</f>
        <v>150647</v>
      </c>
      <c r="O65" s="155">
        <f t="shared" ref="O65:O67" si="100">SUM(M65:N65)</f>
        <v>296313</v>
      </c>
      <c r="P65" s="39">
        <f>+P13+P39</f>
        <v>0</v>
      </c>
      <c r="Q65" s="155">
        <f>+Q13+Q39</f>
        <v>296313</v>
      </c>
      <c r="R65" s="40">
        <f>+R13+R39</f>
        <v>162635</v>
      </c>
      <c r="S65" s="38">
        <f>+S13+S39</f>
        <v>164903</v>
      </c>
      <c r="T65" s="155">
        <f t="shared" ref="T65" si="101">SUM(R65:S65)</f>
        <v>327538</v>
      </c>
      <c r="U65" s="39">
        <f>U13+U39</f>
        <v>379</v>
      </c>
      <c r="V65" s="158">
        <f>+T65+U65</f>
        <v>327917</v>
      </c>
      <c r="W65" s="41">
        <f t="shared" ref="W65" si="102">IF(Q65=0,0,((V65/Q65)-1)*100)</f>
        <v>10.66574871841599</v>
      </c>
    </row>
    <row r="66" spans="2:23" ht="14.25" thickTop="1" thickBot="1">
      <c r="B66" s="133" t="s">
        <v>64</v>
      </c>
      <c r="C66" s="134">
        <f>+C64+C65</f>
        <v>4422</v>
      </c>
      <c r="D66" s="136">
        <f t="shared" ref="D66" si="103">+D64+D65</f>
        <v>4423</v>
      </c>
      <c r="E66" s="165">
        <f t="shared" ref="E66" si="104">+E64+E65</f>
        <v>8845</v>
      </c>
      <c r="F66" s="134">
        <f t="shared" ref="F66" si="105">+F64+F65</f>
        <v>3843</v>
      </c>
      <c r="G66" s="136">
        <f t="shared" ref="G66" si="106">+G64+G65</f>
        <v>3845</v>
      </c>
      <c r="H66" s="165">
        <f t="shared" ref="H66" si="107">+H64+H65</f>
        <v>7688</v>
      </c>
      <c r="I66" s="138">
        <f>IF(E66=0,0,((H66/E66)-1)*100)</f>
        <v>-13.080836630864901</v>
      </c>
      <c r="J66" s="8"/>
      <c r="K66" s="8"/>
      <c r="L66" s="42" t="s">
        <v>64</v>
      </c>
      <c r="M66" s="46">
        <f>+M64+M65</f>
        <v>629711</v>
      </c>
      <c r="N66" s="44">
        <f t="shared" ref="N66" si="108">+N64+N65</f>
        <v>625899</v>
      </c>
      <c r="O66" s="156">
        <f t="shared" ref="O66" si="109">+O64+O65</f>
        <v>1255610</v>
      </c>
      <c r="P66" s="45">
        <f t="shared" ref="P66" si="110">+P64+P65</f>
        <v>0</v>
      </c>
      <c r="Q66" s="159">
        <f t="shared" ref="Q66" si="111">+Q64+Q65</f>
        <v>1255610</v>
      </c>
      <c r="R66" s="46">
        <f t="shared" ref="R66" si="112">+R64+R65</f>
        <v>607300</v>
      </c>
      <c r="S66" s="44">
        <f t="shared" ref="S66" si="113">+S64+S65</f>
        <v>597076</v>
      </c>
      <c r="T66" s="156">
        <f t="shared" ref="T66" si="114">+T64+T65</f>
        <v>1204376</v>
      </c>
      <c r="U66" s="45">
        <f t="shared" ref="U66" si="115">+U64+U65</f>
        <v>1408</v>
      </c>
      <c r="V66" s="159">
        <f t="shared" ref="V66" si="116">+V64+V65</f>
        <v>1205784</v>
      </c>
      <c r="W66" s="47">
        <f>IF(Q66=0,0,((V66/Q66)-1)*100)</f>
        <v>-3.9682704024338822</v>
      </c>
    </row>
    <row r="67" spans="2:23" ht="13.5" thickTop="1">
      <c r="B67" s="112" t="s">
        <v>14</v>
      </c>
      <c r="C67" s="126">
        <f t="shared" ref="C67:E68" si="117">+C15+C41</f>
        <v>974</v>
      </c>
      <c r="D67" s="128">
        <f t="shared" si="117"/>
        <v>973</v>
      </c>
      <c r="E67" s="164">
        <f t="shared" si="117"/>
        <v>1947</v>
      </c>
      <c r="F67" s="126"/>
      <c r="G67" s="128"/>
      <c r="H67" s="164"/>
      <c r="I67" s="129"/>
      <c r="J67" s="4"/>
      <c r="K67" s="4"/>
      <c r="L67" s="14" t="s">
        <v>14</v>
      </c>
      <c r="M67" s="37">
        <f>+M15+M41</f>
        <v>125860</v>
      </c>
      <c r="N67" s="38">
        <f>+N15+N41</f>
        <v>134993</v>
      </c>
      <c r="O67" s="155">
        <f t="shared" si="100"/>
        <v>260853</v>
      </c>
      <c r="P67" s="39">
        <f t="shared" ref="P67:Q68" si="118">+P15+P41</f>
        <v>0</v>
      </c>
      <c r="Q67" s="155">
        <f t="shared" si="118"/>
        <v>260853</v>
      </c>
      <c r="R67" s="40"/>
      <c r="S67" s="38"/>
      <c r="T67" s="155"/>
      <c r="U67" s="39"/>
      <c r="V67" s="158"/>
      <c r="W67" s="41"/>
    </row>
    <row r="68" spans="2:23" ht="13.5" thickBot="1">
      <c r="B68" s="112" t="s">
        <v>15</v>
      </c>
      <c r="C68" s="126">
        <f t="shared" si="117"/>
        <v>972</v>
      </c>
      <c r="D68" s="128">
        <f t="shared" si="117"/>
        <v>975</v>
      </c>
      <c r="E68" s="164">
        <f t="shared" si="117"/>
        <v>1947</v>
      </c>
      <c r="F68" s="126"/>
      <c r="G68" s="128"/>
      <c r="H68" s="164"/>
      <c r="I68" s="129"/>
      <c r="J68" s="4"/>
      <c r="K68" s="4"/>
      <c r="L68" s="14" t="s">
        <v>15</v>
      </c>
      <c r="M68" s="37">
        <f>+M16+M42</f>
        <v>139025</v>
      </c>
      <c r="N68" s="38">
        <f>+N16+N42</f>
        <v>149559</v>
      </c>
      <c r="O68" s="155">
        <f>SUM(M68:N68)</f>
        <v>288584</v>
      </c>
      <c r="P68" s="39">
        <f t="shared" si="118"/>
        <v>0</v>
      </c>
      <c r="Q68" s="155">
        <f t="shared" si="118"/>
        <v>288584</v>
      </c>
      <c r="R68" s="40"/>
      <c r="S68" s="38"/>
      <c r="T68" s="155"/>
      <c r="U68" s="39"/>
      <c r="V68" s="158"/>
      <c r="W68" s="41"/>
    </row>
    <row r="69" spans="2:23" ht="14.25" thickTop="1" thickBot="1">
      <c r="B69" s="133" t="s">
        <v>61</v>
      </c>
      <c r="C69" s="134">
        <f>+C65+C67+C68</f>
        <v>3085</v>
      </c>
      <c r="D69" s="136">
        <f t="shared" ref="D69" si="119">+D65+D67+D68</f>
        <v>3088</v>
      </c>
      <c r="E69" s="161">
        <f t="shared" ref="E69" si="120">+E65+E67+E68</f>
        <v>6173</v>
      </c>
      <c r="F69" s="134"/>
      <c r="G69" s="136"/>
      <c r="H69" s="165"/>
      <c r="I69" s="138"/>
      <c r="J69" s="8"/>
      <c r="K69" s="8"/>
      <c r="L69" s="42" t="s">
        <v>61</v>
      </c>
      <c r="M69" s="46">
        <f>+M65+M67+M68</f>
        <v>410551</v>
      </c>
      <c r="N69" s="44">
        <f t="shared" ref="N69" si="121">+N65+N67+N68</f>
        <v>435199</v>
      </c>
      <c r="O69" s="156">
        <f t="shared" ref="O69" si="122">+O65+O67+O68</f>
        <v>845750</v>
      </c>
      <c r="P69" s="45">
        <f t="shared" ref="P69" si="123">+P65+P67+P68</f>
        <v>0</v>
      </c>
      <c r="Q69" s="159">
        <f t="shared" ref="Q69" si="124">+Q65+Q67+Q68</f>
        <v>845750</v>
      </c>
      <c r="R69" s="46"/>
      <c r="S69" s="44"/>
      <c r="T69" s="156"/>
      <c r="U69" s="45"/>
      <c r="V69" s="159"/>
      <c r="W69" s="47"/>
    </row>
    <row r="70" spans="2:23" ht="13.5" thickTop="1">
      <c r="B70" s="112" t="s">
        <v>16</v>
      </c>
      <c r="C70" s="139">
        <f t="shared" ref="C70:E72" si="125">+C18+C44</f>
        <v>915</v>
      </c>
      <c r="D70" s="141">
        <f t="shared" si="125"/>
        <v>916</v>
      </c>
      <c r="E70" s="164">
        <f t="shared" si="125"/>
        <v>1831</v>
      </c>
      <c r="F70" s="139"/>
      <c r="G70" s="141"/>
      <c r="H70" s="164"/>
      <c r="I70" s="129"/>
      <c r="J70" s="8"/>
      <c r="K70" s="8"/>
      <c r="L70" s="14" t="s">
        <v>16</v>
      </c>
      <c r="M70" s="37">
        <f t="shared" ref="M70:N72" si="126">+M18+M44</f>
        <v>140971</v>
      </c>
      <c r="N70" s="38">
        <f t="shared" si="126"/>
        <v>141581</v>
      </c>
      <c r="O70" s="155">
        <f t="shared" ref="O70:O72" si="127">SUM(M70:N70)</f>
        <v>282552</v>
      </c>
      <c r="P70" s="39">
        <f t="shared" ref="P70:Q72" si="128">+P18+P44</f>
        <v>0</v>
      </c>
      <c r="Q70" s="155">
        <f t="shared" si="128"/>
        <v>282552</v>
      </c>
      <c r="R70" s="40"/>
      <c r="S70" s="38"/>
      <c r="T70" s="155"/>
      <c r="U70" s="39"/>
      <c r="V70" s="158"/>
      <c r="W70" s="41"/>
    </row>
    <row r="71" spans="2:23">
      <c r="B71" s="112" t="s">
        <v>17</v>
      </c>
      <c r="C71" s="139">
        <f t="shared" si="125"/>
        <v>864</v>
      </c>
      <c r="D71" s="141">
        <f t="shared" si="125"/>
        <v>862</v>
      </c>
      <c r="E71" s="164">
        <f t="shared" si="125"/>
        <v>1726</v>
      </c>
      <c r="F71" s="139"/>
      <c r="G71" s="141"/>
      <c r="H71" s="164"/>
      <c r="I71" s="129"/>
      <c r="J71" s="4"/>
      <c r="K71" s="4"/>
      <c r="L71" s="14" t="s">
        <v>17</v>
      </c>
      <c r="M71" s="37">
        <f t="shared" si="126"/>
        <v>124297</v>
      </c>
      <c r="N71" s="38">
        <f t="shared" si="126"/>
        <v>126531</v>
      </c>
      <c r="O71" s="155">
        <f>SUM(M71:N71)</f>
        <v>250828</v>
      </c>
      <c r="P71" s="39">
        <f t="shared" si="128"/>
        <v>0</v>
      </c>
      <c r="Q71" s="155">
        <f t="shared" si="128"/>
        <v>250828</v>
      </c>
      <c r="R71" s="40"/>
      <c r="S71" s="38"/>
      <c r="T71" s="155"/>
      <c r="U71" s="151"/>
      <c r="V71" s="155"/>
      <c r="W71" s="41"/>
    </row>
    <row r="72" spans="2:23" ht="13.5" thickBot="1">
      <c r="B72" s="112" t="s">
        <v>18</v>
      </c>
      <c r="C72" s="139">
        <f t="shared" si="125"/>
        <v>742</v>
      </c>
      <c r="D72" s="141">
        <f t="shared" si="125"/>
        <v>739</v>
      </c>
      <c r="E72" s="164">
        <f t="shared" si="125"/>
        <v>1481</v>
      </c>
      <c r="F72" s="139"/>
      <c r="G72" s="141"/>
      <c r="H72" s="164"/>
      <c r="I72" s="129"/>
      <c r="J72" s="4"/>
      <c r="K72" s="4"/>
      <c r="L72" s="14" t="s">
        <v>18</v>
      </c>
      <c r="M72" s="37">
        <f t="shared" si="126"/>
        <v>110729</v>
      </c>
      <c r="N72" s="38">
        <f t="shared" si="126"/>
        <v>109875</v>
      </c>
      <c r="O72" s="155">
        <f t="shared" si="127"/>
        <v>220604</v>
      </c>
      <c r="P72" s="39">
        <f t="shared" si="128"/>
        <v>0</v>
      </c>
      <c r="Q72" s="155">
        <f t="shared" si="128"/>
        <v>220604</v>
      </c>
      <c r="R72" s="40"/>
      <c r="S72" s="38"/>
      <c r="T72" s="155"/>
      <c r="U72" s="151"/>
      <c r="V72" s="155"/>
      <c r="W72" s="41"/>
    </row>
    <row r="73" spans="2:23" ht="16.5" thickTop="1" thickBot="1">
      <c r="B73" s="142" t="s">
        <v>19</v>
      </c>
      <c r="C73" s="143">
        <f>+C70+C71+C72</f>
        <v>2521</v>
      </c>
      <c r="D73" s="150">
        <f t="shared" ref="D73" si="129">+D70+D71+D72</f>
        <v>2517</v>
      </c>
      <c r="E73" s="191">
        <f t="shared" ref="E73" si="130">+E70+E71+E72</f>
        <v>5038</v>
      </c>
      <c r="F73" s="134"/>
      <c r="G73" s="145"/>
      <c r="H73" s="166"/>
      <c r="I73" s="137"/>
      <c r="J73" s="4"/>
      <c r="K73" s="11"/>
      <c r="L73" s="48" t="s">
        <v>19</v>
      </c>
      <c r="M73" s="49">
        <f>+M70+M71+M72</f>
        <v>375997</v>
      </c>
      <c r="N73" s="50">
        <f t="shared" ref="N73" si="131">+N70+N71+N72</f>
        <v>377987</v>
      </c>
      <c r="O73" s="157">
        <f t="shared" ref="O73" si="132">+O70+O71+O72</f>
        <v>753984</v>
      </c>
      <c r="P73" s="50">
        <f t="shared" ref="P73" si="133">+P70+P71+P72</f>
        <v>0</v>
      </c>
      <c r="Q73" s="157">
        <f t="shared" ref="Q73" si="134">+Q70+Q71+Q72</f>
        <v>753984</v>
      </c>
      <c r="R73" s="49"/>
      <c r="S73" s="50"/>
      <c r="T73" s="157"/>
      <c r="U73" s="50"/>
      <c r="V73" s="157"/>
      <c r="W73" s="51"/>
    </row>
    <row r="74" spans="2:23" ht="13.5" thickTop="1">
      <c r="B74" s="112" t="s">
        <v>21</v>
      </c>
      <c r="C74" s="126">
        <f t="shared" ref="C74:E76" si="135">+C22+C48</f>
        <v>754</v>
      </c>
      <c r="D74" s="128">
        <f t="shared" si="135"/>
        <v>757</v>
      </c>
      <c r="E74" s="192">
        <f t="shared" si="135"/>
        <v>1511</v>
      </c>
      <c r="F74" s="126"/>
      <c r="G74" s="128"/>
      <c r="H74" s="167"/>
      <c r="I74" s="129"/>
      <c r="J74" s="4"/>
      <c r="K74" s="4"/>
      <c r="L74" s="14" t="s">
        <v>21</v>
      </c>
      <c r="M74" s="37">
        <f t="shared" ref="M74:N76" si="136">+M22+M48</f>
        <v>122566</v>
      </c>
      <c r="N74" s="38">
        <f t="shared" si="136"/>
        <v>123921</v>
      </c>
      <c r="O74" s="155">
        <f t="shared" ref="O74:O76" si="137">SUM(M74:N74)</f>
        <v>246487</v>
      </c>
      <c r="P74" s="39">
        <f t="shared" ref="P74:Q76" si="138">+P22+P48</f>
        <v>152</v>
      </c>
      <c r="Q74" s="155">
        <f t="shared" si="138"/>
        <v>246639</v>
      </c>
      <c r="R74" s="40"/>
      <c r="S74" s="38"/>
      <c r="T74" s="155"/>
      <c r="U74" s="151"/>
      <c r="V74" s="155"/>
      <c r="W74" s="41"/>
    </row>
    <row r="75" spans="2:23">
      <c r="B75" s="112" t="s">
        <v>22</v>
      </c>
      <c r="C75" s="126">
        <f t="shared" si="135"/>
        <v>762</v>
      </c>
      <c r="D75" s="128">
        <f t="shared" si="135"/>
        <v>761</v>
      </c>
      <c r="E75" s="160">
        <f t="shared" si="135"/>
        <v>1523</v>
      </c>
      <c r="F75" s="126"/>
      <c r="G75" s="128"/>
      <c r="H75" s="160"/>
      <c r="I75" s="129"/>
      <c r="J75" s="10"/>
      <c r="K75" s="4"/>
      <c r="L75" s="14" t="s">
        <v>22</v>
      </c>
      <c r="M75" s="37">
        <f t="shared" si="136"/>
        <v>125397</v>
      </c>
      <c r="N75" s="38">
        <f t="shared" si="136"/>
        <v>128952</v>
      </c>
      <c r="O75" s="155">
        <f t="shared" si="137"/>
        <v>254349</v>
      </c>
      <c r="P75" s="39">
        <f t="shared" si="138"/>
        <v>479</v>
      </c>
      <c r="Q75" s="155">
        <f t="shared" si="138"/>
        <v>254828</v>
      </c>
      <c r="R75" s="40"/>
      <c r="S75" s="38"/>
      <c r="T75" s="155"/>
      <c r="U75" s="151"/>
      <c r="V75" s="155"/>
      <c r="W75" s="41"/>
    </row>
    <row r="76" spans="2:23" ht="13.5" thickBot="1">
      <c r="B76" s="112" t="s">
        <v>23</v>
      </c>
      <c r="C76" s="126">
        <f t="shared" si="135"/>
        <v>724</v>
      </c>
      <c r="D76" s="147">
        <f t="shared" si="135"/>
        <v>724</v>
      </c>
      <c r="E76" s="162">
        <f t="shared" si="135"/>
        <v>1448</v>
      </c>
      <c r="F76" s="126"/>
      <c r="G76" s="147"/>
      <c r="H76" s="162"/>
      <c r="I76" s="148"/>
      <c r="J76" s="4"/>
      <c r="K76" s="4"/>
      <c r="L76" s="14" t="s">
        <v>23</v>
      </c>
      <c r="M76" s="37">
        <f t="shared" si="136"/>
        <v>109050</v>
      </c>
      <c r="N76" s="38">
        <f t="shared" si="136"/>
        <v>108279</v>
      </c>
      <c r="O76" s="155">
        <f t="shared" si="137"/>
        <v>217329</v>
      </c>
      <c r="P76" s="39">
        <f t="shared" si="138"/>
        <v>266</v>
      </c>
      <c r="Q76" s="155">
        <f t="shared" si="138"/>
        <v>217595</v>
      </c>
      <c r="R76" s="40"/>
      <c r="S76" s="38"/>
      <c r="T76" s="155"/>
      <c r="U76" s="39"/>
      <c r="V76" s="158"/>
      <c r="W76" s="41"/>
    </row>
    <row r="77" spans="2:23" ht="14.25" thickTop="1" thickBot="1">
      <c r="B77" s="133" t="s">
        <v>24</v>
      </c>
      <c r="C77" s="134">
        <f>+C74+C75+C76</f>
        <v>2240</v>
      </c>
      <c r="D77" s="136">
        <f t="shared" ref="D77" si="139">+D74+D75+D76</f>
        <v>2242</v>
      </c>
      <c r="E77" s="168">
        <f t="shared" ref="E77" si="140">+E74+E75+E76</f>
        <v>4482</v>
      </c>
      <c r="F77" s="134"/>
      <c r="G77" s="136"/>
      <c r="H77" s="168"/>
      <c r="I77" s="137"/>
      <c r="J77" s="4"/>
      <c r="K77" s="4"/>
      <c r="L77" s="42" t="s">
        <v>24</v>
      </c>
      <c r="M77" s="43">
        <f>+M74+M75+M76</f>
        <v>357013</v>
      </c>
      <c r="N77" s="44">
        <f t="shared" ref="N77" si="141">+N74+N75+N76</f>
        <v>361152</v>
      </c>
      <c r="O77" s="156">
        <f t="shared" ref="O77" si="142">+O74+O75+O76</f>
        <v>718165</v>
      </c>
      <c r="P77" s="45">
        <f t="shared" ref="P77" si="143">+P74+P75+P76</f>
        <v>897</v>
      </c>
      <c r="Q77" s="156">
        <f t="shared" ref="Q77" si="144">+Q74+Q75+Q76</f>
        <v>719062</v>
      </c>
      <c r="R77" s="46"/>
      <c r="S77" s="44"/>
      <c r="T77" s="156"/>
      <c r="U77" s="45"/>
      <c r="V77" s="159"/>
      <c r="W77" s="47"/>
    </row>
    <row r="78" spans="2:23" ht="14.25" thickTop="1" thickBot="1">
      <c r="B78" s="133" t="s">
        <v>7</v>
      </c>
      <c r="C78" s="134">
        <f>+C69+C73+C77</f>
        <v>7846</v>
      </c>
      <c r="D78" s="136">
        <f t="shared" ref="D78:E78" si="145">+D69+D73+D77</f>
        <v>7847</v>
      </c>
      <c r="E78" s="161">
        <f t="shared" si="145"/>
        <v>15693</v>
      </c>
      <c r="F78" s="134"/>
      <c r="G78" s="136"/>
      <c r="H78" s="165"/>
      <c r="I78" s="138"/>
      <c r="J78" s="8"/>
      <c r="K78" s="8"/>
      <c r="L78" s="42" t="s">
        <v>7</v>
      </c>
      <c r="M78" s="46">
        <f>+M69+M73+M77</f>
        <v>1143561</v>
      </c>
      <c r="N78" s="44">
        <f t="shared" ref="N78:Q78" si="146">+N69+N73+N77</f>
        <v>1174338</v>
      </c>
      <c r="O78" s="156">
        <f t="shared" si="146"/>
        <v>2317899</v>
      </c>
      <c r="P78" s="45">
        <f t="shared" si="146"/>
        <v>897</v>
      </c>
      <c r="Q78" s="159">
        <f t="shared" si="146"/>
        <v>2318796</v>
      </c>
      <c r="R78" s="46"/>
      <c r="S78" s="44"/>
      <c r="T78" s="156"/>
      <c r="U78" s="45"/>
      <c r="V78" s="159"/>
      <c r="W78" s="47"/>
    </row>
    <row r="79" spans="2:23" ht="14.25" thickTop="1" thickBot="1">
      <c r="B79" s="149" t="s">
        <v>60</v>
      </c>
      <c r="C79" s="108"/>
      <c r="D79" s="108"/>
      <c r="E79" s="108"/>
      <c r="F79" s="108"/>
      <c r="G79" s="108"/>
      <c r="H79" s="108"/>
      <c r="I79" s="109"/>
      <c r="J79" s="4"/>
      <c r="K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2:23" ht="13.5" customHeight="1" thickTop="1">
      <c r="J80" s="4"/>
      <c r="L80" s="442" t="s">
        <v>33</v>
      </c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4"/>
    </row>
    <row r="81" spans="10:29" ht="13.5" customHeight="1" thickBot="1">
      <c r="J81" s="4"/>
      <c r="L81" s="445" t="s">
        <v>43</v>
      </c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7"/>
    </row>
    <row r="82" spans="10:29" ht="13.5" customHeight="1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0:29" ht="13.5" customHeight="1" thickTop="1" thickBot="1">
      <c r="L83" s="59"/>
      <c r="M83" s="230" t="s">
        <v>59</v>
      </c>
      <c r="N83" s="230"/>
      <c r="O83" s="230"/>
      <c r="P83" s="230"/>
      <c r="Q83" s="231"/>
      <c r="R83" s="230" t="s">
        <v>63</v>
      </c>
      <c r="S83" s="230"/>
      <c r="T83" s="230"/>
      <c r="U83" s="230"/>
      <c r="V83" s="231"/>
      <c r="W83" s="60" t="s">
        <v>2</v>
      </c>
    </row>
    <row r="84" spans="10:29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66" t="s">
        <v>4</v>
      </c>
    </row>
    <row r="85" spans="10:29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72"/>
    </row>
    <row r="86" spans="10:29" ht="6.7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</row>
    <row r="87" spans="10:29">
      <c r="L87" s="61" t="s">
        <v>10</v>
      </c>
      <c r="M87" s="78">
        <v>480</v>
      </c>
      <c r="N87" s="79">
        <v>808</v>
      </c>
      <c r="O87" s="208">
        <f>M87+N87</f>
        <v>1288</v>
      </c>
      <c r="P87" s="80">
        <v>0</v>
      </c>
      <c r="Q87" s="208">
        <f>O87+P87</f>
        <v>1288</v>
      </c>
      <c r="R87" s="78">
        <v>634</v>
      </c>
      <c r="S87" s="79">
        <v>696</v>
      </c>
      <c r="T87" s="208">
        <f>R87+S87</f>
        <v>1330</v>
      </c>
      <c r="U87" s="80">
        <v>0</v>
      </c>
      <c r="V87" s="208">
        <f t="shared" ref="V87:V89" si="147">T87+U87</f>
        <v>1330</v>
      </c>
      <c r="W87" s="81">
        <f>IF(Q87=0,0,((V87/Q87)-1)*100)</f>
        <v>3.2608695652173836</v>
      </c>
      <c r="Z87" s="348"/>
    </row>
    <row r="88" spans="10:29">
      <c r="L88" s="61" t="s">
        <v>11</v>
      </c>
      <c r="M88" s="78">
        <v>513</v>
      </c>
      <c r="N88" s="79">
        <v>841</v>
      </c>
      <c r="O88" s="208">
        <f>M88+N88</f>
        <v>1354</v>
      </c>
      <c r="P88" s="80">
        <v>0</v>
      </c>
      <c r="Q88" s="208">
        <f>O88+P88</f>
        <v>1354</v>
      </c>
      <c r="R88" s="78">
        <v>753</v>
      </c>
      <c r="S88" s="79">
        <v>881</v>
      </c>
      <c r="T88" s="208">
        <f>R88+S88</f>
        <v>1634</v>
      </c>
      <c r="U88" s="80">
        <v>0</v>
      </c>
      <c r="V88" s="208">
        <f>T88+U88</f>
        <v>1634</v>
      </c>
      <c r="W88" s="81">
        <f>IF(Q88=0,0,((V88/Q88)-1)*100)</f>
        <v>20.679468242245203</v>
      </c>
      <c r="Z88" s="348"/>
    </row>
    <row r="89" spans="10:29" ht="13.5" thickBot="1">
      <c r="L89" s="67" t="s">
        <v>12</v>
      </c>
      <c r="M89" s="78">
        <v>608</v>
      </c>
      <c r="N89" s="79">
        <v>864</v>
      </c>
      <c r="O89" s="208">
        <f>M89+N89</f>
        <v>1472</v>
      </c>
      <c r="P89" s="80">
        <v>0</v>
      </c>
      <c r="Q89" s="208">
        <f>O89+P89</f>
        <v>1472</v>
      </c>
      <c r="R89" s="78">
        <v>654.77199999999993</v>
      </c>
      <c r="S89" s="79">
        <v>771</v>
      </c>
      <c r="T89" s="208">
        <f>R89+S89</f>
        <v>1425.7719999999999</v>
      </c>
      <c r="U89" s="80">
        <v>1</v>
      </c>
      <c r="V89" s="208">
        <f t="shared" si="147"/>
        <v>1426.7719999999999</v>
      </c>
      <c r="W89" s="81">
        <f>IF(Q89=0,0,((V89/Q89)-1)*100)</f>
        <v>-3.0725543478260953</v>
      </c>
    </row>
    <row r="90" spans="10:29" ht="14.25" thickTop="1" thickBot="1">
      <c r="L90" s="82" t="s">
        <v>57</v>
      </c>
      <c r="M90" s="83">
        <f t="shared" ref="M90:Q90" si="148">+M87+M88+M89</f>
        <v>1601</v>
      </c>
      <c r="N90" s="84">
        <f t="shared" si="148"/>
        <v>2513</v>
      </c>
      <c r="O90" s="209">
        <f t="shared" si="148"/>
        <v>4114</v>
      </c>
      <c r="P90" s="83">
        <f t="shared" si="148"/>
        <v>0</v>
      </c>
      <c r="Q90" s="209">
        <f t="shared" si="148"/>
        <v>4114</v>
      </c>
      <c r="R90" s="83">
        <f t="shared" ref="R90:V90" si="149">+R87+R88+R89</f>
        <v>2041.7719999999999</v>
      </c>
      <c r="S90" s="84">
        <f t="shared" si="149"/>
        <v>2348</v>
      </c>
      <c r="T90" s="209">
        <f t="shared" si="149"/>
        <v>4389.7719999999999</v>
      </c>
      <c r="U90" s="83">
        <f t="shared" si="149"/>
        <v>1</v>
      </c>
      <c r="V90" s="209">
        <f t="shared" si="149"/>
        <v>4390.7719999999999</v>
      </c>
      <c r="W90" s="85">
        <f t="shared" ref="W90" si="150">IF(Q90=0,0,((V90/Q90)-1)*100)</f>
        <v>6.7275644141954194</v>
      </c>
      <c r="Y90" s="358"/>
      <c r="Z90" s="359"/>
    </row>
    <row r="91" spans="10:29" ht="14.25" thickTop="1" thickBot="1">
      <c r="L91" s="61" t="s">
        <v>13</v>
      </c>
      <c r="M91" s="78">
        <v>681</v>
      </c>
      <c r="N91" s="79">
        <v>783</v>
      </c>
      <c r="O91" s="208">
        <f>M91+N91</f>
        <v>1464</v>
      </c>
      <c r="P91" s="80">
        <v>108</v>
      </c>
      <c r="Q91" s="208">
        <f>O91+P91</f>
        <v>1572</v>
      </c>
      <c r="R91" s="78">
        <v>647</v>
      </c>
      <c r="S91" s="79">
        <v>628</v>
      </c>
      <c r="T91" s="208">
        <f>R91+S91</f>
        <v>1275</v>
      </c>
      <c r="U91" s="80">
        <v>0</v>
      </c>
      <c r="V91" s="208">
        <f>T91+U91</f>
        <v>1275</v>
      </c>
      <c r="W91" s="81">
        <f t="shared" ref="W91" si="151">IF(Q91=0,0,((V91/Q91)-1)*100)</f>
        <v>-18.893129770992367</v>
      </c>
      <c r="Z91" s="359"/>
    </row>
    <row r="92" spans="10:29" ht="14.25" thickTop="1" thickBot="1">
      <c r="L92" s="82" t="s">
        <v>64</v>
      </c>
      <c r="M92" s="83">
        <f>+M90+M91</f>
        <v>2282</v>
      </c>
      <c r="N92" s="84">
        <f t="shared" ref="N92" si="152">+N90+N91</f>
        <v>3296</v>
      </c>
      <c r="O92" s="209">
        <f t="shared" ref="O92" si="153">+O90+O91</f>
        <v>5578</v>
      </c>
      <c r="P92" s="83">
        <f t="shared" ref="P92" si="154">+P90+P91</f>
        <v>108</v>
      </c>
      <c r="Q92" s="209">
        <f t="shared" ref="Q92" si="155">+Q90+Q91</f>
        <v>5686</v>
      </c>
      <c r="R92" s="83">
        <f t="shared" ref="R92" si="156">+R90+R91</f>
        <v>2688.7719999999999</v>
      </c>
      <c r="S92" s="84">
        <f t="shared" ref="S92" si="157">+S90+S91</f>
        <v>2976</v>
      </c>
      <c r="T92" s="209">
        <f t="shared" ref="T92" si="158">+T90+T91</f>
        <v>5664.7719999999999</v>
      </c>
      <c r="U92" s="83">
        <f t="shared" ref="U92" si="159">+U90+U91</f>
        <v>1</v>
      </c>
      <c r="V92" s="209">
        <f t="shared" ref="V92" si="160">+V90+V91</f>
        <v>5665.7719999999999</v>
      </c>
      <c r="W92" s="85">
        <f>IF(Q92=0,0,((V92/Q92)-1)*100)</f>
        <v>-0.35575096728808209</v>
      </c>
      <c r="Z92" s="359"/>
      <c r="AC92" s="343"/>
    </row>
    <row r="93" spans="10:29" ht="13.5" thickTop="1">
      <c r="L93" s="61" t="s">
        <v>14</v>
      </c>
      <c r="M93" s="78">
        <v>606</v>
      </c>
      <c r="N93" s="79">
        <v>895</v>
      </c>
      <c r="O93" s="208">
        <f>M93+N93</f>
        <v>1501</v>
      </c>
      <c r="P93" s="80">
        <v>0</v>
      </c>
      <c r="Q93" s="208">
        <f>O93+P93</f>
        <v>1501</v>
      </c>
      <c r="R93" s="78"/>
      <c r="S93" s="79"/>
      <c r="T93" s="208"/>
      <c r="U93" s="80"/>
      <c r="V93" s="208"/>
      <c r="W93" s="81"/>
    </row>
    <row r="94" spans="10:29" ht="13.5" thickBot="1">
      <c r="L94" s="61" t="s">
        <v>15</v>
      </c>
      <c r="M94" s="78">
        <v>803</v>
      </c>
      <c r="N94" s="79">
        <v>977</v>
      </c>
      <c r="O94" s="208">
        <f>M94+N94</f>
        <v>1780</v>
      </c>
      <c r="P94" s="80">
        <v>0</v>
      </c>
      <c r="Q94" s="208">
        <f>O94+P94</f>
        <v>1780</v>
      </c>
      <c r="R94" s="78"/>
      <c r="S94" s="79"/>
      <c r="T94" s="208"/>
      <c r="U94" s="80"/>
      <c r="V94" s="208"/>
      <c r="W94" s="81"/>
    </row>
    <row r="95" spans="10:29" ht="14.25" thickTop="1" thickBot="1">
      <c r="L95" s="82" t="s">
        <v>61</v>
      </c>
      <c r="M95" s="83">
        <f t="shared" ref="M95:Q95" si="161">+M91+M93+M94</f>
        <v>2090</v>
      </c>
      <c r="N95" s="84">
        <f t="shared" si="161"/>
        <v>2655</v>
      </c>
      <c r="O95" s="209">
        <f t="shared" si="161"/>
        <v>4745</v>
      </c>
      <c r="P95" s="83">
        <f t="shared" si="161"/>
        <v>108</v>
      </c>
      <c r="Q95" s="209">
        <f t="shared" si="161"/>
        <v>4853</v>
      </c>
      <c r="R95" s="83"/>
      <c r="S95" s="84"/>
      <c r="T95" s="209"/>
      <c r="U95" s="83"/>
      <c r="V95" s="209"/>
      <c r="W95" s="85"/>
      <c r="Z95" s="359"/>
      <c r="AC95" s="343"/>
    </row>
    <row r="96" spans="10:29" ht="13.5" thickTop="1">
      <c r="L96" s="61" t="s">
        <v>16</v>
      </c>
      <c r="M96" s="78">
        <v>573</v>
      </c>
      <c r="N96" s="79">
        <v>788</v>
      </c>
      <c r="O96" s="208">
        <f>SUM(M96:N96)</f>
        <v>1361</v>
      </c>
      <c r="P96" s="80">
        <v>0</v>
      </c>
      <c r="Q96" s="208">
        <f>O96+P96</f>
        <v>1361</v>
      </c>
      <c r="R96" s="78"/>
      <c r="S96" s="79"/>
      <c r="T96" s="208"/>
      <c r="U96" s="80"/>
      <c r="V96" s="208"/>
      <c r="W96" s="81"/>
    </row>
    <row r="97" spans="12:29">
      <c r="L97" s="61" t="s">
        <v>17</v>
      </c>
      <c r="M97" s="78">
        <v>533</v>
      </c>
      <c r="N97" s="79">
        <v>953</v>
      </c>
      <c r="O97" s="208">
        <f>SUM(M97:N97)</f>
        <v>1486</v>
      </c>
      <c r="P97" s="80">
        <v>0</v>
      </c>
      <c r="Q97" s="208">
        <f>O97+P97</f>
        <v>1486</v>
      </c>
      <c r="R97" s="78"/>
      <c r="S97" s="79"/>
      <c r="T97" s="208"/>
      <c r="U97" s="80"/>
      <c r="V97" s="208"/>
      <c r="W97" s="81"/>
    </row>
    <row r="98" spans="12:29" ht="13.5" thickBot="1">
      <c r="L98" s="61" t="s">
        <v>18</v>
      </c>
      <c r="M98" s="78">
        <v>526</v>
      </c>
      <c r="N98" s="79">
        <v>791</v>
      </c>
      <c r="O98" s="210">
        <f>SUM(M98:N98)</f>
        <v>1317</v>
      </c>
      <c r="P98" s="86">
        <v>0</v>
      </c>
      <c r="Q98" s="210">
        <f>O98+P98</f>
        <v>1317</v>
      </c>
      <c r="R98" s="78"/>
      <c r="S98" s="79"/>
      <c r="T98" s="210"/>
      <c r="U98" s="86"/>
      <c r="V98" s="210"/>
      <c r="W98" s="81"/>
    </row>
    <row r="99" spans="12:29" ht="14.25" thickTop="1" thickBot="1">
      <c r="L99" s="87" t="s">
        <v>39</v>
      </c>
      <c r="M99" s="88">
        <f t="shared" ref="M99:Q99" si="162">+M96+M97+M98</f>
        <v>1632</v>
      </c>
      <c r="N99" s="88">
        <f t="shared" si="162"/>
        <v>2532</v>
      </c>
      <c r="O99" s="211">
        <f t="shared" si="162"/>
        <v>4164</v>
      </c>
      <c r="P99" s="89">
        <f t="shared" si="162"/>
        <v>0</v>
      </c>
      <c r="Q99" s="211">
        <f t="shared" si="162"/>
        <v>4164</v>
      </c>
      <c r="R99" s="88"/>
      <c r="S99" s="88"/>
      <c r="T99" s="211"/>
      <c r="U99" s="89"/>
      <c r="V99" s="211"/>
      <c r="W99" s="90"/>
    </row>
    <row r="100" spans="12:29" ht="13.5" thickTop="1">
      <c r="L100" s="61" t="s">
        <v>21</v>
      </c>
      <c r="M100" s="78">
        <v>561</v>
      </c>
      <c r="N100" s="79">
        <v>869</v>
      </c>
      <c r="O100" s="210">
        <f>SUM(M100:N100)</f>
        <v>1430</v>
      </c>
      <c r="P100" s="91">
        <v>0</v>
      </c>
      <c r="Q100" s="210">
        <f>O100+P100</f>
        <v>1430</v>
      </c>
      <c r="R100" s="78"/>
      <c r="S100" s="79"/>
      <c r="T100" s="210"/>
      <c r="U100" s="91"/>
      <c r="V100" s="210"/>
      <c r="W100" s="81"/>
    </row>
    <row r="101" spans="12:29">
      <c r="L101" s="61" t="s">
        <v>22</v>
      </c>
      <c r="M101" s="78">
        <v>490</v>
      </c>
      <c r="N101" s="79">
        <v>750</v>
      </c>
      <c r="O101" s="210">
        <f>SUM(M101:N101)</f>
        <v>1240</v>
      </c>
      <c r="P101" s="80">
        <v>0</v>
      </c>
      <c r="Q101" s="210">
        <f>O101+P101</f>
        <v>1240</v>
      </c>
      <c r="R101" s="78"/>
      <c r="S101" s="79"/>
      <c r="T101" s="210"/>
      <c r="U101" s="80"/>
      <c r="V101" s="210"/>
      <c r="W101" s="81"/>
    </row>
    <row r="102" spans="12:29" ht="13.5" thickBot="1">
      <c r="L102" s="61" t="s">
        <v>23</v>
      </c>
      <c r="M102" s="78">
        <v>496</v>
      </c>
      <c r="N102" s="79">
        <v>596</v>
      </c>
      <c r="O102" s="210">
        <f>SUM(M102:N102)</f>
        <v>1092</v>
      </c>
      <c r="P102" s="80">
        <v>0</v>
      </c>
      <c r="Q102" s="210">
        <f>O102+P102</f>
        <v>1092</v>
      </c>
      <c r="R102" s="78"/>
      <c r="S102" s="79"/>
      <c r="T102" s="210"/>
      <c r="U102" s="80"/>
      <c r="V102" s="210"/>
      <c r="W102" s="81"/>
    </row>
    <row r="103" spans="12:29" ht="14.25" thickTop="1" thickBot="1">
      <c r="L103" s="82" t="s">
        <v>40</v>
      </c>
      <c r="M103" s="83">
        <f t="shared" ref="M103:Q103" si="163">+M100+M101+M102</f>
        <v>1547</v>
      </c>
      <c r="N103" s="84">
        <f t="shared" si="163"/>
        <v>2215</v>
      </c>
      <c r="O103" s="209">
        <f t="shared" si="163"/>
        <v>3762</v>
      </c>
      <c r="P103" s="83">
        <f t="shared" si="163"/>
        <v>0</v>
      </c>
      <c r="Q103" s="209">
        <f t="shared" si="163"/>
        <v>3762</v>
      </c>
      <c r="R103" s="83"/>
      <c r="S103" s="84"/>
      <c r="T103" s="209"/>
      <c r="U103" s="83"/>
      <c r="V103" s="209"/>
      <c r="W103" s="85"/>
    </row>
    <row r="104" spans="12:29" ht="14.25" thickTop="1" thickBot="1">
      <c r="L104" s="82" t="s">
        <v>7</v>
      </c>
      <c r="M104" s="83">
        <f>+M95+M99+M103</f>
        <v>5269</v>
      </c>
      <c r="N104" s="84">
        <f t="shared" ref="N104:Q104" si="164">+N95+N99+N103</f>
        <v>7402</v>
      </c>
      <c r="O104" s="209">
        <f t="shared" si="164"/>
        <v>12671</v>
      </c>
      <c r="P104" s="83">
        <f t="shared" si="164"/>
        <v>108</v>
      </c>
      <c r="Q104" s="209">
        <f t="shared" si="164"/>
        <v>12779</v>
      </c>
      <c r="R104" s="83"/>
      <c r="S104" s="84"/>
      <c r="T104" s="209"/>
      <c r="U104" s="83"/>
      <c r="V104" s="209"/>
      <c r="W104" s="85"/>
      <c r="Z104" s="359"/>
      <c r="AC104" s="343"/>
    </row>
    <row r="105" spans="12:29" ht="14.25" thickTop="1" thickBot="1"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2:29" ht="13.5" customHeight="1" thickTop="1">
      <c r="L106" s="442" t="s">
        <v>41</v>
      </c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4"/>
    </row>
    <row r="107" spans="12:29" ht="13.5" customHeight="1" thickBot="1">
      <c r="L107" s="445" t="s">
        <v>44</v>
      </c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7"/>
    </row>
    <row r="108" spans="12:29" ht="13.5" customHeight="1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2:29" ht="13.5" customHeight="1" thickTop="1" thickBot="1">
      <c r="L109" s="59"/>
      <c r="M109" s="230" t="s">
        <v>59</v>
      </c>
      <c r="N109" s="230"/>
      <c r="O109" s="230"/>
      <c r="P109" s="230"/>
      <c r="Q109" s="231"/>
      <c r="R109" s="230" t="s">
        <v>63</v>
      </c>
      <c r="S109" s="230"/>
      <c r="T109" s="230"/>
      <c r="U109" s="230"/>
      <c r="V109" s="231"/>
      <c r="W109" s="60" t="s">
        <v>2</v>
      </c>
    </row>
    <row r="110" spans="12:29" ht="13.5" thickTop="1">
      <c r="L110" s="61" t="s">
        <v>3</v>
      </c>
      <c r="M110" s="62"/>
      <c r="N110" s="63"/>
      <c r="O110" s="64"/>
      <c r="P110" s="93"/>
      <c r="Q110" s="64"/>
      <c r="R110" s="62"/>
      <c r="S110" s="63"/>
      <c r="T110" s="64"/>
      <c r="U110" s="93"/>
      <c r="V110" s="64"/>
      <c r="W110" s="66" t="s">
        <v>4</v>
      </c>
    </row>
    <row r="111" spans="12:29" ht="13.5" thickBot="1">
      <c r="L111" s="67"/>
      <c r="M111" s="68" t="s">
        <v>35</v>
      </c>
      <c r="N111" s="69" t="s">
        <v>36</v>
      </c>
      <c r="O111" s="70" t="s">
        <v>37</v>
      </c>
      <c r="P111" s="94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94" t="s">
        <v>32</v>
      </c>
      <c r="V111" s="70" t="s">
        <v>7</v>
      </c>
      <c r="W111" s="72"/>
      <c r="Y111" s="345"/>
    </row>
    <row r="112" spans="12:29" ht="5.25" customHeight="1" thickTop="1">
      <c r="L112" s="61"/>
      <c r="M112" s="73"/>
      <c r="N112" s="74"/>
      <c r="O112" s="75"/>
      <c r="P112" s="95"/>
      <c r="Q112" s="75"/>
      <c r="R112" s="73"/>
      <c r="S112" s="74"/>
      <c r="T112" s="75"/>
      <c r="U112" s="95"/>
      <c r="V112" s="75"/>
      <c r="W112" s="96"/>
    </row>
    <row r="113" spans="12:29">
      <c r="L113" s="61" t="s">
        <v>10</v>
      </c>
      <c r="M113" s="78">
        <v>0</v>
      </c>
      <c r="N113" s="79">
        <v>0</v>
      </c>
      <c r="O113" s="208">
        <f>M113+N113</f>
        <v>0</v>
      </c>
      <c r="P113" s="97">
        <v>0</v>
      </c>
      <c r="Q113" s="208">
        <f>O113+P113</f>
        <v>0</v>
      </c>
      <c r="R113" s="78">
        <v>0</v>
      </c>
      <c r="S113" s="79">
        <v>0</v>
      </c>
      <c r="T113" s="208">
        <f>R113+S113</f>
        <v>0</v>
      </c>
      <c r="U113" s="97">
        <v>0</v>
      </c>
      <c r="V113" s="208">
        <f>T113+U113</f>
        <v>0</v>
      </c>
      <c r="W113" s="245">
        <f>IF(Q113=0,0,((V113/Q113)-1)*100)</f>
        <v>0</v>
      </c>
      <c r="Z113" s="348"/>
    </row>
    <row r="114" spans="12:29">
      <c r="L114" s="61" t="s">
        <v>11</v>
      </c>
      <c r="M114" s="78">
        <v>0</v>
      </c>
      <c r="N114" s="79">
        <v>0</v>
      </c>
      <c r="O114" s="208">
        <f>M114+N114</f>
        <v>0</v>
      </c>
      <c r="P114" s="97">
        <v>0</v>
      </c>
      <c r="Q114" s="208">
        <f>O114+P114</f>
        <v>0</v>
      </c>
      <c r="R114" s="78">
        <v>0</v>
      </c>
      <c r="S114" s="79">
        <v>0</v>
      </c>
      <c r="T114" s="208">
        <f>R114+S114</f>
        <v>0</v>
      </c>
      <c r="U114" s="97">
        <v>0</v>
      </c>
      <c r="V114" s="208">
        <f>T114+U114</f>
        <v>0</v>
      </c>
      <c r="W114" s="245">
        <f>IF(Q114=0,0,((V114/Q114)-1)*100)</f>
        <v>0</v>
      </c>
      <c r="Z114" s="348"/>
    </row>
    <row r="115" spans="12:29" ht="13.5" thickBot="1">
      <c r="L115" s="67" t="s">
        <v>12</v>
      </c>
      <c r="M115" s="78">
        <v>0</v>
      </c>
      <c r="N115" s="79">
        <v>0</v>
      </c>
      <c r="O115" s="208">
        <f>M115+N115</f>
        <v>0</v>
      </c>
      <c r="P115" s="97">
        <v>0</v>
      </c>
      <c r="Q115" s="208">
        <f>O115+P115</f>
        <v>0</v>
      </c>
      <c r="R115" s="78">
        <v>0</v>
      </c>
      <c r="S115" s="79">
        <v>0</v>
      </c>
      <c r="T115" s="208">
        <f>R115+S115</f>
        <v>0</v>
      </c>
      <c r="U115" s="97">
        <v>0</v>
      </c>
      <c r="V115" s="208">
        <f>T115+U115</f>
        <v>0</v>
      </c>
      <c r="W115" s="245">
        <f>IF(Q115=0,0,((V115/Q115)-1)*100)</f>
        <v>0</v>
      </c>
    </row>
    <row r="116" spans="12:29" ht="14.25" thickTop="1" thickBot="1">
      <c r="L116" s="82" t="s">
        <v>38</v>
      </c>
      <c r="M116" s="83">
        <f t="shared" ref="M116:Q116" si="165">+M113+M114+M115</f>
        <v>0</v>
      </c>
      <c r="N116" s="84">
        <f t="shared" si="165"/>
        <v>0</v>
      </c>
      <c r="O116" s="209">
        <f t="shared" si="165"/>
        <v>0</v>
      </c>
      <c r="P116" s="83">
        <f t="shared" si="165"/>
        <v>0</v>
      </c>
      <c r="Q116" s="209">
        <f t="shared" si="165"/>
        <v>0</v>
      </c>
      <c r="R116" s="83">
        <f t="shared" ref="R116" si="166">+R113+R114+R115</f>
        <v>0</v>
      </c>
      <c r="S116" s="84">
        <f t="shared" ref="S116" si="167">+S113+S114+S115</f>
        <v>0</v>
      </c>
      <c r="T116" s="209">
        <f t="shared" ref="T116" si="168">+T113+T114+T115</f>
        <v>0</v>
      </c>
      <c r="U116" s="83">
        <f t="shared" ref="U116" si="169">+U113+U114+U115</f>
        <v>0</v>
      </c>
      <c r="V116" s="209">
        <f t="shared" ref="V116" si="170">+V113+V114+V115</f>
        <v>0</v>
      </c>
      <c r="W116" s="410">
        <f t="shared" ref="W116" si="171">IF(Q116=0,0,((V116/Q116)-1)*100)</f>
        <v>0</v>
      </c>
      <c r="Y116" s="358"/>
      <c r="Z116" s="359"/>
    </row>
    <row r="117" spans="12:29" ht="14.25" thickTop="1" thickBot="1">
      <c r="L117" s="61" t="s">
        <v>13</v>
      </c>
      <c r="M117" s="78">
        <v>0</v>
      </c>
      <c r="N117" s="79">
        <v>0</v>
      </c>
      <c r="O117" s="208">
        <f>M117+N117</f>
        <v>0</v>
      </c>
      <c r="P117" s="97">
        <v>0</v>
      </c>
      <c r="Q117" s="208">
        <f>O117+P117</f>
        <v>0</v>
      </c>
      <c r="R117" s="78">
        <v>0</v>
      </c>
      <c r="S117" s="79">
        <v>0</v>
      </c>
      <c r="T117" s="208">
        <f>R117+S117</f>
        <v>0</v>
      </c>
      <c r="U117" s="97">
        <v>0</v>
      </c>
      <c r="V117" s="208">
        <f>T117+U117</f>
        <v>0</v>
      </c>
      <c r="W117" s="245">
        <f t="shared" ref="W117" si="172">IF(Q117=0,0,((V117/Q117)-1)*100)</f>
        <v>0</v>
      </c>
      <c r="Y117" s="358"/>
      <c r="Z117" s="359"/>
    </row>
    <row r="118" spans="12:29" ht="14.25" thickTop="1" thickBot="1">
      <c r="L118" s="82" t="s">
        <v>64</v>
      </c>
      <c r="M118" s="83">
        <f>+M116+M117</f>
        <v>0</v>
      </c>
      <c r="N118" s="84">
        <f t="shared" ref="N118" si="173">+N116+N117</f>
        <v>0</v>
      </c>
      <c r="O118" s="209">
        <f t="shared" ref="O118" si="174">+O116+O117</f>
        <v>0</v>
      </c>
      <c r="P118" s="83">
        <f t="shared" ref="P118" si="175">+P116+P117</f>
        <v>0</v>
      </c>
      <c r="Q118" s="209">
        <f t="shared" ref="Q118" si="176">+Q116+Q117</f>
        <v>0</v>
      </c>
      <c r="R118" s="83">
        <f t="shared" ref="R118" si="177">+R116+R117</f>
        <v>0</v>
      </c>
      <c r="S118" s="84">
        <f t="shared" ref="S118" si="178">+S116+S117</f>
        <v>0</v>
      </c>
      <c r="T118" s="209">
        <f t="shared" ref="T118" si="179">+T116+T117</f>
        <v>0</v>
      </c>
      <c r="U118" s="83">
        <f t="shared" ref="U118" si="180">+U116+U117</f>
        <v>0</v>
      </c>
      <c r="V118" s="209">
        <f t="shared" ref="V118" si="181">+V116+V117</f>
        <v>0</v>
      </c>
      <c r="W118" s="410">
        <f>IF(Q118=0,0,((V118/Q118)-1)*100)</f>
        <v>0</v>
      </c>
      <c r="Z118" s="359"/>
      <c r="AC118" s="343"/>
    </row>
    <row r="119" spans="12:29" ht="13.5" thickTop="1">
      <c r="L119" s="61" t="s">
        <v>14</v>
      </c>
      <c r="M119" s="78">
        <v>0</v>
      </c>
      <c r="N119" s="79">
        <v>0</v>
      </c>
      <c r="O119" s="208">
        <f>M119+N119</f>
        <v>0</v>
      </c>
      <c r="P119" s="97">
        <v>0</v>
      </c>
      <c r="Q119" s="208">
        <f>O119+P119</f>
        <v>0</v>
      </c>
      <c r="R119" s="78"/>
      <c r="S119" s="79"/>
      <c r="T119" s="208"/>
      <c r="U119" s="97"/>
      <c r="V119" s="208"/>
      <c r="W119" s="245"/>
      <c r="X119" s="345"/>
    </row>
    <row r="120" spans="12:29" ht="13.5" thickBot="1">
      <c r="L120" s="61" t="s">
        <v>15</v>
      </c>
      <c r="M120" s="78">
        <v>0</v>
      </c>
      <c r="N120" s="79">
        <v>0</v>
      </c>
      <c r="O120" s="208">
        <f>M120+N120</f>
        <v>0</v>
      </c>
      <c r="P120" s="97">
        <v>0</v>
      </c>
      <c r="Q120" s="208">
        <f>O120+P120</f>
        <v>0</v>
      </c>
      <c r="R120" s="78"/>
      <c r="S120" s="79"/>
      <c r="T120" s="208"/>
      <c r="U120" s="97"/>
      <c r="V120" s="208"/>
      <c r="W120" s="245"/>
    </row>
    <row r="121" spans="12:29" ht="14.25" thickTop="1" thickBot="1">
      <c r="L121" s="82" t="s">
        <v>61</v>
      </c>
      <c r="M121" s="83">
        <f t="shared" ref="M121:Q121" si="182">+M117+M119+M120</f>
        <v>0</v>
      </c>
      <c r="N121" s="84">
        <f t="shared" si="182"/>
        <v>0</v>
      </c>
      <c r="O121" s="209">
        <f t="shared" si="182"/>
        <v>0</v>
      </c>
      <c r="P121" s="83">
        <f t="shared" si="182"/>
        <v>0</v>
      </c>
      <c r="Q121" s="209">
        <f t="shared" si="182"/>
        <v>0</v>
      </c>
      <c r="R121" s="83"/>
      <c r="S121" s="84"/>
      <c r="T121" s="209"/>
      <c r="U121" s="83"/>
      <c r="V121" s="209"/>
      <c r="W121" s="410"/>
      <c r="Z121" s="359"/>
      <c r="AC121" s="343"/>
    </row>
    <row r="122" spans="12:29" ht="13.5" thickTop="1">
      <c r="L122" s="61" t="s">
        <v>16</v>
      </c>
      <c r="M122" s="78">
        <v>0</v>
      </c>
      <c r="N122" s="79">
        <v>0</v>
      </c>
      <c r="O122" s="208">
        <f>SUM(M122:N122)</f>
        <v>0</v>
      </c>
      <c r="P122" s="97">
        <v>0</v>
      </c>
      <c r="Q122" s="208">
        <f>O122+P122</f>
        <v>0</v>
      </c>
      <c r="R122" s="78"/>
      <c r="S122" s="79"/>
      <c r="T122" s="208"/>
      <c r="U122" s="97"/>
      <c r="V122" s="208"/>
      <c r="W122" s="245"/>
    </row>
    <row r="123" spans="12:29">
      <c r="L123" s="61" t="s">
        <v>17</v>
      </c>
      <c r="M123" s="78">
        <v>0</v>
      </c>
      <c r="N123" s="79">
        <v>0</v>
      </c>
      <c r="O123" s="208">
        <f>SUM(M123:N123)</f>
        <v>0</v>
      </c>
      <c r="P123" s="97">
        <v>0</v>
      </c>
      <c r="Q123" s="208">
        <f>O123+P123</f>
        <v>0</v>
      </c>
      <c r="R123" s="78"/>
      <c r="S123" s="79"/>
      <c r="T123" s="208"/>
      <c r="U123" s="97"/>
      <c r="V123" s="208"/>
      <c r="W123" s="245"/>
    </row>
    <row r="124" spans="12:29" ht="13.5" thickBot="1">
      <c r="L124" s="61" t="s">
        <v>18</v>
      </c>
      <c r="M124" s="78">
        <v>0</v>
      </c>
      <c r="N124" s="79">
        <v>0</v>
      </c>
      <c r="O124" s="210">
        <f>SUM(M124:N124)</f>
        <v>0</v>
      </c>
      <c r="P124" s="101">
        <v>0</v>
      </c>
      <c r="Q124" s="208">
        <f>O124+P124</f>
        <v>0</v>
      </c>
      <c r="R124" s="78"/>
      <c r="S124" s="79"/>
      <c r="T124" s="210"/>
      <c r="U124" s="101"/>
      <c r="V124" s="208"/>
      <c r="W124" s="245"/>
    </row>
    <row r="125" spans="12:29" ht="14.25" thickTop="1" thickBot="1">
      <c r="L125" s="87" t="s">
        <v>39</v>
      </c>
      <c r="M125" s="88">
        <f t="shared" ref="M125:Q125" si="183">+M122+M123+M124</f>
        <v>0</v>
      </c>
      <c r="N125" s="88">
        <f t="shared" si="183"/>
        <v>0</v>
      </c>
      <c r="O125" s="211">
        <f t="shared" si="183"/>
        <v>0</v>
      </c>
      <c r="P125" s="102">
        <f t="shared" si="183"/>
        <v>0</v>
      </c>
      <c r="Q125" s="221">
        <f t="shared" si="183"/>
        <v>0</v>
      </c>
      <c r="R125" s="88"/>
      <c r="S125" s="88"/>
      <c r="T125" s="211"/>
      <c r="U125" s="102"/>
      <c r="V125" s="221"/>
      <c r="W125" s="411"/>
    </row>
    <row r="126" spans="12:29" ht="13.5" thickTop="1">
      <c r="L126" s="61" t="s">
        <v>21</v>
      </c>
      <c r="M126" s="78">
        <v>0</v>
      </c>
      <c r="N126" s="79">
        <v>0</v>
      </c>
      <c r="O126" s="210">
        <f>SUM(M126:N126)</f>
        <v>0</v>
      </c>
      <c r="P126" s="103">
        <v>0</v>
      </c>
      <c r="Q126" s="208">
        <f>O126+P126</f>
        <v>0</v>
      </c>
      <c r="R126" s="78"/>
      <c r="S126" s="79"/>
      <c r="T126" s="210"/>
      <c r="U126" s="103"/>
      <c r="V126" s="208"/>
      <c r="W126" s="245"/>
    </row>
    <row r="127" spans="12:29">
      <c r="L127" s="61" t="s">
        <v>22</v>
      </c>
      <c r="M127" s="78">
        <v>0</v>
      </c>
      <c r="N127" s="79">
        <v>0</v>
      </c>
      <c r="O127" s="210">
        <f>SUM(M127:N127)</f>
        <v>0</v>
      </c>
      <c r="P127" s="97">
        <v>0</v>
      </c>
      <c r="Q127" s="208">
        <f>O127+P127</f>
        <v>0</v>
      </c>
      <c r="R127" s="78"/>
      <c r="S127" s="79"/>
      <c r="T127" s="210"/>
      <c r="U127" s="97"/>
      <c r="V127" s="208"/>
      <c r="W127" s="245"/>
    </row>
    <row r="128" spans="12:29" ht="13.5" thickBot="1">
      <c r="L128" s="61" t="s">
        <v>23</v>
      </c>
      <c r="M128" s="78">
        <v>0</v>
      </c>
      <c r="N128" s="79">
        <v>0</v>
      </c>
      <c r="O128" s="210">
        <f>SUM(M128:N128)</f>
        <v>0</v>
      </c>
      <c r="P128" s="97">
        <v>0</v>
      </c>
      <c r="Q128" s="208">
        <f>O128+P128</f>
        <v>0</v>
      </c>
      <c r="R128" s="78"/>
      <c r="S128" s="79"/>
      <c r="T128" s="210"/>
      <c r="U128" s="97"/>
      <c r="V128" s="208"/>
      <c r="W128" s="245"/>
    </row>
    <row r="129" spans="12:29" ht="14.25" thickTop="1" thickBot="1">
      <c r="L129" s="82" t="s">
        <v>40</v>
      </c>
      <c r="M129" s="83">
        <f t="shared" ref="M129:Q129" si="184">+M126+M127+M128</f>
        <v>0</v>
      </c>
      <c r="N129" s="84">
        <f t="shared" si="184"/>
        <v>0</v>
      </c>
      <c r="O129" s="209">
        <f t="shared" si="184"/>
        <v>0</v>
      </c>
      <c r="P129" s="99">
        <f t="shared" si="184"/>
        <v>0</v>
      </c>
      <c r="Q129" s="220">
        <f t="shared" si="184"/>
        <v>0</v>
      </c>
      <c r="R129" s="83"/>
      <c r="S129" s="84"/>
      <c r="T129" s="209"/>
      <c r="U129" s="99"/>
      <c r="V129" s="220"/>
      <c r="W129" s="412"/>
      <c r="Z129" s="348"/>
    </row>
    <row r="130" spans="12:29" ht="14.25" thickTop="1" thickBot="1">
      <c r="L130" s="82" t="s">
        <v>7</v>
      </c>
      <c r="M130" s="83">
        <f>+M121+M125+M129</f>
        <v>0</v>
      </c>
      <c r="N130" s="84">
        <f t="shared" ref="N130:Q130" si="185">+N121+N125+N129</f>
        <v>0</v>
      </c>
      <c r="O130" s="209">
        <f t="shared" si="185"/>
        <v>0</v>
      </c>
      <c r="P130" s="83">
        <f t="shared" si="185"/>
        <v>0</v>
      </c>
      <c r="Q130" s="209">
        <f t="shared" si="185"/>
        <v>0</v>
      </c>
      <c r="R130" s="83"/>
      <c r="S130" s="84"/>
      <c r="T130" s="209"/>
      <c r="U130" s="83"/>
      <c r="V130" s="209"/>
      <c r="W130" s="410"/>
      <c r="Z130" s="359"/>
      <c r="AC130" s="343"/>
    </row>
    <row r="131" spans="12:29" ht="12.75" customHeight="1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9" ht="12.75" customHeight="1" thickTop="1">
      <c r="L132" s="442" t="s">
        <v>42</v>
      </c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4"/>
    </row>
    <row r="133" spans="12:29" ht="13.5" thickBot="1">
      <c r="L133" s="445" t="s">
        <v>45</v>
      </c>
      <c r="M133" s="446"/>
      <c r="N133" s="446"/>
      <c r="O133" s="446"/>
      <c r="P133" s="446"/>
      <c r="Q133" s="446"/>
      <c r="R133" s="446"/>
      <c r="S133" s="446"/>
      <c r="T133" s="446"/>
      <c r="U133" s="446"/>
      <c r="V133" s="446"/>
      <c r="W133" s="447"/>
    </row>
    <row r="134" spans="12:29" ht="13.5" customHeight="1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9" ht="14.25" thickTop="1" thickBot="1">
      <c r="L135" s="59"/>
      <c r="M135" s="230" t="s">
        <v>59</v>
      </c>
      <c r="N135" s="230"/>
      <c r="O135" s="230"/>
      <c r="P135" s="230"/>
      <c r="Q135" s="231"/>
      <c r="R135" s="230" t="s">
        <v>63</v>
      </c>
      <c r="S135" s="230"/>
      <c r="T135" s="230"/>
      <c r="U135" s="230"/>
      <c r="V135" s="231"/>
      <c r="W135" s="60" t="s">
        <v>2</v>
      </c>
    </row>
    <row r="136" spans="12:29" ht="13.5" thickTop="1">
      <c r="L136" s="61" t="s">
        <v>3</v>
      </c>
      <c r="M136" s="62"/>
      <c r="N136" s="63"/>
      <c r="O136" s="64"/>
      <c r="P136" s="65"/>
      <c r="Q136" s="104"/>
      <c r="R136" s="62"/>
      <c r="S136" s="63"/>
      <c r="T136" s="64"/>
      <c r="U136" s="93"/>
      <c r="V136" s="64"/>
      <c r="W136" s="66" t="s">
        <v>4</v>
      </c>
      <c r="Y136" s="346"/>
    </row>
    <row r="137" spans="12:29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340" t="s">
        <v>7</v>
      </c>
      <c r="R137" s="68" t="s">
        <v>35</v>
      </c>
      <c r="S137" s="69" t="s">
        <v>36</v>
      </c>
      <c r="T137" s="70" t="s">
        <v>37</v>
      </c>
      <c r="U137" s="94" t="s">
        <v>32</v>
      </c>
      <c r="V137" s="70" t="s">
        <v>7</v>
      </c>
      <c r="W137" s="72"/>
    </row>
    <row r="138" spans="12:29" ht="5.25" customHeight="1" thickTop="1">
      <c r="L138" s="61"/>
      <c r="M138" s="73"/>
      <c r="N138" s="74"/>
      <c r="O138" s="75"/>
      <c r="P138" s="76"/>
      <c r="Q138" s="106"/>
      <c r="R138" s="73"/>
      <c r="S138" s="74"/>
      <c r="T138" s="75"/>
      <c r="U138" s="95"/>
      <c r="V138" s="75"/>
      <c r="W138" s="96"/>
      <c r="X138" s="1"/>
      <c r="Y138" s="1"/>
      <c r="Z138" s="1"/>
    </row>
    <row r="139" spans="12:29">
      <c r="L139" s="61" t="s">
        <v>10</v>
      </c>
      <c r="M139" s="78">
        <f t="shared" ref="M139:N141" si="186">+M87+M113</f>
        <v>480</v>
      </c>
      <c r="N139" s="79">
        <f t="shared" si="186"/>
        <v>808</v>
      </c>
      <c r="O139" s="208">
        <f>M139+N139</f>
        <v>1288</v>
      </c>
      <c r="P139" s="80">
        <f>+P87+P113</f>
        <v>0</v>
      </c>
      <c r="Q139" s="222">
        <f t="shared" ref="Q139:Q141" si="187">O139+P139</f>
        <v>1288</v>
      </c>
      <c r="R139" s="78">
        <f t="shared" ref="R139:S141" si="188">+R87+R113</f>
        <v>634</v>
      </c>
      <c r="S139" s="79">
        <f t="shared" si="188"/>
        <v>696</v>
      </c>
      <c r="T139" s="208">
        <f>R139+S139</f>
        <v>1330</v>
      </c>
      <c r="U139" s="97">
        <f>+U87+U113</f>
        <v>0</v>
      </c>
      <c r="V139" s="208">
        <f>T139+U139</f>
        <v>1330</v>
      </c>
      <c r="W139" s="98">
        <f>IF(Q139=0,0,((V139/Q139)-1)*100)</f>
        <v>3.2608695652173836</v>
      </c>
      <c r="Z139" s="348"/>
    </row>
    <row r="140" spans="12:29">
      <c r="L140" s="61" t="s">
        <v>11</v>
      </c>
      <c r="M140" s="78">
        <f t="shared" si="186"/>
        <v>513</v>
      </c>
      <c r="N140" s="79">
        <f t="shared" si="186"/>
        <v>841</v>
      </c>
      <c r="O140" s="208">
        <f>M140+N140</f>
        <v>1354</v>
      </c>
      <c r="P140" s="80">
        <f>+P88+P114</f>
        <v>0</v>
      </c>
      <c r="Q140" s="222">
        <f t="shared" si="187"/>
        <v>1354</v>
      </c>
      <c r="R140" s="78">
        <f t="shared" si="188"/>
        <v>753</v>
      </c>
      <c r="S140" s="79">
        <f t="shared" si="188"/>
        <v>881</v>
      </c>
      <c r="T140" s="208">
        <f>R140+S140</f>
        <v>1634</v>
      </c>
      <c r="U140" s="97">
        <f>+U88+U114</f>
        <v>0</v>
      </c>
      <c r="V140" s="208">
        <f>T140+U140</f>
        <v>1634</v>
      </c>
      <c r="W140" s="98">
        <f>IF(Q140=0,0,((V140/Q140)-1)*100)</f>
        <v>20.679468242245203</v>
      </c>
      <c r="Z140" s="348"/>
    </row>
    <row r="141" spans="12:29" ht="13.5" thickBot="1">
      <c r="L141" s="67" t="s">
        <v>12</v>
      </c>
      <c r="M141" s="78">
        <f t="shared" si="186"/>
        <v>608</v>
      </c>
      <c r="N141" s="79">
        <f t="shared" si="186"/>
        <v>864</v>
      </c>
      <c r="O141" s="208">
        <f>M141+N141</f>
        <v>1472</v>
      </c>
      <c r="P141" s="80">
        <f>+P89+P115</f>
        <v>0</v>
      </c>
      <c r="Q141" s="222">
        <f t="shared" si="187"/>
        <v>1472</v>
      </c>
      <c r="R141" s="78">
        <f t="shared" si="188"/>
        <v>654.77199999999993</v>
      </c>
      <c r="S141" s="79">
        <f t="shared" si="188"/>
        <v>771</v>
      </c>
      <c r="T141" s="208">
        <f>R141+S141</f>
        <v>1425.7719999999999</v>
      </c>
      <c r="U141" s="97">
        <f>+U89+U115</f>
        <v>1</v>
      </c>
      <c r="V141" s="208">
        <f>T141+U141</f>
        <v>1426.7719999999999</v>
      </c>
      <c r="W141" s="98">
        <f>IF(Q141=0,0,((V141/Q141)-1)*100)</f>
        <v>-3.0725543478260953</v>
      </c>
    </row>
    <row r="142" spans="12:29" ht="14.25" thickTop="1" thickBot="1">
      <c r="L142" s="82" t="s">
        <v>38</v>
      </c>
      <c r="M142" s="83">
        <f>+M139+M140+M141</f>
        <v>1601</v>
      </c>
      <c r="N142" s="84">
        <f t="shared" ref="N142" si="189">+N139+N140+N141</f>
        <v>2513</v>
      </c>
      <c r="O142" s="209">
        <f t="shared" ref="O142" si="190">+O139+O140+O141</f>
        <v>4114</v>
      </c>
      <c r="P142" s="83">
        <f t="shared" ref="P142" si="191">+P139+P140+P141</f>
        <v>0</v>
      </c>
      <c r="Q142" s="209">
        <f t="shared" ref="Q142" si="192">+Q139+Q140+Q141</f>
        <v>4114</v>
      </c>
      <c r="R142" s="83">
        <f t="shared" ref="R142" si="193">+R139+R140+R141</f>
        <v>2041.7719999999999</v>
      </c>
      <c r="S142" s="84">
        <f t="shared" ref="S142" si="194">+S139+S140+S141</f>
        <v>2348</v>
      </c>
      <c r="T142" s="209">
        <f t="shared" ref="T142" si="195">+T139+T140+T141</f>
        <v>4389.7719999999999</v>
      </c>
      <c r="U142" s="83">
        <f t="shared" ref="U142" si="196">+U139+U140+U141</f>
        <v>1</v>
      </c>
      <c r="V142" s="209">
        <f t="shared" ref="V142" si="197">+V139+V140+V141</f>
        <v>4390.7719999999999</v>
      </c>
      <c r="W142" s="85">
        <f t="shared" ref="W142" si="198">IF(Q142=0,0,((V142/Q142)-1)*100)</f>
        <v>6.7275644141954194</v>
      </c>
      <c r="Y142" s="358"/>
      <c r="Z142" s="359"/>
    </row>
    <row r="143" spans="12:29" ht="14.25" thickTop="1" thickBot="1">
      <c r="L143" s="61" t="s">
        <v>13</v>
      </c>
      <c r="M143" s="78">
        <f>+M91+M117</f>
        <v>681</v>
      </c>
      <c r="N143" s="79">
        <f>+N91+N117</f>
        <v>783</v>
      </c>
      <c r="O143" s="208">
        <f t="shared" ref="O143:O154" si="199">M143+N143</f>
        <v>1464</v>
      </c>
      <c r="P143" s="80">
        <f>+P91+P117</f>
        <v>108</v>
      </c>
      <c r="Q143" s="222">
        <f t="shared" ref="Q143:Q145" si="200">O143+P143</f>
        <v>1572</v>
      </c>
      <c r="R143" s="78">
        <f>+R91+R117</f>
        <v>647</v>
      </c>
      <c r="S143" s="79">
        <f>+S91+S117</f>
        <v>628</v>
      </c>
      <c r="T143" s="208">
        <f t="shared" ref="T143" si="201">R143+S143</f>
        <v>1275</v>
      </c>
      <c r="U143" s="97">
        <f>+U91+U117</f>
        <v>0</v>
      </c>
      <c r="V143" s="208">
        <f>T143+U143</f>
        <v>1275</v>
      </c>
      <c r="W143" s="98">
        <f>IF(Q143=0,0,((V143/Q143)-1)*100)</f>
        <v>-18.893129770992367</v>
      </c>
      <c r="Z143" s="359"/>
    </row>
    <row r="144" spans="12:29" ht="14.25" thickTop="1" thickBot="1">
      <c r="L144" s="82" t="s">
        <v>64</v>
      </c>
      <c r="M144" s="83">
        <f>+M142+M143</f>
        <v>2282</v>
      </c>
      <c r="N144" s="84">
        <f t="shared" ref="N144" si="202">+N142+N143</f>
        <v>3296</v>
      </c>
      <c r="O144" s="209">
        <f t="shared" ref="O144" si="203">+O142+O143</f>
        <v>5578</v>
      </c>
      <c r="P144" s="83">
        <f t="shared" ref="P144" si="204">+P142+P143</f>
        <v>108</v>
      </c>
      <c r="Q144" s="209">
        <f t="shared" ref="Q144" si="205">+Q142+Q143</f>
        <v>5686</v>
      </c>
      <c r="R144" s="83">
        <f t="shared" ref="R144" si="206">+R142+R143</f>
        <v>2688.7719999999999</v>
      </c>
      <c r="S144" s="84">
        <f t="shared" ref="S144" si="207">+S142+S143</f>
        <v>2976</v>
      </c>
      <c r="T144" s="209">
        <f t="shared" ref="T144" si="208">+T142+T143</f>
        <v>5664.7719999999999</v>
      </c>
      <c r="U144" s="83">
        <f t="shared" ref="U144" si="209">+U142+U143</f>
        <v>1</v>
      </c>
      <c r="V144" s="209">
        <f t="shared" ref="V144" si="210">+V142+V143</f>
        <v>5665.7719999999999</v>
      </c>
      <c r="W144" s="85">
        <f>IF(Q144=0,0,((V144/Q144)-1)*100)</f>
        <v>-0.35575096728808209</v>
      </c>
      <c r="Z144" s="359"/>
      <c r="AC144" s="343"/>
    </row>
    <row r="145" spans="12:29" ht="13.5" thickTop="1">
      <c r="L145" s="61" t="s">
        <v>14</v>
      </c>
      <c r="M145" s="78">
        <f>+M93+M119</f>
        <v>606</v>
      </c>
      <c r="N145" s="79">
        <f>+N93+N119</f>
        <v>895</v>
      </c>
      <c r="O145" s="208">
        <f t="shared" si="199"/>
        <v>1501</v>
      </c>
      <c r="P145" s="80">
        <f>+P93+P119</f>
        <v>0</v>
      </c>
      <c r="Q145" s="222">
        <f t="shared" si="200"/>
        <v>1501</v>
      </c>
      <c r="R145" s="78"/>
      <c r="S145" s="79"/>
      <c r="T145" s="208"/>
      <c r="U145" s="97"/>
      <c r="V145" s="208"/>
      <c r="W145" s="98"/>
      <c r="AC145" s="343"/>
    </row>
    <row r="146" spans="12:29" ht="13.5" thickBot="1">
      <c r="L146" s="61" t="s">
        <v>15</v>
      </c>
      <c r="M146" s="78">
        <f>+M94+M120</f>
        <v>803</v>
      </c>
      <c r="N146" s="79">
        <f>+N94+N120</f>
        <v>977</v>
      </c>
      <c r="O146" s="208">
        <f>M146+N146</f>
        <v>1780</v>
      </c>
      <c r="P146" s="80">
        <f>+P94+P120</f>
        <v>0</v>
      </c>
      <c r="Q146" s="222">
        <f>O146+P146</f>
        <v>1780</v>
      </c>
      <c r="R146" s="78"/>
      <c r="S146" s="79"/>
      <c r="T146" s="208"/>
      <c r="U146" s="97"/>
      <c r="V146" s="208"/>
      <c r="W146" s="98"/>
    </row>
    <row r="147" spans="12:29" ht="14.25" thickTop="1" thickBot="1">
      <c r="L147" s="82" t="s">
        <v>61</v>
      </c>
      <c r="M147" s="83">
        <f>+M143+M145+M146</f>
        <v>2090</v>
      </c>
      <c r="N147" s="84">
        <f t="shared" ref="N147" si="211">+N143+N145+N146</f>
        <v>2655</v>
      </c>
      <c r="O147" s="209">
        <f t="shared" ref="O147" si="212">+O143+O145+O146</f>
        <v>4745</v>
      </c>
      <c r="P147" s="83">
        <f t="shared" ref="P147" si="213">+P143+P145+P146</f>
        <v>108</v>
      </c>
      <c r="Q147" s="209">
        <f t="shared" ref="Q147" si="214">+Q143+Q145+Q146</f>
        <v>4853</v>
      </c>
      <c r="R147" s="83"/>
      <c r="S147" s="84"/>
      <c r="T147" s="209"/>
      <c r="U147" s="83"/>
      <c r="V147" s="209"/>
      <c r="W147" s="85"/>
      <c r="Z147" s="359"/>
      <c r="AC147" s="343"/>
    </row>
    <row r="148" spans="12:29" ht="13.5" thickTop="1">
      <c r="L148" s="61" t="s">
        <v>16</v>
      </c>
      <c r="M148" s="78">
        <f t="shared" ref="M148:N150" si="215">+M96+M122</f>
        <v>573</v>
      </c>
      <c r="N148" s="79">
        <f t="shared" si="215"/>
        <v>788</v>
      </c>
      <c r="O148" s="208">
        <f t="shared" si="199"/>
        <v>1361</v>
      </c>
      <c r="P148" s="80">
        <f>+P96+P122</f>
        <v>0</v>
      </c>
      <c r="Q148" s="222">
        <f t="shared" ref="Q148:Q154" si="216">O148+P148</f>
        <v>1361</v>
      </c>
      <c r="R148" s="78"/>
      <c r="S148" s="79"/>
      <c r="T148" s="208"/>
      <c r="U148" s="97"/>
      <c r="V148" s="208"/>
      <c r="W148" s="98"/>
    </row>
    <row r="149" spans="12:29">
      <c r="L149" s="61" t="s">
        <v>17</v>
      </c>
      <c r="M149" s="78">
        <f t="shared" si="215"/>
        <v>533</v>
      </c>
      <c r="N149" s="79">
        <f t="shared" si="215"/>
        <v>953</v>
      </c>
      <c r="O149" s="208">
        <f>M149+N149</f>
        <v>1486</v>
      </c>
      <c r="P149" s="80">
        <f>+P97+P123</f>
        <v>0</v>
      </c>
      <c r="Q149" s="222">
        <f>O149+P149</f>
        <v>1486</v>
      </c>
      <c r="R149" s="78"/>
      <c r="S149" s="79"/>
      <c r="T149" s="208"/>
      <c r="U149" s="97"/>
      <c r="V149" s="208"/>
      <c r="W149" s="98"/>
    </row>
    <row r="150" spans="12:29" ht="13.5" thickBot="1">
      <c r="L150" s="61" t="s">
        <v>18</v>
      </c>
      <c r="M150" s="78">
        <f t="shared" si="215"/>
        <v>526</v>
      </c>
      <c r="N150" s="79">
        <f t="shared" si="215"/>
        <v>791</v>
      </c>
      <c r="O150" s="210">
        <f t="shared" si="199"/>
        <v>1317</v>
      </c>
      <c r="P150" s="86">
        <f>+P98+P124</f>
        <v>0</v>
      </c>
      <c r="Q150" s="222">
        <f t="shared" si="216"/>
        <v>1317</v>
      </c>
      <c r="R150" s="78"/>
      <c r="S150" s="79"/>
      <c r="T150" s="210"/>
      <c r="U150" s="101"/>
      <c r="V150" s="208"/>
      <c r="W150" s="98"/>
    </row>
    <row r="151" spans="12:29" ht="14.25" thickTop="1" thickBot="1">
      <c r="L151" s="87" t="s">
        <v>39</v>
      </c>
      <c r="M151" s="83">
        <f>+M148+M149+M150</f>
        <v>1632</v>
      </c>
      <c r="N151" s="84">
        <f t="shared" ref="N151" si="217">+N148+N149+N150</f>
        <v>2532</v>
      </c>
      <c r="O151" s="209">
        <f t="shared" ref="O151" si="218">+O148+O149+O150</f>
        <v>4164</v>
      </c>
      <c r="P151" s="83">
        <f t="shared" ref="P151" si="219">+P148+P149+P150</f>
        <v>0</v>
      </c>
      <c r="Q151" s="209">
        <f t="shared" ref="Q151" si="220">+Q148+Q149+Q150</f>
        <v>4164</v>
      </c>
      <c r="R151" s="83"/>
      <c r="S151" s="84"/>
      <c r="T151" s="209"/>
      <c r="U151" s="83"/>
      <c r="V151" s="209"/>
      <c r="W151" s="90"/>
    </row>
    <row r="152" spans="12:29" ht="13.5" thickTop="1">
      <c r="L152" s="61" t="s">
        <v>21</v>
      </c>
      <c r="M152" s="78">
        <f t="shared" ref="M152:N154" si="221">+M100+M126</f>
        <v>561</v>
      </c>
      <c r="N152" s="79">
        <f t="shared" si="221"/>
        <v>869</v>
      </c>
      <c r="O152" s="210">
        <f t="shared" si="199"/>
        <v>1430</v>
      </c>
      <c r="P152" s="91">
        <f>+P100+P126</f>
        <v>0</v>
      </c>
      <c r="Q152" s="222">
        <f t="shared" si="216"/>
        <v>1430</v>
      </c>
      <c r="R152" s="78"/>
      <c r="S152" s="79"/>
      <c r="T152" s="210"/>
      <c r="U152" s="103"/>
      <c r="V152" s="208"/>
      <c r="W152" s="98"/>
    </row>
    <row r="153" spans="12:29">
      <c r="L153" s="61" t="s">
        <v>22</v>
      </c>
      <c r="M153" s="78">
        <f t="shared" si="221"/>
        <v>490</v>
      </c>
      <c r="N153" s="79">
        <f t="shared" si="221"/>
        <v>750</v>
      </c>
      <c r="O153" s="210">
        <f t="shared" si="199"/>
        <v>1240</v>
      </c>
      <c r="P153" s="80">
        <f>+P101+P127</f>
        <v>0</v>
      </c>
      <c r="Q153" s="222">
        <f t="shared" si="216"/>
        <v>1240</v>
      </c>
      <c r="R153" s="78"/>
      <c r="S153" s="79"/>
      <c r="T153" s="210"/>
      <c r="U153" s="97"/>
      <c r="V153" s="208"/>
      <c r="W153" s="98"/>
      <c r="Z153" s="348"/>
    </row>
    <row r="154" spans="12:29" ht="13.5" thickBot="1">
      <c r="L154" s="61" t="s">
        <v>23</v>
      </c>
      <c r="M154" s="78">
        <f t="shared" si="221"/>
        <v>496</v>
      </c>
      <c r="N154" s="79">
        <f t="shared" si="221"/>
        <v>596</v>
      </c>
      <c r="O154" s="210">
        <f t="shared" si="199"/>
        <v>1092</v>
      </c>
      <c r="P154" s="80">
        <f>+P102+P128</f>
        <v>0</v>
      </c>
      <c r="Q154" s="222">
        <f t="shared" si="216"/>
        <v>1092</v>
      </c>
      <c r="R154" s="78"/>
      <c r="S154" s="79"/>
      <c r="T154" s="210"/>
      <c r="U154" s="97"/>
      <c r="V154" s="208"/>
      <c r="W154" s="98"/>
    </row>
    <row r="155" spans="12:29" ht="14.25" thickTop="1" thickBot="1">
      <c r="L155" s="82" t="s">
        <v>40</v>
      </c>
      <c r="M155" s="83">
        <f>+M152+M153+M154</f>
        <v>1547</v>
      </c>
      <c r="N155" s="84">
        <f t="shared" ref="N155" si="222">+N152+N153+N154</f>
        <v>2215</v>
      </c>
      <c r="O155" s="209">
        <f t="shared" ref="O155" si="223">+O152+O153+O154</f>
        <v>3762</v>
      </c>
      <c r="P155" s="83">
        <f t="shared" ref="P155" si="224">+P152+P153+P154</f>
        <v>0</v>
      </c>
      <c r="Q155" s="209">
        <f t="shared" ref="Q155" si="225">+Q152+Q153+Q154</f>
        <v>3762</v>
      </c>
      <c r="R155" s="83"/>
      <c r="S155" s="84"/>
      <c r="T155" s="209"/>
      <c r="U155" s="83"/>
      <c r="V155" s="209"/>
      <c r="W155" s="100"/>
    </row>
    <row r="156" spans="12:29" ht="14.25" thickTop="1" thickBot="1">
      <c r="L156" s="82" t="s">
        <v>7</v>
      </c>
      <c r="M156" s="83">
        <f>+M147+M151+M155</f>
        <v>5269</v>
      </c>
      <c r="N156" s="84">
        <f t="shared" ref="N156:Q156" si="226">+N147+N151+N155</f>
        <v>7402</v>
      </c>
      <c r="O156" s="209">
        <f t="shared" si="226"/>
        <v>12671</v>
      </c>
      <c r="P156" s="83">
        <f t="shared" si="226"/>
        <v>108</v>
      </c>
      <c r="Q156" s="209">
        <f t="shared" si="226"/>
        <v>12779</v>
      </c>
      <c r="R156" s="83"/>
      <c r="S156" s="84"/>
      <c r="T156" s="209"/>
      <c r="U156" s="83"/>
      <c r="V156" s="209"/>
      <c r="W156" s="85"/>
      <c r="Z156" s="359"/>
      <c r="AC156" s="343"/>
    </row>
    <row r="157" spans="12:29" ht="13.5" customHeight="1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2:29" ht="13.5" customHeight="1" thickTop="1">
      <c r="L158" s="463" t="s">
        <v>54</v>
      </c>
      <c r="M158" s="464"/>
      <c r="N158" s="464"/>
      <c r="O158" s="464"/>
      <c r="P158" s="464"/>
      <c r="Q158" s="464"/>
      <c r="R158" s="464"/>
      <c r="S158" s="464"/>
      <c r="T158" s="464"/>
      <c r="U158" s="464"/>
      <c r="V158" s="464"/>
      <c r="W158" s="465"/>
    </row>
    <row r="159" spans="12:29" ht="13.5" customHeight="1" thickBot="1">
      <c r="L159" s="466" t="s">
        <v>51</v>
      </c>
      <c r="M159" s="467"/>
      <c r="N159" s="467"/>
      <c r="O159" s="467"/>
      <c r="P159" s="467"/>
      <c r="Q159" s="467"/>
      <c r="R159" s="467"/>
      <c r="S159" s="467"/>
      <c r="T159" s="467"/>
      <c r="U159" s="467"/>
      <c r="V159" s="467"/>
      <c r="W159" s="468"/>
    </row>
    <row r="160" spans="12:29" ht="14.25" thickTop="1" thickBot="1">
      <c r="L160" s="255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7" t="s">
        <v>34</v>
      </c>
      <c r="Y160" s="345"/>
    </row>
    <row r="161" spans="12:24" ht="14.25" thickTop="1" thickBot="1">
      <c r="L161" s="258"/>
      <c r="M161" s="259" t="s">
        <v>59</v>
      </c>
      <c r="N161" s="259"/>
      <c r="O161" s="259"/>
      <c r="P161" s="259"/>
      <c r="Q161" s="260"/>
      <c r="R161" s="259" t="s">
        <v>63</v>
      </c>
      <c r="S161" s="259"/>
      <c r="T161" s="259"/>
      <c r="U161" s="259"/>
      <c r="V161" s="260"/>
      <c r="W161" s="261" t="s">
        <v>2</v>
      </c>
    </row>
    <row r="162" spans="12:24" ht="13.5" thickTop="1">
      <c r="L162" s="262" t="s">
        <v>3</v>
      </c>
      <c r="M162" s="263"/>
      <c r="N162" s="264"/>
      <c r="O162" s="265"/>
      <c r="P162" s="266"/>
      <c r="Q162" s="265"/>
      <c r="R162" s="263"/>
      <c r="S162" s="264"/>
      <c r="T162" s="265"/>
      <c r="U162" s="266"/>
      <c r="V162" s="265"/>
      <c r="W162" s="267" t="s">
        <v>4</v>
      </c>
    </row>
    <row r="163" spans="12:24" ht="13.5" thickBot="1">
      <c r="L163" s="268"/>
      <c r="M163" s="269" t="s">
        <v>35</v>
      </c>
      <c r="N163" s="270" t="s">
        <v>36</v>
      </c>
      <c r="O163" s="271" t="s">
        <v>37</v>
      </c>
      <c r="P163" s="272" t="s">
        <v>32</v>
      </c>
      <c r="Q163" s="271" t="s">
        <v>7</v>
      </c>
      <c r="R163" s="269" t="s">
        <v>35</v>
      </c>
      <c r="S163" s="270" t="s">
        <v>36</v>
      </c>
      <c r="T163" s="271" t="s">
        <v>37</v>
      </c>
      <c r="U163" s="272" t="s">
        <v>32</v>
      </c>
      <c r="V163" s="271" t="s">
        <v>7</v>
      </c>
      <c r="W163" s="273"/>
    </row>
    <row r="164" spans="12:24" ht="5.25" customHeight="1" thickTop="1">
      <c r="L164" s="262"/>
      <c r="M164" s="274"/>
      <c r="N164" s="275"/>
      <c r="O164" s="276"/>
      <c r="P164" s="277"/>
      <c r="Q164" s="276"/>
      <c r="R164" s="274"/>
      <c r="S164" s="275"/>
      <c r="T164" s="276"/>
      <c r="U164" s="277"/>
      <c r="V164" s="276"/>
      <c r="W164" s="278"/>
    </row>
    <row r="165" spans="12:24">
      <c r="L165" s="262" t="s">
        <v>10</v>
      </c>
      <c r="M165" s="279">
        <v>0</v>
      </c>
      <c r="N165" s="280">
        <v>0</v>
      </c>
      <c r="O165" s="281">
        <f>M165+N165</f>
        <v>0</v>
      </c>
      <c r="P165" s="282"/>
      <c r="Q165" s="281">
        <f>O165+P165</f>
        <v>0</v>
      </c>
      <c r="R165" s="279">
        <v>0</v>
      </c>
      <c r="S165" s="280">
        <v>0</v>
      </c>
      <c r="T165" s="281">
        <f>R165+S165</f>
        <v>0</v>
      </c>
      <c r="U165" s="282">
        <v>0</v>
      </c>
      <c r="V165" s="281">
        <f>T165+U165</f>
        <v>0</v>
      </c>
      <c r="W165" s="282">
        <f>IF(Q165=0,0,((V165/Q165)-1)*100)</f>
        <v>0</v>
      </c>
    </row>
    <row r="166" spans="12:24">
      <c r="L166" s="262" t="s">
        <v>11</v>
      </c>
      <c r="M166" s="279">
        <v>0</v>
      </c>
      <c r="N166" s="280">
        <v>0</v>
      </c>
      <c r="O166" s="281">
        <f>M166+N166</f>
        <v>0</v>
      </c>
      <c r="P166" s="282"/>
      <c r="Q166" s="281">
        <f>O166+P166</f>
        <v>0</v>
      </c>
      <c r="R166" s="279">
        <v>0</v>
      </c>
      <c r="S166" s="280">
        <v>0</v>
      </c>
      <c r="T166" s="281">
        <f>R166+S166</f>
        <v>0</v>
      </c>
      <c r="U166" s="282">
        <v>0</v>
      </c>
      <c r="V166" s="281">
        <f>T166+U166</f>
        <v>0</v>
      </c>
      <c r="W166" s="282">
        <f>IF(Q166=0,0,((V166/Q166)-1)*100)</f>
        <v>0</v>
      </c>
    </row>
    <row r="167" spans="12:24" ht="13.5" thickBot="1">
      <c r="L167" s="268" t="s">
        <v>12</v>
      </c>
      <c r="M167" s="279">
        <v>0</v>
      </c>
      <c r="N167" s="280">
        <v>0</v>
      </c>
      <c r="O167" s="281">
        <f>M167+N167</f>
        <v>0</v>
      </c>
      <c r="P167" s="282"/>
      <c r="Q167" s="281">
        <f>O167+P167</f>
        <v>0</v>
      </c>
      <c r="R167" s="279">
        <v>0</v>
      </c>
      <c r="S167" s="280">
        <v>0</v>
      </c>
      <c r="T167" s="281">
        <f>R167+S167</f>
        <v>0</v>
      </c>
      <c r="U167" s="282">
        <v>0</v>
      </c>
      <c r="V167" s="281">
        <f>T167+U167</f>
        <v>0</v>
      </c>
      <c r="W167" s="282">
        <f>IF(Q167=0,0,((V167/Q167)-1)*100)</f>
        <v>0</v>
      </c>
    </row>
    <row r="168" spans="12:24" ht="14.25" thickTop="1" thickBot="1">
      <c r="L168" s="284" t="s">
        <v>57</v>
      </c>
      <c r="M168" s="285">
        <f t="shared" ref="M168:Q168" si="227">+M165+M166+M167</f>
        <v>0</v>
      </c>
      <c r="N168" s="286">
        <f t="shared" si="227"/>
        <v>0</v>
      </c>
      <c r="O168" s="287">
        <f t="shared" si="227"/>
        <v>0</v>
      </c>
      <c r="P168" s="285">
        <f t="shared" si="227"/>
        <v>0</v>
      </c>
      <c r="Q168" s="287">
        <f t="shared" si="227"/>
        <v>0</v>
      </c>
      <c r="R168" s="285">
        <f t="shared" ref="R168" si="228">+R165+R166+R167</f>
        <v>0</v>
      </c>
      <c r="S168" s="286">
        <f t="shared" ref="S168" si="229">+S165+S166+S167</f>
        <v>0</v>
      </c>
      <c r="T168" s="287">
        <f t="shared" ref="T168" si="230">+T165+T166+T167</f>
        <v>0</v>
      </c>
      <c r="U168" s="285">
        <f t="shared" ref="U168" si="231">+U165+U166+U167</f>
        <v>0</v>
      </c>
      <c r="V168" s="287">
        <f t="shared" ref="V168" si="232">+V165+V166+V167</f>
        <v>0</v>
      </c>
      <c r="W168" s="413">
        <f t="shared" ref="W168" si="233">IF(Q168=0,0,((V168/Q168)-1)*100)</f>
        <v>0</v>
      </c>
      <c r="X168" s="345"/>
    </row>
    <row r="169" spans="12:24" ht="14.25" thickTop="1" thickBot="1">
      <c r="L169" s="262" t="s">
        <v>13</v>
      </c>
      <c r="M169" s="279">
        <v>0</v>
      </c>
      <c r="N169" s="280">
        <v>0</v>
      </c>
      <c r="O169" s="281">
        <f>M169+N169</f>
        <v>0</v>
      </c>
      <c r="P169" s="282">
        <v>0</v>
      </c>
      <c r="Q169" s="281">
        <f>O169+P169</f>
        <v>0</v>
      </c>
      <c r="R169" s="279">
        <v>0</v>
      </c>
      <c r="S169" s="280">
        <v>0</v>
      </c>
      <c r="T169" s="281">
        <f>R169+S169</f>
        <v>0</v>
      </c>
      <c r="U169" s="282">
        <v>0</v>
      </c>
      <c r="V169" s="281">
        <f>T169+U169</f>
        <v>0</v>
      </c>
      <c r="W169" s="282">
        <f t="shared" ref="W169" si="234">IF(Q169=0,0,((V169/Q169)-1)*100)</f>
        <v>0</v>
      </c>
    </row>
    <row r="170" spans="12:24" ht="14.25" thickTop="1" thickBot="1">
      <c r="L170" s="284" t="s">
        <v>64</v>
      </c>
      <c r="M170" s="285">
        <f>+M168+M169</f>
        <v>0</v>
      </c>
      <c r="N170" s="286">
        <f t="shared" ref="N170" si="235">+N168+N169</f>
        <v>0</v>
      </c>
      <c r="O170" s="287">
        <f t="shared" ref="O170" si="236">+O168+O169</f>
        <v>0</v>
      </c>
      <c r="P170" s="285">
        <f t="shared" ref="P170" si="237">+P168+P169</f>
        <v>0</v>
      </c>
      <c r="Q170" s="287">
        <f t="shared" ref="Q170" si="238">+Q168+Q169</f>
        <v>0</v>
      </c>
      <c r="R170" s="285">
        <f t="shared" ref="R170" si="239">+R168+R169</f>
        <v>0</v>
      </c>
      <c r="S170" s="286">
        <f t="shared" ref="S170" si="240">+S168+S169</f>
        <v>0</v>
      </c>
      <c r="T170" s="287">
        <f t="shared" ref="T170" si="241">+T168+T169</f>
        <v>0</v>
      </c>
      <c r="U170" s="285">
        <f t="shared" ref="U170" si="242">+U168+U169</f>
        <v>0</v>
      </c>
      <c r="V170" s="287">
        <f t="shared" ref="V170" si="243">+V168+V169</f>
        <v>0</v>
      </c>
      <c r="W170" s="413">
        <f>IF(Q170=0,0,((V170/Q170)-1)*100)</f>
        <v>0</v>
      </c>
    </row>
    <row r="171" spans="12:24" ht="13.5" thickTop="1">
      <c r="L171" s="262" t="s">
        <v>14</v>
      </c>
      <c r="M171" s="279">
        <v>0</v>
      </c>
      <c r="N171" s="280">
        <v>0</v>
      </c>
      <c r="O171" s="281">
        <f>M171+N171</f>
        <v>0</v>
      </c>
      <c r="P171" s="282">
        <v>0</v>
      </c>
      <c r="Q171" s="281">
        <f>O171+P171</f>
        <v>0</v>
      </c>
      <c r="R171" s="279"/>
      <c r="S171" s="280"/>
      <c r="T171" s="281"/>
      <c r="U171" s="282"/>
      <c r="V171" s="281"/>
      <c r="W171" s="282"/>
    </row>
    <row r="172" spans="12:24" ht="13.5" thickBot="1">
      <c r="L172" s="262" t="s">
        <v>15</v>
      </c>
      <c r="M172" s="279">
        <v>0</v>
      </c>
      <c r="N172" s="280">
        <v>0</v>
      </c>
      <c r="O172" s="281">
        <f>M172+N172</f>
        <v>0</v>
      </c>
      <c r="P172" s="282">
        <v>0</v>
      </c>
      <c r="Q172" s="281">
        <f>O172+P172</f>
        <v>0</v>
      </c>
      <c r="R172" s="279"/>
      <c r="S172" s="280"/>
      <c r="T172" s="281"/>
      <c r="U172" s="282"/>
      <c r="V172" s="281"/>
      <c r="W172" s="282"/>
    </row>
    <row r="173" spans="12:24" ht="14.25" thickTop="1" thickBot="1">
      <c r="L173" s="284" t="s">
        <v>61</v>
      </c>
      <c r="M173" s="285">
        <f t="shared" ref="M173:Q173" si="244">+M169+M171+M172</f>
        <v>0</v>
      </c>
      <c r="N173" s="286">
        <f t="shared" si="244"/>
        <v>0</v>
      </c>
      <c r="O173" s="287">
        <f t="shared" si="244"/>
        <v>0</v>
      </c>
      <c r="P173" s="285">
        <f t="shared" si="244"/>
        <v>0</v>
      </c>
      <c r="Q173" s="287">
        <f t="shared" si="244"/>
        <v>0</v>
      </c>
      <c r="R173" s="285"/>
      <c r="S173" s="286"/>
      <c r="T173" s="287"/>
      <c r="U173" s="285"/>
      <c r="V173" s="287"/>
      <c r="W173" s="413"/>
    </row>
    <row r="174" spans="12:24" ht="13.5" thickTop="1">
      <c r="L174" s="262" t="s">
        <v>16</v>
      </c>
      <c r="M174" s="279">
        <v>0</v>
      </c>
      <c r="N174" s="280">
        <v>0</v>
      </c>
      <c r="O174" s="281">
        <f>SUM(M174:N174)</f>
        <v>0</v>
      </c>
      <c r="P174" s="282">
        <v>0</v>
      </c>
      <c r="Q174" s="281">
        <f t="shared" ref="Q174" si="245">O174+P174</f>
        <v>0</v>
      </c>
      <c r="R174" s="279"/>
      <c r="S174" s="280"/>
      <c r="T174" s="281"/>
      <c r="U174" s="282"/>
      <c r="V174" s="281"/>
      <c r="W174" s="282"/>
    </row>
    <row r="175" spans="12:24">
      <c r="L175" s="262" t="s">
        <v>17</v>
      </c>
      <c r="M175" s="279">
        <v>0</v>
      </c>
      <c r="N175" s="280">
        <v>0</v>
      </c>
      <c r="O175" s="281">
        <f>SUM(M175:N175)</f>
        <v>0</v>
      </c>
      <c r="P175" s="282">
        <v>0</v>
      </c>
      <c r="Q175" s="281">
        <f>O175+P175</f>
        <v>0</v>
      </c>
      <c r="R175" s="279"/>
      <c r="S175" s="280"/>
      <c r="T175" s="281"/>
      <c r="U175" s="282"/>
      <c r="V175" s="281"/>
      <c r="W175" s="282"/>
    </row>
    <row r="176" spans="12:24" ht="13.5" thickBot="1">
      <c r="L176" s="262" t="s">
        <v>18</v>
      </c>
      <c r="M176" s="279">
        <v>0</v>
      </c>
      <c r="N176" s="280">
        <v>0</v>
      </c>
      <c r="O176" s="289">
        <f>SUM(M176:N176)</f>
        <v>0</v>
      </c>
      <c r="P176" s="290">
        <v>0</v>
      </c>
      <c r="Q176" s="289">
        <f>O176+P176</f>
        <v>0</v>
      </c>
      <c r="R176" s="279"/>
      <c r="S176" s="280"/>
      <c r="T176" s="289"/>
      <c r="U176" s="290"/>
      <c r="V176" s="289"/>
      <c r="W176" s="282"/>
    </row>
    <row r="177" spans="12:25" ht="14.25" thickTop="1" thickBot="1">
      <c r="L177" s="291" t="s">
        <v>39</v>
      </c>
      <c r="M177" s="292">
        <f t="shared" ref="M177:Q177" si="246">+M174+M175+M176</f>
        <v>0</v>
      </c>
      <c r="N177" s="292">
        <f t="shared" si="246"/>
        <v>0</v>
      </c>
      <c r="O177" s="293">
        <f t="shared" si="246"/>
        <v>0</v>
      </c>
      <c r="P177" s="294">
        <f t="shared" si="246"/>
        <v>0</v>
      </c>
      <c r="Q177" s="293">
        <f t="shared" si="246"/>
        <v>0</v>
      </c>
      <c r="R177" s="292"/>
      <c r="S177" s="292"/>
      <c r="T177" s="293"/>
      <c r="U177" s="294"/>
      <c r="V177" s="293"/>
      <c r="W177" s="414"/>
    </row>
    <row r="178" spans="12:25" ht="13.5" thickTop="1">
      <c r="L178" s="262" t="s">
        <v>21</v>
      </c>
      <c r="M178" s="279">
        <v>0</v>
      </c>
      <c r="N178" s="280">
        <v>0</v>
      </c>
      <c r="O178" s="289">
        <f>SUM(M178:N178)</f>
        <v>0</v>
      </c>
      <c r="P178" s="296">
        <v>0</v>
      </c>
      <c r="Q178" s="289">
        <f>O178+P178</f>
        <v>0</v>
      </c>
      <c r="R178" s="279"/>
      <c r="S178" s="280"/>
      <c r="T178" s="289"/>
      <c r="U178" s="296"/>
      <c r="V178" s="289"/>
      <c r="W178" s="282"/>
    </row>
    <row r="179" spans="12:25">
      <c r="L179" s="262" t="s">
        <v>22</v>
      </c>
      <c r="M179" s="279">
        <v>0</v>
      </c>
      <c r="N179" s="280">
        <v>0</v>
      </c>
      <c r="O179" s="289">
        <f>SUM(M179:N179)</f>
        <v>0</v>
      </c>
      <c r="P179" s="282">
        <v>0</v>
      </c>
      <c r="Q179" s="289">
        <f>O179+P179</f>
        <v>0</v>
      </c>
      <c r="R179" s="279"/>
      <c r="S179" s="280"/>
      <c r="T179" s="289"/>
      <c r="U179" s="282"/>
      <c r="V179" s="289"/>
      <c r="W179" s="282"/>
    </row>
    <row r="180" spans="12:25" ht="13.5" thickBot="1">
      <c r="L180" s="262" t="s">
        <v>23</v>
      </c>
      <c r="M180" s="279"/>
      <c r="N180" s="280"/>
      <c r="O180" s="289">
        <f>SUM(M180:N180)</f>
        <v>0</v>
      </c>
      <c r="P180" s="282"/>
      <c r="Q180" s="289">
        <f>O180+P180</f>
        <v>0</v>
      </c>
      <c r="R180" s="279"/>
      <c r="S180" s="280"/>
      <c r="T180" s="289"/>
      <c r="U180" s="282"/>
      <c r="V180" s="289"/>
      <c r="W180" s="282"/>
    </row>
    <row r="181" spans="12:25" ht="13.5" customHeight="1" thickTop="1" thickBot="1">
      <c r="L181" s="284" t="s">
        <v>40</v>
      </c>
      <c r="M181" s="285">
        <f t="shared" ref="M181:Q181" si="247">+M178+M179+M180</f>
        <v>0</v>
      </c>
      <c r="N181" s="286">
        <f t="shared" si="247"/>
        <v>0</v>
      </c>
      <c r="O181" s="287">
        <f t="shared" si="247"/>
        <v>0</v>
      </c>
      <c r="P181" s="285">
        <f t="shared" si="247"/>
        <v>0</v>
      </c>
      <c r="Q181" s="287">
        <f t="shared" si="247"/>
        <v>0</v>
      </c>
      <c r="R181" s="285"/>
      <c r="S181" s="286"/>
      <c r="T181" s="287"/>
      <c r="U181" s="285"/>
      <c r="V181" s="287"/>
      <c r="W181" s="413"/>
    </row>
    <row r="182" spans="12:25" ht="14.25" thickTop="1" thickBot="1">
      <c r="L182" s="284" t="s">
        <v>7</v>
      </c>
      <c r="M182" s="285">
        <f>+M173+M177+M181</f>
        <v>0</v>
      </c>
      <c r="N182" s="286">
        <f t="shared" ref="N182:Q182" si="248">+N173+N177+N181</f>
        <v>0</v>
      </c>
      <c r="O182" s="287">
        <f t="shared" si="248"/>
        <v>0</v>
      </c>
      <c r="P182" s="285">
        <f t="shared" si="248"/>
        <v>0</v>
      </c>
      <c r="Q182" s="287">
        <f t="shared" si="248"/>
        <v>0</v>
      </c>
      <c r="R182" s="285"/>
      <c r="S182" s="286"/>
      <c r="T182" s="287"/>
      <c r="U182" s="285"/>
      <c r="V182" s="287"/>
      <c r="W182" s="413"/>
    </row>
    <row r="183" spans="12:25" ht="13.5" customHeight="1" thickTop="1" thickBot="1">
      <c r="L183" s="297" t="s">
        <v>60</v>
      </c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</row>
    <row r="184" spans="12:25" ht="13.5" customHeight="1" thickTop="1">
      <c r="L184" s="463" t="s">
        <v>55</v>
      </c>
      <c r="M184" s="464"/>
      <c r="N184" s="464"/>
      <c r="O184" s="464"/>
      <c r="P184" s="464"/>
      <c r="Q184" s="464"/>
      <c r="R184" s="464"/>
      <c r="S184" s="464"/>
      <c r="T184" s="464"/>
      <c r="U184" s="464"/>
      <c r="V184" s="464"/>
      <c r="W184" s="465"/>
    </row>
    <row r="185" spans="12:25" ht="13.5" thickBot="1">
      <c r="L185" s="466" t="s">
        <v>52</v>
      </c>
      <c r="M185" s="467"/>
      <c r="N185" s="467"/>
      <c r="O185" s="467"/>
      <c r="P185" s="467"/>
      <c r="Q185" s="467"/>
      <c r="R185" s="467"/>
      <c r="S185" s="467"/>
      <c r="T185" s="467"/>
      <c r="U185" s="467"/>
      <c r="V185" s="467"/>
      <c r="W185" s="468"/>
      <c r="Y185" s="345"/>
    </row>
    <row r="186" spans="12:25" ht="14.25" thickTop="1" thickBot="1">
      <c r="L186" s="255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7" t="s">
        <v>34</v>
      </c>
    </row>
    <row r="187" spans="12:25" ht="14.25" thickTop="1" thickBot="1">
      <c r="L187" s="258"/>
      <c r="M187" s="259" t="s">
        <v>59</v>
      </c>
      <c r="N187" s="259"/>
      <c r="O187" s="259"/>
      <c r="P187" s="259"/>
      <c r="Q187" s="260"/>
      <c r="R187" s="259" t="s">
        <v>63</v>
      </c>
      <c r="S187" s="259"/>
      <c r="T187" s="259"/>
      <c r="U187" s="259"/>
      <c r="V187" s="260"/>
      <c r="W187" s="261" t="s">
        <v>2</v>
      </c>
    </row>
    <row r="188" spans="12:25" ht="13.5" thickTop="1">
      <c r="L188" s="262" t="s">
        <v>3</v>
      </c>
      <c r="M188" s="263"/>
      <c r="N188" s="264"/>
      <c r="O188" s="265"/>
      <c r="P188" s="299"/>
      <c r="Q188" s="265"/>
      <c r="R188" s="263"/>
      <c r="S188" s="264"/>
      <c r="T188" s="265"/>
      <c r="U188" s="299"/>
      <c r="V188" s="265"/>
      <c r="W188" s="267" t="s">
        <v>4</v>
      </c>
    </row>
    <row r="189" spans="12:25" ht="13.5" thickBot="1">
      <c r="L189" s="268"/>
      <c r="M189" s="269" t="s">
        <v>35</v>
      </c>
      <c r="N189" s="270" t="s">
        <v>36</v>
      </c>
      <c r="O189" s="271" t="s">
        <v>37</v>
      </c>
      <c r="P189" s="300" t="s">
        <v>32</v>
      </c>
      <c r="Q189" s="271" t="s">
        <v>7</v>
      </c>
      <c r="R189" s="269" t="s">
        <v>35</v>
      </c>
      <c r="S189" s="270" t="s">
        <v>36</v>
      </c>
      <c r="T189" s="271" t="s">
        <v>37</v>
      </c>
      <c r="U189" s="300" t="s">
        <v>32</v>
      </c>
      <c r="V189" s="271" t="s">
        <v>7</v>
      </c>
      <c r="W189" s="273"/>
    </row>
    <row r="190" spans="12:25" ht="6" customHeight="1" thickTop="1">
      <c r="L190" s="262"/>
      <c r="M190" s="274"/>
      <c r="N190" s="275"/>
      <c r="O190" s="276"/>
      <c r="P190" s="301"/>
      <c r="Q190" s="276"/>
      <c r="R190" s="274"/>
      <c r="S190" s="275"/>
      <c r="T190" s="276"/>
      <c r="U190" s="301"/>
      <c r="V190" s="276"/>
      <c r="W190" s="302"/>
    </row>
    <row r="191" spans="12:25">
      <c r="L191" s="262" t="s">
        <v>10</v>
      </c>
      <c r="M191" s="279">
        <v>0</v>
      </c>
      <c r="N191" s="280">
        <v>0</v>
      </c>
      <c r="O191" s="281">
        <f>M191+N191</f>
        <v>0</v>
      </c>
      <c r="P191" s="282">
        <v>0</v>
      </c>
      <c r="Q191" s="281">
        <f>O191+P191</f>
        <v>0</v>
      </c>
      <c r="R191" s="279">
        <v>0</v>
      </c>
      <c r="S191" s="280">
        <v>0</v>
      </c>
      <c r="T191" s="281">
        <f>R191+S191</f>
        <v>0</v>
      </c>
      <c r="U191" s="282">
        <v>0</v>
      </c>
      <c r="V191" s="281">
        <f>T191+U191</f>
        <v>0</v>
      </c>
      <c r="W191" s="334">
        <f>IF(Q191=0,0,((V191/Q191)-1)*100)</f>
        <v>0</v>
      </c>
    </row>
    <row r="192" spans="12:25">
      <c r="L192" s="262" t="s">
        <v>11</v>
      </c>
      <c r="M192" s="279">
        <v>0</v>
      </c>
      <c r="N192" s="280">
        <v>0</v>
      </c>
      <c r="O192" s="281">
        <f>M192+N192</f>
        <v>0</v>
      </c>
      <c r="P192" s="282">
        <v>0</v>
      </c>
      <c r="Q192" s="281">
        <f>O192+P192</f>
        <v>0</v>
      </c>
      <c r="R192" s="279">
        <v>0</v>
      </c>
      <c r="S192" s="280">
        <v>0</v>
      </c>
      <c r="T192" s="281">
        <f>R192+S192</f>
        <v>0</v>
      </c>
      <c r="U192" s="282">
        <v>0</v>
      </c>
      <c r="V192" s="281">
        <f>T192+U192</f>
        <v>0</v>
      </c>
      <c r="W192" s="334">
        <f>IF(Q192=0,0,((V192/Q192)-1)*100)</f>
        <v>0</v>
      </c>
    </row>
    <row r="193" spans="12:24" ht="13.5" thickBot="1">
      <c r="L193" s="268" t="s">
        <v>12</v>
      </c>
      <c r="M193" s="279">
        <v>0</v>
      </c>
      <c r="N193" s="280">
        <v>0</v>
      </c>
      <c r="O193" s="281">
        <f>M193+N193</f>
        <v>0</v>
      </c>
      <c r="P193" s="282">
        <v>0</v>
      </c>
      <c r="Q193" s="281">
        <f>O193+P193</f>
        <v>0</v>
      </c>
      <c r="R193" s="279">
        <v>0</v>
      </c>
      <c r="S193" s="280">
        <v>0</v>
      </c>
      <c r="T193" s="281">
        <f>R193+S193</f>
        <v>0</v>
      </c>
      <c r="U193" s="282">
        <v>0</v>
      </c>
      <c r="V193" s="281">
        <f>T193+U193</f>
        <v>0</v>
      </c>
      <c r="W193" s="334">
        <f>IF(Q193=0,0,((V193/Q193)-1)*100)</f>
        <v>0</v>
      </c>
      <c r="X193" s="345"/>
    </row>
    <row r="194" spans="12:24" ht="14.25" thickTop="1" thickBot="1">
      <c r="L194" s="284" t="s">
        <v>38</v>
      </c>
      <c r="M194" s="285">
        <f t="shared" ref="M194:Q194" si="249">+M191+M192+M193</f>
        <v>0</v>
      </c>
      <c r="N194" s="286">
        <f t="shared" si="249"/>
        <v>0</v>
      </c>
      <c r="O194" s="287">
        <f t="shared" si="249"/>
        <v>0</v>
      </c>
      <c r="P194" s="285">
        <f t="shared" si="249"/>
        <v>0</v>
      </c>
      <c r="Q194" s="287">
        <f t="shared" si="249"/>
        <v>0</v>
      </c>
      <c r="R194" s="285">
        <f t="shared" ref="R194" si="250">+R191+R192+R193</f>
        <v>0</v>
      </c>
      <c r="S194" s="286">
        <f t="shared" ref="S194" si="251">+S191+S192+S193</f>
        <v>0</v>
      </c>
      <c r="T194" s="287">
        <f t="shared" ref="T194" si="252">+T191+T192+T193</f>
        <v>0</v>
      </c>
      <c r="U194" s="285">
        <f t="shared" ref="U194" si="253">+U191+U192+U193</f>
        <v>0</v>
      </c>
      <c r="V194" s="287">
        <f t="shared" ref="V194" si="254">+V191+V192+V193</f>
        <v>0</v>
      </c>
      <c r="W194" s="413">
        <f t="shared" ref="W194" si="255">IF(Q194=0,0,((V194/Q194)-1)*100)</f>
        <v>0</v>
      </c>
    </row>
    <row r="195" spans="12:24" ht="14.25" thickTop="1" thickBot="1">
      <c r="L195" s="262" t="s">
        <v>13</v>
      </c>
      <c r="M195" s="279">
        <v>0</v>
      </c>
      <c r="N195" s="280">
        <v>0</v>
      </c>
      <c r="O195" s="281">
        <f>M195+N195</f>
        <v>0</v>
      </c>
      <c r="P195" s="282">
        <v>0</v>
      </c>
      <c r="Q195" s="281">
        <f>O195+P195</f>
        <v>0</v>
      </c>
      <c r="R195" s="279">
        <v>0</v>
      </c>
      <c r="S195" s="280">
        <v>0</v>
      </c>
      <c r="T195" s="281">
        <f>R195+S195</f>
        <v>0</v>
      </c>
      <c r="U195" s="282">
        <v>0</v>
      </c>
      <c r="V195" s="281">
        <f>T195+U195</f>
        <v>0</v>
      </c>
      <c r="W195" s="334">
        <f t="shared" ref="W195" si="256">IF(Q195=0,0,((V195/Q195)-1)*100)</f>
        <v>0</v>
      </c>
    </row>
    <row r="196" spans="12:24" ht="14.25" thickTop="1" thickBot="1">
      <c r="L196" s="284" t="s">
        <v>64</v>
      </c>
      <c r="M196" s="285">
        <f>+M194+M195</f>
        <v>0</v>
      </c>
      <c r="N196" s="286">
        <f t="shared" ref="N196" si="257">+N194+N195</f>
        <v>0</v>
      </c>
      <c r="O196" s="287">
        <f t="shared" ref="O196" si="258">+O194+O195</f>
        <v>0</v>
      </c>
      <c r="P196" s="285">
        <f t="shared" ref="P196" si="259">+P194+P195</f>
        <v>0</v>
      </c>
      <c r="Q196" s="287">
        <f t="shared" ref="Q196" si="260">+Q194+Q195</f>
        <v>0</v>
      </c>
      <c r="R196" s="285">
        <f t="shared" ref="R196" si="261">+R194+R195</f>
        <v>0</v>
      </c>
      <c r="S196" s="286">
        <f t="shared" ref="S196" si="262">+S194+S195</f>
        <v>0</v>
      </c>
      <c r="T196" s="287">
        <f t="shared" ref="T196" si="263">+T194+T195</f>
        <v>0</v>
      </c>
      <c r="U196" s="285">
        <f t="shared" ref="U196" si="264">+U194+U195</f>
        <v>0</v>
      </c>
      <c r="V196" s="287">
        <f t="shared" ref="V196" si="265">+V194+V195</f>
        <v>0</v>
      </c>
      <c r="W196" s="413">
        <f>IF(Q196=0,0,((V196/Q196)-1)*100)</f>
        <v>0</v>
      </c>
    </row>
    <row r="197" spans="12:24" ht="13.5" thickTop="1">
      <c r="L197" s="262" t="s">
        <v>14</v>
      </c>
      <c r="M197" s="279">
        <v>0</v>
      </c>
      <c r="N197" s="280">
        <v>0</v>
      </c>
      <c r="O197" s="281">
        <f>M197+N197</f>
        <v>0</v>
      </c>
      <c r="P197" s="282">
        <v>0</v>
      </c>
      <c r="Q197" s="281">
        <f>O197+P197</f>
        <v>0</v>
      </c>
      <c r="R197" s="279"/>
      <c r="S197" s="280"/>
      <c r="T197" s="281"/>
      <c r="U197" s="282"/>
      <c r="V197" s="281"/>
      <c r="W197" s="334"/>
    </row>
    <row r="198" spans="12:24" ht="13.5" thickBot="1">
      <c r="L198" s="262" t="s">
        <v>15</v>
      </c>
      <c r="M198" s="279">
        <v>0</v>
      </c>
      <c r="N198" s="280">
        <v>0</v>
      </c>
      <c r="O198" s="281">
        <f>M198+N198</f>
        <v>0</v>
      </c>
      <c r="P198" s="282">
        <v>0</v>
      </c>
      <c r="Q198" s="281">
        <f>O198+P198</f>
        <v>0</v>
      </c>
      <c r="R198" s="279"/>
      <c r="S198" s="280"/>
      <c r="T198" s="281"/>
      <c r="U198" s="282"/>
      <c r="V198" s="281"/>
      <c r="W198" s="334"/>
    </row>
    <row r="199" spans="12:24" ht="14.25" thickTop="1" thickBot="1">
      <c r="L199" s="284" t="s">
        <v>61</v>
      </c>
      <c r="M199" s="285">
        <f t="shared" ref="M199:Q199" si="266">+M195+M197+M198</f>
        <v>0</v>
      </c>
      <c r="N199" s="286">
        <f t="shared" si="266"/>
        <v>0</v>
      </c>
      <c r="O199" s="287">
        <f t="shared" si="266"/>
        <v>0</v>
      </c>
      <c r="P199" s="285">
        <f t="shared" si="266"/>
        <v>0</v>
      </c>
      <c r="Q199" s="287">
        <f t="shared" si="266"/>
        <v>0</v>
      </c>
      <c r="R199" s="285"/>
      <c r="S199" s="286"/>
      <c r="T199" s="287"/>
      <c r="U199" s="285"/>
      <c r="V199" s="287"/>
      <c r="W199" s="413"/>
    </row>
    <row r="200" spans="12:24" ht="13.5" thickTop="1">
      <c r="L200" s="262" t="s">
        <v>16</v>
      </c>
      <c r="M200" s="279">
        <v>0</v>
      </c>
      <c r="N200" s="280">
        <v>0</v>
      </c>
      <c r="O200" s="281">
        <f>SUM(M200:N200)</f>
        <v>0</v>
      </c>
      <c r="P200" s="282">
        <v>0</v>
      </c>
      <c r="Q200" s="281">
        <f>O200+P200</f>
        <v>0</v>
      </c>
      <c r="R200" s="279"/>
      <c r="S200" s="280"/>
      <c r="T200" s="281"/>
      <c r="U200" s="282"/>
      <c r="V200" s="281"/>
      <c r="W200" s="334"/>
    </row>
    <row r="201" spans="12:24">
      <c r="L201" s="262" t="s">
        <v>17</v>
      </c>
      <c r="M201" s="279">
        <v>0</v>
      </c>
      <c r="N201" s="280">
        <v>0</v>
      </c>
      <c r="O201" s="281">
        <f>SUM(M201:N201)</f>
        <v>0</v>
      </c>
      <c r="P201" s="282">
        <v>0</v>
      </c>
      <c r="Q201" s="281">
        <f>O201+P201</f>
        <v>0</v>
      </c>
      <c r="R201" s="279"/>
      <c r="S201" s="280"/>
      <c r="T201" s="281"/>
      <c r="U201" s="282"/>
      <c r="V201" s="281"/>
      <c r="W201" s="334"/>
    </row>
    <row r="202" spans="12:24" ht="13.5" thickBot="1">
      <c r="L202" s="262" t="s">
        <v>18</v>
      </c>
      <c r="M202" s="279">
        <v>0</v>
      </c>
      <c r="N202" s="280">
        <v>0</v>
      </c>
      <c r="O202" s="289">
        <f>SUM(M202:N202)</f>
        <v>0</v>
      </c>
      <c r="P202" s="290">
        <v>0</v>
      </c>
      <c r="Q202" s="281">
        <f>O202+P202</f>
        <v>0</v>
      </c>
      <c r="R202" s="279"/>
      <c r="S202" s="280"/>
      <c r="T202" s="289"/>
      <c r="U202" s="290"/>
      <c r="V202" s="281"/>
      <c r="W202" s="334"/>
    </row>
    <row r="203" spans="12:24" ht="14.25" thickTop="1" thickBot="1">
      <c r="L203" s="291" t="s">
        <v>39</v>
      </c>
      <c r="M203" s="292">
        <f t="shared" ref="M203:Q203" si="267">+M200+M201+M202</f>
        <v>0</v>
      </c>
      <c r="N203" s="292">
        <f t="shared" si="267"/>
        <v>0</v>
      </c>
      <c r="O203" s="293">
        <f t="shared" si="267"/>
        <v>0</v>
      </c>
      <c r="P203" s="294">
        <f t="shared" si="267"/>
        <v>0</v>
      </c>
      <c r="Q203" s="310">
        <f t="shared" si="267"/>
        <v>0</v>
      </c>
      <c r="R203" s="292"/>
      <c r="S203" s="292"/>
      <c r="T203" s="293"/>
      <c r="U203" s="294"/>
      <c r="V203" s="310"/>
      <c r="W203" s="414"/>
    </row>
    <row r="204" spans="12:24" ht="13.5" thickTop="1">
      <c r="L204" s="262" t="s">
        <v>21</v>
      </c>
      <c r="M204" s="279">
        <v>0</v>
      </c>
      <c r="N204" s="280">
        <v>0</v>
      </c>
      <c r="O204" s="289">
        <f>SUM(M204:N204)</f>
        <v>0</v>
      </c>
      <c r="P204" s="296">
        <v>0</v>
      </c>
      <c r="Q204" s="281">
        <f>O204+P204</f>
        <v>0</v>
      </c>
      <c r="R204" s="279"/>
      <c r="S204" s="280"/>
      <c r="T204" s="289"/>
      <c r="U204" s="296"/>
      <c r="V204" s="281"/>
      <c r="W204" s="334"/>
    </row>
    <row r="205" spans="12:24">
      <c r="L205" s="262" t="s">
        <v>22</v>
      </c>
      <c r="M205" s="279">
        <v>0</v>
      </c>
      <c r="N205" s="280">
        <v>0</v>
      </c>
      <c r="O205" s="289">
        <f>SUM(M205:N205)</f>
        <v>0</v>
      </c>
      <c r="P205" s="282">
        <v>0</v>
      </c>
      <c r="Q205" s="281">
        <f>O205+P205</f>
        <v>0</v>
      </c>
      <c r="R205" s="279"/>
      <c r="S205" s="280"/>
      <c r="T205" s="289"/>
      <c r="U205" s="282"/>
      <c r="V205" s="281"/>
      <c r="W205" s="334"/>
    </row>
    <row r="206" spans="12:24" ht="12.75" customHeight="1" thickBot="1">
      <c r="L206" s="262" t="s">
        <v>23</v>
      </c>
      <c r="M206" s="279"/>
      <c r="N206" s="280"/>
      <c r="O206" s="289">
        <f>SUM(M206:N206)</f>
        <v>0</v>
      </c>
      <c r="P206" s="282"/>
      <c r="Q206" s="281">
        <f>O206+P206</f>
        <v>0</v>
      </c>
      <c r="R206" s="279"/>
      <c r="S206" s="280"/>
      <c r="T206" s="289"/>
      <c r="U206" s="282"/>
      <c r="V206" s="281"/>
      <c r="W206" s="334"/>
    </row>
    <row r="207" spans="12:24" ht="12.75" customHeight="1" thickTop="1" thickBot="1">
      <c r="L207" s="284" t="s">
        <v>40</v>
      </c>
      <c r="M207" s="285">
        <f t="shared" ref="M207:Q207" si="268">+M204+M205+M206</f>
        <v>0</v>
      </c>
      <c r="N207" s="286">
        <f t="shared" si="268"/>
        <v>0</v>
      </c>
      <c r="O207" s="287">
        <f t="shared" si="268"/>
        <v>0</v>
      </c>
      <c r="P207" s="285">
        <f t="shared" si="268"/>
        <v>0</v>
      </c>
      <c r="Q207" s="306">
        <f t="shared" si="268"/>
        <v>0</v>
      </c>
      <c r="R207" s="285"/>
      <c r="S207" s="286"/>
      <c r="T207" s="287"/>
      <c r="U207" s="285"/>
      <c r="V207" s="306"/>
      <c r="W207" s="415"/>
    </row>
    <row r="208" spans="12:24" ht="14.25" thickTop="1" thickBot="1">
      <c r="L208" s="284" t="s">
        <v>7</v>
      </c>
      <c r="M208" s="285">
        <f>+M199+M203+M207</f>
        <v>0</v>
      </c>
      <c r="N208" s="286">
        <f t="shared" ref="N208:Q208" si="269">+N199+N203+N207</f>
        <v>0</v>
      </c>
      <c r="O208" s="287">
        <f t="shared" si="269"/>
        <v>0</v>
      </c>
      <c r="P208" s="285">
        <f t="shared" si="269"/>
        <v>0</v>
      </c>
      <c r="Q208" s="287">
        <f t="shared" si="269"/>
        <v>0</v>
      </c>
      <c r="R208" s="285"/>
      <c r="S208" s="286"/>
      <c r="T208" s="287"/>
      <c r="U208" s="285"/>
      <c r="V208" s="287"/>
      <c r="W208" s="413"/>
    </row>
    <row r="209" spans="12:25" ht="13.5" customHeight="1" thickTop="1" thickBot="1">
      <c r="L209" s="297" t="s">
        <v>60</v>
      </c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</row>
    <row r="210" spans="12:25" ht="13.5" thickTop="1">
      <c r="L210" s="454" t="s">
        <v>56</v>
      </c>
      <c r="M210" s="455"/>
      <c r="N210" s="455"/>
      <c r="O210" s="455"/>
      <c r="P210" s="455"/>
      <c r="Q210" s="455"/>
      <c r="R210" s="455"/>
      <c r="S210" s="455"/>
      <c r="T210" s="455"/>
      <c r="U210" s="455"/>
      <c r="V210" s="455"/>
      <c r="W210" s="456"/>
      <c r="Y210" s="346"/>
    </row>
    <row r="211" spans="12:25" ht="13.5" thickBot="1">
      <c r="L211" s="457" t="s">
        <v>53</v>
      </c>
      <c r="M211" s="458"/>
      <c r="N211" s="458"/>
      <c r="O211" s="458"/>
      <c r="P211" s="458"/>
      <c r="Q211" s="458"/>
      <c r="R211" s="458"/>
      <c r="S211" s="458"/>
      <c r="T211" s="458"/>
      <c r="U211" s="458"/>
      <c r="V211" s="458"/>
      <c r="W211" s="459"/>
    </row>
    <row r="212" spans="12:25" ht="14.25" thickTop="1" thickBot="1">
      <c r="L212" s="255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7" t="s">
        <v>34</v>
      </c>
    </row>
    <row r="213" spans="12:25" ht="12.75" customHeight="1" thickTop="1" thickBot="1">
      <c r="L213" s="258"/>
      <c r="M213" s="448" t="s">
        <v>59</v>
      </c>
      <c r="N213" s="449"/>
      <c r="O213" s="449"/>
      <c r="P213" s="449"/>
      <c r="Q213" s="450"/>
      <c r="R213" s="259" t="s">
        <v>63</v>
      </c>
      <c r="S213" s="259"/>
      <c r="T213" s="259"/>
      <c r="U213" s="259"/>
      <c r="V213" s="260"/>
      <c r="W213" s="261" t="s">
        <v>2</v>
      </c>
    </row>
    <row r="214" spans="12:25" ht="13.5" thickTop="1">
      <c r="L214" s="262" t="s">
        <v>3</v>
      </c>
      <c r="M214" s="263"/>
      <c r="N214" s="264"/>
      <c r="O214" s="265"/>
      <c r="P214" s="266"/>
      <c r="Q214" s="312"/>
      <c r="R214" s="263"/>
      <c r="S214" s="264"/>
      <c r="T214" s="265"/>
      <c r="U214" s="299"/>
      <c r="V214" s="265"/>
      <c r="W214" s="267" t="s">
        <v>4</v>
      </c>
    </row>
    <row r="215" spans="12:25" ht="13.5" thickBot="1">
      <c r="L215" s="268"/>
      <c r="M215" s="269" t="s">
        <v>35</v>
      </c>
      <c r="N215" s="270" t="s">
        <v>36</v>
      </c>
      <c r="O215" s="271" t="s">
        <v>37</v>
      </c>
      <c r="P215" s="272" t="s">
        <v>32</v>
      </c>
      <c r="Q215" s="342" t="s">
        <v>7</v>
      </c>
      <c r="R215" s="269" t="s">
        <v>35</v>
      </c>
      <c r="S215" s="270" t="s">
        <v>36</v>
      </c>
      <c r="T215" s="271" t="s">
        <v>37</v>
      </c>
      <c r="U215" s="300" t="s">
        <v>32</v>
      </c>
      <c r="V215" s="271" t="s">
        <v>7</v>
      </c>
      <c r="W215" s="273"/>
    </row>
    <row r="216" spans="12:25" ht="4.5" customHeight="1" thickTop="1">
      <c r="L216" s="262"/>
      <c r="M216" s="274"/>
      <c r="N216" s="275"/>
      <c r="O216" s="276"/>
      <c r="P216" s="277"/>
      <c r="Q216" s="314"/>
      <c r="R216" s="274"/>
      <c r="S216" s="275"/>
      <c r="T216" s="276"/>
      <c r="U216" s="301"/>
      <c r="V216" s="276"/>
      <c r="W216" s="302"/>
    </row>
    <row r="217" spans="12:25">
      <c r="L217" s="262" t="s">
        <v>10</v>
      </c>
      <c r="M217" s="279">
        <f t="shared" ref="M217:N219" si="270">+M165+M191</f>
        <v>0</v>
      </c>
      <c r="N217" s="280">
        <f t="shared" si="270"/>
        <v>0</v>
      </c>
      <c r="O217" s="281">
        <f>M217+N217</f>
        <v>0</v>
      </c>
      <c r="P217" s="282">
        <f>+P165+P191</f>
        <v>0</v>
      </c>
      <c r="Q217" s="315">
        <f t="shared" ref="Q217" si="271">O217+P217</f>
        <v>0</v>
      </c>
      <c r="R217" s="279">
        <f t="shared" ref="R217:S219" si="272">+R165+R191</f>
        <v>0</v>
      </c>
      <c r="S217" s="280">
        <f t="shared" si="272"/>
        <v>0</v>
      </c>
      <c r="T217" s="281">
        <f>R217+S217</f>
        <v>0</v>
      </c>
      <c r="U217" s="303">
        <f>+U165+U191</f>
        <v>0</v>
      </c>
      <c r="V217" s="281">
        <f>T217+U217</f>
        <v>0</v>
      </c>
      <c r="W217" s="334">
        <f>IF(Q217=0,0,((V217/Q217)-1)*100)</f>
        <v>0</v>
      </c>
    </row>
    <row r="218" spans="12:25">
      <c r="L218" s="262" t="s">
        <v>11</v>
      </c>
      <c r="M218" s="279">
        <f t="shared" si="270"/>
        <v>0</v>
      </c>
      <c r="N218" s="280">
        <f t="shared" si="270"/>
        <v>0</v>
      </c>
      <c r="O218" s="281">
        <f t="shared" ref="O218:O219" si="273">M218+N218</f>
        <v>0</v>
      </c>
      <c r="P218" s="282">
        <f>+P166+P192</f>
        <v>0</v>
      </c>
      <c r="Q218" s="315">
        <f>O218+P218</f>
        <v>0</v>
      </c>
      <c r="R218" s="279">
        <f t="shared" si="272"/>
        <v>0</v>
      </c>
      <c r="S218" s="280">
        <f t="shared" si="272"/>
        <v>0</v>
      </c>
      <c r="T218" s="281">
        <f t="shared" ref="T218:T219" si="274">R218+S218</f>
        <v>0</v>
      </c>
      <c r="U218" s="303">
        <f>+U166+U192</f>
        <v>0</v>
      </c>
      <c r="V218" s="281">
        <f>T218+U218</f>
        <v>0</v>
      </c>
      <c r="W218" s="334">
        <f>IF(Q218=0,0,((V218/Q218)-1)*100)</f>
        <v>0</v>
      </c>
      <c r="X218" s="345"/>
    </row>
    <row r="219" spans="12:25" ht="13.5" thickBot="1">
      <c r="L219" s="268" t="s">
        <v>12</v>
      </c>
      <c r="M219" s="279">
        <f t="shared" si="270"/>
        <v>0</v>
      </c>
      <c r="N219" s="280">
        <f t="shared" si="270"/>
        <v>0</v>
      </c>
      <c r="O219" s="281">
        <f t="shared" si="273"/>
        <v>0</v>
      </c>
      <c r="P219" s="282">
        <f>+P167+P193</f>
        <v>0</v>
      </c>
      <c r="Q219" s="315">
        <f>O219+P219</f>
        <v>0</v>
      </c>
      <c r="R219" s="279">
        <f t="shared" si="272"/>
        <v>0</v>
      </c>
      <c r="S219" s="280">
        <f t="shared" si="272"/>
        <v>0</v>
      </c>
      <c r="T219" s="281">
        <f t="shared" si="274"/>
        <v>0</v>
      </c>
      <c r="U219" s="303">
        <f>+U167+U193</f>
        <v>0</v>
      </c>
      <c r="V219" s="281">
        <f>T219+U219</f>
        <v>0</v>
      </c>
      <c r="W219" s="334">
        <f>IF(Q219=0,0,((V219/Q219)-1)*100)</f>
        <v>0</v>
      </c>
    </row>
    <row r="220" spans="12:25" ht="14.25" thickTop="1" thickBot="1">
      <c r="L220" s="284" t="s">
        <v>38</v>
      </c>
      <c r="M220" s="285">
        <f>+M217+M218+M219</f>
        <v>0</v>
      </c>
      <c r="N220" s="286">
        <f t="shared" ref="N220" si="275">+N217+N218+N219</f>
        <v>0</v>
      </c>
      <c r="O220" s="287">
        <f t="shared" ref="O220" si="276">+O217+O218+O219</f>
        <v>0</v>
      </c>
      <c r="P220" s="285">
        <f t="shared" ref="P220" si="277">+P217+P218+P219</f>
        <v>0</v>
      </c>
      <c r="Q220" s="287">
        <f t="shared" ref="Q220" si="278">+Q217+Q218+Q219</f>
        <v>0</v>
      </c>
      <c r="R220" s="285">
        <f t="shared" ref="R220" si="279">+R217+R218+R219</f>
        <v>0</v>
      </c>
      <c r="S220" s="286">
        <f t="shared" ref="S220" si="280">+S217+S218+S219</f>
        <v>0</v>
      </c>
      <c r="T220" s="287">
        <f t="shared" ref="T220" si="281">+T217+T218+T219</f>
        <v>0</v>
      </c>
      <c r="U220" s="285">
        <f t="shared" ref="U220" si="282">+U217+U218+U219</f>
        <v>0</v>
      </c>
      <c r="V220" s="287">
        <f t="shared" ref="V220" si="283">+V217+V218+V219</f>
        <v>0</v>
      </c>
      <c r="W220" s="413">
        <f t="shared" ref="W220" si="284">IF(Q220=0,0,((V220/Q220)-1)*100)</f>
        <v>0</v>
      </c>
    </row>
    <row r="221" spans="12:25" ht="14.25" thickTop="1" thickBot="1">
      <c r="L221" s="262" t="s">
        <v>13</v>
      </c>
      <c r="M221" s="279">
        <f>+M169+M195</f>
        <v>0</v>
      </c>
      <c r="N221" s="280">
        <f>+N169+N195</f>
        <v>0</v>
      </c>
      <c r="O221" s="281">
        <f t="shared" ref="O221:O223" si="285">M221+N221</f>
        <v>0</v>
      </c>
      <c r="P221" s="282">
        <f>+P169+P195</f>
        <v>0</v>
      </c>
      <c r="Q221" s="315">
        <f t="shared" ref="Q221:Q223" si="286">O221+P221</f>
        <v>0</v>
      </c>
      <c r="R221" s="279">
        <f>+R169+R195</f>
        <v>0</v>
      </c>
      <c r="S221" s="280">
        <f>+S169+S195</f>
        <v>0</v>
      </c>
      <c r="T221" s="281">
        <f t="shared" ref="T221" si="287">R221+S221</f>
        <v>0</v>
      </c>
      <c r="U221" s="303">
        <f>+U169+U195</f>
        <v>0</v>
      </c>
      <c r="V221" s="281">
        <f>T221+U221</f>
        <v>0</v>
      </c>
      <c r="W221" s="334">
        <f>IF(Q221=0,0,((V221/Q221)-1)*100)</f>
        <v>0</v>
      </c>
    </row>
    <row r="222" spans="12:25" ht="14.25" thickTop="1" thickBot="1">
      <c r="L222" s="284" t="s">
        <v>64</v>
      </c>
      <c r="M222" s="285">
        <f>+M220+M221</f>
        <v>0</v>
      </c>
      <c r="N222" s="286">
        <f t="shared" ref="N222" si="288">+N220+N221</f>
        <v>0</v>
      </c>
      <c r="O222" s="287">
        <f t="shared" ref="O222" si="289">+O220+O221</f>
        <v>0</v>
      </c>
      <c r="P222" s="285">
        <f t="shared" ref="P222" si="290">+P220+P221</f>
        <v>0</v>
      </c>
      <c r="Q222" s="287">
        <f t="shared" ref="Q222" si="291">+Q220+Q221</f>
        <v>0</v>
      </c>
      <c r="R222" s="285">
        <f t="shared" ref="R222" si="292">+R220+R221</f>
        <v>0</v>
      </c>
      <c r="S222" s="286">
        <f t="shared" ref="S222" si="293">+S220+S221</f>
        <v>0</v>
      </c>
      <c r="T222" s="287">
        <f t="shared" ref="T222" si="294">+T220+T221</f>
        <v>0</v>
      </c>
      <c r="U222" s="285">
        <f t="shared" ref="U222" si="295">+U220+U221</f>
        <v>0</v>
      </c>
      <c r="V222" s="287">
        <f t="shared" ref="V222" si="296">+V220+V221</f>
        <v>0</v>
      </c>
      <c r="W222" s="413">
        <f>IF(Q222=0,0,((V222/Q222)-1)*100)</f>
        <v>0</v>
      </c>
    </row>
    <row r="223" spans="12:25" ht="13.5" thickTop="1">
      <c r="L223" s="262" t="s">
        <v>14</v>
      </c>
      <c r="M223" s="279">
        <f>+M171+M197</f>
        <v>0</v>
      </c>
      <c r="N223" s="280">
        <f>+N171+N197</f>
        <v>0</v>
      </c>
      <c r="O223" s="281">
        <f t="shared" si="285"/>
        <v>0</v>
      </c>
      <c r="P223" s="282">
        <f>+P171+P197</f>
        <v>0</v>
      </c>
      <c r="Q223" s="315">
        <f t="shared" si="286"/>
        <v>0</v>
      </c>
      <c r="R223" s="279"/>
      <c r="S223" s="280"/>
      <c r="T223" s="281"/>
      <c r="U223" s="303"/>
      <c r="V223" s="281"/>
      <c r="W223" s="334"/>
    </row>
    <row r="224" spans="12:25" ht="13.5" thickBot="1">
      <c r="L224" s="262" t="s">
        <v>15</v>
      </c>
      <c r="M224" s="279">
        <f>+M172+M198</f>
        <v>0</v>
      </c>
      <c r="N224" s="280">
        <f>+N172+N198</f>
        <v>0</v>
      </c>
      <c r="O224" s="281">
        <f>M224+N224</f>
        <v>0</v>
      </c>
      <c r="P224" s="282">
        <f>+P172+P198</f>
        <v>0</v>
      </c>
      <c r="Q224" s="315">
        <f>O224+P224</f>
        <v>0</v>
      </c>
      <c r="R224" s="279"/>
      <c r="S224" s="280"/>
      <c r="T224" s="281"/>
      <c r="U224" s="303"/>
      <c r="V224" s="281"/>
      <c r="W224" s="334"/>
    </row>
    <row r="225" spans="12:25" ht="14.25" thickTop="1" thickBot="1">
      <c r="L225" s="284" t="s">
        <v>61</v>
      </c>
      <c r="M225" s="285">
        <f>+M221+M223+M224</f>
        <v>0</v>
      </c>
      <c r="N225" s="286">
        <f t="shared" ref="N225" si="297">+N221+N223+N224</f>
        <v>0</v>
      </c>
      <c r="O225" s="287">
        <f t="shared" ref="O225" si="298">+O221+O223+O224</f>
        <v>0</v>
      </c>
      <c r="P225" s="285">
        <f t="shared" ref="P225" si="299">+P221+P223+P224</f>
        <v>0</v>
      </c>
      <c r="Q225" s="287">
        <f t="shared" ref="Q225" si="300">+Q221+Q223+Q224</f>
        <v>0</v>
      </c>
      <c r="R225" s="285"/>
      <c r="S225" s="286"/>
      <c r="T225" s="287"/>
      <c r="U225" s="285"/>
      <c r="V225" s="287"/>
      <c r="W225" s="413"/>
    </row>
    <row r="226" spans="12:25" ht="13.5" thickTop="1">
      <c r="L226" s="262" t="s">
        <v>16</v>
      </c>
      <c r="M226" s="279">
        <f t="shared" ref="M226:N228" si="301">+M174+M200</f>
        <v>0</v>
      </c>
      <c r="N226" s="280">
        <f t="shared" si="301"/>
        <v>0</v>
      </c>
      <c r="O226" s="281">
        <f t="shared" ref="O226:O228" si="302">M226+N226</f>
        <v>0</v>
      </c>
      <c r="P226" s="282">
        <f>+P174+P200</f>
        <v>0</v>
      </c>
      <c r="Q226" s="315">
        <f t="shared" ref="Q226:Q228" si="303">O226+P226</f>
        <v>0</v>
      </c>
      <c r="R226" s="279"/>
      <c r="S226" s="280"/>
      <c r="T226" s="281"/>
      <c r="U226" s="303"/>
      <c r="V226" s="281"/>
      <c r="W226" s="334"/>
    </row>
    <row r="227" spans="12:25">
      <c r="L227" s="262" t="s">
        <v>17</v>
      </c>
      <c r="M227" s="279">
        <f t="shared" si="301"/>
        <v>0</v>
      </c>
      <c r="N227" s="280">
        <f t="shared" si="301"/>
        <v>0</v>
      </c>
      <c r="O227" s="281">
        <f>M227+N227</f>
        <v>0</v>
      </c>
      <c r="P227" s="282">
        <f>+P175+P201</f>
        <v>0</v>
      </c>
      <c r="Q227" s="315">
        <f>O227+P227</f>
        <v>0</v>
      </c>
      <c r="R227" s="279"/>
      <c r="S227" s="280"/>
      <c r="T227" s="281"/>
      <c r="U227" s="303"/>
      <c r="V227" s="281"/>
      <c r="W227" s="334"/>
    </row>
    <row r="228" spans="12:25" ht="13.5" thickBot="1">
      <c r="L228" s="262" t="s">
        <v>18</v>
      </c>
      <c r="M228" s="279">
        <f t="shared" si="301"/>
        <v>0</v>
      </c>
      <c r="N228" s="280">
        <f t="shared" si="301"/>
        <v>0</v>
      </c>
      <c r="O228" s="289">
        <f t="shared" si="302"/>
        <v>0</v>
      </c>
      <c r="P228" s="290">
        <f>+P176+P202</f>
        <v>0</v>
      </c>
      <c r="Q228" s="315">
        <f t="shared" si="303"/>
        <v>0</v>
      </c>
      <c r="R228" s="279"/>
      <c r="S228" s="280"/>
      <c r="T228" s="289"/>
      <c r="U228" s="308"/>
      <c r="V228" s="281"/>
      <c r="W228" s="334"/>
    </row>
    <row r="229" spans="12:25" ht="14.25" thickTop="1" thickBot="1">
      <c r="L229" s="291" t="s">
        <v>39</v>
      </c>
      <c r="M229" s="292">
        <f t="shared" ref="M229:Q229" si="304">SUM(M226:M228)</f>
        <v>0</v>
      </c>
      <c r="N229" s="292">
        <f t="shared" si="304"/>
        <v>0</v>
      </c>
      <c r="O229" s="293">
        <f t="shared" si="304"/>
        <v>0</v>
      </c>
      <c r="P229" s="294">
        <f t="shared" si="304"/>
        <v>0</v>
      </c>
      <c r="Q229" s="293">
        <f t="shared" si="304"/>
        <v>0</v>
      </c>
      <c r="R229" s="292"/>
      <c r="S229" s="292"/>
      <c r="T229" s="293"/>
      <c r="U229" s="309"/>
      <c r="V229" s="310"/>
      <c r="W229" s="417"/>
    </row>
    <row r="230" spans="12:25" ht="13.5" thickTop="1">
      <c r="L230" s="262" t="s">
        <v>21</v>
      </c>
      <c r="M230" s="279">
        <f t="shared" ref="M230:N232" si="305">+M178+M204</f>
        <v>0</v>
      </c>
      <c r="N230" s="280">
        <f t="shared" si="305"/>
        <v>0</v>
      </c>
      <c r="O230" s="289">
        <f t="shared" ref="O230:O232" si="306">M230+N230</f>
        <v>0</v>
      </c>
      <c r="P230" s="296">
        <f>+P178+P204</f>
        <v>0</v>
      </c>
      <c r="Q230" s="315">
        <f t="shared" ref="Q230:Q232" si="307">O230+P230</f>
        <v>0</v>
      </c>
      <c r="R230" s="279"/>
      <c r="S230" s="280"/>
      <c r="T230" s="289"/>
      <c r="U230" s="311"/>
      <c r="V230" s="281"/>
      <c r="W230" s="334"/>
    </row>
    <row r="231" spans="12:25">
      <c r="L231" s="262" t="s">
        <v>22</v>
      </c>
      <c r="M231" s="279">
        <f t="shared" si="305"/>
        <v>0</v>
      </c>
      <c r="N231" s="280">
        <f t="shared" si="305"/>
        <v>0</v>
      </c>
      <c r="O231" s="289">
        <f t="shared" si="306"/>
        <v>0</v>
      </c>
      <c r="P231" s="282">
        <f>+P179+P205</f>
        <v>0</v>
      </c>
      <c r="Q231" s="315">
        <f t="shared" si="307"/>
        <v>0</v>
      </c>
      <c r="R231" s="279"/>
      <c r="S231" s="280"/>
      <c r="T231" s="289"/>
      <c r="U231" s="303"/>
      <c r="V231" s="281"/>
      <c r="W231" s="334"/>
    </row>
    <row r="232" spans="12:25" ht="13.5" thickBot="1">
      <c r="L232" s="262" t="s">
        <v>23</v>
      </c>
      <c r="M232" s="279">
        <f t="shared" si="305"/>
        <v>0</v>
      </c>
      <c r="N232" s="280">
        <f t="shared" si="305"/>
        <v>0</v>
      </c>
      <c r="O232" s="289">
        <f t="shared" si="306"/>
        <v>0</v>
      </c>
      <c r="P232" s="282">
        <f>+P180+P206</f>
        <v>0</v>
      </c>
      <c r="Q232" s="315">
        <f t="shared" si="307"/>
        <v>0</v>
      </c>
      <c r="R232" s="279"/>
      <c r="S232" s="280"/>
      <c r="T232" s="289"/>
      <c r="U232" s="303"/>
      <c r="V232" s="281"/>
      <c r="W232" s="334"/>
    </row>
    <row r="233" spans="12:25" ht="14.25" thickTop="1" thickBot="1">
      <c r="L233" s="284" t="s">
        <v>40</v>
      </c>
      <c r="M233" s="285">
        <f>+M230+M231+M232</f>
        <v>0</v>
      </c>
      <c r="N233" s="286">
        <f t="shared" ref="N233" si="308">+N230+N231+N232</f>
        <v>0</v>
      </c>
      <c r="O233" s="287">
        <f t="shared" ref="O233" si="309">+O230+O231+O232</f>
        <v>0</v>
      </c>
      <c r="P233" s="285">
        <f t="shared" ref="P233" si="310">+P230+P231+P232</f>
        <v>0</v>
      </c>
      <c r="Q233" s="287">
        <f t="shared" ref="Q233" si="311">+Q230+Q231+Q232</f>
        <v>0</v>
      </c>
      <c r="R233" s="285"/>
      <c r="S233" s="286"/>
      <c r="T233" s="287"/>
      <c r="U233" s="305"/>
      <c r="V233" s="306"/>
      <c r="W233" s="415"/>
    </row>
    <row r="234" spans="12:25" ht="14.25" thickTop="1" thickBot="1">
      <c r="L234" s="284" t="s">
        <v>7</v>
      </c>
      <c r="M234" s="285">
        <f>+M225+M229+M233</f>
        <v>0</v>
      </c>
      <c r="N234" s="286">
        <f t="shared" ref="N234:Q234" si="312">+N225+N229+N233</f>
        <v>0</v>
      </c>
      <c r="O234" s="287">
        <f t="shared" si="312"/>
        <v>0</v>
      </c>
      <c r="P234" s="285">
        <f t="shared" si="312"/>
        <v>0</v>
      </c>
      <c r="Q234" s="287">
        <f t="shared" si="312"/>
        <v>0</v>
      </c>
      <c r="R234" s="285"/>
      <c r="S234" s="286"/>
      <c r="T234" s="287"/>
      <c r="U234" s="285"/>
      <c r="V234" s="287"/>
      <c r="W234" s="413"/>
    </row>
    <row r="235" spans="12:25" ht="13.5" thickTop="1">
      <c r="L235" s="297" t="s">
        <v>60</v>
      </c>
      <c r="M235" s="256"/>
      <c r="N235" s="256"/>
      <c r="O235" s="256"/>
      <c r="P235" s="256"/>
      <c r="Q235" s="256"/>
      <c r="R235" s="256"/>
      <c r="S235" s="256"/>
      <c r="T235" s="256"/>
      <c r="U235" s="256"/>
      <c r="V235" s="256"/>
      <c r="W235" s="256"/>
      <c r="Y235" s="345"/>
    </row>
    <row r="239" spans="12:25">
      <c r="X239" s="345"/>
    </row>
  </sheetData>
  <sheetProtection password="CF53" sheet="1" objects="1" scenarios="1"/>
  <mergeCells count="37">
    <mergeCell ref="L210:W210"/>
    <mergeCell ref="L211:W211"/>
    <mergeCell ref="M213:Q213"/>
    <mergeCell ref="L158:W158"/>
    <mergeCell ref="L159:W159"/>
    <mergeCell ref="L184:W184"/>
    <mergeCell ref="L185:W185"/>
    <mergeCell ref="L107:W107"/>
    <mergeCell ref="L132:W132"/>
    <mergeCell ref="L133:W133"/>
    <mergeCell ref="B54:I54"/>
    <mergeCell ref="B55:I55"/>
    <mergeCell ref="C57:E57"/>
    <mergeCell ref="F57:H57"/>
    <mergeCell ref="L54:W54"/>
    <mergeCell ref="L55:W55"/>
    <mergeCell ref="M57:Q57"/>
    <mergeCell ref="R57:V57"/>
    <mergeCell ref="L80:W80"/>
    <mergeCell ref="L81:W81"/>
    <mergeCell ref="L106:W106"/>
    <mergeCell ref="B28:I28"/>
    <mergeCell ref="B29:I29"/>
    <mergeCell ref="C31:E31"/>
    <mergeCell ref="F31:H31"/>
    <mergeCell ref="L28:W28"/>
    <mergeCell ref="L29:W29"/>
    <mergeCell ref="M31:Q31"/>
    <mergeCell ref="R31:V31"/>
    <mergeCell ref="B2:I2"/>
    <mergeCell ref="B3:I3"/>
    <mergeCell ref="C5:E5"/>
    <mergeCell ref="F5:H5"/>
    <mergeCell ref="L2:W2"/>
    <mergeCell ref="L3:W3"/>
    <mergeCell ref="M5:Q5"/>
    <mergeCell ref="R5:V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Suvarnabhumi Airport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AB235"/>
  <sheetViews>
    <sheetView topLeftCell="K1" workbookViewId="0">
      <selection activeCell="I158" sqref="I158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10.5703125" style="2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9" style="1" bestFit="1" customWidth="1"/>
    <col min="25" max="25" width="10" style="3" customWidth="1"/>
    <col min="26" max="26" width="7.85546875" style="1" bestFit="1" customWidth="1"/>
    <col min="27" max="16384" width="7" style="1"/>
  </cols>
  <sheetData>
    <row r="1" spans="2:27" ht="13.5" thickBot="1"/>
    <row r="2" spans="2:27" ht="13.5" thickTop="1">
      <c r="B2" s="424" t="s">
        <v>0</v>
      </c>
      <c r="C2" s="425"/>
      <c r="D2" s="425"/>
      <c r="E2" s="425"/>
      <c r="F2" s="425"/>
      <c r="G2" s="425"/>
      <c r="H2" s="425"/>
      <c r="I2" s="426"/>
      <c r="J2" s="4"/>
      <c r="K2" s="4"/>
      <c r="L2" s="427" t="s">
        <v>1</v>
      </c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9"/>
    </row>
    <row r="3" spans="2:27" ht="13.5" thickBot="1">
      <c r="B3" s="430" t="s">
        <v>46</v>
      </c>
      <c r="C3" s="431"/>
      <c r="D3" s="431"/>
      <c r="E3" s="431"/>
      <c r="F3" s="431"/>
      <c r="G3" s="431"/>
      <c r="H3" s="431"/>
      <c r="I3" s="432"/>
      <c r="J3" s="4"/>
      <c r="K3" s="4"/>
      <c r="L3" s="433" t="s">
        <v>48</v>
      </c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5"/>
    </row>
    <row r="4" spans="2:27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K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2:27" ht="14.25" thickTop="1" thickBot="1">
      <c r="B5" s="110"/>
      <c r="C5" s="436" t="s">
        <v>59</v>
      </c>
      <c r="D5" s="437"/>
      <c r="E5" s="438"/>
      <c r="F5" s="436" t="s">
        <v>63</v>
      </c>
      <c r="G5" s="437"/>
      <c r="H5" s="438"/>
      <c r="I5" s="111" t="s">
        <v>2</v>
      </c>
      <c r="J5" s="4"/>
      <c r="K5" s="4"/>
      <c r="L5" s="12"/>
      <c r="M5" s="439" t="s">
        <v>59</v>
      </c>
      <c r="N5" s="440"/>
      <c r="O5" s="440"/>
      <c r="P5" s="440"/>
      <c r="Q5" s="441"/>
      <c r="R5" s="439" t="s">
        <v>63</v>
      </c>
      <c r="S5" s="440"/>
      <c r="T5" s="440"/>
      <c r="U5" s="440"/>
      <c r="V5" s="441"/>
      <c r="W5" s="13" t="s">
        <v>2</v>
      </c>
    </row>
    <row r="6" spans="2:27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K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2:27" ht="13.5" thickBot="1">
      <c r="B7" s="117"/>
      <c r="C7" s="118" t="s">
        <v>5</v>
      </c>
      <c r="D7" s="119" t="s">
        <v>6</v>
      </c>
      <c r="E7" s="422" t="s">
        <v>7</v>
      </c>
      <c r="F7" s="118" t="s">
        <v>5</v>
      </c>
      <c r="G7" s="119" t="s">
        <v>6</v>
      </c>
      <c r="H7" s="120" t="s">
        <v>7</v>
      </c>
      <c r="I7" s="121"/>
      <c r="J7" s="4"/>
      <c r="K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2:27" ht="6" customHeight="1" thickTop="1">
      <c r="B8" s="112"/>
      <c r="C8" s="122"/>
      <c r="D8" s="123"/>
      <c r="E8" s="185"/>
      <c r="F8" s="122"/>
      <c r="G8" s="123"/>
      <c r="H8" s="185"/>
      <c r="I8" s="125"/>
      <c r="J8" s="4"/>
      <c r="K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2:27">
      <c r="B9" s="112" t="s">
        <v>10</v>
      </c>
      <c r="C9" s="126">
        <v>1531</v>
      </c>
      <c r="D9" s="128">
        <v>1533</v>
      </c>
      <c r="E9" s="180">
        <f>SUM(C9:D9)</f>
        <v>3064</v>
      </c>
      <c r="F9" s="126">
        <v>1850</v>
      </c>
      <c r="G9" s="128">
        <v>1851</v>
      </c>
      <c r="H9" s="186">
        <f>SUM(F9:G9)</f>
        <v>3701</v>
      </c>
      <c r="I9" s="129">
        <f>IF(E9=0,0,((H9/E9)-1)*100)</f>
        <v>20.789817232375984</v>
      </c>
      <c r="J9" s="4"/>
      <c r="K9" s="7"/>
      <c r="L9" s="14" t="s">
        <v>10</v>
      </c>
      <c r="M9" s="40">
        <v>197027</v>
      </c>
      <c r="N9" s="38">
        <v>205026</v>
      </c>
      <c r="O9" s="202">
        <f>SUM(M9:N9)</f>
        <v>402053</v>
      </c>
      <c r="P9" s="151">
        <v>0</v>
      </c>
      <c r="Q9" s="202">
        <f t="shared" ref="Q9:Q11" si="0">O9+P9</f>
        <v>402053</v>
      </c>
      <c r="R9" s="40">
        <v>276375</v>
      </c>
      <c r="S9" s="38">
        <v>282690</v>
      </c>
      <c r="T9" s="202">
        <f>SUM(R9:S9)</f>
        <v>559065</v>
      </c>
      <c r="U9" s="151">
        <v>179</v>
      </c>
      <c r="V9" s="202">
        <f>T9+U9</f>
        <v>559244</v>
      </c>
      <c r="W9" s="41">
        <f>IF(Q9=0,0,((V9/Q9)-1)*100)</f>
        <v>39.097084215265141</v>
      </c>
    </row>
    <row r="10" spans="2:27">
      <c r="B10" s="112" t="s">
        <v>11</v>
      </c>
      <c r="C10" s="126">
        <v>1488</v>
      </c>
      <c r="D10" s="128">
        <v>1487</v>
      </c>
      <c r="E10" s="180">
        <f>SUM(C10:D10)</f>
        <v>2975</v>
      </c>
      <c r="F10" s="126">
        <v>1855</v>
      </c>
      <c r="G10" s="128">
        <v>1853</v>
      </c>
      <c r="H10" s="186">
        <f>SUM(F10:G10)</f>
        <v>3708</v>
      </c>
      <c r="I10" s="129">
        <f>IF(E10=0,0,((H10/E10)-1)*100)</f>
        <v>24.638655462184865</v>
      </c>
      <c r="J10" s="4"/>
      <c r="K10" s="7"/>
      <c r="L10" s="14" t="s">
        <v>11</v>
      </c>
      <c r="M10" s="40">
        <v>200205</v>
      </c>
      <c r="N10" s="38">
        <v>194228</v>
      </c>
      <c r="O10" s="202">
        <f>SUM(M10:N10)</f>
        <v>394433</v>
      </c>
      <c r="P10" s="151">
        <v>2</v>
      </c>
      <c r="Q10" s="202">
        <f>O10+P10</f>
        <v>394435</v>
      </c>
      <c r="R10" s="40">
        <v>289775</v>
      </c>
      <c r="S10" s="38">
        <v>281143</v>
      </c>
      <c r="T10" s="202">
        <f>SUM(R10:S10)</f>
        <v>570918</v>
      </c>
      <c r="U10" s="151">
        <v>300</v>
      </c>
      <c r="V10" s="202">
        <f>T10+U10</f>
        <v>571218</v>
      </c>
      <c r="W10" s="41">
        <f>IF(Q10=0,0,((V10/Q10)-1)*100)</f>
        <v>44.819298490245551</v>
      </c>
    </row>
    <row r="11" spans="2:27" ht="13.5" thickBot="1">
      <c r="B11" s="117" t="s">
        <v>12</v>
      </c>
      <c r="C11" s="130">
        <v>1663</v>
      </c>
      <c r="D11" s="132">
        <v>1664</v>
      </c>
      <c r="E11" s="180">
        <f>SUM(C11:D11)</f>
        <v>3327</v>
      </c>
      <c r="F11" s="130">
        <v>1996</v>
      </c>
      <c r="G11" s="132">
        <v>1993</v>
      </c>
      <c r="H11" s="186">
        <f>SUM(F11:G11)</f>
        <v>3989</v>
      </c>
      <c r="I11" s="129">
        <f>IF(E11=0,0,((H11/E11)-1)*100)</f>
        <v>19.897805831079051</v>
      </c>
      <c r="J11" s="4"/>
      <c r="K11" s="7"/>
      <c r="L11" s="23" t="s">
        <v>12</v>
      </c>
      <c r="M11" s="40">
        <v>214124</v>
      </c>
      <c r="N11" s="38">
        <v>215520</v>
      </c>
      <c r="O11" s="202">
        <f t="shared" ref="O11" si="1">SUM(M11:N11)</f>
        <v>429644</v>
      </c>
      <c r="P11" s="39">
        <v>5</v>
      </c>
      <c r="Q11" s="325">
        <f t="shared" si="0"/>
        <v>429649</v>
      </c>
      <c r="R11" s="40">
        <v>302528</v>
      </c>
      <c r="S11" s="38">
        <v>301686</v>
      </c>
      <c r="T11" s="202">
        <f t="shared" ref="T11" si="2">SUM(R11:S11)</f>
        <v>604214</v>
      </c>
      <c r="U11" s="39">
        <v>349</v>
      </c>
      <c r="V11" s="325">
        <f t="shared" ref="V11" si="3">T11+U11</f>
        <v>604563</v>
      </c>
      <c r="W11" s="41">
        <f>IF(Q11=0,0,((V11/Q11)-1)*100)</f>
        <v>40.710905878984939</v>
      </c>
    </row>
    <row r="12" spans="2:27" ht="14.25" thickTop="1" thickBot="1">
      <c r="B12" s="133" t="s">
        <v>57</v>
      </c>
      <c r="C12" s="134">
        <f t="shared" ref="C12:E12" si="4">+C9+C10+C11</f>
        <v>4682</v>
      </c>
      <c r="D12" s="136">
        <f t="shared" si="4"/>
        <v>4684</v>
      </c>
      <c r="E12" s="190">
        <f t="shared" si="4"/>
        <v>9366</v>
      </c>
      <c r="F12" s="134">
        <f t="shared" ref="F12:H12" si="5">+F9+F10+F11</f>
        <v>5701</v>
      </c>
      <c r="G12" s="136">
        <f t="shared" si="5"/>
        <v>5697</v>
      </c>
      <c r="H12" s="190">
        <f t="shared" si="5"/>
        <v>11398</v>
      </c>
      <c r="I12" s="137">
        <f>IF(E12=0,0,((H12/E12)-1)*100)</f>
        <v>21.695494341234255</v>
      </c>
      <c r="J12" s="4"/>
      <c r="K12" s="4"/>
      <c r="L12" s="42" t="s">
        <v>57</v>
      </c>
      <c r="M12" s="46">
        <f t="shared" ref="M12:Q12" si="6">+M9+M10+M11</f>
        <v>611356</v>
      </c>
      <c r="N12" s="44">
        <f t="shared" si="6"/>
        <v>614774</v>
      </c>
      <c r="O12" s="203">
        <f t="shared" si="6"/>
        <v>1226130</v>
      </c>
      <c r="P12" s="44">
        <f t="shared" si="6"/>
        <v>7</v>
      </c>
      <c r="Q12" s="203">
        <f t="shared" si="6"/>
        <v>1226137</v>
      </c>
      <c r="R12" s="46">
        <f t="shared" ref="R12:V12" si="7">+R9+R10+R11</f>
        <v>868678</v>
      </c>
      <c r="S12" s="44">
        <f t="shared" si="7"/>
        <v>865519</v>
      </c>
      <c r="T12" s="203">
        <f t="shared" si="7"/>
        <v>1734197</v>
      </c>
      <c r="U12" s="44">
        <f t="shared" si="7"/>
        <v>828</v>
      </c>
      <c r="V12" s="203">
        <f t="shared" si="7"/>
        <v>1735025</v>
      </c>
      <c r="W12" s="47">
        <f>IF(Q12=0,0,((V12/Q12)-1)*100)</f>
        <v>41.503355660909016</v>
      </c>
    </row>
    <row r="13" spans="2:27" ht="14.25" thickTop="1" thickBot="1">
      <c r="B13" s="112" t="s">
        <v>13</v>
      </c>
      <c r="C13" s="126">
        <v>1722</v>
      </c>
      <c r="D13" s="128">
        <v>1723</v>
      </c>
      <c r="E13" s="186">
        <f>SUM(C13:D13)</f>
        <v>3445</v>
      </c>
      <c r="F13" s="126">
        <v>2022</v>
      </c>
      <c r="G13" s="128">
        <v>2023</v>
      </c>
      <c r="H13" s="186">
        <f>SUM(F13:G13)</f>
        <v>4045</v>
      </c>
      <c r="I13" s="129">
        <f t="shared" ref="I13" si="8">IF(E13=0,0,((H13/E13)-1)*100)</f>
        <v>17.41654571843252</v>
      </c>
      <c r="J13" s="8"/>
      <c r="K13" s="4"/>
      <c r="L13" s="14" t="s">
        <v>13</v>
      </c>
      <c r="M13" s="40">
        <v>202921</v>
      </c>
      <c r="N13" s="38">
        <v>195209</v>
      </c>
      <c r="O13" s="202">
        <f>SUM(M13:N13)</f>
        <v>398130</v>
      </c>
      <c r="P13" s="151">
        <v>470</v>
      </c>
      <c r="Q13" s="202">
        <f>O13+P13</f>
        <v>398600</v>
      </c>
      <c r="R13" s="40">
        <v>284388</v>
      </c>
      <c r="S13" s="38">
        <v>277458</v>
      </c>
      <c r="T13" s="202">
        <f>SUM(R13:S13)</f>
        <v>561846</v>
      </c>
      <c r="U13" s="151">
        <v>246</v>
      </c>
      <c r="V13" s="202">
        <f>T13+U13</f>
        <v>562092</v>
      </c>
      <c r="W13" s="41">
        <f t="shared" ref="W13" si="9">IF(Q13=0,0,((V13/Q13)-1)*100)</f>
        <v>41.016557952834923</v>
      </c>
    </row>
    <row r="14" spans="2:27" ht="14.25" thickTop="1" thickBot="1">
      <c r="B14" s="133" t="s">
        <v>64</v>
      </c>
      <c r="C14" s="134">
        <f>+C12+C13</f>
        <v>6404</v>
      </c>
      <c r="D14" s="136">
        <f t="shared" ref="D14:H14" si="10">+D12+D13</f>
        <v>6407</v>
      </c>
      <c r="E14" s="187">
        <f t="shared" si="10"/>
        <v>12811</v>
      </c>
      <c r="F14" s="134">
        <f t="shared" si="10"/>
        <v>7723</v>
      </c>
      <c r="G14" s="136">
        <f t="shared" si="10"/>
        <v>7720</v>
      </c>
      <c r="H14" s="187">
        <f t="shared" si="10"/>
        <v>15443</v>
      </c>
      <c r="I14" s="138">
        <f>IF(E14=0,0,((H14/E14)-1)*100)</f>
        <v>20.544844274451645</v>
      </c>
      <c r="J14" s="8"/>
      <c r="K14" s="4"/>
      <c r="L14" s="42" t="s">
        <v>64</v>
      </c>
      <c r="M14" s="46">
        <f>+M12+M13</f>
        <v>814277</v>
      </c>
      <c r="N14" s="44">
        <f t="shared" ref="N14:V14" si="11">+N12+N13</f>
        <v>809983</v>
      </c>
      <c r="O14" s="203">
        <f t="shared" si="11"/>
        <v>1624260</v>
      </c>
      <c r="P14" s="45">
        <f t="shared" si="11"/>
        <v>477</v>
      </c>
      <c r="Q14" s="206">
        <f t="shared" si="11"/>
        <v>1624737</v>
      </c>
      <c r="R14" s="46">
        <f t="shared" si="11"/>
        <v>1153066</v>
      </c>
      <c r="S14" s="44">
        <f t="shared" si="11"/>
        <v>1142977</v>
      </c>
      <c r="T14" s="203">
        <f t="shared" si="11"/>
        <v>2296043</v>
      </c>
      <c r="U14" s="45">
        <f t="shared" si="11"/>
        <v>1074</v>
      </c>
      <c r="V14" s="206">
        <f t="shared" si="11"/>
        <v>2297117</v>
      </c>
      <c r="W14" s="47">
        <f>IF(Q14=0,0,((V14/Q14)-1)*100)</f>
        <v>41.383928598905541</v>
      </c>
      <c r="X14" s="347"/>
      <c r="Z14" s="347"/>
      <c r="AA14" s="347"/>
    </row>
    <row r="15" spans="2:27" ht="13.5" thickTop="1">
      <c r="B15" s="112" t="s">
        <v>14</v>
      </c>
      <c r="C15" s="126">
        <v>1523</v>
      </c>
      <c r="D15" s="128">
        <v>1521</v>
      </c>
      <c r="E15" s="186">
        <f>SUM(C15:D15)</f>
        <v>3044</v>
      </c>
      <c r="F15" s="126"/>
      <c r="G15" s="128"/>
      <c r="H15" s="186"/>
      <c r="I15" s="129"/>
      <c r="J15" s="4"/>
      <c r="K15" s="4"/>
      <c r="L15" s="14" t="s">
        <v>14</v>
      </c>
      <c r="M15" s="40">
        <v>177206</v>
      </c>
      <c r="N15" s="38">
        <v>186321</v>
      </c>
      <c r="O15" s="202">
        <f t="shared" ref="O15" si="12">SUM(M15:N15)</f>
        <v>363527</v>
      </c>
      <c r="P15" s="151">
        <v>246</v>
      </c>
      <c r="Q15" s="202">
        <f>O15+P15</f>
        <v>363773</v>
      </c>
      <c r="R15" s="40"/>
      <c r="S15" s="38"/>
      <c r="T15" s="202"/>
      <c r="U15" s="151"/>
      <c r="V15" s="202"/>
      <c r="W15" s="41"/>
    </row>
    <row r="16" spans="2:27" ht="13.5" thickBot="1">
      <c r="B16" s="112" t="s">
        <v>15</v>
      </c>
      <c r="C16" s="126">
        <v>1589</v>
      </c>
      <c r="D16" s="128">
        <v>1589</v>
      </c>
      <c r="E16" s="186">
        <f>SUM(C16:D16)</f>
        <v>3178</v>
      </c>
      <c r="F16" s="126"/>
      <c r="G16" s="128"/>
      <c r="H16" s="186"/>
      <c r="I16" s="129"/>
      <c r="J16" s="8"/>
      <c r="K16" s="4"/>
      <c r="L16" s="14" t="s">
        <v>15</v>
      </c>
      <c r="M16" s="40">
        <v>208230</v>
      </c>
      <c r="N16" s="38">
        <v>205720</v>
      </c>
      <c r="O16" s="202">
        <f>SUM(M16:N16)</f>
        <v>413950</v>
      </c>
      <c r="P16" s="151">
        <v>254</v>
      </c>
      <c r="Q16" s="202">
        <f>O16+P16</f>
        <v>414204</v>
      </c>
      <c r="R16" s="40"/>
      <c r="S16" s="38"/>
      <c r="T16" s="202"/>
      <c r="U16" s="151"/>
      <c r="V16" s="202"/>
      <c r="W16" s="41"/>
    </row>
    <row r="17" spans="2:27" ht="14.25" thickTop="1" thickBot="1">
      <c r="B17" s="133" t="s">
        <v>61</v>
      </c>
      <c r="C17" s="134">
        <f t="shared" ref="C17:E17" si="13">+C13+C15+C16</f>
        <v>4834</v>
      </c>
      <c r="D17" s="136">
        <f t="shared" si="13"/>
        <v>4833</v>
      </c>
      <c r="E17" s="187">
        <f t="shared" si="13"/>
        <v>9667</v>
      </c>
      <c r="F17" s="134"/>
      <c r="G17" s="136"/>
      <c r="H17" s="187"/>
      <c r="I17" s="138"/>
      <c r="J17" s="8"/>
      <c r="K17" s="8"/>
      <c r="L17" s="42" t="s">
        <v>61</v>
      </c>
      <c r="M17" s="46">
        <f t="shared" ref="M17:Q17" si="14">+M13+M15+M16</f>
        <v>588357</v>
      </c>
      <c r="N17" s="44">
        <f t="shared" si="14"/>
        <v>587250</v>
      </c>
      <c r="O17" s="203">
        <f t="shared" si="14"/>
        <v>1175607</v>
      </c>
      <c r="P17" s="44">
        <f t="shared" si="14"/>
        <v>970</v>
      </c>
      <c r="Q17" s="203">
        <f t="shared" si="14"/>
        <v>1176577</v>
      </c>
      <c r="R17" s="46"/>
      <c r="S17" s="44"/>
      <c r="T17" s="203"/>
      <c r="U17" s="44"/>
      <c r="V17" s="203"/>
      <c r="W17" s="47"/>
      <c r="X17" s="347"/>
      <c r="Z17" s="347"/>
      <c r="AA17" s="347"/>
    </row>
    <row r="18" spans="2:27" ht="13.5" thickTop="1">
      <c r="B18" s="112" t="s">
        <v>16</v>
      </c>
      <c r="C18" s="139">
        <v>1684</v>
      </c>
      <c r="D18" s="141">
        <v>1682</v>
      </c>
      <c r="E18" s="186">
        <f t="shared" ref="E18" si="15">SUM(C18:D18)</f>
        <v>3366</v>
      </c>
      <c r="F18" s="139"/>
      <c r="G18" s="141"/>
      <c r="H18" s="186"/>
      <c r="I18" s="129"/>
      <c r="J18" s="8"/>
      <c r="K18" s="4"/>
      <c r="L18" s="14" t="s">
        <v>16</v>
      </c>
      <c r="M18" s="40">
        <v>222963</v>
      </c>
      <c r="N18" s="38">
        <v>217235</v>
      </c>
      <c r="O18" s="202">
        <f t="shared" ref="O18" si="16">SUM(M18:N18)</f>
        <v>440198</v>
      </c>
      <c r="P18" s="151">
        <v>0</v>
      </c>
      <c r="Q18" s="202">
        <f>O18+P18</f>
        <v>440198</v>
      </c>
      <c r="R18" s="40"/>
      <c r="S18" s="38"/>
      <c r="T18" s="202"/>
      <c r="U18" s="151"/>
      <c r="V18" s="202"/>
      <c r="W18" s="41"/>
    </row>
    <row r="19" spans="2:27">
      <c r="B19" s="112" t="s">
        <v>17</v>
      </c>
      <c r="C19" s="139">
        <v>1658</v>
      </c>
      <c r="D19" s="141">
        <v>1658</v>
      </c>
      <c r="E19" s="186">
        <f>SUM(C19:D19)</f>
        <v>3316</v>
      </c>
      <c r="F19" s="139"/>
      <c r="G19" s="141"/>
      <c r="H19" s="186"/>
      <c r="I19" s="129"/>
      <c r="K19" s="4"/>
      <c r="L19" s="14" t="s">
        <v>17</v>
      </c>
      <c r="M19" s="40">
        <v>206595</v>
      </c>
      <c r="N19" s="38">
        <v>207176</v>
      </c>
      <c r="O19" s="202">
        <f>SUM(M19:N19)</f>
        <v>413771</v>
      </c>
      <c r="P19" s="151">
        <v>0</v>
      </c>
      <c r="Q19" s="202">
        <f>O19+P19</f>
        <v>413771</v>
      </c>
      <c r="R19" s="40"/>
      <c r="S19" s="38"/>
      <c r="T19" s="202"/>
      <c r="U19" s="151"/>
      <c r="V19" s="202"/>
      <c r="W19" s="41"/>
    </row>
    <row r="20" spans="2:27" ht="13.5" thickBot="1">
      <c r="B20" s="112" t="s">
        <v>18</v>
      </c>
      <c r="C20" s="139">
        <v>1442</v>
      </c>
      <c r="D20" s="141">
        <v>1441</v>
      </c>
      <c r="E20" s="186">
        <f t="shared" ref="E20" si="17">SUM(C20:D20)</f>
        <v>2883</v>
      </c>
      <c r="F20" s="139"/>
      <c r="G20" s="141"/>
      <c r="H20" s="186"/>
      <c r="I20" s="129"/>
      <c r="J20" s="9"/>
      <c r="K20" s="4"/>
      <c r="L20" s="14" t="s">
        <v>18</v>
      </c>
      <c r="M20" s="40">
        <v>181208</v>
      </c>
      <c r="N20" s="38">
        <v>177692</v>
      </c>
      <c r="O20" s="202">
        <f t="shared" ref="O20" si="18">SUM(M20:N20)</f>
        <v>358900</v>
      </c>
      <c r="P20" s="151">
        <v>114</v>
      </c>
      <c r="Q20" s="202">
        <f>O20+P20</f>
        <v>359014</v>
      </c>
      <c r="R20" s="40"/>
      <c r="S20" s="38"/>
      <c r="T20" s="202"/>
      <c r="U20" s="151"/>
      <c r="V20" s="202"/>
      <c r="W20" s="41"/>
    </row>
    <row r="21" spans="2:27" ht="15.75" customHeight="1" thickTop="1" thickBot="1">
      <c r="B21" s="142" t="s">
        <v>19</v>
      </c>
      <c r="C21" s="134">
        <f t="shared" ref="C21:E21" si="19">+C18+C19+C20</f>
        <v>4784</v>
      </c>
      <c r="D21" s="145">
        <f t="shared" si="19"/>
        <v>4781</v>
      </c>
      <c r="E21" s="188">
        <f t="shared" si="19"/>
        <v>9565</v>
      </c>
      <c r="F21" s="134"/>
      <c r="G21" s="145"/>
      <c r="H21" s="188"/>
      <c r="I21" s="137"/>
      <c r="J21" s="10"/>
      <c r="K21" s="11"/>
      <c r="L21" s="48" t="s">
        <v>19</v>
      </c>
      <c r="M21" s="49">
        <f t="shared" ref="M21:Q21" si="20">+M18+M19+M20</f>
        <v>610766</v>
      </c>
      <c r="N21" s="50">
        <f t="shared" si="20"/>
        <v>602103</v>
      </c>
      <c r="O21" s="204">
        <f t="shared" si="20"/>
        <v>1212869</v>
      </c>
      <c r="P21" s="50">
        <f t="shared" si="20"/>
        <v>114</v>
      </c>
      <c r="Q21" s="204">
        <f t="shared" si="20"/>
        <v>1212983</v>
      </c>
      <c r="R21" s="49"/>
      <c r="S21" s="50"/>
      <c r="T21" s="204"/>
      <c r="U21" s="50"/>
      <c r="V21" s="204"/>
      <c r="W21" s="51"/>
    </row>
    <row r="22" spans="2:27" ht="13.5" thickTop="1">
      <c r="B22" s="112" t="s">
        <v>20</v>
      </c>
      <c r="C22" s="126">
        <v>1505</v>
      </c>
      <c r="D22" s="128">
        <v>1503</v>
      </c>
      <c r="E22" s="189">
        <f t="shared" ref="E22:E24" si="21">SUM(C22:D22)</f>
        <v>3008</v>
      </c>
      <c r="F22" s="126"/>
      <c r="G22" s="128"/>
      <c r="H22" s="189"/>
      <c r="I22" s="129"/>
      <c r="J22" s="4"/>
      <c r="K22" s="4"/>
      <c r="L22" s="14" t="s">
        <v>21</v>
      </c>
      <c r="M22" s="40">
        <v>217811</v>
      </c>
      <c r="N22" s="38">
        <v>207071</v>
      </c>
      <c r="O22" s="202">
        <f t="shared" ref="O22:O24" si="22">SUM(M22:N22)</f>
        <v>424882</v>
      </c>
      <c r="P22" s="151">
        <v>0</v>
      </c>
      <c r="Q22" s="202">
        <f>O22+P22</f>
        <v>424882</v>
      </c>
      <c r="R22" s="40"/>
      <c r="S22" s="38"/>
      <c r="T22" s="202"/>
      <c r="U22" s="151"/>
      <c r="V22" s="202"/>
      <c r="W22" s="41"/>
    </row>
    <row r="23" spans="2:27">
      <c r="B23" s="112" t="s">
        <v>22</v>
      </c>
      <c r="C23" s="126">
        <v>1553</v>
      </c>
      <c r="D23" s="128">
        <v>1552</v>
      </c>
      <c r="E23" s="180">
        <f t="shared" si="21"/>
        <v>3105</v>
      </c>
      <c r="F23" s="126"/>
      <c r="G23" s="128"/>
      <c r="H23" s="180"/>
      <c r="I23" s="129"/>
      <c r="J23" s="4"/>
      <c r="K23" s="4"/>
      <c r="L23" s="14" t="s">
        <v>22</v>
      </c>
      <c r="M23" s="40">
        <v>225500</v>
      </c>
      <c r="N23" s="38">
        <v>227312</v>
      </c>
      <c r="O23" s="202">
        <f t="shared" si="22"/>
        <v>452812</v>
      </c>
      <c r="P23" s="151">
        <v>0</v>
      </c>
      <c r="Q23" s="202">
        <f>O23+P23</f>
        <v>452812</v>
      </c>
      <c r="R23" s="40"/>
      <c r="S23" s="38"/>
      <c r="T23" s="202"/>
      <c r="U23" s="151"/>
      <c r="V23" s="202"/>
      <c r="W23" s="41"/>
    </row>
    <row r="24" spans="2:27" ht="13.5" thickBot="1">
      <c r="B24" s="112" t="s">
        <v>23</v>
      </c>
      <c r="C24" s="126">
        <v>1540</v>
      </c>
      <c r="D24" s="147">
        <v>1537</v>
      </c>
      <c r="E24" s="184">
        <f t="shared" si="21"/>
        <v>3077</v>
      </c>
      <c r="F24" s="126"/>
      <c r="G24" s="147"/>
      <c r="H24" s="184"/>
      <c r="I24" s="148"/>
      <c r="J24" s="4"/>
      <c r="K24" s="4"/>
      <c r="L24" s="14" t="s">
        <v>23</v>
      </c>
      <c r="M24" s="40">
        <v>230826</v>
      </c>
      <c r="N24" s="38">
        <v>229368</v>
      </c>
      <c r="O24" s="202">
        <f t="shared" si="22"/>
        <v>460194</v>
      </c>
      <c r="P24" s="151">
        <v>177</v>
      </c>
      <c r="Q24" s="202">
        <f>O24+P24</f>
        <v>460371</v>
      </c>
      <c r="R24" s="40"/>
      <c r="S24" s="38"/>
      <c r="T24" s="202"/>
      <c r="U24" s="151"/>
      <c r="V24" s="202"/>
      <c r="W24" s="41"/>
    </row>
    <row r="25" spans="2:27" ht="14.25" thickTop="1" thickBot="1">
      <c r="B25" s="133" t="s">
        <v>24</v>
      </c>
      <c r="C25" s="134">
        <f t="shared" ref="C25:E25" si="23">+C22+C23+C24</f>
        <v>4598</v>
      </c>
      <c r="D25" s="136">
        <f t="shared" si="23"/>
        <v>4592</v>
      </c>
      <c r="E25" s="190">
        <f t="shared" si="23"/>
        <v>9190</v>
      </c>
      <c r="F25" s="134"/>
      <c r="G25" s="136"/>
      <c r="H25" s="190"/>
      <c r="I25" s="137"/>
      <c r="J25" s="4"/>
      <c r="K25" s="4"/>
      <c r="L25" s="42" t="s">
        <v>24</v>
      </c>
      <c r="M25" s="46">
        <f t="shared" ref="M25:Q25" si="24">+M22+M23+M24</f>
        <v>674137</v>
      </c>
      <c r="N25" s="44">
        <f t="shared" si="24"/>
        <v>663751</v>
      </c>
      <c r="O25" s="203">
        <f t="shared" si="24"/>
        <v>1337888</v>
      </c>
      <c r="P25" s="44">
        <f t="shared" si="24"/>
        <v>177</v>
      </c>
      <c r="Q25" s="203">
        <f t="shared" si="24"/>
        <v>1338065</v>
      </c>
      <c r="R25" s="46"/>
      <c r="S25" s="44"/>
      <c r="T25" s="203"/>
      <c r="U25" s="44"/>
      <c r="V25" s="203"/>
      <c r="W25" s="47"/>
    </row>
    <row r="26" spans="2:27" ht="14.25" thickTop="1" thickBot="1">
      <c r="B26" s="133" t="s">
        <v>7</v>
      </c>
      <c r="C26" s="134">
        <f>+C17+C21+C25</f>
        <v>14216</v>
      </c>
      <c r="D26" s="136">
        <f t="shared" ref="D26:E26" si="25">+D17+D21+D25</f>
        <v>14206</v>
      </c>
      <c r="E26" s="187">
        <f t="shared" si="25"/>
        <v>28422</v>
      </c>
      <c r="F26" s="134"/>
      <c r="G26" s="136"/>
      <c r="H26" s="187"/>
      <c r="I26" s="138"/>
      <c r="J26" s="8"/>
      <c r="K26" s="8"/>
      <c r="L26" s="42" t="s">
        <v>7</v>
      </c>
      <c r="M26" s="46">
        <f>+M17+M21+M25</f>
        <v>1873260</v>
      </c>
      <c r="N26" s="44">
        <f t="shared" ref="N26:Q26" si="26">+N17+N21+N25</f>
        <v>1853104</v>
      </c>
      <c r="O26" s="203">
        <f t="shared" si="26"/>
        <v>3726364</v>
      </c>
      <c r="P26" s="44">
        <f t="shared" si="26"/>
        <v>1261</v>
      </c>
      <c r="Q26" s="203">
        <f t="shared" si="26"/>
        <v>3727625</v>
      </c>
      <c r="R26" s="46"/>
      <c r="S26" s="44"/>
      <c r="T26" s="203"/>
      <c r="U26" s="44"/>
      <c r="V26" s="203"/>
      <c r="W26" s="47"/>
      <c r="X26" s="347"/>
      <c r="Z26" s="347"/>
      <c r="AA26" s="347"/>
    </row>
    <row r="27" spans="2:27" ht="14.25" thickTop="1" thickBot="1">
      <c r="B27" s="149" t="s">
        <v>60</v>
      </c>
      <c r="C27" s="108"/>
      <c r="D27" s="108"/>
      <c r="E27" s="108"/>
      <c r="F27" s="108"/>
      <c r="G27" s="108"/>
      <c r="H27" s="108"/>
      <c r="I27" s="109"/>
      <c r="J27" s="4"/>
      <c r="K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2:27" ht="13.5" thickTop="1">
      <c r="B28" s="424" t="s">
        <v>25</v>
      </c>
      <c r="C28" s="425"/>
      <c r="D28" s="425"/>
      <c r="E28" s="425"/>
      <c r="F28" s="425"/>
      <c r="G28" s="425"/>
      <c r="H28" s="425"/>
      <c r="I28" s="426"/>
      <c r="J28" s="4"/>
      <c r="K28" s="4"/>
      <c r="L28" s="427" t="s">
        <v>26</v>
      </c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9"/>
    </row>
    <row r="29" spans="2:27" ht="13.5" thickBot="1">
      <c r="B29" s="430" t="s">
        <v>47</v>
      </c>
      <c r="C29" s="431"/>
      <c r="D29" s="431"/>
      <c r="E29" s="431"/>
      <c r="F29" s="431"/>
      <c r="G29" s="431"/>
      <c r="H29" s="431"/>
      <c r="I29" s="432"/>
      <c r="J29" s="4"/>
      <c r="K29" s="4"/>
      <c r="L29" s="433" t="s">
        <v>49</v>
      </c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5"/>
    </row>
    <row r="30" spans="2:27" ht="14.25" thickTop="1" thickBot="1">
      <c r="B30" s="107"/>
      <c r="C30" s="108"/>
      <c r="D30" s="108"/>
      <c r="E30" s="108"/>
      <c r="F30" s="108"/>
      <c r="G30" s="108"/>
      <c r="H30" s="108"/>
      <c r="I30" s="109"/>
      <c r="J30" s="4"/>
      <c r="K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2:27" ht="14.25" thickTop="1" thickBot="1">
      <c r="B31" s="110"/>
      <c r="C31" s="436" t="s">
        <v>59</v>
      </c>
      <c r="D31" s="437"/>
      <c r="E31" s="438"/>
      <c r="F31" s="436" t="s">
        <v>63</v>
      </c>
      <c r="G31" s="437"/>
      <c r="H31" s="438"/>
      <c r="I31" s="111" t="s">
        <v>2</v>
      </c>
      <c r="J31" s="4"/>
      <c r="K31" s="4"/>
      <c r="L31" s="12"/>
      <c r="M31" s="439" t="s">
        <v>59</v>
      </c>
      <c r="N31" s="440"/>
      <c r="O31" s="440"/>
      <c r="P31" s="440"/>
      <c r="Q31" s="441"/>
      <c r="R31" s="439" t="s">
        <v>59</v>
      </c>
      <c r="S31" s="440"/>
      <c r="T31" s="440"/>
      <c r="U31" s="440"/>
      <c r="V31" s="441"/>
      <c r="W31" s="13" t="s">
        <v>2</v>
      </c>
    </row>
    <row r="32" spans="2:27" ht="13.5" thickTop="1">
      <c r="B32" s="112" t="s">
        <v>3</v>
      </c>
      <c r="C32" s="113"/>
      <c r="D32" s="114"/>
      <c r="E32" s="115"/>
      <c r="F32" s="113"/>
      <c r="G32" s="114"/>
      <c r="H32" s="115"/>
      <c r="I32" s="116" t="s">
        <v>4</v>
      </c>
      <c r="J32" s="4"/>
      <c r="K32" s="4"/>
      <c r="L32" s="14" t="s">
        <v>3</v>
      </c>
      <c r="M32" s="20"/>
      <c r="N32" s="16"/>
      <c r="O32" s="17"/>
      <c r="P32" s="18"/>
      <c r="Q32" s="21"/>
      <c r="R32" s="20"/>
      <c r="S32" s="16"/>
      <c r="T32" s="17"/>
      <c r="U32" s="18"/>
      <c r="V32" s="21"/>
      <c r="W32" s="22" t="s">
        <v>4</v>
      </c>
    </row>
    <row r="33" spans="2:27" ht="13.5" thickBot="1">
      <c r="B33" s="117"/>
      <c r="C33" s="118" t="s">
        <v>5</v>
      </c>
      <c r="D33" s="119" t="s">
        <v>6</v>
      </c>
      <c r="E33" s="422" t="s">
        <v>7</v>
      </c>
      <c r="F33" s="118" t="s">
        <v>5</v>
      </c>
      <c r="G33" s="119" t="s">
        <v>6</v>
      </c>
      <c r="H33" s="120" t="s">
        <v>7</v>
      </c>
      <c r="I33" s="121"/>
      <c r="J33" s="4"/>
      <c r="K33" s="4"/>
      <c r="L33" s="23"/>
      <c r="M33" s="28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2:27" ht="5.25" customHeight="1" thickTop="1">
      <c r="B34" s="112"/>
      <c r="C34" s="122"/>
      <c r="D34" s="123"/>
      <c r="E34" s="124"/>
      <c r="F34" s="122"/>
      <c r="G34" s="123"/>
      <c r="H34" s="124"/>
      <c r="I34" s="125"/>
      <c r="J34" s="4"/>
      <c r="K34" s="4"/>
      <c r="L34" s="14"/>
      <c r="M34" s="34"/>
      <c r="N34" s="31"/>
      <c r="O34" s="32"/>
      <c r="P34" s="33"/>
      <c r="Q34" s="35"/>
      <c r="R34" s="34"/>
      <c r="S34" s="31"/>
      <c r="T34" s="32"/>
      <c r="U34" s="33"/>
      <c r="V34" s="35"/>
      <c r="W34" s="36"/>
    </row>
    <row r="35" spans="2:27">
      <c r="B35" s="112" t="s">
        <v>10</v>
      </c>
      <c r="C35" s="126">
        <v>3582</v>
      </c>
      <c r="D35" s="128">
        <v>3583</v>
      </c>
      <c r="E35" s="186">
        <f t="shared" ref="E35:E37" si="27">SUM(C35:D35)</f>
        <v>7165</v>
      </c>
      <c r="F35" s="126">
        <v>5253</v>
      </c>
      <c r="G35" s="128">
        <v>5250</v>
      </c>
      <c r="H35" s="186">
        <f t="shared" ref="H35:H37" si="28">SUM(F35:G35)</f>
        <v>10503</v>
      </c>
      <c r="I35" s="129">
        <f t="shared" ref="I35:I37" si="29">IF(E35=0,0,((H35/E35)-1)*100)</f>
        <v>46.587578506629448</v>
      </c>
      <c r="J35" s="4"/>
      <c r="K35" s="7"/>
      <c r="L35" s="14" t="s">
        <v>10</v>
      </c>
      <c r="M35" s="40">
        <v>499606</v>
      </c>
      <c r="N35" s="38">
        <v>504114</v>
      </c>
      <c r="O35" s="202">
        <f>SUM(M35:N35)</f>
        <v>1003720</v>
      </c>
      <c r="P35" s="151">
        <v>0</v>
      </c>
      <c r="Q35" s="202">
        <f t="shared" ref="Q35:Q37" si="30">O35+P35</f>
        <v>1003720</v>
      </c>
      <c r="R35" s="40">
        <v>755395</v>
      </c>
      <c r="S35" s="38">
        <v>762682</v>
      </c>
      <c r="T35" s="202">
        <f>SUM(R35:S35)</f>
        <v>1518077</v>
      </c>
      <c r="U35" s="151">
        <v>0</v>
      </c>
      <c r="V35" s="202">
        <f>T35+U35</f>
        <v>1518077</v>
      </c>
      <c r="W35" s="41">
        <f t="shared" ref="W35:W37" si="31">IF(Q35=0,0,((V35/Q35)-1)*100)</f>
        <v>51.245068345753793</v>
      </c>
    </row>
    <row r="36" spans="2:27">
      <c r="B36" s="112" t="s">
        <v>11</v>
      </c>
      <c r="C36" s="126">
        <v>3718</v>
      </c>
      <c r="D36" s="128">
        <v>3718</v>
      </c>
      <c r="E36" s="186">
        <f>SUM(C36:D36)</f>
        <v>7436</v>
      </c>
      <c r="F36" s="126">
        <v>5360</v>
      </c>
      <c r="G36" s="128">
        <v>5360</v>
      </c>
      <c r="H36" s="186">
        <f>SUM(F36:G36)</f>
        <v>10720</v>
      </c>
      <c r="I36" s="129">
        <f t="shared" si="29"/>
        <v>44.163528778913388</v>
      </c>
      <c r="J36" s="4"/>
      <c r="K36" s="7"/>
      <c r="L36" s="14" t="s">
        <v>11</v>
      </c>
      <c r="M36" s="40">
        <v>495336</v>
      </c>
      <c r="N36" s="38">
        <v>496980</v>
      </c>
      <c r="O36" s="202">
        <f>SUM(M36:N36)</f>
        <v>992316</v>
      </c>
      <c r="P36" s="151">
        <v>0</v>
      </c>
      <c r="Q36" s="202">
        <f>O36+P36</f>
        <v>992316</v>
      </c>
      <c r="R36" s="40">
        <v>712457</v>
      </c>
      <c r="S36" s="38">
        <v>712080</v>
      </c>
      <c r="T36" s="202">
        <f>SUM(R36:S36)</f>
        <v>1424537</v>
      </c>
      <c r="U36" s="151">
        <v>398</v>
      </c>
      <c r="V36" s="202">
        <f>T36+U36</f>
        <v>1424935</v>
      </c>
      <c r="W36" s="41">
        <f t="shared" si="31"/>
        <v>43.596898568601141</v>
      </c>
    </row>
    <row r="37" spans="2:27" ht="13.5" thickBot="1">
      <c r="B37" s="117" t="s">
        <v>12</v>
      </c>
      <c r="C37" s="130">
        <v>4230</v>
      </c>
      <c r="D37" s="132">
        <v>4234</v>
      </c>
      <c r="E37" s="186">
        <f t="shared" si="27"/>
        <v>8464</v>
      </c>
      <c r="F37" s="130">
        <v>5856</v>
      </c>
      <c r="G37" s="132">
        <v>5852</v>
      </c>
      <c r="H37" s="186">
        <f t="shared" si="28"/>
        <v>11708</v>
      </c>
      <c r="I37" s="129">
        <f t="shared" si="29"/>
        <v>38.327032136105863</v>
      </c>
      <c r="J37" s="4"/>
      <c r="K37" s="7"/>
      <c r="L37" s="23" t="s">
        <v>12</v>
      </c>
      <c r="M37" s="40">
        <v>528779</v>
      </c>
      <c r="N37" s="38">
        <v>588599</v>
      </c>
      <c r="O37" s="202">
        <f t="shared" ref="O37" si="32">SUM(M37:N37)</f>
        <v>1117378</v>
      </c>
      <c r="P37" s="39">
        <v>735</v>
      </c>
      <c r="Q37" s="205">
        <f t="shared" si="30"/>
        <v>1118113</v>
      </c>
      <c r="R37" s="40">
        <v>745268</v>
      </c>
      <c r="S37" s="38">
        <v>837586</v>
      </c>
      <c r="T37" s="202">
        <f t="shared" ref="T37" si="33">SUM(R37:S37)</f>
        <v>1582854</v>
      </c>
      <c r="U37" s="39">
        <v>475</v>
      </c>
      <c r="V37" s="205">
        <f t="shared" ref="V37" si="34">T37+U37</f>
        <v>1583329</v>
      </c>
      <c r="W37" s="41">
        <f t="shared" si="31"/>
        <v>41.607243632799197</v>
      </c>
    </row>
    <row r="38" spans="2:27" ht="14.25" thickTop="1" thickBot="1">
      <c r="B38" s="133" t="s">
        <v>57</v>
      </c>
      <c r="C38" s="134">
        <f t="shared" ref="C38:E38" si="35">+C35+C36+C37</f>
        <v>11530</v>
      </c>
      <c r="D38" s="136">
        <f t="shared" si="35"/>
        <v>11535</v>
      </c>
      <c r="E38" s="190">
        <f t="shared" si="35"/>
        <v>23065</v>
      </c>
      <c r="F38" s="134">
        <f t="shared" ref="F38" si="36">+F35+F36+F37</f>
        <v>16469</v>
      </c>
      <c r="G38" s="136">
        <f t="shared" ref="G38" si="37">+G35+G36+G37</f>
        <v>16462</v>
      </c>
      <c r="H38" s="190">
        <f t="shared" ref="H38" si="38">+H35+H36+H37</f>
        <v>32931</v>
      </c>
      <c r="I38" s="137">
        <f>IF(E38=0,0,((H38/E38)-1)*100)</f>
        <v>42.774766962930855</v>
      </c>
      <c r="J38" s="4"/>
      <c r="K38" s="4"/>
      <c r="L38" s="42" t="s">
        <v>57</v>
      </c>
      <c r="M38" s="46">
        <f t="shared" ref="M38:Q38" si="39">+M35+M36+M37</f>
        <v>1523721</v>
      </c>
      <c r="N38" s="44">
        <f t="shared" si="39"/>
        <v>1589693</v>
      </c>
      <c r="O38" s="203">
        <f t="shared" si="39"/>
        <v>3113414</v>
      </c>
      <c r="P38" s="44">
        <f t="shared" si="39"/>
        <v>735</v>
      </c>
      <c r="Q38" s="203">
        <f t="shared" si="39"/>
        <v>3114149</v>
      </c>
      <c r="R38" s="46">
        <f t="shared" ref="R38" si="40">+R35+R36+R37</f>
        <v>2213120</v>
      </c>
      <c r="S38" s="44">
        <f t="shared" ref="S38" si="41">+S35+S36+S37</f>
        <v>2312348</v>
      </c>
      <c r="T38" s="203">
        <f t="shared" ref="T38" si="42">+T35+T36+T37</f>
        <v>4525468</v>
      </c>
      <c r="U38" s="44">
        <f t="shared" ref="U38" si="43">+U35+U36+U37</f>
        <v>873</v>
      </c>
      <c r="V38" s="203">
        <f t="shared" ref="V38" si="44">+V35+V36+V37</f>
        <v>4526341</v>
      </c>
      <c r="W38" s="47">
        <f>IF(Q38=0,0,((V38/Q38)-1)*100)</f>
        <v>45.347605397172707</v>
      </c>
    </row>
    <row r="39" spans="2:27" ht="14.25" thickTop="1" thickBot="1">
      <c r="B39" s="112" t="s">
        <v>13</v>
      </c>
      <c r="C39" s="126">
        <v>4336</v>
      </c>
      <c r="D39" s="128">
        <v>4337</v>
      </c>
      <c r="E39" s="186">
        <f t="shared" ref="E39:E41" si="45">SUM(C39:D39)</f>
        <v>8673</v>
      </c>
      <c r="F39" s="126">
        <v>5859</v>
      </c>
      <c r="G39" s="128">
        <v>5860</v>
      </c>
      <c r="H39" s="186">
        <f t="shared" ref="H39" si="46">SUM(F39:G39)</f>
        <v>11719</v>
      </c>
      <c r="I39" s="129">
        <f t="shared" ref="I39" si="47">IF(E39=0,0,((H39/E39)-1)*100)</f>
        <v>35.120488873515512</v>
      </c>
      <c r="L39" s="14" t="s">
        <v>13</v>
      </c>
      <c r="M39" s="40">
        <v>564776</v>
      </c>
      <c r="N39" s="38">
        <v>532467</v>
      </c>
      <c r="O39" s="202">
        <f t="shared" ref="O39:O41" si="48">SUM(M39:N39)</f>
        <v>1097243</v>
      </c>
      <c r="P39" s="39">
        <v>702</v>
      </c>
      <c r="Q39" s="205">
        <f>O39+P39</f>
        <v>1097945</v>
      </c>
      <c r="R39" s="40">
        <v>840416</v>
      </c>
      <c r="S39" s="38">
        <v>775834</v>
      </c>
      <c r="T39" s="202">
        <f t="shared" ref="T39" si="49">SUM(R39:S39)</f>
        <v>1616250</v>
      </c>
      <c r="U39" s="39">
        <v>278</v>
      </c>
      <c r="V39" s="205">
        <f>T39+U39</f>
        <v>1616528</v>
      </c>
      <c r="W39" s="41">
        <f t="shared" ref="W39" si="50">IF(Q39=0,0,((V39/Q39)-1)*100)</f>
        <v>47.232147329784269</v>
      </c>
    </row>
    <row r="40" spans="2:27" ht="14.25" thickTop="1" thickBot="1">
      <c r="B40" s="133" t="s">
        <v>64</v>
      </c>
      <c r="C40" s="134">
        <f>+C38+C39</f>
        <v>15866</v>
      </c>
      <c r="D40" s="136">
        <f t="shared" ref="D40" si="51">+D38+D39</f>
        <v>15872</v>
      </c>
      <c r="E40" s="187">
        <f t="shared" ref="E40" si="52">+E38+E39</f>
        <v>31738</v>
      </c>
      <c r="F40" s="134">
        <f t="shared" ref="F40" si="53">+F38+F39</f>
        <v>22328</v>
      </c>
      <c r="G40" s="136">
        <f t="shared" ref="G40" si="54">+G38+G39</f>
        <v>22322</v>
      </c>
      <c r="H40" s="187">
        <f t="shared" ref="H40" si="55">+H38+H39</f>
        <v>44650</v>
      </c>
      <c r="I40" s="138">
        <f>IF(E40=0,0,((H40/E40)-1)*100)</f>
        <v>40.683092822484078</v>
      </c>
      <c r="J40" s="8"/>
      <c r="K40" s="4"/>
      <c r="L40" s="42" t="s">
        <v>64</v>
      </c>
      <c r="M40" s="46">
        <f>+M38+M39</f>
        <v>2088497</v>
      </c>
      <c r="N40" s="44">
        <f t="shared" ref="N40" si="56">+N38+N39</f>
        <v>2122160</v>
      </c>
      <c r="O40" s="203">
        <f t="shared" ref="O40" si="57">+O38+O39</f>
        <v>4210657</v>
      </c>
      <c r="P40" s="45">
        <f t="shared" ref="P40" si="58">+P38+P39</f>
        <v>1437</v>
      </c>
      <c r="Q40" s="206">
        <f t="shared" ref="Q40" si="59">+Q38+Q39</f>
        <v>4212094</v>
      </c>
      <c r="R40" s="46">
        <f t="shared" ref="R40" si="60">+R38+R39</f>
        <v>3053536</v>
      </c>
      <c r="S40" s="44">
        <f t="shared" ref="S40" si="61">+S38+S39</f>
        <v>3088182</v>
      </c>
      <c r="T40" s="203">
        <f t="shared" ref="T40" si="62">+T38+T39</f>
        <v>6141718</v>
      </c>
      <c r="U40" s="45">
        <f t="shared" ref="U40" si="63">+U38+U39</f>
        <v>1151</v>
      </c>
      <c r="V40" s="206">
        <f t="shared" ref="V40" si="64">+V38+V39</f>
        <v>6142869</v>
      </c>
      <c r="W40" s="47">
        <f>IF(Q40=0,0,((V40/Q40)-1)*100)</f>
        <v>45.838839304156089</v>
      </c>
      <c r="X40" s="347"/>
      <c r="Z40" s="347"/>
      <c r="AA40" s="347"/>
    </row>
    <row r="41" spans="2:27" ht="13.5" thickTop="1">
      <c r="B41" s="112" t="s">
        <v>14</v>
      </c>
      <c r="C41" s="126">
        <v>3900</v>
      </c>
      <c r="D41" s="128">
        <v>3899</v>
      </c>
      <c r="E41" s="186">
        <f t="shared" si="45"/>
        <v>7799</v>
      </c>
      <c r="F41" s="126"/>
      <c r="G41" s="128"/>
      <c r="H41" s="186"/>
      <c r="I41" s="129"/>
      <c r="J41" s="4"/>
      <c r="K41" s="4"/>
      <c r="L41" s="14" t="s">
        <v>14</v>
      </c>
      <c r="M41" s="40">
        <v>533755</v>
      </c>
      <c r="N41" s="38">
        <v>507924</v>
      </c>
      <c r="O41" s="202">
        <f t="shared" si="48"/>
        <v>1041679</v>
      </c>
      <c r="P41" s="39">
        <v>118</v>
      </c>
      <c r="Q41" s="205">
        <f>O41+P41</f>
        <v>1041797</v>
      </c>
      <c r="R41" s="40"/>
      <c r="S41" s="38"/>
      <c r="T41" s="202"/>
      <c r="U41" s="39"/>
      <c r="V41" s="205"/>
      <c r="W41" s="41"/>
    </row>
    <row r="42" spans="2:27" ht="13.5" thickBot="1">
      <c r="B42" s="112" t="s">
        <v>15</v>
      </c>
      <c r="C42" s="126">
        <v>4360</v>
      </c>
      <c r="D42" s="128">
        <v>4363</v>
      </c>
      <c r="E42" s="186">
        <f>SUM(C42:D42)</f>
        <v>8723</v>
      </c>
      <c r="F42" s="126"/>
      <c r="G42" s="128"/>
      <c r="H42" s="186"/>
      <c r="I42" s="129"/>
      <c r="J42" s="4"/>
      <c r="K42" s="4"/>
      <c r="L42" s="14" t="s">
        <v>15</v>
      </c>
      <c r="M42" s="40">
        <v>638553</v>
      </c>
      <c r="N42" s="38">
        <v>631233</v>
      </c>
      <c r="O42" s="202">
        <f>SUM(M42:N42)</f>
        <v>1269786</v>
      </c>
      <c r="P42" s="39">
        <v>466</v>
      </c>
      <c r="Q42" s="205">
        <f>O42+P42</f>
        <v>1270252</v>
      </c>
      <c r="R42" s="40"/>
      <c r="S42" s="38"/>
      <c r="T42" s="202"/>
      <c r="U42" s="39"/>
      <c r="V42" s="205"/>
      <c r="W42" s="41"/>
    </row>
    <row r="43" spans="2:27" ht="14.25" thickTop="1" thickBot="1">
      <c r="B43" s="133" t="s">
        <v>61</v>
      </c>
      <c r="C43" s="134">
        <f t="shared" ref="C43:E43" si="65">+C39+C41+C42</f>
        <v>12596</v>
      </c>
      <c r="D43" s="136">
        <f t="shared" si="65"/>
        <v>12599</v>
      </c>
      <c r="E43" s="187">
        <f t="shared" si="65"/>
        <v>25195</v>
      </c>
      <c r="F43" s="134"/>
      <c r="G43" s="136"/>
      <c r="H43" s="187"/>
      <c r="I43" s="138"/>
      <c r="J43" s="8"/>
      <c r="K43" s="8"/>
      <c r="L43" s="42" t="s">
        <v>61</v>
      </c>
      <c r="M43" s="46">
        <f t="shared" ref="M43:Q43" si="66">+M39+M41+M42</f>
        <v>1737084</v>
      </c>
      <c r="N43" s="44">
        <f t="shared" si="66"/>
        <v>1671624</v>
      </c>
      <c r="O43" s="203">
        <f t="shared" si="66"/>
        <v>3408708</v>
      </c>
      <c r="P43" s="45">
        <f t="shared" si="66"/>
        <v>1286</v>
      </c>
      <c r="Q43" s="206">
        <f t="shared" si="66"/>
        <v>3409994</v>
      </c>
      <c r="R43" s="46"/>
      <c r="S43" s="44"/>
      <c r="T43" s="203"/>
      <c r="U43" s="45"/>
      <c r="V43" s="206"/>
      <c r="W43" s="47"/>
      <c r="X43" s="347"/>
      <c r="Z43" s="347"/>
      <c r="AA43" s="347"/>
    </row>
    <row r="44" spans="2:27" ht="13.5" thickTop="1">
      <c r="B44" s="112" t="s">
        <v>16</v>
      </c>
      <c r="C44" s="139">
        <v>4517</v>
      </c>
      <c r="D44" s="141">
        <v>4518</v>
      </c>
      <c r="E44" s="186">
        <f t="shared" ref="E44" si="67">SUM(C44:D44)</f>
        <v>9035</v>
      </c>
      <c r="F44" s="139"/>
      <c r="G44" s="141"/>
      <c r="H44" s="186"/>
      <c r="I44" s="129"/>
      <c r="J44" s="8"/>
      <c r="K44" s="4"/>
      <c r="L44" s="14" t="s">
        <v>16</v>
      </c>
      <c r="M44" s="40">
        <v>640962</v>
      </c>
      <c r="N44" s="38">
        <v>644579</v>
      </c>
      <c r="O44" s="202">
        <f t="shared" ref="O44" si="68">SUM(M44:N44)</f>
        <v>1285541</v>
      </c>
      <c r="P44" s="151">
        <v>257</v>
      </c>
      <c r="Q44" s="328">
        <f>O44+P44</f>
        <v>1285798</v>
      </c>
      <c r="R44" s="40"/>
      <c r="S44" s="38"/>
      <c r="T44" s="202"/>
      <c r="U44" s="151"/>
      <c r="V44" s="328"/>
      <c r="W44" s="41"/>
    </row>
    <row r="45" spans="2:27">
      <c r="B45" s="112" t="s">
        <v>17</v>
      </c>
      <c r="C45" s="139">
        <v>4421</v>
      </c>
      <c r="D45" s="141">
        <v>4417</v>
      </c>
      <c r="E45" s="186">
        <f>SUM(C45:D45)</f>
        <v>8838</v>
      </c>
      <c r="F45" s="139"/>
      <c r="G45" s="141"/>
      <c r="H45" s="186"/>
      <c r="I45" s="129"/>
      <c r="J45" s="4"/>
      <c r="K45" s="4"/>
      <c r="L45" s="14" t="s">
        <v>17</v>
      </c>
      <c r="M45" s="40">
        <v>588480</v>
      </c>
      <c r="N45" s="38">
        <v>588204</v>
      </c>
      <c r="O45" s="202">
        <f>SUM(M45:N45)</f>
        <v>1176684</v>
      </c>
      <c r="P45" s="151">
        <v>298</v>
      </c>
      <c r="Q45" s="202">
        <f>O45+P45</f>
        <v>1176982</v>
      </c>
      <c r="R45" s="40"/>
      <c r="S45" s="38"/>
      <c r="T45" s="202"/>
      <c r="U45" s="151"/>
      <c r="V45" s="202"/>
      <c r="W45" s="41"/>
    </row>
    <row r="46" spans="2:27" ht="13.5" thickBot="1">
      <c r="B46" s="112" t="s">
        <v>18</v>
      </c>
      <c r="C46" s="139">
        <v>3923</v>
      </c>
      <c r="D46" s="141">
        <v>3926</v>
      </c>
      <c r="E46" s="186">
        <f t="shared" ref="E46" si="69">SUM(C46:D46)</f>
        <v>7849</v>
      </c>
      <c r="F46" s="139"/>
      <c r="G46" s="141"/>
      <c r="H46" s="186"/>
      <c r="I46" s="129"/>
      <c r="J46" s="4"/>
      <c r="K46" s="4"/>
      <c r="L46" s="14" t="s">
        <v>18</v>
      </c>
      <c r="M46" s="40">
        <v>526610</v>
      </c>
      <c r="N46" s="38">
        <v>528480</v>
      </c>
      <c r="O46" s="202">
        <f t="shared" ref="O46" si="70">SUM(M46:N46)</f>
        <v>1055090</v>
      </c>
      <c r="P46" s="151">
        <v>144</v>
      </c>
      <c r="Q46" s="202">
        <f>O46+P46</f>
        <v>1055234</v>
      </c>
      <c r="R46" s="40"/>
      <c r="S46" s="38"/>
      <c r="T46" s="202"/>
      <c r="U46" s="151"/>
      <c r="V46" s="202"/>
      <c r="W46" s="41"/>
    </row>
    <row r="47" spans="2:27" ht="16.5" thickTop="1" thickBot="1">
      <c r="B47" s="142" t="s">
        <v>19</v>
      </c>
      <c r="C47" s="134">
        <f t="shared" ref="C47:E47" si="71">+C44+C45+C46</f>
        <v>12861</v>
      </c>
      <c r="D47" s="145">
        <f t="shared" si="71"/>
        <v>12861</v>
      </c>
      <c r="E47" s="188">
        <f t="shared" si="71"/>
        <v>25722</v>
      </c>
      <c r="F47" s="134"/>
      <c r="G47" s="145"/>
      <c r="H47" s="188"/>
      <c r="I47" s="137"/>
      <c r="J47" s="10"/>
      <c r="K47" s="11"/>
      <c r="L47" s="48" t="s">
        <v>19</v>
      </c>
      <c r="M47" s="49">
        <f t="shared" ref="M47:Q47" si="72">+M44+M45+M46</f>
        <v>1756052</v>
      </c>
      <c r="N47" s="50">
        <f t="shared" si="72"/>
        <v>1761263</v>
      </c>
      <c r="O47" s="204">
        <f t="shared" si="72"/>
        <v>3517315</v>
      </c>
      <c r="P47" s="50">
        <f t="shared" si="72"/>
        <v>699</v>
      </c>
      <c r="Q47" s="204">
        <f t="shared" si="72"/>
        <v>3518014</v>
      </c>
      <c r="R47" s="49"/>
      <c r="S47" s="50"/>
      <c r="T47" s="204"/>
      <c r="U47" s="50"/>
      <c r="V47" s="204"/>
      <c r="W47" s="51"/>
    </row>
    <row r="48" spans="2:27" ht="13.5" thickTop="1">
      <c r="B48" s="112" t="s">
        <v>20</v>
      </c>
      <c r="C48" s="126">
        <v>4195</v>
      </c>
      <c r="D48" s="128">
        <v>4191</v>
      </c>
      <c r="E48" s="189">
        <f t="shared" ref="E48:E50" si="73">SUM(C48:D48)</f>
        <v>8386</v>
      </c>
      <c r="F48" s="126"/>
      <c r="G48" s="128"/>
      <c r="H48" s="189"/>
      <c r="I48" s="129"/>
      <c r="J48" s="4"/>
      <c r="K48" s="4"/>
      <c r="L48" s="14" t="s">
        <v>21</v>
      </c>
      <c r="M48" s="40">
        <v>605057</v>
      </c>
      <c r="N48" s="38">
        <v>614751</v>
      </c>
      <c r="O48" s="202">
        <f t="shared" ref="O48:O50" si="74">SUM(M48:N48)</f>
        <v>1219808</v>
      </c>
      <c r="P48" s="151">
        <v>126</v>
      </c>
      <c r="Q48" s="202">
        <f>O48+P48</f>
        <v>1219934</v>
      </c>
      <c r="R48" s="40"/>
      <c r="S48" s="38"/>
      <c r="T48" s="202"/>
      <c r="U48" s="151"/>
      <c r="V48" s="202"/>
      <c r="W48" s="41"/>
    </row>
    <row r="49" spans="2:27">
      <c r="B49" s="112" t="s">
        <v>22</v>
      </c>
      <c r="C49" s="126">
        <v>4382</v>
      </c>
      <c r="D49" s="128">
        <v>4384</v>
      </c>
      <c r="E49" s="180">
        <f t="shared" si="73"/>
        <v>8766</v>
      </c>
      <c r="F49" s="126"/>
      <c r="G49" s="128"/>
      <c r="H49" s="180"/>
      <c r="I49" s="129"/>
      <c r="J49" s="4"/>
      <c r="K49" s="4"/>
      <c r="L49" s="14" t="s">
        <v>22</v>
      </c>
      <c r="M49" s="40">
        <v>658533</v>
      </c>
      <c r="N49" s="38">
        <v>639311</v>
      </c>
      <c r="O49" s="202">
        <f t="shared" si="74"/>
        <v>1297844</v>
      </c>
      <c r="P49" s="151">
        <v>162</v>
      </c>
      <c r="Q49" s="202">
        <f>O49+P49</f>
        <v>1298006</v>
      </c>
      <c r="R49" s="40"/>
      <c r="S49" s="38"/>
      <c r="T49" s="202"/>
      <c r="U49" s="151"/>
      <c r="V49" s="202"/>
      <c r="W49" s="41"/>
    </row>
    <row r="50" spans="2:27" ht="13.5" thickBot="1">
      <c r="B50" s="112" t="s">
        <v>23</v>
      </c>
      <c r="C50" s="126">
        <v>4163</v>
      </c>
      <c r="D50" s="147">
        <v>4166</v>
      </c>
      <c r="E50" s="184">
        <f t="shared" si="73"/>
        <v>8329</v>
      </c>
      <c r="F50" s="126"/>
      <c r="G50" s="147"/>
      <c r="H50" s="184"/>
      <c r="I50" s="148"/>
      <c r="J50" s="4"/>
      <c r="K50" s="4"/>
      <c r="L50" s="14" t="s">
        <v>23</v>
      </c>
      <c r="M50" s="40">
        <v>584201</v>
      </c>
      <c r="N50" s="38">
        <v>592353</v>
      </c>
      <c r="O50" s="202">
        <f t="shared" si="74"/>
        <v>1176554</v>
      </c>
      <c r="P50" s="151">
        <v>218</v>
      </c>
      <c r="Q50" s="202">
        <f>O50+P50</f>
        <v>1176772</v>
      </c>
      <c r="R50" s="40"/>
      <c r="S50" s="38"/>
      <c r="T50" s="202"/>
      <c r="U50" s="151"/>
      <c r="V50" s="202"/>
      <c r="W50" s="41"/>
    </row>
    <row r="51" spans="2:27" ht="14.25" thickTop="1" thickBot="1">
      <c r="B51" s="133" t="s">
        <v>24</v>
      </c>
      <c r="C51" s="134">
        <f t="shared" ref="C51:E51" si="75">+C48+C49+C50</f>
        <v>12740</v>
      </c>
      <c r="D51" s="136">
        <f t="shared" si="75"/>
        <v>12741</v>
      </c>
      <c r="E51" s="190">
        <f t="shared" si="75"/>
        <v>25481</v>
      </c>
      <c r="F51" s="134"/>
      <c r="G51" s="136"/>
      <c r="H51" s="190"/>
      <c r="I51" s="137"/>
      <c r="J51" s="4"/>
      <c r="K51" s="4"/>
      <c r="L51" s="42" t="s">
        <v>24</v>
      </c>
      <c r="M51" s="46">
        <f t="shared" ref="M51:Q51" si="76">+M48+M49+M50</f>
        <v>1847791</v>
      </c>
      <c r="N51" s="44">
        <f t="shared" si="76"/>
        <v>1846415</v>
      </c>
      <c r="O51" s="203">
        <f t="shared" si="76"/>
        <v>3694206</v>
      </c>
      <c r="P51" s="44">
        <f t="shared" si="76"/>
        <v>506</v>
      </c>
      <c r="Q51" s="203">
        <f t="shared" si="76"/>
        <v>3694712</v>
      </c>
      <c r="R51" s="46"/>
      <c r="S51" s="44"/>
      <c r="T51" s="203"/>
      <c r="U51" s="44"/>
      <c r="V51" s="203"/>
      <c r="W51" s="47"/>
    </row>
    <row r="52" spans="2:27" ht="14.25" thickTop="1" thickBot="1">
      <c r="B52" s="133" t="s">
        <v>7</v>
      </c>
      <c r="C52" s="134">
        <f>+C43+C47+C51</f>
        <v>38197</v>
      </c>
      <c r="D52" s="136">
        <f t="shared" ref="D52:E52" si="77">+D43+D47+D51</f>
        <v>38201</v>
      </c>
      <c r="E52" s="187">
        <f t="shared" si="77"/>
        <v>76398</v>
      </c>
      <c r="F52" s="134"/>
      <c r="G52" s="136"/>
      <c r="H52" s="187"/>
      <c r="I52" s="138"/>
      <c r="J52" s="8"/>
      <c r="K52" s="8"/>
      <c r="L52" s="42" t="s">
        <v>7</v>
      </c>
      <c r="M52" s="46">
        <f>+M43+M47+M51</f>
        <v>5340927</v>
      </c>
      <c r="N52" s="44">
        <f t="shared" ref="N52:Q52" si="78">+N43+N47+N51</f>
        <v>5279302</v>
      </c>
      <c r="O52" s="203">
        <f t="shared" si="78"/>
        <v>10620229</v>
      </c>
      <c r="P52" s="45">
        <f t="shared" si="78"/>
        <v>2491</v>
      </c>
      <c r="Q52" s="206">
        <f t="shared" si="78"/>
        <v>10622720</v>
      </c>
      <c r="R52" s="46"/>
      <c r="S52" s="44"/>
      <c r="T52" s="203"/>
      <c r="U52" s="45"/>
      <c r="V52" s="206"/>
      <c r="W52" s="47"/>
      <c r="X52" s="347"/>
      <c r="Z52" s="347"/>
      <c r="AA52" s="347"/>
    </row>
    <row r="53" spans="2:27" ht="14.25" thickTop="1" thickBot="1">
      <c r="B53" s="149" t="s">
        <v>60</v>
      </c>
      <c r="C53" s="108"/>
      <c r="D53" s="108"/>
      <c r="E53" s="108"/>
      <c r="F53" s="108"/>
      <c r="G53" s="108"/>
      <c r="H53" s="108"/>
      <c r="I53" s="109"/>
      <c r="J53" s="4"/>
      <c r="K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2:27" ht="13.5" thickTop="1">
      <c r="B54" s="424" t="s">
        <v>27</v>
      </c>
      <c r="C54" s="425"/>
      <c r="D54" s="425"/>
      <c r="E54" s="425"/>
      <c r="F54" s="425"/>
      <c r="G54" s="425"/>
      <c r="H54" s="425"/>
      <c r="I54" s="426"/>
      <c r="J54" s="4"/>
      <c r="K54" s="4"/>
      <c r="L54" s="427" t="s">
        <v>28</v>
      </c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9"/>
    </row>
    <row r="55" spans="2:27" ht="13.5" thickBot="1">
      <c r="B55" s="430" t="s">
        <v>30</v>
      </c>
      <c r="C55" s="431"/>
      <c r="D55" s="431"/>
      <c r="E55" s="431"/>
      <c r="F55" s="431"/>
      <c r="G55" s="431"/>
      <c r="H55" s="431"/>
      <c r="I55" s="432"/>
      <c r="J55" s="4"/>
      <c r="K55" s="4"/>
      <c r="L55" s="433" t="s">
        <v>50</v>
      </c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5"/>
    </row>
    <row r="56" spans="2:27" ht="14.25" thickTop="1" thickBot="1">
      <c r="B56" s="107"/>
      <c r="C56" s="108"/>
      <c r="D56" s="108"/>
      <c r="E56" s="108"/>
      <c r="F56" s="108"/>
      <c r="G56" s="108"/>
      <c r="H56" s="108"/>
      <c r="I56" s="109"/>
      <c r="J56" s="4"/>
      <c r="K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2:27" ht="14.25" thickTop="1" thickBot="1">
      <c r="B57" s="110"/>
      <c r="C57" s="460" t="s">
        <v>59</v>
      </c>
      <c r="D57" s="461"/>
      <c r="E57" s="462"/>
      <c r="F57" s="436" t="s">
        <v>63</v>
      </c>
      <c r="G57" s="437"/>
      <c r="H57" s="438"/>
      <c r="I57" s="111" t="s">
        <v>2</v>
      </c>
      <c r="J57" s="4"/>
      <c r="K57" s="4"/>
      <c r="L57" s="12"/>
      <c r="M57" s="439" t="s">
        <v>59</v>
      </c>
      <c r="N57" s="440"/>
      <c r="O57" s="440"/>
      <c r="P57" s="440"/>
      <c r="Q57" s="441"/>
      <c r="R57" s="439" t="s">
        <v>63</v>
      </c>
      <c r="S57" s="440"/>
      <c r="T57" s="440"/>
      <c r="U57" s="440"/>
      <c r="V57" s="441"/>
      <c r="W57" s="13" t="s">
        <v>2</v>
      </c>
    </row>
    <row r="58" spans="2:27" ht="13.5" thickTop="1">
      <c r="B58" s="112" t="s">
        <v>3</v>
      </c>
      <c r="C58" s="113"/>
      <c r="D58" s="114"/>
      <c r="E58" s="115"/>
      <c r="F58" s="113"/>
      <c r="G58" s="114"/>
      <c r="H58" s="115"/>
      <c r="I58" s="116" t="s">
        <v>4</v>
      </c>
      <c r="J58" s="4"/>
      <c r="K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2:27" ht="13.5" thickBot="1">
      <c r="B59" s="117" t="s">
        <v>29</v>
      </c>
      <c r="C59" s="118" t="s">
        <v>5</v>
      </c>
      <c r="D59" s="119" t="s">
        <v>6</v>
      </c>
      <c r="E59" s="120" t="s">
        <v>7</v>
      </c>
      <c r="F59" s="118" t="s">
        <v>5</v>
      </c>
      <c r="G59" s="119" t="s">
        <v>6</v>
      </c>
      <c r="H59" s="120" t="s">
        <v>7</v>
      </c>
      <c r="I59" s="121"/>
      <c r="J59" s="4"/>
      <c r="K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2:27" ht="5.25" customHeight="1" thickTop="1">
      <c r="B60" s="112"/>
      <c r="C60" s="122"/>
      <c r="D60" s="123"/>
      <c r="E60" s="124"/>
      <c r="F60" s="122"/>
      <c r="G60" s="123"/>
      <c r="H60" s="124"/>
      <c r="I60" s="125"/>
      <c r="J60" s="4"/>
      <c r="K60" s="4"/>
      <c r="L60" s="14"/>
      <c r="M60" s="30"/>
      <c r="N60" s="31"/>
      <c r="O60" s="32"/>
      <c r="P60" s="33"/>
      <c r="Q60" s="32"/>
      <c r="R60" s="34"/>
      <c r="S60" s="31"/>
      <c r="T60" s="32"/>
      <c r="U60" s="33"/>
      <c r="V60" s="35"/>
      <c r="W60" s="36"/>
    </row>
    <row r="61" spans="2:27">
      <c r="B61" s="112" t="s">
        <v>10</v>
      </c>
      <c r="C61" s="126">
        <f t="shared" ref="C61:H63" si="79">+C9+C35</f>
        <v>5113</v>
      </c>
      <c r="D61" s="128">
        <f t="shared" si="79"/>
        <v>5116</v>
      </c>
      <c r="E61" s="186">
        <f t="shared" si="79"/>
        <v>10229</v>
      </c>
      <c r="F61" s="126">
        <f t="shared" si="79"/>
        <v>7103</v>
      </c>
      <c r="G61" s="128">
        <f t="shared" si="79"/>
        <v>7101</v>
      </c>
      <c r="H61" s="186">
        <f t="shared" si="79"/>
        <v>14204</v>
      </c>
      <c r="I61" s="129">
        <f t="shared" ref="I61:I63" si="80">IF(E61=0,0,((H61/E61)-1)*100)</f>
        <v>38.860103626943008</v>
      </c>
      <c r="J61" s="4"/>
      <c r="K61" s="7"/>
      <c r="L61" s="14" t="s">
        <v>10</v>
      </c>
      <c r="M61" s="37">
        <f t="shared" ref="M61:N63" si="81">+M9+M35</f>
        <v>696633</v>
      </c>
      <c r="N61" s="38">
        <f t="shared" si="81"/>
        <v>709140</v>
      </c>
      <c r="O61" s="202">
        <f>SUM(M61:N61)</f>
        <v>1405773</v>
      </c>
      <c r="P61" s="39">
        <f t="shared" ref="P61:S63" si="82">+P9+P35</f>
        <v>0</v>
      </c>
      <c r="Q61" s="202">
        <f t="shared" si="82"/>
        <v>1405773</v>
      </c>
      <c r="R61" s="40">
        <f t="shared" si="82"/>
        <v>1031770</v>
      </c>
      <c r="S61" s="38">
        <f t="shared" si="82"/>
        <v>1045372</v>
      </c>
      <c r="T61" s="202">
        <f>SUM(R61:S61)</f>
        <v>2077142</v>
      </c>
      <c r="U61" s="39">
        <f>U9+U35</f>
        <v>179</v>
      </c>
      <c r="V61" s="205">
        <f>+T61+U61</f>
        <v>2077321</v>
      </c>
      <c r="W61" s="41">
        <f t="shared" ref="W61:W63" si="83">IF(Q61=0,0,((V61/Q61)-1)*100)</f>
        <v>47.770728275475484</v>
      </c>
    </row>
    <row r="62" spans="2:27">
      <c r="B62" s="112" t="s">
        <v>11</v>
      </c>
      <c r="C62" s="126">
        <f t="shared" si="79"/>
        <v>5206</v>
      </c>
      <c r="D62" s="128">
        <f t="shared" si="79"/>
        <v>5205</v>
      </c>
      <c r="E62" s="186">
        <f t="shared" si="79"/>
        <v>10411</v>
      </c>
      <c r="F62" s="126">
        <f t="shared" si="79"/>
        <v>7215</v>
      </c>
      <c r="G62" s="128">
        <f t="shared" si="79"/>
        <v>7213</v>
      </c>
      <c r="H62" s="186">
        <f t="shared" si="79"/>
        <v>14428</v>
      </c>
      <c r="I62" s="129">
        <f t="shared" si="80"/>
        <v>38.584189799250801</v>
      </c>
      <c r="J62" s="4"/>
      <c r="K62" s="7"/>
      <c r="L62" s="14" t="s">
        <v>11</v>
      </c>
      <c r="M62" s="37">
        <f t="shared" si="81"/>
        <v>695541</v>
      </c>
      <c r="N62" s="38">
        <f t="shared" si="81"/>
        <v>691208</v>
      </c>
      <c r="O62" s="202">
        <f t="shared" ref="O62:O63" si="84">SUM(M62:N62)</f>
        <v>1386749</v>
      </c>
      <c r="P62" s="39">
        <f t="shared" si="82"/>
        <v>2</v>
      </c>
      <c r="Q62" s="202">
        <f t="shared" si="82"/>
        <v>1386751</v>
      </c>
      <c r="R62" s="40">
        <f t="shared" si="82"/>
        <v>1002232</v>
      </c>
      <c r="S62" s="38">
        <f t="shared" si="82"/>
        <v>993223</v>
      </c>
      <c r="T62" s="202">
        <f t="shared" ref="T62:T63" si="85">SUM(R62:S62)</f>
        <v>1995455</v>
      </c>
      <c r="U62" s="39">
        <f>U10+U36</f>
        <v>698</v>
      </c>
      <c r="V62" s="205">
        <f>+T62+U62</f>
        <v>1996153</v>
      </c>
      <c r="W62" s="41">
        <f t="shared" si="83"/>
        <v>43.944587023914174</v>
      </c>
    </row>
    <row r="63" spans="2:27" ht="13.5" thickBot="1">
      <c r="B63" s="117" t="s">
        <v>12</v>
      </c>
      <c r="C63" s="130">
        <f t="shared" si="79"/>
        <v>5893</v>
      </c>
      <c r="D63" s="132">
        <f t="shared" si="79"/>
        <v>5898</v>
      </c>
      <c r="E63" s="186">
        <f t="shared" si="79"/>
        <v>11791</v>
      </c>
      <c r="F63" s="130">
        <f t="shared" si="79"/>
        <v>7852</v>
      </c>
      <c r="G63" s="132">
        <f t="shared" si="79"/>
        <v>7845</v>
      </c>
      <c r="H63" s="186">
        <f t="shared" si="79"/>
        <v>15697</v>
      </c>
      <c r="I63" s="129">
        <f t="shared" si="80"/>
        <v>33.126961241624976</v>
      </c>
      <c r="J63" s="4"/>
      <c r="K63" s="7"/>
      <c r="L63" s="23" t="s">
        <v>12</v>
      </c>
      <c r="M63" s="37">
        <f t="shared" si="81"/>
        <v>742903</v>
      </c>
      <c r="N63" s="38">
        <f t="shared" si="81"/>
        <v>804119</v>
      </c>
      <c r="O63" s="202">
        <f t="shared" si="84"/>
        <v>1547022</v>
      </c>
      <c r="P63" s="39">
        <f t="shared" si="82"/>
        <v>740</v>
      </c>
      <c r="Q63" s="202">
        <f t="shared" si="82"/>
        <v>1547762</v>
      </c>
      <c r="R63" s="40">
        <f t="shared" si="82"/>
        <v>1047796</v>
      </c>
      <c r="S63" s="38">
        <f t="shared" si="82"/>
        <v>1139272</v>
      </c>
      <c r="T63" s="202">
        <f t="shared" si="85"/>
        <v>2187068</v>
      </c>
      <c r="U63" s="39">
        <f>U11+U37</f>
        <v>824</v>
      </c>
      <c r="V63" s="205">
        <f>+T63+U63</f>
        <v>2187892</v>
      </c>
      <c r="W63" s="41">
        <f t="shared" si="83"/>
        <v>41.358425907859207</v>
      </c>
    </row>
    <row r="64" spans="2:27" ht="14.25" thickTop="1" thickBot="1">
      <c r="B64" s="133" t="s">
        <v>57</v>
      </c>
      <c r="C64" s="134">
        <f>+C61+C62+C63</f>
        <v>16212</v>
      </c>
      <c r="D64" s="135">
        <f t="shared" ref="D64" si="86">+D61+D62+D63</f>
        <v>16219</v>
      </c>
      <c r="E64" s="181">
        <f t="shared" ref="E64" si="87">+E61+E62+E63</f>
        <v>32431</v>
      </c>
      <c r="F64" s="134">
        <f t="shared" ref="F64" si="88">+F61+F62+F63</f>
        <v>22170</v>
      </c>
      <c r="G64" s="136">
        <f t="shared" ref="G64" si="89">+G61+G62+G63</f>
        <v>22159</v>
      </c>
      <c r="H64" s="190">
        <f t="shared" ref="H64" si="90">+H61+H62+H63</f>
        <v>44329</v>
      </c>
      <c r="I64" s="137">
        <f>IF(E64=0,0,((H64/E64)-1)*100)</f>
        <v>36.687120347815359</v>
      </c>
      <c r="J64" s="4"/>
      <c r="K64" s="4"/>
      <c r="L64" s="42" t="s">
        <v>57</v>
      </c>
      <c r="M64" s="43">
        <f>+M61+M62+M63</f>
        <v>2135077</v>
      </c>
      <c r="N64" s="44">
        <f t="shared" ref="N64" si="91">+N61+N62+N63</f>
        <v>2204467</v>
      </c>
      <c r="O64" s="203">
        <f t="shared" ref="O64" si="92">+O61+O62+O63</f>
        <v>4339544</v>
      </c>
      <c r="P64" s="45">
        <f t="shared" ref="P64" si="93">+P61+P62+P63</f>
        <v>742</v>
      </c>
      <c r="Q64" s="203">
        <f t="shared" ref="Q64" si="94">+Q61+Q62+Q63</f>
        <v>4340286</v>
      </c>
      <c r="R64" s="46">
        <f t="shared" ref="R64" si="95">+R61+R62+R63</f>
        <v>3081798</v>
      </c>
      <c r="S64" s="44">
        <f t="shared" ref="S64" si="96">+S61+S62+S63</f>
        <v>3177867</v>
      </c>
      <c r="T64" s="203">
        <f t="shared" ref="T64" si="97">+T61+T62+T63</f>
        <v>6259665</v>
      </c>
      <c r="U64" s="44">
        <f t="shared" ref="U64" si="98">+U61+U62+U63</f>
        <v>1701</v>
      </c>
      <c r="V64" s="203">
        <f t="shared" ref="V64" si="99">+V61+V62+V63</f>
        <v>6261366</v>
      </c>
      <c r="W64" s="47">
        <f>IF(Q64=0,0,((V64/Q64)-1)*100)</f>
        <v>44.261599350826188</v>
      </c>
    </row>
    <row r="65" spans="2:27" ht="14.25" thickTop="1" thickBot="1">
      <c r="B65" s="112" t="s">
        <v>13</v>
      </c>
      <c r="C65" s="126">
        <f t="shared" ref="C65:H65" si="100">+C13+C39</f>
        <v>6058</v>
      </c>
      <c r="D65" s="128">
        <f t="shared" si="100"/>
        <v>6060</v>
      </c>
      <c r="E65" s="186">
        <f t="shared" si="100"/>
        <v>12118</v>
      </c>
      <c r="F65" s="126">
        <f t="shared" si="100"/>
        <v>7881</v>
      </c>
      <c r="G65" s="128">
        <f t="shared" si="100"/>
        <v>7883</v>
      </c>
      <c r="H65" s="186">
        <f t="shared" si="100"/>
        <v>15764</v>
      </c>
      <c r="I65" s="129">
        <f t="shared" ref="I65" si="101">IF(E65=0,0,((H65/E65)-1)*100)</f>
        <v>30.087473180392799</v>
      </c>
      <c r="J65" s="4"/>
      <c r="K65" s="4"/>
      <c r="L65" s="14" t="s">
        <v>13</v>
      </c>
      <c r="M65" s="37">
        <f>+M13+M39</f>
        <v>767697</v>
      </c>
      <c r="N65" s="38">
        <f>+N13+N39</f>
        <v>727676</v>
      </c>
      <c r="O65" s="202">
        <f t="shared" ref="O65:O67" si="102">SUM(M65:N65)</f>
        <v>1495373</v>
      </c>
      <c r="P65" s="39">
        <f>+P13+P39</f>
        <v>1172</v>
      </c>
      <c r="Q65" s="202">
        <f>+Q13+Q39</f>
        <v>1496545</v>
      </c>
      <c r="R65" s="40">
        <f>+R13+R39</f>
        <v>1124804</v>
      </c>
      <c r="S65" s="38">
        <f>+S13+S39</f>
        <v>1053292</v>
      </c>
      <c r="T65" s="202">
        <f t="shared" ref="T65" si="103">SUM(R65:S65)</f>
        <v>2178096</v>
      </c>
      <c r="U65" s="39">
        <f>U13+U39</f>
        <v>524</v>
      </c>
      <c r="V65" s="205">
        <f>+T65+U65</f>
        <v>2178620</v>
      </c>
      <c r="W65" s="41">
        <f t="shared" ref="W65" si="104">IF(Q65=0,0,((V65/Q65)-1)*100)</f>
        <v>45.576644872021888</v>
      </c>
    </row>
    <row r="66" spans="2:27" ht="14.25" thickTop="1" thickBot="1">
      <c r="B66" s="133" t="s">
        <v>64</v>
      </c>
      <c r="C66" s="134">
        <f>+C64+C65</f>
        <v>22270</v>
      </c>
      <c r="D66" s="136">
        <f t="shared" ref="D66" si="105">+D64+D65</f>
        <v>22279</v>
      </c>
      <c r="E66" s="187">
        <f t="shared" ref="E66" si="106">+E64+E65</f>
        <v>44549</v>
      </c>
      <c r="F66" s="134">
        <f t="shared" ref="F66" si="107">+F64+F65</f>
        <v>30051</v>
      </c>
      <c r="G66" s="136">
        <f t="shared" ref="G66" si="108">+G64+G65</f>
        <v>30042</v>
      </c>
      <c r="H66" s="187">
        <f t="shared" ref="H66" si="109">+H64+H65</f>
        <v>60093</v>
      </c>
      <c r="I66" s="138">
        <f>IF(E66=0,0,((H66/E66)-1)*100)</f>
        <v>34.891916765808432</v>
      </c>
      <c r="J66" s="8"/>
      <c r="K66" s="4"/>
      <c r="L66" s="42" t="s">
        <v>64</v>
      </c>
      <c r="M66" s="46">
        <f>+M64+M65</f>
        <v>2902774</v>
      </c>
      <c r="N66" s="44">
        <f t="shared" ref="N66" si="110">+N64+N65</f>
        <v>2932143</v>
      </c>
      <c r="O66" s="203">
        <f t="shared" ref="O66" si="111">+O64+O65</f>
        <v>5834917</v>
      </c>
      <c r="P66" s="45">
        <f t="shared" ref="P66" si="112">+P64+P65</f>
        <v>1914</v>
      </c>
      <c r="Q66" s="206">
        <f t="shared" ref="Q66" si="113">+Q64+Q65</f>
        <v>5836831</v>
      </c>
      <c r="R66" s="46">
        <f t="shared" ref="R66" si="114">+R64+R65</f>
        <v>4206602</v>
      </c>
      <c r="S66" s="44">
        <f t="shared" ref="S66" si="115">+S64+S65</f>
        <v>4231159</v>
      </c>
      <c r="T66" s="203">
        <f t="shared" ref="T66" si="116">+T64+T65</f>
        <v>8437761</v>
      </c>
      <c r="U66" s="45">
        <f t="shared" ref="U66" si="117">+U64+U65</f>
        <v>2225</v>
      </c>
      <c r="V66" s="206">
        <f t="shared" ref="V66" si="118">+V64+V65</f>
        <v>8439986</v>
      </c>
      <c r="W66" s="47">
        <f>IF(Q66=0,0,((V66/Q66)-1)*100)</f>
        <v>44.598772861506532</v>
      </c>
      <c r="X66" s="347"/>
      <c r="Z66" s="347"/>
      <c r="AA66" s="347"/>
    </row>
    <row r="67" spans="2:27" ht="13.5" thickTop="1">
      <c r="B67" s="112" t="s">
        <v>14</v>
      </c>
      <c r="C67" s="126">
        <f t="shared" ref="C67:E68" si="119">+C15+C41</f>
        <v>5423</v>
      </c>
      <c r="D67" s="128">
        <f t="shared" si="119"/>
        <v>5420</v>
      </c>
      <c r="E67" s="186">
        <f t="shared" si="119"/>
        <v>10843</v>
      </c>
      <c r="F67" s="126"/>
      <c r="G67" s="128"/>
      <c r="H67" s="186"/>
      <c r="I67" s="129"/>
      <c r="J67" s="4"/>
      <c r="K67" s="4"/>
      <c r="L67" s="14" t="s">
        <v>14</v>
      </c>
      <c r="M67" s="37">
        <f>+M15+M41</f>
        <v>710961</v>
      </c>
      <c r="N67" s="38">
        <f>+N15+N41</f>
        <v>694245</v>
      </c>
      <c r="O67" s="202">
        <f t="shared" si="102"/>
        <v>1405206</v>
      </c>
      <c r="P67" s="39">
        <f t="shared" ref="P67:Q68" si="120">+P15+P41</f>
        <v>364</v>
      </c>
      <c r="Q67" s="202">
        <f t="shared" si="120"/>
        <v>1405570</v>
      </c>
      <c r="R67" s="40"/>
      <c r="S67" s="38"/>
      <c r="T67" s="202"/>
      <c r="U67" s="39"/>
      <c r="V67" s="205"/>
      <c r="W67" s="41"/>
    </row>
    <row r="68" spans="2:27" ht="13.5" thickBot="1">
      <c r="B68" s="112" t="s">
        <v>15</v>
      </c>
      <c r="C68" s="126">
        <f t="shared" si="119"/>
        <v>5949</v>
      </c>
      <c r="D68" s="128">
        <f t="shared" si="119"/>
        <v>5952</v>
      </c>
      <c r="E68" s="186">
        <f t="shared" si="119"/>
        <v>11901</v>
      </c>
      <c r="F68" s="126"/>
      <c r="G68" s="128"/>
      <c r="H68" s="186"/>
      <c r="I68" s="129"/>
      <c r="J68" s="4"/>
      <c r="K68" s="4"/>
      <c r="L68" s="14" t="s">
        <v>15</v>
      </c>
      <c r="M68" s="37">
        <f>+M16+M42</f>
        <v>846783</v>
      </c>
      <c r="N68" s="38">
        <f>+N16+N42</f>
        <v>836953</v>
      </c>
      <c r="O68" s="202">
        <f>SUM(M68:N68)</f>
        <v>1683736</v>
      </c>
      <c r="P68" s="39">
        <f t="shared" si="120"/>
        <v>720</v>
      </c>
      <c r="Q68" s="202">
        <f t="shared" si="120"/>
        <v>1684456</v>
      </c>
      <c r="R68" s="40"/>
      <c r="S68" s="38"/>
      <c r="T68" s="202"/>
      <c r="U68" s="39"/>
      <c r="V68" s="205"/>
      <c r="W68" s="41"/>
    </row>
    <row r="69" spans="2:27" ht="14.25" thickTop="1" thickBot="1">
      <c r="B69" s="133" t="s">
        <v>61</v>
      </c>
      <c r="C69" s="134">
        <f>+C65+C67+C68</f>
        <v>17430</v>
      </c>
      <c r="D69" s="136">
        <f t="shared" ref="D69" si="121">+D65+D67+D68</f>
        <v>17432</v>
      </c>
      <c r="E69" s="181">
        <f t="shared" ref="E69" si="122">+E65+E67+E68</f>
        <v>34862</v>
      </c>
      <c r="F69" s="134"/>
      <c r="G69" s="136"/>
      <c r="H69" s="187"/>
      <c r="I69" s="138"/>
      <c r="J69" s="8"/>
      <c r="K69" s="8"/>
      <c r="L69" s="42" t="s">
        <v>61</v>
      </c>
      <c r="M69" s="46">
        <f>+M65+M67+M68</f>
        <v>2325441</v>
      </c>
      <c r="N69" s="44">
        <f t="shared" ref="N69" si="123">+N65+N67+N68</f>
        <v>2258874</v>
      </c>
      <c r="O69" s="203">
        <f t="shared" ref="O69" si="124">+O65+O67+O68</f>
        <v>4584315</v>
      </c>
      <c r="P69" s="45">
        <f t="shared" ref="P69" si="125">+P65+P67+P68</f>
        <v>2256</v>
      </c>
      <c r="Q69" s="206">
        <f t="shared" ref="Q69" si="126">+Q65+Q67+Q68</f>
        <v>4586571</v>
      </c>
      <c r="R69" s="46"/>
      <c r="S69" s="44"/>
      <c r="T69" s="203"/>
      <c r="U69" s="45"/>
      <c r="V69" s="206"/>
      <c r="W69" s="47"/>
      <c r="X69" s="347"/>
      <c r="Z69" s="347"/>
      <c r="AA69" s="347"/>
    </row>
    <row r="70" spans="2:27" ht="13.5" thickTop="1">
      <c r="B70" s="112" t="s">
        <v>16</v>
      </c>
      <c r="C70" s="139">
        <f t="shared" ref="C70:E72" si="127">+C18+C44</f>
        <v>6201</v>
      </c>
      <c r="D70" s="141">
        <f t="shared" si="127"/>
        <v>6200</v>
      </c>
      <c r="E70" s="186">
        <f t="shared" si="127"/>
        <v>12401</v>
      </c>
      <c r="F70" s="139"/>
      <c r="G70" s="141"/>
      <c r="H70" s="186"/>
      <c r="I70" s="129"/>
      <c r="J70" s="8"/>
      <c r="K70" s="4"/>
      <c r="L70" s="14" t="s">
        <v>16</v>
      </c>
      <c r="M70" s="37">
        <f t="shared" ref="M70:N72" si="128">+M18+M44</f>
        <v>863925</v>
      </c>
      <c r="N70" s="38">
        <f t="shared" si="128"/>
        <v>861814</v>
      </c>
      <c r="O70" s="202">
        <f t="shared" ref="O70:O72" si="129">SUM(M70:N70)</f>
        <v>1725739</v>
      </c>
      <c r="P70" s="39">
        <f t="shared" ref="P70:Q72" si="130">+P18+P44</f>
        <v>257</v>
      </c>
      <c r="Q70" s="202">
        <f t="shared" si="130"/>
        <v>1725996</v>
      </c>
      <c r="R70" s="40"/>
      <c r="S70" s="38"/>
      <c r="T70" s="202"/>
      <c r="U70" s="39"/>
      <c r="V70" s="205"/>
      <c r="W70" s="41"/>
    </row>
    <row r="71" spans="2:27">
      <c r="B71" s="112" t="s">
        <v>17</v>
      </c>
      <c r="C71" s="139">
        <f t="shared" si="127"/>
        <v>6079</v>
      </c>
      <c r="D71" s="141">
        <f t="shared" si="127"/>
        <v>6075</v>
      </c>
      <c r="E71" s="186">
        <f t="shared" si="127"/>
        <v>12154</v>
      </c>
      <c r="F71" s="139"/>
      <c r="G71" s="141"/>
      <c r="H71" s="186"/>
      <c r="I71" s="129"/>
      <c r="J71" s="4"/>
      <c r="K71" s="4"/>
      <c r="L71" s="14" t="s">
        <v>17</v>
      </c>
      <c r="M71" s="37">
        <f t="shared" si="128"/>
        <v>795075</v>
      </c>
      <c r="N71" s="38">
        <f t="shared" si="128"/>
        <v>795380</v>
      </c>
      <c r="O71" s="202">
        <f>SUM(M71:N71)</f>
        <v>1590455</v>
      </c>
      <c r="P71" s="39">
        <f t="shared" si="130"/>
        <v>298</v>
      </c>
      <c r="Q71" s="202">
        <f t="shared" si="130"/>
        <v>1590753</v>
      </c>
      <c r="R71" s="40"/>
      <c r="S71" s="38"/>
      <c r="T71" s="202"/>
      <c r="U71" s="151"/>
      <c r="V71" s="202"/>
      <c r="W71" s="41"/>
    </row>
    <row r="72" spans="2:27" ht="13.5" thickBot="1">
      <c r="B72" s="112" t="s">
        <v>18</v>
      </c>
      <c r="C72" s="139">
        <f t="shared" si="127"/>
        <v>5365</v>
      </c>
      <c r="D72" s="141">
        <f t="shared" si="127"/>
        <v>5367</v>
      </c>
      <c r="E72" s="186">
        <f t="shared" si="127"/>
        <v>10732</v>
      </c>
      <c r="F72" s="139"/>
      <c r="G72" s="141"/>
      <c r="H72" s="186"/>
      <c r="I72" s="129"/>
      <c r="J72" s="4"/>
      <c r="K72" s="4"/>
      <c r="L72" s="14" t="s">
        <v>18</v>
      </c>
      <c r="M72" s="37">
        <f t="shared" si="128"/>
        <v>707818</v>
      </c>
      <c r="N72" s="38">
        <f t="shared" si="128"/>
        <v>706172</v>
      </c>
      <c r="O72" s="202">
        <f t="shared" si="129"/>
        <v>1413990</v>
      </c>
      <c r="P72" s="39">
        <f t="shared" si="130"/>
        <v>258</v>
      </c>
      <c r="Q72" s="202">
        <f t="shared" si="130"/>
        <v>1414248</v>
      </c>
      <c r="R72" s="40"/>
      <c r="S72" s="38"/>
      <c r="T72" s="202"/>
      <c r="U72" s="151"/>
      <c r="V72" s="202"/>
      <c r="W72" s="41"/>
    </row>
    <row r="73" spans="2:27" ht="16.5" thickTop="1" thickBot="1">
      <c r="B73" s="142" t="s">
        <v>19</v>
      </c>
      <c r="C73" s="143">
        <f>+C70+C71+C72</f>
        <v>17645</v>
      </c>
      <c r="D73" s="150">
        <f t="shared" ref="D73" si="131">+D70+D71+D72</f>
        <v>17642</v>
      </c>
      <c r="E73" s="195">
        <f t="shared" ref="E73" si="132">+E70+E71+E72</f>
        <v>35287</v>
      </c>
      <c r="F73" s="134"/>
      <c r="G73" s="145"/>
      <c r="H73" s="188"/>
      <c r="I73" s="137"/>
      <c r="J73" s="10"/>
      <c r="K73" s="11"/>
      <c r="L73" s="48" t="s">
        <v>19</v>
      </c>
      <c r="M73" s="49">
        <f>+M70+M71+M72</f>
        <v>2366818</v>
      </c>
      <c r="N73" s="50">
        <f t="shared" ref="N73" si="133">+N70+N71+N72</f>
        <v>2363366</v>
      </c>
      <c r="O73" s="204">
        <f t="shared" ref="O73" si="134">+O70+O71+O72</f>
        <v>4730184</v>
      </c>
      <c r="P73" s="50">
        <f t="shared" ref="P73" si="135">+P70+P71+P72</f>
        <v>813</v>
      </c>
      <c r="Q73" s="204">
        <f t="shared" ref="Q73" si="136">+Q70+Q71+Q72</f>
        <v>4730997</v>
      </c>
      <c r="R73" s="49"/>
      <c r="S73" s="50"/>
      <c r="T73" s="204"/>
      <c r="U73" s="329"/>
      <c r="V73" s="204"/>
      <c r="W73" s="51"/>
    </row>
    <row r="74" spans="2:27" ht="13.5" thickTop="1">
      <c r="B74" s="112" t="s">
        <v>21</v>
      </c>
      <c r="C74" s="126">
        <f t="shared" ref="C74:E76" si="137">+C22+C48</f>
        <v>5700</v>
      </c>
      <c r="D74" s="128">
        <f t="shared" si="137"/>
        <v>5694</v>
      </c>
      <c r="E74" s="196">
        <f t="shared" si="137"/>
        <v>11394</v>
      </c>
      <c r="F74" s="126"/>
      <c r="G74" s="128"/>
      <c r="H74" s="189"/>
      <c r="I74" s="129"/>
      <c r="J74" s="4"/>
      <c r="K74" s="4"/>
      <c r="L74" s="14" t="s">
        <v>21</v>
      </c>
      <c r="M74" s="37">
        <f t="shared" ref="M74:N76" si="138">+M22+M48</f>
        <v>822868</v>
      </c>
      <c r="N74" s="38">
        <f t="shared" si="138"/>
        <v>821822</v>
      </c>
      <c r="O74" s="202">
        <f t="shared" ref="O74:O76" si="139">SUM(M74:N74)</f>
        <v>1644690</v>
      </c>
      <c r="P74" s="39">
        <f t="shared" ref="P74:Q76" si="140">+P22+P48</f>
        <v>126</v>
      </c>
      <c r="Q74" s="202">
        <f t="shared" si="140"/>
        <v>1644816</v>
      </c>
      <c r="R74" s="40"/>
      <c r="S74" s="38"/>
      <c r="T74" s="202"/>
      <c r="U74" s="151"/>
      <c r="V74" s="202"/>
      <c r="W74" s="41"/>
    </row>
    <row r="75" spans="2:27">
      <c r="B75" s="112" t="s">
        <v>22</v>
      </c>
      <c r="C75" s="126">
        <f t="shared" si="137"/>
        <v>5935</v>
      </c>
      <c r="D75" s="128">
        <f t="shared" si="137"/>
        <v>5936</v>
      </c>
      <c r="E75" s="180">
        <f t="shared" si="137"/>
        <v>11871</v>
      </c>
      <c r="F75" s="126"/>
      <c r="G75" s="128"/>
      <c r="H75" s="180"/>
      <c r="I75" s="129"/>
      <c r="J75" s="4"/>
      <c r="K75" s="4"/>
      <c r="L75" s="14" t="s">
        <v>22</v>
      </c>
      <c r="M75" s="37">
        <f t="shared" si="138"/>
        <v>884033</v>
      </c>
      <c r="N75" s="38">
        <f t="shared" si="138"/>
        <v>866623</v>
      </c>
      <c r="O75" s="202">
        <f t="shared" si="139"/>
        <v>1750656</v>
      </c>
      <c r="P75" s="39">
        <f t="shared" si="140"/>
        <v>162</v>
      </c>
      <c r="Q75" s="202">
        <f t="shared" si="140"/>
        <v>1750818</v>
      </c>
      <c r="R75" s="40"/>
      <c r="S75" s="38"/>
      <c r="T75" s="202"/>
      <c r="U75" s="151"/>
      <c r="V75" s="202"/>
      <c r="W75" s="41"/>
    </row>
    <row r="76" spans="2:27" ht="13.5" thickBot="1">
      <c r="B76" s="112" t="s">
        <v>23</v>
      </c>
      <c r="C76" s="126">
        <f t="shared" si="137"/>
        <v>5703</v>
      </c>
      <c r="D76" s="147">
        <f t="shared" si="137"/>
        <v>5703</v>
      </c>
      <c r="E76" s="184">
        <f t="shared" si="137"/>
        <v>11406</v>
      </c>
      <c r="F76" s="126"/>
      <c r="G76" s="147"/>
      <c r="H76" s="184"/>
      <c r="I76" s="148"/>
      <c r="J76" s="4"/>
      <c r="K76" s="4"/>
      <c r="L76" s="14" t="s">
        <v>23</v>
      </c>
      <c r="M76" s="37">
        <f t="shared" si="138"/>
        <v>815027</v>
      </c>
      <c r="N76" s="38">
        <f t="shared" si="138"/>
        <v>821721</v>
      </c>
      <c r="O76" s="202">
        <f t="shared" si="139"/>
        <v>1636748</v>
      </c>
      <c r="P76" s="39">
        <f t="shared" si="140"/>
        <v>395</v>
      </c>
      <c r="Q76" s="202">
        <f t="shared" si="140"/>
        <v>1637143</v>
      </c>
      <c r="R76" s="40"/>
      <c r="S76" s="38"/>
      <c r="T76" s="202"/>
      <c r="U76" s="39"/>
      <c r="V76" s="205"/>
      <c r="W76" s="41"/>
    </row>
    <row r="77" spans="2:27" ht="14.25" thickTop="1" thickBot="1">
      <c r="B77" s="133" t="s">
        <v>24</v>
      </c>
      <c r="C77" s="134">
        <f>+C74+C75+C76</f>
        <v>17338</v>
      </c>
      <c r="D77" s="136">
        <f t="shared" ref="D77" si="141">+D74+D75+D76</f>
        <v>17333</v>
      </c>
      <c r="E77" s="190">
        <f t="shared" ref="E77" si="142">+E74+E75+E76</f>
        <v>34671</v>
      </c>
      <c r="F77" s="134"/>
      <c r="G77" s="136"/>
      <c r="H77" s="190"/>
      <c r="I77" s="137"/>
      <c r="J77" s="4"/>
      <c r="K77" s="4"/>
      <c r="L77" s="42" t="s">
        <v>24</v>
      </c>
      <c r="M77" s="43">
        <f>+M74+M75+M76</f>
        <v>2521928</v>
      </c>
      <c r="N77" s="44">
        <f t="shared" ref="N77" si="143">+N74+N75+N76</f>
        <v>2510166</v>
      </c>
      <c r="O77" s="203">
        <f t="shared" ref="O77" si="144">+O74+O75+O76</f>
        <v>5032094</v>
      </c>
      <c r="P77" s="45">
        <f t="shared" ref="P77" si="145">+P74+P75+P76</f>
        <v>683</v>
      </c>
      <c r="Q77" s="203">
        <f t="shared" ref="Q77" si="146">+Q74+Q75+Q76</f>
        <v>5032777</v>
      </c>
      <c r="R77" s="46"/>
      <c r="S77" s="44"/>
      <c r="T77" s="203"/>
      <c r="U77" s="45"/>
      <c r="V77" s="206"/>
      <c r="W77" s="47"/>
    </row>
    <row r="78" spans="2:27" ht="14.25" thickTop="1" thickBot="1">
      <c r="B78" s="133" t="s">
        <v>7</v>
      </c>
      <c r="C78" s="134">
        <f>+C69+C73+C77</f>
        <v>52413</v>
      </c>
      <c r="D78" s="136">
        <f t="shared" ref="D78:E78" si="147">+D69+D73+D77</f>
        <v>52407</v>
      </c>
      <c r="E78" s="181">
        <f t="shared" si="147"/>
        <v>104820</v>
      </c>
      <c r="F78" s="134"/>
      <c r="G78" s="136"/>
      <c r="H78" s="187"/>
      <c r="I78" s="138"/>
      <c r="J78" s="8"/>
      <c r="K78" s="8"/>
      <c r="L78" s="42" t="s">
        <v>7</v>
      </c>
      <c r="M78" s="46">
        <f>+M69+M73+M77</f>
        <v>7214187</v>
      </c>
      <c r="N78" s="44">
        <f t="shared" ref="N78:Q78" si="148">+N69+N73+N77</f>
        <v>7132406</v>
      </c>
      <c r="O78" s="203">
        <f t="shared" si="148"/>
        <v>14346593</v>
      </c>
      <c r="P78" s="45">
        <f t="shared" si="148"/>
        <v>3752</v>
      </c>
      <c r="Q78" s="206">
        <f t="shared" si="148"/>
        <v>14350345</v>
      </c>
      <c r="R78" s="46"/>
      <c r="S78" s="44"/>
      <c r="T78" s="203"/>
      <c r="U78" s="45"/>
      <c r="V78" s="206"/>
      <c r="W78" s="47"/>
      <c r="X78" s="347"/>
      <c r="Z78" s="347"/>
      <c r="AA78" s="347"/>
    </row>
    <row r="79" spans="2:27" ht="14.25" thickTop="1" thickBot="1">
      <c r="B79" s="149" t="s">
        <v>60</v>
      </c>
      <c r="C79" s="108"/>
      <c r="D79" s="108"/>
      <c r="E79" s="108"/>
      <c r="F79" s="108"/>
      <c r="G79" s="108"/>
      <c r="H79" s="108"/>
      <c r="I79" s="109"/>
      <c r="J79" s="4"/>
      <c r="K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2:27" ht="13.5" thickTop="1">
      <c r="L80" s="442" t="s">
        <v>33</v>
      </c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4"/>
    </row>
    <row r="81" spans="12:28" ht="13.5" thickBot="1">
      <c r="L81" s="445" t="s">
        <v>43</v>
      </c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7"/>
    </row>
    <row r="82" spans="12:28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  <c r="Y82" s="1"/>
    </row>
    <row r="83" spans="12:28" ht="14.25" thickTop="1" thickBot="1">
      <c r="L83" s="59"/>
      <c r="M83" s="230" t="s">
        <v>59</v>
      </c>
      <c r="N83" s="231"/>
      <c r="O83" s="232"/>
      <c r="P83" s="230"/>
      <c r="Q83" s="230"/>
      <c r="R83" s="230" t="s">
        <v>63</v>
      </c>
      <c r="S83" s="231"/>
      <c r="T83" s="232"/>
      <c r="U83" s="230"/>
      <c r="V83" s="230"/>
      <c r="W83" s="389" t="s">
        <v>2</v>
      </c>
      <c r="Y83" s="1"/>
    </row>
    <row r="84" spans="12:28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90" t="s">
        <v>4</v>
      </c>
      <c r="Y84" s="1"/>
    </row>
    <row r="85" spans="12:28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88"/>
      <c r="Y85" s="1"/>
    </row>
    <row r="86" spans="12:28" ht="5.2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  <c r="Y86" s="1"/>
    </row>
    <row r="87" spans="12:28">
      <c r="L87" s="61" t="s">
        <v>10</v>
      </c>
      <c r="M87" s="78">
        <v>183</v>
      </c>
      <c r="N87" s="79">
        <v>427</v>
      </c>
      <c r="O87" s="216">
        <f>M87+N87</f>
        <v>610</v>
      </c>
      <c r="P87" s="80">
        <v>0</v>
      </c>
      <c r="Q87" s="216">
        <f>O87+P87</f>
        <v>610</v>
      </c>
      <c r="R87" s="78">
        <v>159</v>
      </c>
      <c r="S87" s="79">
        <v>1249</v>
      </c>
      <c r="T87" s="216">
        <f>R87+S87</f>
        <v>1408</v>
      </c>
      <c r="U87" s="80">
        <v>0</v>
      </c>
      <c r="V87" s="216">
        <f>T87+U87</f>
        <v>1408</v>
      </c>
      <c r="W87" s="81">
        <f>IF(Q87=0,0,((V87/Q87)-1)*100)</f>
        <v>130.81967213114757</v>
      </c>
      <c r="X87" s="347"/>
      <c r="Y87" s="343"/>
      <c r="Z87" s="348"/>
    </row>
    <row r="88" spans="12:28">
      <c r="L88" s="61" t="s">
        <v>11</v>
      </c>
      <c r="M88" s="78">
        <v>199</v>
      </c>
      <c r="N88" s="79">
        <v>492</v>
      </c>
      <c r="O88" s="216">
        <f>M88+N88</f>
        <v>691</v>
      </c>
      <c r="P88" s="80">
        <v>0</v>
      </c>
      <c r="Q88" s="216">
        <f>O88+P88</f>
        <v>691</v>
      </c>
      <c r="R88" s="78">
        <v>230</v>
      </c>
      <c r="S88" s="79">
        <v>1489</v>
      </c>
      <c r="T88" s="216">
        <f>R88+S88</f>
        <v>1719</v>
      </c>
      <c r="U88" s="80">
        <v>0</v>
      </c>
      <c r="V88" s="216">
        <f>T88+U88</f>
        <v>1719</v>
      </c>
      <c r="W88" s="81">
        <f>IF(Q88=0,0,((V88/Q88)-1)*100)</f>
        <v>148.76989869753979</v>
      </c>
      <c r="X88" s="347"/>
      <c r="Y88" s="343"/>
      <c r="Z88" s="348"/>
    </row>
    <row r="89" spans="12:28" ht="13.5" thickBot="1">
      <c r="L89" s="67" t="s">
        <v>12</v>
      </c>
      <c r="M89" s="78">
        <v>138</v>
      </c>
      <c r="N89" s="79">
        <v>438</v>
      </c>
      <c r="O89" s="216">
        <f>M89+N89</f>
        <v>576</v>
      </c>
      <c r="P89" s="80">
        <v>0</v>
      </c>
      <c r="Q89" s="216">
        <f>O89+P89</f>
        <v>576</v>
      </c>
      <c r="R89" s="78">
        <v>146</v>
      </c>
      <c r="S89" s="79">
        <v>1442</v>
      </c>
      <c r="T89" s="216">
        <f>R89+S89</f>
        <v>1588</v>
      </c>
      <c r="U89" s="80">
        <v>0</v>
      </c>
      <c r="V89" s="216">
        <f t="shared" ref="V89" si="149">T89+U89</f>
        <v>1588</v>
      </c>
      <c r="W89" s="81">
        <f>IF(Q89=0,0,((V89/Q89)-1)*100)</f>
        <v>175.69444444444446</v>
      </c>
      <c r="Y89" s="347"/>
    </row>
    <row r="90" spans="12:28" ht="14.25" thickTop="1" thickBot="1">
      <c r="L90" s="82" t="s">
        <v>57</v>
      </c>
      <c r="M90" s="83">
        <f t="shared" ref="M90:Q90" si="150">+M87+M88+M89</f>
        <v>520</v>
      </c>
      <c r="N90" s="84">
        <f t="shared" si="150"/>
        <v>1357</v>
      </c>
      <c r="O90" s="217">
        <f t="shared" si="150"/>
        <v>1877</v>
      </c>
      <c r="P90" s="83">
        <f t="shared" si="150"/>
        <v>0</v>
      </c>
      <c r="Q90" s="217">
        <f t="shared" si="150"/>
        <v>1877</v>
      </c>
      <c r="R90" s="83">
        <f t="shared" ref="R90:V90" si="151">+R87+R88+R89</f>
        <v>535</v>
      </c>
      <c r="S90" s="84">
        <f t="shared" si="151"/>
        <v>4180</v>
      </c>
      <c r="T90" s="217">
        <f t="shared" si="151"/>
        <v>4715</v>
      </c>
      <c r="U90" s="83">
        <f t="shared" si="151"/>
        <v>0</v>
      </c>
      <c r="V90" s="217">
        <f t="shared" si="151"/>
        <v>4715</v>
      </c>
      <c r="W90" s="85">
        <f t="shared" ref="W90" si="152">IF(Q90=0,0,((V90/Q90)-1)*100)</f>
        <v>151.19872136387852</v>
      </c>
      <c r="X90" s="347"/>
      <c r="Y90" s="358"/>
      <c r="Z90" s="359"/>
    </row>
    <row r="91" spans="12:28" ht="14.25" thickTop="1" thickBot="1">
      <c r="L91" s="61" t="s">
        <v>13</v>
      </c>
      <c r="M91" s="78">
        <v>107</v>
      </c>
      <c r="N91" s="79">
        <v>356</v>
      </c>
      <c r="O91" s="216">
        <f>M91+N91</f>
        <v>463</v>
      </c>
      <c r="P91" s="80">
        <v>0</v>
      </c>
      <c r="Q91" s="216">
        <f>O91+P91</f>
        <v>463</v>
      </c>
      <c r="R91" s="78">
        <v>142</v>
      </c>
      <c r="S91" s="79">
        <v>1263</v>
      </c>
      <c r="T91" s="216">
        <f>R91+S91</f>
        <v>1405</v>
      </c>
      <c r="U91" s="80">
        <v>1</v>
      </c>
      <c r="V91" s="216">
        <f>T91+U91</f>
        <v>1406</v>
      </c>
      <c r="W91" s="81">
        <f t="shared" ref="W91" si="153">IF(Q91=0,0,((V91/Q91)-1)*100)</f>
        <v>203.67170626349892</v>
      </c>
      <c r="X91" s="347"/>
      <c r="Y91" s="347"/>
      <c r="Z91" s="359"/>
    </row>
    <row r="92" spans="12:28" ht="14.25" thickTop="1" thickBot="1">
      <c r="L92" s="82" t="s">
        <v>64</v>
      </c>
      <c r="M92" s="83">
        <f>+M90+M91</f>
        <v>627</v>
      </c>
      <c r="N92" s="84">
        <f t="shared" ref="N92" si="154">+N90+N91</f>
        <v>1713</v>
      </c>
      <c r="O92" s="217">
        <f t="shared" ref="O92" si="155">+O90+O91</f>
        <v>2340</v>
      </c>
      <c r="P92" s="83">
        <f t="shared" ref="P92" si="156">+P90+P91</f>
        <v>0</v>
      </c>
      <c r="Q92" s="217">
        <f t="shared" ref="Q92" si="157">+Q90+Q91</f>
        <v>2340</v>
      </c>
      <c r="R92" s="83">
        <f t="shared" ref="R92" si="158">+R90+R91</f>
        <v>677</v>
      </c>
      <c r="S92" s="84">
        <f t="shared" ref="S92" si="159">+S90+S91</f>
        <v>5443</v>
      </c>
      <c r="T92" s="217">
        <f t="shared" ref="T92" si="160">+T90+T91</f>
        <v>6120</v>
      </c>
      <c r="U92" s="83">
        <f t="shared" ref="U92" si="161">+U90+U91</f>
        <v>1</v>
      </c>
      <c r="V92" s="217">
        <f t="shared" ref="V92" si="162">+V90+V91</f>
        <v>6121</v>
      </c>
      <c r="W92" s="85">
        <f>IF(Q92=0,0,((V92/Q92)-1)*100)</f>
        <v>161.58119658119659</v>
      </c>
      <c r="X92" s="347"/>
      <c r="Y92" s="347"/>
      <c r="Z92" s="359"/>
      <c r="AA92" s="347"/>
      <c r="AB92" s="347"/>
    </row>
    <row r="93" spans="12:28" ht="13.5" thickTop="1">
      <c r="L93" s="61" t="s">
        <v>14</v>
      </c>
      <c r="M93" s="78">
        <v>74</v>
      </c>
      <c r="N93" s="79">
        <v>328</v>
      </c>
      <c r="O93" s="216">
        <f>M93+N93</f>
        <v>402</v>
      </c>
      <c r="P93" s="80">
        <v>0</v>
      </c>
      <c r="Q93" s="216">
        <f>O93+P93</f>
        <v>402</v>
      </c>
      <c r="R93" s="78"/>
      <c r="S93" s="79"/>
      <c r="T93" s="216"/>
      <c r="U93" s="80"/>
      <c r="V93" s="216"/>
      <c r="W93" s="81"/>
      <c r="Y93" s="347"/>
    </row>
    <row r="94" spans="12:28" ht="13.5" thickBot="1">
      <c r="L94" s="61" t="s">
        <v>15</v>
      </c>
      <c r="M94" s="78">
        <v>116</v>
      </c>
      <c r="N94" s="79">
        <v>742</v>
      </c>
      <c r="O94" s="216">
        <f>M94+N94</f>
        <v>858</v>
      </c>
      <c r="P94" s="80">
        <v>0</v>
      </c>
      <c r="Q94" s="216">
        <f>O94+P94</f>
        <v>858</v>
      </c>
      <c r="R94" s="78"/>
      <c r="S94" s="79"/>
      <c r="T94" s="216"/>
      <c r="U94" s="80"/>
      <c r="V94" s="216"/>
      <c r="W94" s="81"/>
      <c r="Y94" s="1"/>
    </row>
    <row r="95" spans="12:28" ht="14.25" thickTop="1" thickBot="1">
      <c r="L95" s="82" t="s">
        <v>61</v>
      </c>
      <c r="M95" s="83">
        <f t="shared" ref="M95:Q95" si="163">+M91+M93+M94</f>
        <v>297</v>
      </c>
      <c r="N95" s="84">
        <f t="shared" si="163"/>
        <v>1426</v>
      </c>
      <c r="O95" s="217">
        <f t="shared" si="163"/>
        <v>1723</v>
      </c>
      <c r="P95" s="83">
        <f t="shared" si="163"/>
        <v>0</v>
      </c>
      <c r="Q95" s="217">
        <f t="shared" si="163"/>
        <v>1723</v>
      </c>
      <c r="R95" s="83"/>
      <c r="S95" s="84"/>
      <c r="T95" s="217"/>
      <c r="U95" s="83"/>
      <c r="V95" s="217"/>
      <c r="W95" s="85"/>
      <c r="X95" s="347"/>
      <c r="Y95" s="347"/>
      <c r="Z95" s="359"/>
      <c r="AA95" s="347"/>
      <c r="AB95" s="347"/>
    </row>
    <row r="96" spans="12:28" ht="13.5" thickTop="1">
      <c r="L96" s="61" t="s">
        <v>16</v>
      </c>
      <c r="M96" s="78">
        <v>214</v>
      </c>
      <c r="N96" s="79">
        <v>658</v>
      </c>
      <c r="O96" s="216">
        <f>SUM(M96:N96)</f>
        <v>872</v>
      </c>
      <c r="P96" s="80">
        <v>0</v>
      </c>
      <c r="Q96" s="216">
        <f>O96+P96</f>
        <v>872</v>
      </c>
      <c r="R96" s="78"/>
      <c r="S96" s="79"/>
      <c r="T96" s="216"/>
      <c r="U96" s="80"/>
      <c r="V96" s="216"/>
      <c r="W96" s="81"/>
      <c r="Y96" s="1"/>
    </row>
    <row r="97" spans="12:28">
      <c r="L97" s="61" t="s">
        <v>17</v>
      </c>
      <c r="M97" s="78">
        <v>118</v>
      </c>
      <c r="N97" s="79">
        <v>699</v>
      </c>
      <c r="O97" s="216">
        <f>SUM(M97:N97)</f>
        <v>817</v>
      </c>
      <c r="P97" s="80">
        <v>0</v>
      </c>
      <c r="Q97" s="216">
        <f>O97+P97</f>
        <v>817</v>
      </c>
      <c r="R97" s="78"/>
      <c r="S97" s="79"/>
      <c r="T97" s="216"/>
      <c r="U97" s="80"/>
      <c r="V97" s="216"/>
      <c r="W97" s="81"/>
      <c r="Y97" s="1"/>
    </row>
    <row r="98" spans="12:28" ht="13.5" thickBot="1">
      <c r="L98" s="61" t="s">
        <v>18</v>
      </c>
      <c r="M98" s="78">
        <v>94</v>
      </c>
      <c r="N98" s="79">
        <v>801</v>
      </c>
      <c r="O98" s="218">
        <f>SUM(M98:N98)</f>
        <v>895</v>
      </c>
      <c r="P98" s="86">
        <v>0</v>
      </c>
      <c r="Q98" s="218">
        <f>O98+P98</f>
        <v>895</v>
      </c>
      <c r="R98" s="78"/>
      <c r="S98" s="79"/>
      <c r="T98" s="218"/>
      <c r="U98" s="86"/>
      <c r="V98" s="218"/>
      <c r="W98" s="81"/>
      <c r="Y98" s="1"/>
    </row>
    <row r="99" spans="12:28" ht="14.25" thickTop="1" thickBot="1">
      <c r="L99" s="87" t="s">
        <v>39</v>
      </c>
      <c r="M99" s="88">
        <f t="shared" ref="M99:Q99" si="164">+M96+M97+M98</f>
        <v>426</v>
      </c>
      <c r="N99" s="88">
        <f t="shared" si="164"/>
        <v>2158</v>
      </c>
      <c r="O99" s="219">
        <f t="shared" si="164"/>
        <v>2584</v>
      </c>
      <c r="P99" s="89">
        <f t="shared" si="164"/>
        <v>0</v>
      </c>
      <c r="Q99" s="219">
        <f t="shared" si="164"/>
        <v>2584</v>
      </c>
      <c r="R99" s="88"/>
      <c r="S99" s="88"/>
      <c r="T99" s="219"/>
      <c r="U99" s="89"/>
      <c r="V99" s="219"/>
      <c r="W99" s="90"/>
      <c r="Y99" s="1"/>
    </row>
    <row r="100" spans="12:28" ht="13.5" thickTop="1">
      <c r="L100" s="61" t="s">
        <v>21</v>
      </c>
      <c r="M100" s="78">
        <v>171</v>
      </c>
      <c r="N100" s="79">
        <v>784</v>
      </c>
      <c r="O100" s="218">
        <f>SUM(M100:N100)</f>
        <v>955</v>
      </c>
      <c r="P100" s="91">
        <v>0</v>
      </c>
      <c r="Q100" s="218">
        <f>O100+P100</f>
        <v>955</v>
      </c>
      <c r="R100" s="78"/>
      <c r="S100" s="79"/>
      <c r="T100" s="218"/>
      <c r="U100" s="91"/>
      <c r="V100" s="218"/>
      <c r="W100" s="81"/>
      <c r="Y100" s="1"/>
    </row>
    <row r="101" spans="12:28">
      <c r="L101" s="61" t="s">
        <v>22</v>
      </c>
      <c r="M101" s="78">
        <v>73</v>
      </c>
      <c r="N101" s="79">
        <v>851</v>
      </c>
      <c r="O101" s="218">
        <f>SUM(M101:N101)</f>
        <v>924</v>
      </c>
      <c r="P101" s="80">
        <v>0</v>
      </c>
      <c r="Q101" s="218">
        <f>O101+P101</f>
        <v>924</v>
      </c>
      <c r="R101" s="78"/>
      <c r="S101" s="79"/>
      <c r="T101" s="218"/>
      <c r="U101" s="80"/>
      <c r="V101" s="218"/>
      <c r="W101" s="81"/>
      <c r="Y101" s="1"/>
    </row>
    <row r="102" spans="12:28" ht="13.5" thickBot="1">
      <c r="L102" s="61" t="s">
        <v>23</v>
      </c>
      <c r="M102" s="78">
        <v>110</v>
      </c>
      <c r="N102" s="79">
        <v>934</v>
      </c>
      <c r="O102" s="218">
        <f>SUM(M102:N102)</f>
        <v>1044</v>
      </c>
      <c r="P102" s="80">
        <v>0</v>
      </c>
      <c r="Q102" s="218">
        <f>O102+P102</f>
        <v>1044</v>
      </c>
      <c r="R102" s="78"/>
      <c r="S102" s="79"/>
      <c r="T102" s="218"/>
      <c r="U102" s="80"/>
      <c r="V102" s="218"/>
      <c r="W102" s="81"/>
      <c r="Y102" s="1"/>
    </row>
    <row r="103" spans="12:28" ht="14.25" thickTop="1" thickBot="1">
      <c r="L103" s="82" t="s">
        <v>40</v>
      </c>
      <c r="M103" s="83">
        <f t="shared" ref="M103:Q103" si="165">+M100+M101+M102</f>
        <v>354</v>
      </c>
      <c r="N103" s="84">
        <f t="shared" si="165"/>
        <v>2569</v>
      </c>
      <c r="O103" s="217">
        <f t="shared" si="165"/>
        <v>2923</v>
      </c>
      <c r="P103" s="83">
        <f t="shared" si="165"/>
        <v>0</v>
      </c>
      <c r="Q103" s="217">
        <f t="shared" si="165"/>
        <v>2923</v>
      </c>
      <c r="R103" s="83"/>
      <c r="S103" s="84"/>
      <c r="T103" s="217"/>
      <c r="U103" s="83"/>
      <c r="V103" s="217"/>
      <c r="W103" s="85"/>
      <c r="Y103" s="1"/>
    </row>
    <row r="104" spans="12:28" ht="14.25" thickTop="1" thickBot="1">
      <c r="L104" s="82" t="s">
        <v>7</v>
      </c>
      <c r="M104" s="83">
        <f>+M95+M99+M103</f>
        <v>1077</v>
      </c>
      <c r="N104" s="84">
        <f t="shared" ref="N104:Q104" si="166">+N95+N99+N103</f>
        <v>6153</v>
      </c>
      <c r="O104" s="217">
        <f t="shared" si="166"/>
        <v>7230</v>
      </c>
      <c r="P104" s="83">
        <f t="shared" si="166"/>
        <v>0</v>
      </c>
      <c r="Q104" s="217">
        <f t="shared" si="166"/>
        <v>7230</v>
      </c>
      <c r="R104" s="83"/>
      <c r="S104" s="84"/>
      <c r="T104" s="217"/>
      <c r="U104" s="83"/>
      <c r="V104" s="217"/>
      <c r="W104" s="85"/>
      <c r="X104" s="347"/>
      <c r="Y104" s="347"/>
      <c r="Z104" s="359"/>
      <c r="AA104" s="347"/>
      <c r="AB104" s="347"/>
    </row>
    <row r="105" spans="12:28" ht="14.25" thickTop="1" thickBot="1"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2:28" ht="13.5" thickTop="1">
      <c r="L106" s="442" t="s">
        <v>41</v>
      </c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4"/>
    </row>
    <row r="107" spans="12:28" ht="13.5" thickBot="1">
      <c r="L107" s="445" t="s">
        <v>44</v>
      </c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7"/>
    </row>
    <row r="108" spans="12:28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  <c r="Y108" s="1"/>
    </row>
    <row r="109" spans="12:28" ht="14.25" thickTop="1" thickBot="1">
      <c r="L109" s="59"/>
      <c r="M109" s="230" t="s">
        <v>59</v>
      </c>
      <c r="N109" s="231"/>
      <c r="O109" s="232"/>
      <c r="P109" s="230"/>
      <c r="Q109" s="230"/>
      <c r="R109" s="230" t="s">
        <v>63</v>
      </c>
      <c r="S109" s="231"/>
      <c r="T109" s="232"/>
      <c r="U109" s="230"/>
      <c r="V109" s="230"/>
      <c r="W109" s="389" t="s">
        <v>2</v>
      </c>
      <c r="Y109" s="1"/>
    </row>
    <row r="110" spans="12:28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90" t="s">
        <v>4</v>
      </c>
      <c r="Y110" s="1"/>
    </row>
    <row r="111" spans="12:28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91"/>
      <c r="Y111" s="1"/>
    </row>
    <row r="112" spans="12:28" ht="6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  <c r="Y112" s="1"/>
    </row>
    <row r="113" spans="12:28">
      <c r="L113" s="61" t="s">
        <v>10</v>
      </c>
      <c r="M113" s="78">
        <v>290</v>
      </c>
      <c r="N113" s="79">
        <v>618</v>
      </c>
      <c r="O113" s="216">
        <f>M113+N113</f>
        <v>908</v>
      </c>
      <c r="P113" s="80">
        <v>0</v>
      </c>
      <c r="Q113" s="216">
        <f>O113+P113</f>
        <v>908</v>
      </c>
      <c r="R113" s="78">
        <v>221</v>
      </c>
      <c r="S113" s="79">
        <v>914</v>
      </c>
      <c r="T113" s="216">
        <f>R113+S113</f>
        <v>1135</v>
      </c>
      <c r="U113" s="80">
        <v>0</v>
      </c>
      <c r="V113" s="216">
        <f>T113+U113</f>
        <v>1135</v>
      </c>
      <c r="W113" s="81">
        <f>IF(Q113=0,0,((V113/Q113)-1)*100)</f>
        <v>25</v>
      </c>
      <c r="X113" s="347"/>
      <c r="Y113" s="343"/>
      <c r="Z113" s="348"/>
    </row>
    <row r="114" spans="12:28">
      <c r="L114" s="61" t="s">
        <v>11</v>
      </c>
      <c r="M114" s="78">
        <v>279</v>
      </c>
      <c r="N114" s="79">
        <v>596</v>
      </c>
      <c r="O114" s="216">
        <f>M114+N114</f>
        <v>875</v>
      </c>
      <c r="P114" s="80">
        <v>0</v>
      </c>
      <c r="Q114" s="216">
        <f>O114+P114</f>
        <v>875</v>
      </c>
      <c r="R114" s="78">
        <v>237</v>
      </c>
      <c r="S114" s="79">
        <v>888</v>
      </c>
      <c r="T114" s="216">
        <f>R114+S114</f>
        <v>1125</v>
      </c>
      <c r="U114" s="80">
        <v>0</v>
      </c>
      <c r="V114" s="216">
        <f>T114+U114</f>
        <v>1125</v>
      </c>
      <c r="W114" s="81">
        <f>IF(Q114=0,0,((V114/Q114)-1)*100)</f>
        <v>28.57142857142858</v>
      </c>
      <c r="X114" s="347"/>
      <c r="Y114" s="343"/>
      <c r="Z114" s="348"/>
    </row>
    <row r="115" spans="12:28" ht="13.5" thickBot="1">
      <c r="L115" s="67" t="s">
        <v>12</v>
      </c>
      <c r="M115" s="78">
        <v>297</v>
      </c>
      <c r="N115" s="79">
        <v>597</v>
      </c>
      <c r="O115" s="216">
        <f>M115+N115</f>
        <v>894</v>
      </c>
      <c r="P115" s="80">
        <v>1</v>
      </c>
      <c r="Q115" s="216">
        <f>O115+P115</f>
        <v>895</v>
      </c>
      <c r="R115" s="78">
        <v>260</v>
      </c>
      <c r="S115" s="79">
        <v>957</v>
      </c>
      <c r="T115" s="216">
        <f>R115+S115</f>
        <v>1217</v>
      </c>
      <c r="U115" s="80">
        <v>0</v>
      </c>
      <c r="V115" s="216">
        <f t="shared" ref="V115" si="167">T115+U115</f>
        <v>1217</v>
      </c>
      <c r="W115" s="81">
        <f>IF(Q115=0,0,((V115/Q115)-1)*100)</f>
        <v>35.977653631284909</v>
      </c>
      <c r="Y115" s="347"/>
    </row>
    <row r="116" spans="12:28" ht="14.25" thickTop="1" thickBot="1">
      <c r="L116" s="82" t="s">
        <v>38</v>
      </c>
      <c r="M116" s="83">
        <f t="shared" ref="M116:Q116" si="168">+M113+M114+M115</f>
        <v>866</v>
      </c>
      <c r="N116" s="84">
        <f t="shared" si="168"/>
        <v>1811</v>
      </c>
      <c r="O116" s="217">
        <f t="shared" si="168"/>
        <v>2677</v>
      </c>
      <c r="P116" s="83">
        <f t="shared" si="168"/>
        <v>1</v>
      </c>
      <c r="Q116" s="217">
        <f t="shared" si="168"/>
        <v>2678</v>
      </c>
      <c r="R116" s="83">
        <f t="shared" ref="R116" si="169">+R113+R114+R115</f>
        <v>718</v>
      </c>
      <c r="S116" s="84">
        <f t="shared" ref="S116" si="170">+S113+S114+S115</f>
        <v>2759</v>
      </c>
      <c r="T116" s="217">
        <f t="shared" ref="T116" si="171">+T113+T114+T115</f>
        <v>3477</v>
      </c>
      <c r="U116" s="83">
        <f t="shared" ref="U116" si="172">+U113+U114+U115</f>
        <v>0</v>
      </c>
      <c r="V116" s="217">
        <f t="shared" ref="V116" si="173">+V113+V114+V115</f>
        <v>3477</v>
      </c>
      <c r="W116" s="85">
        <f t="shared" ref="W116" si="174">IF(Q116=0,0,((V116/Q116)-1)*100)</f>
        <v>29.835698282300214</v>
      </c>
      <c r="X116" s="347"/>
      <c r="Y116" s="358"/>
      <c r="Z116" s="359"/>
    </row>
    <row r="117" spans="12:28" ht="14.25" thickTop="1" thickBot="1">
      <c r="L117" s="61" t="s">
        <v>13</v>
      </c>
      <c r="M117" s="78">
        <v>260</v>
      </c>
      <c r="N117" s="79">
        <v>596</v>
      </c>
      <c r="O117" s="216">
        <f>M117+N117</f>
        <v>856</v>
      </c>
      <c r="P117" s="80">
        <v>2</v>
      </c>
      <c r="Q117" s="216">
        <f>O117+P117</f>
        <v>858</v>
      </c>
      <c r="R117" s="78">
        <v>267</v>
      </c>
      <c r="S117" s="79">
        <v>907</v>
      </c>
      <c r="T117" s="216">
        <f>R117+S117</f>
        <v>1174</v>
      </c>
      <c r="U117" s="80">
        <v>2</v>
      </c>
      <c r="V117" s="216">
        <f>T117+U117</f>
        <v>1176</v>
      </c>
      <c r="W117" s="81">
        <f t="shared" ref="W117" si="175">IF(Q117=0,0,((V117/Q117)-1)*100)</f>
        <v>37.06293706293706</v>
      </c>
      <c r="X117" s="347"/>
      <c r="Y117" s="358"/>
      <c r="Z117" s="359"/>
    </row>
    <row r="118" spans="12:28" ht="14.25" thickTop="1" thickBot="1">
      <c r="L118" s="82" t="s">
        <v>64</v>
      </c>
      <c r="M118" s="83">
        <f>+M116+M117</f>
        <v>1126</v>
      </c>
      <c r="N118" s="84">
        <f t="shared" ref="N118" si="176">+N116+N117</f>
        <v>2407</v>
      </c>
      <c r="O118" s="217">
        <f t="shared" ref="O118" si="177">+O116+O117</f>
        <v>3533</v>
      </c>
      <c r="P118" s="83">
        <f t="shared" ref="P118" si="178">+P116+P117</f>
        <v>3</v>
      </c>
      <c r="Q118" s="217">
        <f t="shared" ref="Q118" si="179">+Q116+Q117</f>
        <v>3536</v>
      </c>
      <c r="R118" s="83">
        <f t="shared" ref="R118" si="180">+R116+R117</f>
        <v>985</v>
      </c>
      <c r="S118" s="84">
        <f t="shared" ref="S118" si="181">+S116+S117</f>
        <v>3666</v>
      </c>
      <c r="T118" s="217">
        <f t="shared" ref="T118" si="182">+T116+T117</f>
        <v>4651</v>
      </c>
      <c r="U118" s="83">
        <f t="shared" ref="U118" si="183">+U116+U117</f>
        <v>2</v>
      </c>
      <c r="V118" s="217">
        <f t="shared" ref="V118" si="184">+V116+V117</f>
        <v>4653</v>
      </c>
      <c r="W118" s="85">
        <f>IF(Q118=0,0,((V118/Q118)-1)*100)</f>
        <v>31.589366515837103</v>
      </c>
      <c r="X118" s="347"/>
      <c r="Y118" s="347"/>
      <c r="Z118" s="359"/>
      <c r="AA118" s="347"/>
      <c r="AB118" s="347"/>
    </row>
    <row r="119" spans="12:28" ht="13.5" thickTop="1">
      <c r="L119" s="61" t="s">
        <v>14</v>
      </c>
      <c r="M119" s="78">
        <v>238</v>
      </c>
      <c r="N119" s="79">
        <v>575</v>
      </c>
      <c r="O119" s="216">
        <f>M119+N119</f>
        <v>813</v>
      </c>
      <c r="P119" s="80">
        <v>2</v>
      </c>
      <c r="Q119" s="216">
        <f>O119+P119</f>
        <v>815</v>
      </c>
      <c r="R119" s="78"/>
      <c r="S119" s="79"/>
      <c r="T119" s="216"/>
      <c r="U119" s="80"/>
      <c r="V119" s="216"/>
      <c r="W119" s="81"/>
      <c r="Y119" s="1"/>
    </row>
    <row r="120" spans="12:28" ht="13.5" thickBot="1">
      <c r="L120" s="61" t="s">
        <v>15</v>
      </c>
      <c r="M120" s="78">
        <v>218</v>
      </c>
      <c r="N120" s="79">
        <v>681</v>
      </c>
      <c r="O120" s="216">
        <f>M120+N120</f>
        <v>899</v>
      </c>
      <c r="P120" s="80">
        <v>2</v>
      </c>
      <c r="Q120" s="216">
        <f>O120+P120</f>
        <v>901</v>
      </c>
      <c r="R120" s="78"/>
      <c r="S120" s="79"/>
      <c r="T120" s="216"/>
      <c r="U120" s="80"/>
      <c r="V120" s="216"/>
      <c r="W120" s="81"/>
    </row>
    <row r="121" spans="12:28" ht="14.25" thickTop="1" thickBot="1">
      <c r="L121" s="82" t="s">
        <v>61</v>
      </c>
      <c r="M121" s="83">
        <f t="shared" ref="M121:Q121" si="185">+M117+M119+M120</f>
        <v>716</v>
      </c>
      <c r="N121" s="84">
        <f t="shared" si="185"/>
        <v>1852</v>
      </c>
      <c r="O121" s="217">
        <f t="shared" si="185"/>
        <v>2568</v>
      </c>
      <c r="P121" s="83">
        <f t="shared" si="185"/>
        <v>6</v>
      </c>
      <c r="Q121" s="217">
        <f t="shared" si="185"/>
        <v>2574</v>
      </c>
      <c r="R121" s="83"/>
      <c r="S121" s="84"/>
      <c r="T121" s="217"/>
      <c r="U121" s="83"/>
      <c r="V121" s="217"/>
      <c r="W121" s="85"/>
      <c r="X121" s="347"/>
      <c r="Y121" s="347"/>
      <c r="Z121" s="359"/>
      <c r="AA121" s="347"/>
      <c r="AB121" s="347"/>
    </row>
    <row r="122" spans="12:28" ht="13.5" thickTop="1">
      <c r="L122" s="61" t="s">
        <v>16</v>
      </c>
      <c r="M122" s="78">
        <v>245</v>
      </c>
      <c r="N122" s="79">
        <v>725</v>
      </c>
      <c r="O122" s="216">
        <f>SUM(M122:N122)</f>
        <v>970</v>
      </c>
      <c r="P122" s="80">
        <v>0</v>
      </c>
      <c r="Q122" s="216">
        <f>O122+P122</f>
        <v>970</v>
      </c>
      <c r="R122" s="78"/>
      <c r="S122" s="79"/>
      <c r="T122" s="216"/>
      <c r="U122" s="80"/>
      <c r="V122" s="216"/>
      <c r="W122" s="81"/>
      <c r="Y122" s="1"/>
    </row>
    <row r="123" spans="12:28">
      <c r="L123" s="61" t="s">
        <v>17</v>
      </c>
      <c r="M123" s="78">
        <v>264</v>
      </c>
      <c r="N123" s="79">
        <v>712</v>
      </c>
      <c r="O123" s="216">
        <f>SUM(M123:N123)</f>
        <v>976</v>
      </c>
      <c r="P123" s="80">
        <v>0</v>
      </c>
      <c r="Q123" s="216">
        <f>O123+P123</f>
        <v>976</v>
      </c>
      <c r="R123" s="78"/>
      <c r="S123" s="79"/>
      <c r="T123" s="216"/>
      <c r="U123" s="80"/>
      <c r="V123" s="216"/>
      <c r="W123" s="81"/>
      <c r="Y123" s="1"/>
    </row>
    <row r="124" spans="12:28" ht="13.5" thickBot="1">
      <c r="L124" s="61" t="s">
        <v>18</v>
      </c>
      <c r="M124" s="78">
        <v>237</v>
      </c>
      <c r="N124" s="79">
        <v>653</v>
      </c>
      <c r="O124" s="218">
        <f>SUM(M124:N124)</f>
        <v>890</v>
      </c>
      <c r="P124" s="86">
        <v>0</v>
      </c>
      <c r="Q124" s="218">
        <f>O124+P124</f>
        <v>890</v>
      </c>
      <c r="R124" s="78"/>
      <c r="S124" s="79"/>
      <c r="T124" s="218"/>
      <c r="U124" s="86"/>
      <c r="V124" s="218"/>
      <c r="W124" s="81"/>
      <c r="Y124" s="1"/>
    </row>
    <row r="125" spans="12:28" ht="14.25" thickTop="1" thickBot="1">
      <c r="L125" s="87" t="s">
        <v>39</v>
      </c>
      <c r="M125" s="88">
        <f t="shared" ref="M125:Q125" si="186">+M122+M123+M124</f>
        <v>746</v>
      </c>
      <c r="N125" s="88">
        <f t="shared" si="186"/>
        <v>2090</v>
      </c>
      <c r="O125" s="219">
        <f t="shared" si="186"/>
        <v>2836</v>
      </c>
      <c r="P125" s="89">
        <f t="shared" si="186"/>
        <v>0</v>
      </c>
      <c r="Q125" s="219">
        <f t="shared" si="186"/>
        <v>2836</v>
      </c>
      <c r="R125" s="88"/>
      <c r="S125" s="88"/>
      <c r="T125" s="219"/>
      <c r="U125" s="89"/>
      <c r="V125" s="219"/>
      <c r="W125" s="90"/>
      <c r="Y125" s="1"/>
    </row>
    <row r="126" spans="12:28" ht="13.5" thickTop="1">
      <c r="L126" s="61" t="s">
        <v>21</v>
      </c>
      <c r="M126" s="78">
        <v>225</v>
      </c>
      <c r="N126" s="79">
        <v>697</v>
      </c>
      <c r="O126" s="218">
        <f>SUM(M126:N126)</f>
        <v>922</v>
      </c>
      <c r="P126" s="91">
        <v>0</v>
      </c>
      <c r="Q126" s="218">
        <f>O126+P126</f>
        <v>922</v>
      </c>
      <c r="R126" s="78"/>
      <c r="S126" s="79"/>
      <c r="T126" s="218"/>
      <c r="U126" s="91"/>
      <c r="V126" s="218"/>
      <c r="W126" s="81"/>
      <c r="Y126" s="1"/>
    </row>
    <row r="127" spans="12:28">
      <c r="L127" s="61" t="s">
        <v>22</v>
      </c>
      <c r="M127" s="78">
        <v>239</v>
      </c>
      <c r="N127" s="79">
        <v>738</v>
      </c>
      <c r="O127" s="218">
        <f>SUM(M127:N127)</f>
        <v>977</v>
      </c>
      <c r="P127" s="80">
        <v>0</v>
      </c>
      <c r="Q127" s="218">
        <f>O127+P127</f>
        <v>977</v>
      </c>
      <c r="R127" s="78"/>
      <c r="S127" s="79"/>
      <c r="T127" s="218"/>
      <c r="U127" s="80"/>
      <c r="V127" s="218"/>
      <c r="W127" s="81"/>
      <c r="Y127" s="1"/>
    </row>
    <row r="128" spans="12:28" ht="13.5" thickBot="1">
      <c r="L128" s="61" t="s">
        <v>23</v>
      </c>
      <c r="M128" s="78">
        <v>221</v>
      </c>
      <c r="N128" s="79">
        <v>767</v>
      </c>
      <c r="O128" s="218">
        <f>SUM(M128:N128)</f>
        <v>988</v>
      </c>
      <c r="P128" s="80">
        <v>0</v>
      </c>
      <c r="Q128" s="218">
        <f>O128+P128</f>
        <v>988</v>
      </c>
      <c r="R128" s="78"/>
      <c r="S128" s="79"/>
      <c r="T128" s="218"/>
      <c r="U128" s="80"/>
      <c r="V128" s="218"/>
      <c r="W128" s="81"/>
      <c r="Y128" s="1"/>
    </row>
    <row r="129" spans="12:28" ht="14.25" thickTop="1" thickBot="1">
      <c r="L129" s="82" t="s">
        <v>40</v>
      </c>
      <c r="M129" s="83">
        <f t="shared" ref="M129:Q129" si="187">+M126+M127+M128</f>
        <v>685</v>
      </c>
      <c r="N129" s="84">
        <f t="shared" si="187"/>
        <v>2202</v>
      </c>
      <c r="O129" s="217">
        <f t="shared" si="187"/>
        <v>2887</v>
      </c>
      <c r="P129" s="83">
        <f t="shared" si="187"/>
        <v>0</v>
      </c>
      <c r="Q129" s="217">
        <f t="shared" si="187"/>
        <v>2887</v>
      </c>
      <c r="R129" s="83"/>
      <c r="S129" s="84"/>
      <c r="T129" s="217"/>
      <c r="U129" s="83"/>
      <c r="V129" s="217"/>
      <c r="W129" s="85"/>
      <c r="X129" s="347"/>
      <c r="Z129" s="348"/>
    </row>
    <row r="130" spans="12:28" ht="14.25" thickTop="1" thickBot="1">
      <c r="L130" s="82" t="s">
        <v>7</v>
      </c>
      <c r="M130" s="83">
        <f>+M121+M125+M129</f>
        <v>2147</v>
      </c>
      <c r="N130" s="84">
        <f t="shared" ref="N130:Q130" si="188">+N121+N125+N129</f>
        <v>6144</v>
      </c>
      <c r="O130" s="217">
        <f t="shared" si="188"/>
        <v>8291</v>
      </c>
      <c r="P130" s="83">
        <f t="shared" si="188"/>
        <v>6</v>
      </c>
      <c r="Q130" s="217">
        <f t="shared" si="188"/>
        <v>8297</v>
      </c>
      <c r="R130" s="83"/>
      <c r="S130" s="84"/>
      <c r="T130" s="217"/>
      <c r="U130" s="83"/>
      <c r="V130" s="217"/>
      <c r="W130" s="85"/>
      <c r="X130" s="347"/>
      <c r="Y130" s="347"/>
      <c r="Z130" s="359"/>
      <c r="AA130" s="347"/>
      <c r="AB130" s="347"/>
    </row>
    <row r="131" spans="12:28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8" ht="13.5" thickTop="1">
      <c r="L132" s="442" t="s">
        <v>42</v>
      </c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4"/>
    </row>
    <row r="133" spans="12:28" ht="13.5" thickBot="1">
      <c r="L133" s="445" t="s">
        <v>45</v>
      </c>
      <c r="M133" s="446"/>
      <c r="N133" s="446"/>
      <c r="O133" s="446"/>
      <c r="P133" s="446"/>
      <c r="Q133" s="446"/>
      <c r="R133" s="446"/>
      <c r="S133" s="446"/>
      <c r="T133" s="446"/>
      <c r="U133" s="446"/>
      <c r="V133" s="446"/>
      <c r="W133" s="447"/>
      <c r="Y133" s="1"/>
    </row>
    <row r="134" spans="12:28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  <c r="Y134" s="1"/>
    </row>
    <row r="135" spans="12:28" ht="14.25" thickTop="1" thickBot="1">
      <c r="L135" s="59"/>
      <c r="M135" s="230" t="s">
        <v>59</v>
      </c>
      <c r="N135" s="231"/>
      <c r="O135" s="232"/>
      <c r="P135" s="230"/>
      <c r="Q135" s="230"/>
      <c r="R135" s="230" t="s">
        <v>63</v>
      </c>
      <c r="S135" s="231"/>
      <c r="T135" s="232"/>
      <c r="U135" s="230"/>
      <c r="V135" s="230"/>
      <c r="W135" s="389" t="s">
        <v>2</v>
      </c>
      <c r="Y135" s="1"/>
    </row>
    <row r="136" spans="12:28" ht="13.5" thickTop="1">
      <c r="L136" s="61" t="s">
        <v>3</v>
      </c>
      <c r="M136" s="62"/>
      <c r="N136" s="63"/>
      <c r="O136" s="64"/>
      <c r="P136" s="65"/>
      <c r="Q136" s="104"/>
      <c r="R136" s="62"/>
      <c r="S136" s="63"/>
      <c r="T136" s="64"/>
      <c r="U136" s="65"/>
      <c r="V136" s="104"/>
      <c r="W136" s="390" t="s">
        <v>4</v>
      </c>
      <c r="Y136" s="1"/>
    </row>
    <row r="137" spans="12:28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105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105" t="s">
        <v>7</v>
      </c>
      <c r="W137" s="391"/>
      <c r="Y137" s="1"/>
    </row>
    <row r="138" spans="12:28" ht="5.25" customHeight="1" thickTop="1">
      <c r="L138" s="61"/>
      <c r="M138" s="73"/>
      <c r="N138" s="74"/>
      <c r="O138" s="75"/>
      <c r="P138" s="76"/>
      <c r="Q138" s="106"/>
      <c r="R138" s="73"/>
      <c r="S138" s="74"/>
      <c r="T138" s="75"/>
      <c r="U138" s="76"/>
      <c r="V138" s="154"/>
      <c r="W138" s="77"/>
      <c r="Y138" s="1"/>
    </row>
    <row r="139" spans="12:28">
      <c r="L139" s="61" t="s">
        <v>10</v>
      </c>
      <c r="M139" s="78">
        <f t="shared" ref="M139:N141" si="189">+M87+M113</f>
        <v>473</v>
      </c>
      <c r="N139" s="79">
        <f t="shared" si="189"/>
        <v>1045</v>
      </c>
      <c r="O139" s="216">
        <f>M139+N139</f>
        <v>1518</v>
      </c>
      <c r="P139" s="80">
        <f>+P87+P113</f>
        <v>0</v>
      </c>
      <c r="Q139" s="225">
        <f t="shared" ref="Q139:Q141" si="190">O139+P139</f>
        <v>1518</v>
      </c>
      <c r="R139" s="78">
        <f t="shared" ref="R139:S141" si="191">+R87+R113</f>
        <v>380</v>
      </c>
      <c r="S139" s="79">
        <f t="shared" si="191"/>
        <v>2163</v>
      </c>
      <c r="T139" s="216">
        <f>R139+S139</f>
        <v>2543</v>
      </c>
      <c r="U139" s="80">
        <f>+U87+U113</f>
        <v>0</v>
      </c>
      <c r="V139" s="226">
        <f>T139+U139</f>
        <v>2543</v>
      </c>
      <c r="W139" s="81">
        <f>IF(Q139=0,0,((V139/Q139)-1)*100)</f>
        <v>67.523056653491437</v>
      </c>
      <c r="X139" s="347"/>
      <c r="Z139" s="348"/>
    </row>
    <row r="140" spans="12:28">
      <c r="L140" s="61" t="s">
        <v>11</v>
      </c>
      <c r="M140" s="78">
        <f t="shared" si="189"/>
        <v>478</v>
      </c>
      <c r="N140" s="79">
        <f t="shared" si="189"/>
        <v>1088</v>
      </c>
      <c r="O140" s="216">
        <f>M140+N140</f>
        <v>1566</v>
      </c>
      <c r="P140" s="80">
        <f>+P88+P114</f>
        <v>0</v>
      </c>
      <c r="Q140" s="225">
        <f t="shared" si="190"/>
        <v>1566</v>
      </c>
      <c r="R140" s="78">
        <f t="shared" si="191"/>
        <v>467</v>
      </c>
      <c r="S140" s="79">
        <f t="shared" si="191"/>
        <v>2377</v>
      </c>
      <c r="T140" s="216">
        <f>R140+S140</f>
        <v>2844</v>
      </c>
      <c r="U140" s="80">
        <f>+U88+U114</f>
        <v>0</v>
      </c>
      <c r="V140" s="226">
        <f>T140+U140</f>
        <v>2844</v>
      </c>
      <c r="W140" s="81">
        <f>IF(Q140=0,0,((V140/Q140)-1)*100)</f>
        <v>81.609195402298852</v>
      </c>
      <c r="X140" s="347"/>
      <c r="Z140" s="348"/>
    </row>
    <row r="141" spans="12:28" ht="13.5" thickBot="1">
      <c r="L141" s="67" t="s">
        <v>12</v>
      </c>
      <c r="M141" s="78">
        <f t="shared" si="189"/>
        <v>435</v>
      </c>
      <c r="N141" s="79">
        <f t="shared" si="189"/>
        <v>1035</v>
      </c>
      <c r="O141" s="216">
        <f>M141+N141</f>
        <v>1470</v>
      </c>
      <c r="P141" s="80">
        <f>+P89+P115</f>
        <v>1</v>
      </c>
      <c r="Q141" s="225">
        <f t="shared" si="190"/>
        <v>1471</v>
      </c>
      <c r="R141" s="78">
        <f t="shared" si="191"/>
        <v>406</v>
      </c>
      <c r="S141" s="79">
        <f t="shared" si="191"/>
        <v>2399</v>
      </c>
      <c r="T141" s="216">
        <f>R141+S141</f>
        <v>2805</v>
      </c>
      <c r="U141" s="80">
        <f>+U89+U115</f>
        <v>0</v>
      </c>
      <c r="V141" s="226">
        <f>T141+U141</f>
        <v>2805</v>
      </c>
      <c r="W141" s="81">
        <f>IF(Q141=0,0,((V141/Q141)-1)*100)</f>
        <v>90.686607749830046</v>
      </c>
      <c r="Y141" s="1"/>
    </row>
    <row r="142" spans="12:28" ht="14.25" thickTop="1" thickBot="1">
      <c r="L142" s="82" t="s">
        <v>38</v>
      </c>
      <c r="M142" s="83">
        <f>+M139+M140+M141</f>
        <v>1386</v>
      </c>
      <c r="N142" s="84">
        <f t="shared" ref="N142" si="192">+N139+N140+N141</f>
        <v>3168</v>
      </c>
      <c r="O142" s="217">
        <f t="shared" ref="O142" si="193">+O139+O140+O141</f>
        <v>4554</v>
      </c>
      <c r="P142" s="83">
        <f t="shared" ref="P142" si="194">+P139+P140+P141</f>
        <v>1</v>
      </c>
      <c r="Q142" s="217">
        <f t="shared" ref="Q142" si="195">+Q139+Q140+Q141</f>
        <v>4555</v>
      </c>
      <c r="R142" s="83">
        <f t="shared" ref="R142" si="196">+R139+R140+R141</f>
        <v>1253</v>
      </c>
      <c r="S142" s="84">
        <f t="shared" ref="S142" si="197">+S139+S140+S141</f>
        <v>6939</v>
      </c>
      <c r="T142" s="217">
        <f t="shared" ref="T142" si="198">+T139+T140+T141</f>
        <v>8192</v>
      </c>
      <c r="U142" s="83">
        <f t="shared" ref="U142" si="199">+U139+U140+U141</f>
        <v>0</v>
      </c>
      <c r="V142" s="217">
        <f t="shared" ref="V142" si="200">+V139+V140+V141</f>
        <v>8192</v>
      </c>
      <c r="W142" s="85">
        <f t="shared" ref="W142" si="201">IF(Q142=0,0,((V142/Q142)-1)*100)</f>
        <v>79.846322722283205</v>
      </c>
      <c r="X142" s="347"/>
      <c r="Y142" s="360"/>
      <c r="Z142" s="359"/>
    </row>
    <row r="143" spans="12:28" ht="14.25" thickTop="1" thickBot="1">
      <c r="L143" s="61" t="s">
        <v>13</v>
      </c>
      <c r="M143" s="78">
        <f>+M91+M117</f>
        <v>367</v>
      </c>
      <c r="N143" s="79">
        <f>+N91+N117</f>
        <v>952</v>
      </c>
      <c r="O143" s="216">
        <f t="shared" ref="O143:O154" si="202">M143+N143</f>
        <v>1319</v>
      </c>
      <c r="P143" s="80">
        <f>+P91+P117</f>
        <v>2</v>
      </c>
      <c r="Q143" s="225">
        <f t="shared" ref="Q143:Q145" si="203">O143+P143</f>
        <v>1321</v>
      </c>
      <c r="R143" s="78">
        <f>+R91+R117</f>
        <v>409</v>
      </c>
      <c r="S143" s="79">
        <f>+S91+S117</f>
        <v>2170</v>
      </c>
      <c r="T143" s="216">
        <f t="shared" ref="T143" si="204">R143+S143</f>
        <v>2579</v>
      </c>
      <c r="U143" s="80">
        <f>+U91+U117</f>
        <v>3</v>
      </c>
      <c r="V143" s="226">
        <f>T143+U143</f>
        <v>2582</v>
      </c>
      <c r="W143" s="81">
        <f>IF(Q143=0,0,((V143/Q143)-1)*100)</f>
        <v>95.45798637395913</v>
      </c>
      <c r="X143" s="347"/>
      <c r="Y143" s="347"/>
      <c r="Z143" s="359"/>
    </row>
    <row r="144" spans="12:28" ht="14.25" thickTop="1" thickBot="1">
      <c r="L144" s="82" t="s">
        <v>64</v>
      </c>
      <c r="M144" s="83">
        <f>+M142+M143</f>
        <v>1753</v>
      </c>
      <c r="N144" s="84">
        <f t="shared" ref="N144" si="205">+N142+N143</f>
        <v>4120</v>
      </c>
      <c r="O144" s="217">
        <f t="shared" ref="O144" si="206">+O142+O143</f>
        <v>5873</v>
      </c>
      <c r="P144" s="83">
        <f t="shared" ref="P144" si="207">+P142+P143</f>
        <v>3</v>
      </c>
      <c r="Q144" s="217">
        <f t="shared" ref="Q144" si="208">+Q142+Q143</f>
        <v>5876</v>
      </c>
      <c r="R144" s="83">
        <f t="shared" ref="R144" si="209">+R142+R143</f>
        <v>1662</v>
      </c>
      <c r="S144" s="84">
        <f t="shared" ref="S144" si="210">+S142+S143</f>
        <v>9109</v>
      </c>
      <c r="T144" s="217">
        <f t="shared" ref="T144" si="211">+T142+T143</f>
        <v>10771</v>
      </c>
      <c r="U144" s="83">
        <f t="shared" ref="U144" si="212">+U142+U143</f>
        <v>3</v>
      </c>
      <c r="V144" s="217">
        <f t="shared" ref="V144" si="213">+V142+V143</f>
        <v>10774</v>
      </c>
      <c r="W144" s="85">
        <f>IF(Q144=0,0,((V144/Q144)-1)*100)</f>
        <v>83.35602450646698</v>
      </c>
      <c r="X144" s="347"/>
      <c r="Y144" s="347"/>
      <c r="Z144" s="359"/>
      <c r="AA144" s="347"/>
      <c r="AB144" s="347"/>
    </row>
    <row r="145" spans="12:28" ht="13.5" thickTop="1">
      <c r="L145" s="61" t="s">
        <v>14</v>
      </c>
      <c r="M145" s="78">
        <f>+M93+M119</f>
        <v>312</v>
      </c>
      <c r="N145" s="79">
        <f>+N93+N119</f>
        <v>903</v>
      </c>
      <c r="O145" s="216">
        <f t="shared" si="202"/>
        <v>1215</v>
      </c>
      <c r="P145" s="80">
        <f>+P93+P119</f>
        <v>2</v>
      </c>
      <c r="Q145" s="225">
        <f t="shared" si="203"/>
        <v>1217</v>
      </c>
      <c r="R145" s="78"/>
      <c r="S145" s="79"/>
      <c r="T145" s="216"/>
      <c r="U145" s="80"/>
      <c r="V145" s="226"/>
      <c r="W145" s="81"/>
      <c r="Y145" s="1"/>
      <c r="AB145" s="347"/>
    </row>
    <row r="146" spans="12:28" ht="13.5" thickBot="1">
      <c r="L146" s="61" t="s">
        <v>15</v>
      </c>
      <c r="M146" s="78">
        <f>+M94+M120</f>
        <v>334</v>
      </c>
      <c r="N146" s="79">
        <f>+N94+N120</f>
        <v>1423</v>
      </c>
      <c r="O146" s="216">
        <f>M146+N146</f>
        <v>1757</v>
      </c>
      <c r="P146" s="80">
        <f>+P94+P120</f>
        <v>2</v>
      </c>
      <c r="Q146" s="225">
        <f>O146+P146</f>
        <v>1759</v>
      </c>
      <c r="R146" s="78"/>
      <c r="S146" s="79"/>
      <c r="T146" s="216"/>
      <c r="U146" s="80"/>
      <c r="V146" s="226"/>
      <c r="W146" s="81"/>
      <c r="Y146" s="1"/>
    </row>
    <row r="147" spans="12:28" ht="14.25" thickTop="1" thickBot="1">
      <c r="L147" s="82" t="s">
        <v>61</v>
      </c>
      <c r="M147" s="83">
        <f>+M143+M145+M146</f>
        <v>1013</v>
      </c>
      <c r="N147" s="84">
        <f t="shared" ref="N147" si="214">+N143+N145+N146</f>
        <v>3278</v>
      </c>
      <c r="O147" s="217">
        <f t="shared" ref="O147" si="215">+O143+O145+O146</f>
        <v>4291</v>
      </c>
      <c r="P147" s="83">
        <f t="shared" ref="P147" si="216">+P143+P145+P146</f>
        <v>6</v>
      </c>
      <c r="Q147" s="217">
        <f t="shared" ref="Q147" si="217">+Q143+Q145+Q146</f>
        <v>4297</v>
      </c>
      <c r="R147" s="83"/>
      <c r="S147" s="84"/>
      <c r="T147" s="217"/>
      <c r="U147" s="83"/>
      <c r="V147" s="217"/>
      <c r="W147" s="85"/>
      <c r="X147" s="347"/>
      <c r="Y147" s="347"/>
      <c r="Z147" s="359"/>
      <c r="AA147" s="347"/>
      <c r="AB147" s="347"/>
    </row>
    <row r="148" spans="12:28" ht="13.5" thickTop="1">
      <c r="L148" s="61" t="s">
        <v>16</v>
      </c>
      <c r="M148" s="78">
        <f t="shared" ref="M148:N150" si="218">+M96+M122</f>
        <v>459</v>
      </c>
      <c r="N148" s="79">
        <f t="shared" si="218"/>
        <v>1383</v>
      </c>
      <c r="O148" s="216">
        <f t="shared" si="202"/>
        <v>1842</v>
      </c>
      <c r="P148" s="80">
        <f>+P96+P122</f>
        <v>0</v>
      </c>
      <c r="Q148" s="225">
        <f t="shared" ref="Q148:Q154" si="219">O148+P148</f>
        <v>1842</v>
      </c>
      <c r="R148" s="78"/>
      <c r="S148" s="79"/>
      <c r="T148" s="216"/>
      <c r="U148" s="80"/>
      <c r="V148" s="226"/>
      <c r="W148" s="81"/>
      <c r="Y148" s="1"/>
    </row>
    <row r="149" spans="12:28">
      <c r="L149" s="61" t="s">
        <v>17</v>
      </c>
      <c r="M149" s="78">
        <f t="shared" si="218"/>
        <v>382</v>
      </c>
      <c r="N149" s="79">
        <f t="shared" si="218"/>
        <v>1411</v>
      </c>
      <c r="O149" s="216">
        <f>M149+N149</f>
        <v>1793</v>
      </c>
      <c r="P149" s="80">
        <f>+P97+P123</f>
        <v>0</v>
      </c>
      <c r="Q149" s="225">
        <f>O149+P149</f>
        <v>1793</v>
      </c>
      <c r="R149" s="78"/>
      <c r="S149" s="79"/>
      <c r="T149" s="216"/>
      <c r="U149" s="80"/>
      <c r="V149" s="226"/>
      <c r="W149" s="81"/>
      <c r="Y149" s="1"/>
    </row>
    <row r="150" spans="12:28" ht="13.5" thickBot="1">
      <c r="L150" s="61" t="s">
        <v>18</v>
      </c>
      <c r="M150" s="78">
        <f t="shared" si="218"/>
        <v>331</v>
      </c>
      <c r="N150" s="79">
        <f t="shared" si="218"/>
        <v>1454</v>
      </c>
      <c r="O150" s="218">
        <f t="shared" si="202"/>
        <v>1785</v>
      </c>
      <c r="P150" s="86">
        <f>+P98+P124</f>
        <v>0</v>
      </c>
      <c r="Q150" s="225">
        <f t="shared" si="219"/>
        <v>1785</v>
      </c>
      <c r="R150" s="78"/>
      <c r="S150" s="79"/>
      <c r="T150" s="218"/>
      <c r="U150" s="86"/>
      <c r="V150" s="226"/>
      <c r="W150" s="81"/>
      <c r="Y150" s="1"/>
    </row>
    <row r="151" spans="12:28" ht="14.25" thickTop="1" thickBot="1">
      <c r="L151" s="87" t="s">
        <v>39</v>
      </c>
      <c r="M151" s="83">
        <f>+M148+M149+M150</f>
        <v>1172</v>
      </c>
      <c r="N151" s="84">
        <f t="shared" ref="N151" si="220">+N148+N149+N150</f>
        <v>4248</v>
      </c>
      <c r="O151" s="217">
        <f t="shared" ref="O151" si="221">+O148+O149+O150</f>
        <v>5420</v>
      </c>
      <c r="P151" s="83">
        <f t="shared" ref="P151" si="222">+P148+P149+P150</f>
        <v>0</v>
      </c>
      <c r="Q151" s="217">
        <f t="shared" ref="Q151" si="223">+Q148+Q149+Q150</f>
        <v>5420</v>
      </c>
      <c r="R151" s="83"/>
      <c r="S151" s="84"/>
      <c r="T151" s="217"/>
      <c r="U151" s="83"/>
      <c r="V151" s="217"/>
      <c r="W151" s="90"/>
      <c r="Y151" s="1"/>
    </row>
    <row r="152" spans="12:28" ht="13.5" thickTop="1">
      <c r="L152" s="61" t="s">
        <v>21</v>
      </c>
      <c r="M152" s="78">
        <f t="shared" ref="M152:N154" si="224">+M100+M126</f>
        <v>396</v>
      </c>
      <c r="N152" s="79">
        <f t="shared" si="224"/>
        <v>1481</v>
      </c>
      <c r="O152" s="218">
        <f t="shared" si="202"/>
        <v>1877</v>
      </c>
      <c r="P152" s="91">
        <f>+P100+P126</f>
        <v>0</v>
      </c>
      <c r="Q152" s="225">
        <f t="shared" si="219"/>
        <v>1877</v>
      </c>
      <c r="R152" s="78"/>
      <c r="S152" s="79"/>
      <c r="T152" s="218"/>
      <c r="U152" s="91"/>
      <c r="V152" s="226"/>
      <c r="W152" s="81"/>
      <c r="Y152" s="1"/>
    </row>
    <row r="153" spans="12:28">
      <c r="L153" s="61" t="s">
        <v>22</v>
      </c>
      <c r="M153" s="78">
        <f t="shared" si="224"/>
        <v>312</v>
      </c>
      <c r="N153" s="79">
        <f t="shared" si="224"/>
        <v>1589</v>
      </c>
      <c r="O153" s="218">
        <f t="shared" si="202"/>
        <v>1901</v>
      </c>
      <c r="P153" s="80">
        <f>+P101+P127</f>
        <v>0</v>
      </c>
      <c r="Q153" s="225">
        <f t="shared" si="219"/>
        <v>1901</v>
      </c>
      <c r="R153" s="78"/>
      <c r="S153" s="79"/>
      <c r="T153" s="218"/>
      <c r="U153" s="80"/>
      <c r="V153" s="226"/>
      <c r="W153" s="81"/>
      <c r="X153" s="347"/>
      <c r="Z153" s="348"/>
    </row>
    <row r="154" spans="12:28" ht="13.5" thickBot="1">
      <c r="L154" s="61" t="s">
        <v>23</v>
      </c>
      <c r="M154" s="78">
        <f t="shared" si="224"/>
        <v>331</v>
      </c>
      <c r="N154" s="79">
        <f t="shared" si="224"/>
        <v>1701</v>
      </c>
      <c r="O154" s="218">
        <f t="shared" si="202"/>
        <v>2032</v>
      </c>
      <c r="P154" s="80">
        <f>+P102+P128</f>
        <v>0</v>
      </c>
      <c r="Q154" s="225">
        <f t="shared" si="219"/>
        <v>2032</v>
      </c>
      <c r="R154" s="78"/>
      <c r="S154" s="79"/>
      <c r="T154" s="218"/>
      <c r="U154" s="80"/>
      <c r="V154" s="226"/>
      <c r="W154" s="81"/>
    </row>
    <row r="155" spans="12:28" ht="14.25" thickTop="1" thickBot="1">
      <c r="L155" s="82" t="s">
        <v>40</v>
      </c>
      <c r="M155" s="83">
        <f>+M152+M153+M154</f>
        <v>1039</v>
      </c>
      <c r="N155" s="84">
        <f t="shared" ref="N155" si="225">+N152+N153+N154</f>
        <v>4771</v>
      </c>
      <c r="O155" s="217">
        <f t="shared" ref="O155" si="226">+O152+O153+O154</f>
        <v>5810</v>
      </c>
      <c r="P155" s="83">
        <f t="shared" ref="P155" si="227">+P152+P153+P154</f>
        <v>0</v>
      </c>
      <c r="Q155" s="217">
        <f t="shared" ref="Q155" si="228">+Q152+Q153+Q154</f>
        <v>5810</v>
      </c>
      <c r="R155" s="83"/>
      <c r="S155" s="84"/>
      <c r="T155" s="217"/>
      <c r="U155" s="83"/>
      <c r="V155" s="217"/>
      <c r="W155" s="85"/>
    </row>
    <row r="156" spans="12:28" ht="14.25" thickTop="1" thickBot="1">
      <c r="L156" s="82" t="s">
        <v>7</v>
      </c>
      <c r="M156" s="83">
        <f>+M147+M151+M155</f>
        <v>3224</v>
      </c>
      <c r="N156" s="84">
        <f t="shared" ref="N156:Q156" si="229">+N147+N151+N155</f>
        <v>12297</v>
      </c>
      <c r="O156" s="217">
        <f t="shared" si="229"/>
        <v>15521</v>
      </c>
      <c r="P156" s="83">
        <f t="shared" si="229"/>
        <v>6</v>
      </c>
      <c r="Q156" s="217">
        <f t="shared" si="229"/>
        <v>15527</v>
      </c>
      <c r="R156" s="83"/>
      <c r="S156" s="84"/>
      <c r="T156" s="217"/>
      <c r="U156" s="83"/>
      <c r="V156" s="217"/>
      <c r="W156" s="85"/>
      <c r="X156" s="347"/>
      <c r="Y156" s="347"/>
      <c r="Z156" s="359"/>
      <c r="AA156" s="347"/>
      <c r="AB156" s="347"/>
    </row>
    <row r="157" spans="12:28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Y157" s="1"/>
    </row>
    <row r="158" spans="12:28" ht="13.5" thickTop="1">
      <c r="L158" s="463" t="s">
        <v>54</v>
      </c>
      <c r="M158" s="464"/>
      <c r="N158" s="464"/>
      <c r="O158" s="464"/>
      <c r="P158" s="464"/>
      <c r="Q158" s="464"/>
      <c r="R158" s="464"/>
      <c r="S158" s="464"/>
      <c r="T158" s="464"/>
      <c r="U158" s="464"/>
      <c r="V158" s="464"/>
      <c r="W158" s="465"/>
      <c r="Y158" s="1"/>
    </row>
    <row r="159" spans="12:28" ht="24.75" customHeight="1" thickBot="1">
      <c r="L159" s="466" t="s">
        <v>51</v>
      </c>
      <c r="M159" s="467"/>
      <c r="N159" s="467"/>
      <c r="O159" s="467"/>
      <c r="P159" s="467"/>
      <c r="Q159" s="467"/>
      <c r="R159" s="467"/>
      <c r="S159" s="467"/>
      <c r="T159" s="467"/>
      <c r="U159" s="467"/>
      <c r="V159" s="467"/>
      <c r="W159" s="468"/>
      <c r="Y159" s="1"/>
    </row>
    <row r="160" spans="12:28" ht="14.25" thickTop="1" thickBot="1">
      <c r="L160" s="255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7" t="s">
        <v>34</v>
      </c>
      <c r="Y160" s="1"/>
    </row>
    <row r="161" spans="12:27" ht="14.25" thickTop="1" thickBot="1">
      <c r="L161" s="258"/>
      <c r="M161" s="259" t="s">
        <v>59</v>
      </c>
      <c r="N161" s="260"/>
      <c r="O161" s="298"/>
      <c r="P161" s="259"/>
      <c r="Q161" s="259"/>
      <c r="R161" s="259" t="s">
        <v>63</v>
      </c>
      <c r="S161" s="260"/>
      <c r="T161" s="298"/>
      <c r="U161" s="259"/>
      <c r="V161" s="259"/>
      <c r="W161" s="386" t="s">
        <v>2</v>
      </c>
      <c r="Y161" s="1"/>
    </row>
    <row r="162" spans="12:27" ht="13.5" thickTop="1">
      <c r="L162" s="262" t="s">
        <v>3</v>
      </c>
      <c r="M162" s="263"/>
      <c r="N162" s="264"/>
      <c r="O162" s="265"/>
      <c r="P162" s="266"/>
      <c r="Q162" s="265"/>
      <c r="R162" s="263"/>
      <c r="S162" s="264"/>
      <c r="T162" s="265"/>
      <c r="U162" s="266"/>
      <c r="V162" s="265"/>
      <c r="W162" s="387" t="s">
        <v>4</v>
      </c>
      <c r="Y162" s="1"/>
    </row>
    <row r="163" spans="12:27" ht="13.5" thickBot="1">
      <c r="L163" s="268"/>
      <c r="M163" s="269" t="s">
        <v>35</v>
      </c>
      <c r="N163" s="270" t="s">
        <v>36</v>
      </c>
      <c r="O163" s="271" t="s">
        <v>37</v>
      </c>
      <c r="P163" s="272" t="s">
        <v>32</v>
      </c>
      <c r="Q163" s="271" t="s">
        <v>7</v>
      </c>
      <c r="R163" s="269" t="s">
        <v>35</v>
      </c>
      <c r="S163" s="270" t="s">
        <v>36</v>
      </c>
      <c r="T163" s="271" t="s">
        <v>37</v>
      </c>
      <c r="U163" s="272" t="s">
        <v>32</v>
      </c>
      <c r="V163" s="271" t="s">
        <v>7</v>
      </c>
      <c r="W163" s="388"/>
      <c r="Y163" s="1"/>
    </row>
    <row r="164" spans="12:27" ht="5.25" customHeight="1" thickTop="1">
      <c r="L164" s="262"/>
      <c r="M164" s="274"/>
      <c r="N164" s="275"/>
      <c r="O164" s="276"/>
      <c r="P164" s="277"/>
      <c r="Q164" s="276"/>
      <c r="R164" s="274"/>
      <c r="S164" s="275"/>
      <c r="T164" s="276"/>
      <c r="U164" s="277"/>
      <c r="V164" s="276"/>
      <c r="W164" s="278"/>
      <c r="Y164" s="1"/>
    </row>
    <row r="165" spans="12:27">
      <c r="L165" s="262" t="s">
        <v>10</v>
      </c>
      <c r="M165" s="279">
        <v>1</v>
      </c>
      <c r="N165" s="280">
        <v>1</v>
      </c>
      <c r="O165" s="281">
        <f>M165+N165</f>
        <v>2</v>
      </c>
      <c r="P165" s="282">
        <v>0</v>
      </c>
      <c r="Q165" s="281">
        <f>O165+P165</f>
        <v>2</v>
      </c>
      <c r="R165" s="279">
        <v>0</v>
      </c>
      <c r="S165" s="280">
        <v>10</v>
      </c>
      <c r="T165" s="281">
        <f>R165+S165</f>
        <v>10</v>
      </c>
      <c r="U165" s="282">
        <v>0</v>
      </c>
      <c r="V165" s="281">
        <f>T165+U165</f>
        <v>10</v>
      </c>
      <c r="W165" s="283">
        <f>IF(Q165=0,0,((V165/Q165)-1)*100)</f>
        <v>400</v>
      </c>
      <c r="Y165" s="1"/>
    </row>
    <row r="166" spans="12:27">
      <c r="L166" s="262" t="s">
        <v>11</v>
      </c>
      <c r="M166" s="279">
        <v>1</v>
      </c>
      <c r="N166" s="280">
        <v>1</v>
      </c>
      <c r="O166" s="281">
        <f>M166+N166</f>
        <v>2</v>
      </c>
      <c r="P166" s="282">
        <v>0</v>
      </c>
      <c r="Q166" s="281">
        <f>O166+P166</f>
        <v>2</v>
      </c>
      <c r="R166" s="279">
        <v>0</v>
      </c>
      <c r="S166" s="280">
        <v>7</v>
      </c>
      <c r="T166" s="281">
        <f>R166+S166</f>
        <v>7</v>
      </c>
      <c r="U166" s="282">
        <v>0</v>
      </c>
      <c r="V166" s="281">
        <f>T166+U166</f>
        <v>7</v>
      </c>
      <c r="W166" s="283">
        <f>IF(Q166=0,0,((V166/Q166)-1)*100)</f>
        <v>250</v>
      </c>
      <c r="Y166" s="1"/>
    </row>
    <row r="167" spans="12:27" ht="13.5" thickBot="1">
      <c r="L167" s="268" t="s">
        <v>12</v>
      </c>
      <c r="M167" s="279">
        <v>0</v>
      </c>
      <c r="N167" s="280">
        <v>1</v>
      </c>
      <c r="O167" s="281">
        <f>M167+N167</f>
        <v>1</v>
      </c>
      <c r="P167" s="282">
        <v>0</v>
      </c>
      <c r="Q167" s="281">
        <f>O167+P167</f>
        <v>1</v>
      </c>
      <c r="R167" s="279">
        <v>0</v>
      </c>
      <c r="S167" s="280">
        <v>4</v>
      </c>
      <c r="T167" s="281">
        <f>R167+S167</f>
        <v>4</v>
      </c>
      <c r="U167" s="282">
        <v>0</v>
      </c>
      <c r="V167" s="281">
        <f t="shared" ref="V167" si="230">T167+U167</f>
        <v>4</v>
      </c>
      <c r="W167" s="283">
        <f>IF(Q167=0,0,((V167/Q167)-1)*100)</f>
        <v>300</v>
      </c>
      <c r="Y167" s="1"/>
    </row>
    <row r="168" spans="12:27" ht="14.25" thickTop="1" thickBot="1">
      <c r="L168" s="284" t="s">
        <v>57</v>
      </c>
      <c r="M168" s="285">
        <f t="shared" ref="M168:Q168" si="231">+M165+M166+M167</f>
        <v>2</v>
      </c>
      <c r="N168" s="286">
        <f t="shared" si="231"/>
        <v>3</v>
      </c>
      <c r="O168" s="287">
        <f t="shared" si="231"/>
        <v>5</v>
      </c>
      <c r="P168" s="285">
        <f t="shared" si="231"/>
        <v>0</v>
      </c>
      <c r="Q168" s="287">
        <f t="shared" si="231"/>
        <v>5</v>
      </c>
      <c r="R168" s="285">
        <f t="shared" ref="R168" si="232">+R165+R166+R167</f>
        <v>0</v>
      </c>
      <c r="S168" s="286">
        <f t="shared" ref="S168" si="233">+S165+S166+S167</f>
        <v>21</v>
      </c>
      <c r="T168" s="287">
        <f t="shared" ref="T168" si="234">+T165+T166+T167</f>
        <v>21</v>
      </c>
      <c r="U168" s="285">
        <f t="shared" ref="U168" si="235">+U165+U166+U167</f>
        <v>0</v>
      </c>
      <c r="V168" s="287">
        <f t="shared" ref="V168" si="236">+V165+V166+V167</f>
        <v>21</v>
      </c>
      <c r="W168" s="288">
        <f t="shared" ref="W168" si="237">IF(Q168=0,0,((V168/Q168)-1)*100)</f>
        <v>320</v>
      </c>
      <c r="Y168" s="1"/>
    </row>
    <row r="169" spans="12:27" ht="14.25" thickTop="1" thickBot="1">
      <c r="L169" s="262" t="s">
        <v>13</v>
      </c>
      <c r="M169" s="279">
        <v>0</v>
      </c>
      <c r="N169" s="280">
        <v>1</v>
      </c>
      <c r="O169" s="281">
        <f>M169+N169</f>
        <v>1</v>
      </c>
      <c r="P169" s="282">
        <v>0</v>
      </c>
      <c r="Q169" s="281">
        <f>O169+P169</f>
        <v>1</v>
      </c>
      <c r="R169" s="279">
        <v>0</v>
      </c>
      <c r="S169" s="280">
        <v>3</v>
      </c>
      <c r="T169" s="281">
        <f>R169+S169</f>
        <v>3</v>
      </c>
      <c r="U169" s="282">
        <v>0</v>
      </c>
      <c r="V169" s="281">
        <f>T169+U169</f>
        <v>3</v>
      </c>
      <c r="W169" s="283">
        <f t="shared" ref="W169" si="238">IF(Q169=0,0,((V169/Q169)-1)*100)</f>
        <v>200</v>
      </c>
      <c r="X169" s="347"/>
      <c r="Y169" s="347"/>
      <c r="Z169" s="347"/>
      <c r="AA169" s="347"/>
    </row>
    <row r="170" spans="12:27" ht="14.25" thickTop="1" thickBot="1">
      <c r="L170" s="284" t="s">
        <v>64</v>
      </c>
      <c r="M170" s="285">
        <f>+M168+M169</f>
        <v>2</v>
      </c>
      <c r="N170" s="286">
        <f t="shared" ref="N170" si="239">+N168+N169</f>
        <v>4</v>
      </c>
      <c r="O170" s="287">
        <f t="shared" ref="O170" si="240">+O168+O169</f>
        <v>6</v>
      </c>
      <c r="P170" s="285">
        <f t="shared" ref="P170" si="241">+P168+P169</f>
        <v>0</v>
      </c>
      <c r="Q170" s="287">
        <f t="shared" ref="Q170" si="242">+Q168+Q169</f>
        <v>6</v>
      </c>
      <c r="R170" s="285">
        <f t="shared" ref="R170" si="243">+R168+R169</f>
        <v>0</v>
      </c>
      <c r="S170" s="286">
        <f t="shared" ref="S170" si="244">+S168+S169</f>
        <v>24</v>
      </c>
      <c r="T170" s="287">
        <f t="shared" ref="T170" si="245">+T168+T169</f>
        <v>24</v>
      </c>
      <c r="U170" s="285">
        <f t="shared" ref="U170" si="246">+U168+U169</f>
        <v>0</v>
      </c>
      <c r="V170" s="287">
        <f t="shared" ref="V170" si="247">+V168+V169</f>
        <v>24</v>
      </c>
      <c r="W170" s="288">
        <f>IF(Q170=0,0,((V170/Q170)-1)*100)</f>
        <v>300</v>
      </c>
      <c r="Y170" s="1"/>
    </row>
    <row r="171" spans="12:27" ht="13.5" thickTop="1">
      <c r="L171" s="262" t="s">
        <v>14</v>
      </c>
      <c r="M171" s="279">
        <v>0</v>
      </c>
      <c r="N171" s="280">
        <v>1</v>
      </c>
      <c r="O171" s="281">
        <f>M171+N171</f>
        <v>1</v>
      </c>
      <c r="P171" s="282">
        <v>0</v>
      </c>
      <c r="Q171" s="281">
        <f>O171+P171</f>
        <v>1</v>
      </c>
      <c r="R171" s="279"/>
      <c r="S171" s="280"/>
      <c r="T171" s="281"/>
      <c r="U171" s="282"/>
      <c r="V171" s="281"/>
      <c r="W171" s="283"/>
      <c r="Y171" s="1"/>
    </row>
    <row r="172" spans="12:27" ht="13.5" thickBot="1">
      <c r="L172" s="262" t="s">
        <v>15</v>
      </c>
      <c r="M172" s="279">
        <v>0</v>
      </c>
      <c r="N172" s="280">
        <v>2</v>
      </c>
      <c r="O172" s="281">
        <f>M172+N172</f>
        <v>2</v>
      </c>
      <c r="P172" s="282">
        <v>0</v>
      </c>
      <c r="Q172" s="281">
        <f>O172+P172</f>
        <v>2</v>
      </c>
      <c r="R172" s="279"/>
      <c r="S172" s="280"/>
      <c r="T172" s="281"/>
      <c r="U172" s="282"/>
      <c r="V172" s="281"/>
      <c r="W172" s="283"/>
      <c r="Y172" s="1"/>
    </row>
    <row r="173" spans="12:27" ht="14.25" thickTop="1" thickBot="1">
      <c r="L173" s="284" t="s">
        <v>61</v>
      </c>
      <c r="M173" s="285">
        <f t="shared" ref="M173:Q173" si="248">+M169+M171+M172</f>
        <v>0</v>
      </c>
      <c r="N173" s="286">
        <f t="shared" si="248"/>
        <v>4</v>
      </c>
      <c r="O173" s="287">
        <f t="shared" si="248"/>
        <v>4</v>
      </c>
      <c r="P173" s="285">
        <f t="shared" si="248"/>
        <v>0</v>
      </c>
      <c r="Q173" s="287">
        <f t="shared" si="248"/>
        <v>4</v>
      </c>
      <c r="R173" s="285"/>
      <c r="S173" s="286"/>
      <c r="T173" s="287"/>
      <c r="U173" s="285"/>
      <c r="V173" s="287"/>
      <c r="W173" s="288"/>
      <c r="X173" s="347"/>
      <c r="Y173" s="347"/>
      <c r="Z173" s="347"/>
    </row>
    <row r="174" spans="12:27" ht="13.5" thickTop="1">
      <c r="L174" s="262" t="s">
        <v>16</v>
      </c>
      <c r="M174" s="279">
        <v>0</v>
      </c>
      <c r="N174" s="280">
        <v>1</v>
      </c>
      <c r="O174" s="281">
        <f>SUM(M174:N174)</f>
        <v>1</v>
      </c>
      <c r="P174" s="282">
        <v>0</v>
      </c>
      <c r="Q174" s="281">
        <f t="shared" ref="Q174" si="249">O174+P174</f>
        <v>1</v>
      </c>
      <c r="R174" s="279"/>
      <c r="S174" s="280"/>
      <c r="T174" s="281"/>
      <c r="U174" s="282"/>
      <c r="V174" s="281"/>
      <c r="W174" s="283"/>
      <c r="Y174" s="1"/>
    </row>
    <row r="175" spans="12:27">
      <c r="L175" s="262" t="s">
        <v>17</v>
      </c>
      <c r="M175" s="279">
        <v>0</v>
      </c>
      <c r="N175" s="280">
        <v>1</v>
      </c>
      <c r="O175" s="281">
        <f>SUM(M175:N175)</f>
        <v>1</v>
      </c>
      <c r="P175" s="282">
        <v>0</v>
      </c>
      <c r="Q175" s="281">
        <f>O175+P175</f>
        <v>1</v>
      </c>
      <c r="R175" s="279"/>
      <c r="S175" s="280"/>
      <c r="T175" s="281"/>
      <c r="U175" s="282"/>
      <c r="V175" s="281"/>
      <c r="W175" s="283"/>
      <c r="Y175" s="1"/>
    </row>
    <row r="176" spans="12:27" ht="13.5" thickBot="1">
      <c r="L176" s="262" t="s">
        <v>18</v>
      </c>
      <c r="M176" s="279">
        <v>0</v>
      </c>
      <c r="N176" s="280">
        <v>1</v>
      </c>
      <c r="O176" s="289">
        <f>SUM(M176:N176)</f>
        <v>1</v>
      </c>
      <c r="P176" s="290">
        <v>0</v>
      </c>
      <c r="Q176" s="289">
        <f>O176+P176</f>
        <v>1</v>
      </c>
      <c r="R176" s="279"/>
      <c r="S176" s="280"/>
      <c r="T176" s="289"/>
      <c r="U176" s="290"/>
      <c r="V176" s="289"/>
      <c r="W176" s="283"/>
      <c r="Y176" s="1"/>
    </row>
    <row r="177" spans="12:25" ht="14.25" thickTop="1" thickBot="1">
      <c r="L177" s="291" t="s">
        <v>39</v>
      </c>
      <c r="M177" s="292">
        <f t="shared" ref="M177:Q177" si="250">+M174+M175+M176</f>
        <v>0</v>
      </c>
      <c r="N177" s="292">
        <f t="shared" si="250"/>
        <v>3</v>
      </c>
      <c r="O177" s="293">
        <f t="shared" si="250"/>
        <v>3</v>
      </c>
      <c r="P177" s="294">
        <f t="shared" si="250"/>
        <v>0</v>
      </c>
      <c r="Q177" s="293">
        <f t="shared" si="250"/>
        <v>3</v>
      </c>
      <c r="R177" s="292"/>
      <c r="S177" s="292"/>
      <c r="T177" s="293"/>
      <c r="U177" s="294"/>
      <c r="V177" s="293"/>
      <c r="W177" s="295"/>
      <c r="Y177" s="1"/>
    </row>
    <row r="178" spans="12:25" ht="13.5" thickTop="1">
      <c r="L178" s="262" t="s">
        <v>21</v>
      </c>
      <c r="M178" s="279">
        <v>0</v>
      </c>
      <c r="N178" s="280">
        <v>4</v>
      </c>
      <c r="O178" s="289">
        <f>SUM(M178:N178)</f>
        <v>4</v>
      </c>
      <c r="P178" s="296">
        <v>0</v>
      </c>
      <c r="Q178" s="289">
        <f>O178+P178</f>
        <v>4</v>
      </c>
      <c r="R178" s="279"/>
      <c r="S178" s="280"/>
      <c r="T178" s="289"/>
      <c r="U178" s="296"/>
      <c r="V178" s="289"/>
      <c r="W178" s="283"/>
    </row>
    <row r="179" spans="12:25">
      <c r="L179" s="262" t="s">
        <v>22</v>
      </c>
      <c r="M179" s="279">
        <v>0</v>
      </c>
      <c r="N179" s="280">
        <v>1</v>
      </c>
      <c r="O179" s="289">
        <f>SUM(M179:N179)</f>
        <v>1</v>
      </c>
      <c r="P179" s="282">
        <v>0</v>
      </c>
      <c r="Q179" s="289">
        <f>O179+P179</f>
        <v>1</v>
      </c>
      <c r="R179" s="279"/>
      <c r="S179" s="280"/>
      <c r="T179" s="289"/>
      <c r="U179" s="282"/>
      <c r="V179" s="289"/>
      <c r="W179" s="283"/>
    </row>
    <row r="180" spans="12:25" ht="13.5" thickBot="1">
      <c r="L180" s="262" t="s">
        <v>23</v>
      </c>
      <c r="M180" s="279">
        <v>0</v>
      </c>
      <c r="N180" s="280">
        <v>2</v>
      </c>
      <c r="O180" s="289">
        <f>SUM(M180:N180)</f>
        <v>2</v>
      </c>
      <c r="P180" s="282">
        <v>0</v>
      </c>
      <c r="Q180" s="289">
        <f>O180+P180</f>
        <v>2</v>
      </c>
      <c r="R180" s="279"/>
      <c r="S180" s="280"/>
      <c r="T180" s="289"/>
      <c r="U180" s="282"/>
      <c r="V180" s="289"/>
      <c r="W180" s="283"/>
    </row>
    <row r="181" spans="12:25" ht="14.25" thickTop="1" thickBot="1">
      <c r="L181" s="284" t="s">
        <v>40</v>
      </c>
      <c r="M181" s="285">
        <f t="shared" ref="M181:Q181" si="251">+M178+M179+M180</f>
        <v>0</v>
      </c>
      <c r="N181" s="286">
        <f t="shared" si="251"/>
        <v>7</v>
      </c>
      <c r="O181" s="287">
        <f t="shared" si="251"/>
        <v>7</v>
      </c>
      <c r="P181" s="285">
        <f t="shared" si="251"/>
        <v>0</v>
      </c>
      <c r="Q181" s="287">
        <f t="shared" si="251"/>
        <v>7</v>
      </c>
      <c r="R181" s="285"/>
      <c r="S181" s="286"/>
      <c r="T181" s="287"/>
      <c r="U181" s="285"/>
      <c r="V181" s="287"/>
      <c r="W181" s="288"/>
    </row>
    <row r="182" spans="12:25" ht="14.25" thickTop="1" thickBot="1">
      <c r="L182" s="284" t="s">
        <v>7</v>
      </c>
      <c r="M182" s="285">
        <f>+M173+M177+M181</f>
        <v>0</v>
      </c>
      <c r="N182" s="286">
        <f t="shared" ref="N182:Q182" si="252">+N173+N177+N181</f>
        <v>14</v>
      </c>
      <c r="O182" s="287">
        <f t="shared" si="252"/>
        <v>14</v>
      </c>
      <c r="P182" s="285">
        <f t="shared" si="252"/>
        <v>0</v>
      </c>
      <c r="Q182" s="287">
        <f t="shared" si="252"/>
        <v>14</v>
      </c>
      <c r="R182" s="285"/>
      <c r="S182" s="286"/>
      <c r="T182" s="287"/>
      <c r="U182" s="285"/>
      <c r="V182" s="287"/>
      <c r="W182" s="288"/>
      <c r="Y182" s="1"/>
    </row>
    <row r="183" spans="12:25" ht="14.25" thickTop="1" thickBot="1">
      <c r="L183" s="297" t="s">
        <v>60</v>
      </c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  <c r="Y183" s="1"/>
    </row>
    <row r="184" spans="12:25" ht="13.5" thickTop="1">
      <c r="L184" s="463" t="s">
        <v>55</v>
      </c>
      <c r="M184" s="464"/>
      <c r="N184" s="464"/>
      <c r="O184" s="464"/>
      <c r="P184" s="464"/>
      <c r="Q184" s="464"/>
      <c r="R184" s="464"/>
      <c r="S184" s="464"/>
      <c r="T184" s="464"/>
      <c r="U184" s="464"/>
      <c r="V184" s="464"/>
      <c r="W184" s="465"/>
      <c r="Y184" s="1"/>
    </row>
    <row r="185" spans="12:25" ht="13.5" thickBot="1">
      <c r="L185" s="466" t="s">
        <v>52</v>
      </c>
      <c r="M185" s="467"/>
      <c r="N185" s="467"/>
      <c r="O185" s="467"/>
      <c r="P185" s="467"/>
      <c r="Q185" s="467"/>
      <c r="R185" s="467"/>
      <c r="S185" s="467"/>
      <c r="T185" s="467"/>
      <c r="U185" s="467"/>
      <c r="V185" s="467"/>
      <c r="W185" s="468"/>
      <c r="Y185" s="1"/>
    </row>
    <row r="186" spans="12:25" ht="14.25" thickTop="1" thickBot="1">
      <c r="L186" s="255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7" t="s">
        <v>34</v>
      </c>
      <c r="Y186" s="1"/>
    </row>
    <row r="187" spans="12:25" ht="14.25" thickTop="1" thickBot="1">
      <c r="L187" s="258"/>
      <c r="M187" s="259" t="s">
        <v>59</v>
      </c>
      <c r="N187" s="260"/>
      <c r="O187" s="298"/>
      <c r="P187" s="259"/>
      <c r="Q187" s="259"/>
      <c r="R187" s="259" t="s">
        <v>63</v>
      </c>
      <c r="S187" s="260"/>
      <c r="T187" s="298"/>
      <c r="U187" s="259"/>
      <c r="V187" s="259"/>
      <c r="W187" s="386" t="s">
        <v>2</v>
      </c>
      <c r="Y187" s="1"/>
    </row>
    <row r="188" spans="12:25" ht="13.5" thickTop="1">
      <c r="L188" s="262" t="s">
        <v>3</v>
      </c>
      <c r="M188" s="263"/>
      <c r="N188" s="264"/>
      <c r="O188" s="265"/>
      <c r="P188" s="266"/>
      <c r="Q188" s="265"/>
      <c r="R188" s="263"/>
      <c r="S188" s="264"/>
      <c r="T188" s="265"/>
      <c r="U188" s="266"/>
      <c r="V188" s="265"/>
      <c r="W188" s="387" t="s">
        <v>4</v>
      </c>
      <c r="Y188" s="1"/>
    </row>
    <row r="189" spans="12:25" ht="13.5" thickBot="1">
      <c r="L189" s="268"/>
      <c r="M189" s="269" t="s">
        <v>35</v>
      </c>
      <c r="N189" s="270" t="s">
        <v>36</v>
      </c>
      <c r="O189" s="271" t="s">
        <v>37</v>
      </c>
      <c r="P189" s="272" t="s">
        <v>32</v>
      </c>
      <c r="Q189" s="271" t="s">
        <v>7</v>
      </c>
      <c r="R189" s="269" t="s">
        <v>35</v>
      </c>
      <c r="S189" s="270" t="s">
        <v>36</v>
      </c>
      <c r="T189" s="271" t="s">
        <v>37</v>
      </c>
      <c r="U189" s="272" t="s">
        <v>32</v>
      </c>
      <c r="V189" s="271" t="s">
        <v>7</v>
      </c>
      <c r="W189" s="388"/>
      <c r="Y189" s="1"/>
    </row>
    <row r="190" spans="12:25" ht="6" customHeight="1" thickTop="1">
      <c r="L190" s="262"/>
      <c r="M190" s="274"/>
      <c r="N190" s="275"/>
      <c r="O190" s="276"/>
      <c r="P190" s="277"/>
      <c r="Q190" s="276"/>
      <c r="R190" s="274"/>
      <c r="S190" s="275"/>
      <c r="T190" s="276"/>
      <c r="U190" s="277"/>
      <c r="V190" s="276"/>
      <c r="W190" s="278"/>
      <c r="Y190" s="1"/>
    </row>
    <row r="191" spans="12:25">
      <c r="L191" s="262" t="s">
        <v>10</v>
      </c>
      <c r="M191" s="279">
        <v>10</v>
      </c>
      <c r="N191" s="280">
        <v>40</v>
      </c>
      <c r="O191" s="281">
        <f>M191+N191</f>
        <v>50</v>
      </c>
      <c r="P191" s="282">
        <v>0</v>
      </c>
      <c r="Q191" s="281">
        <f>O191+P191</f>
        <v>50</v>
      </c>
      <c r="R191" s="279">
        <v>51</v>
      </c>
      <c r="S191" s="280">
        <v>487</v>
      </c>
      <c r="T191" s="281">
        <f>R191+S191</f>
        <v>538</v>
      </c>
      <c r="U191" s="282">
        <v>0</v>
      </c>
      <c r="V191" s="281">
        <f>T191+U191</f>
        <v>538</v>
      </c>
      <c r="W191" s="283">
        <f>IF(Q191=0,0,((V191/Q191)-1)*100)</f>
        <v>976</v>
      </c>
      <c r="Y191" s="1"/>
    </row>
    <row r="192" spans="12:25">
      <c r="L192" s="262" t="s">
        <v>11</v>
      </c>
      <c r="M192" s="279">
        <v>26</v>
      </c>
      <c r="N192" s="280">
        <v>84</v>
      </c>
      <c r="O192" s="281">
        <f>M192+N192</f>
        <v>110</v>
      </c>
      <c r="P192" s="282">
        <v>0</v>
      </c>
      <c r="Q192" s="281">
        <f>O192+P192</f>
        <v>110</v>
      </c>
      <c r="R192" s="279">
        <v>40</v>
      </c>
      <c r="S192" s="280">
        <v>477</v>
      </c>
      <c r="T192" s="281">
        <f>R192+S192</f>
        <v>517</v>
      </c>
      <c r="U192" s="282">
        <v>0</v>
      </c>
      <c r="V192" s="281">
        <f>T192+U192</f>
        <v>517</v>
      </c>
      <c r="W192" s="283">
        <f>IF(Q192=0,0,((V192/Q192)-1)*100)</f>
        <v>370</v>
      </c>
      <c r="Y192" s="1"/>
    </row>
    <row r="193" spans="12:27" ht="13.5" thickBot="1">
      <c r="L193" s="268" t="s">
        <v>12</v>
      </c>
      <c r="M193" s="279">
        <v>55</v>
      </c>
      <c r="N193" s="280">
        <v>159</v>
      </c>
      <c r="O193" s="281">
        <f>M193+N193</f>
        <v>214</v>
      </c>
      <c r="P193" s="282">
        <v>0</v>
      </c>
      <c r="Q193" s="281">
        <f>O193+P193</f>
        <v>214</v>
      </c>
      <c r="R193" s="279">
        <v>54</v>
      </c>
      <c r="S193" s="280">
        <v>485</v>
      </c>
      <c r="T193" s="281">
        <f>R193+S193</f>
        <v>539</v>
      </c>
      <c r="U193" s="282">
        <v>0</v>
      </c>
      <c r="V193" s="281">
        <f t="shared" ref="V193" si="253">T193+U193</f>
        <v>539</v>
      </c>
      <c r="W193" s="283">
        <f>IF(Q193=0,0,((V193/Q193)-1)*100)</f>
        <v>151.86915887850466</v>
      </c>
      <c r="Y193" s="1"/>
    </row>
    <row r="194" spans="12:27" ht="14.25" thickTop="1" thickBot="1">
      <c r="L194" s="284" t="s">
        <v>38</v>
      </c>
      <c r="M194" s="285">
        <f t="shared" ref="M194:Q194" si="254">+M191+M192+M193</f>
        <v>91</v>
      </c>
      <c r="N194" s="286">
        <f t="shared" si="254"/>
        <v>283</v>
      </c>
      <c r="O194" s="287">
        <f t="shared" si="254"/>
        <v>374</v>
      </c>
      <c r="P194" s="285">
        <f t="shared" si="254"/>
        <v>0</v>
      </c>
      <c r="Q194" s="287">
        <f t="shared" si="254"/>
        <v>374</v>
      </c>
      <c r="R194" s="285">
        <f t="shared" ref="R194" si="255">+R191+R192+R193</f>
        <v>145</v>
      </c>
      <c r="S194" s="286">
        <f t="shared" ref="S194" si="256">+S191+S192+S193</f>
        <v>1449</v>
      </c>
      <c r="T194" s="287">
        <f t="shared" ref="T194" si="257">+T191+T192+T193</f>
        <v>1594</v>
      </c>
      <c r="U194" s="285">
        <f t="shared" ref="U194" si="258">+U191+U192+U193</f>
        <v>0</v>
      </c>
      <c r="V194" s="287">
        <f t="shared" ref="V194" si="259">+V191+V192+V193</f>
        <v>1594</v>
      </c>
      <c r="W194" s="288">
        <f t="shared" ref="W194" si="260">IF(Q194=0,0,((V194/Q194)-1)*100)</f>
        <v>326.20320855614972</v>
      </c>
      <c r="X194" s="347"/>
      <c r="Y194" s="347"/>
      <c r="Z194" s="347"/>
      <c r="AA194" s="347"/>
    </row>
    <row r="195" spans="12:27" ht="14.25" thickTop="1" thickBot="1">
      <c r="L195" s="262" t="s">
        <v>13</v>
      </c>
      <c r="M195" s="279">
        <v>60</v>
      </c>
      <c r="N195" s="280">
        <v>139</v>
      </c>
      <c r="O195" s="281">
        <f>M195+N195</f>
        <v>199</v>
      </c>
      <c r="P195" s="282">
        <v>0</v>
      </c>
      <c r="Q195" s="281">
        <f>O195+P195</f>
        <v>199</v>
      </c>
      <c r="R195" s="279">
        <v>48</v>
      </c>
      <c r="S195" s="280">
        <v>432</v>
      </c>
      <c r="T195" s="281">
        <f>R195+S195</f>
        <v>480</v>
      </c>
      <c r="U195" s="282">
        <v>0</v>
      </c>
      <c r="V195" s="281">
        <f>T195+U195</f>
        <v>480</v>
      </c>
      <c r="W195" s="283">
        <f t="shared" ref="W195" si="261">IF(Q195=0,0,((V195/Q195)-1)*100)</f>
        <v>141.20603015075375</v>
      </c>
      <c r="Y195" s="1"/>
    </row>
    <row r="196" spans="12:27" ht="14.25" thickTop="1" thickBot="1">
      <c r="L196" s="284" t="s">
        <v>64</v>
      </c>
      <c r="M196" s="285">
        <f>+M194+M195</f>
        <v>151</v>
      </c>
      <c r="N196" s="286">
        <f t="shared" ref="N196" si="262">+N194+N195</f>
        <v>422</v>
      </c>
      <c r="O196" s="287">
        <f t="shared" ref="O196" si="263">+O194+O195</f>
        <v>573</v>
      </c>
      <c r="P196" s="285">
        <f t="shared" ref="P196" si="264">+P194+P195</f>
        <v>0</v>
      </c>
      <c r="Q196" s="287">
        <f t="shared" ref="Q196" si="265">+Q194+Q195</f>
        <v>573</v>
      </c>
      <c r="R196" s="285">
        <f t="shared" ref="R196" si="266">+R194+R195</f>
        <v>193</v>
      </c>
      <c r="S196" s="286">
        <f t="shared" ref="S196" si="267">+S194+S195</f>
        <v>1881</v>
      </c>
      <c r="T196" s="287">
        <f t="shared" ref="T196" si="268">+T194+T195</f>
        <v>2074</v>
      </c>
      <c r="U196" s="285">
        <f t="shared" ref="U196" si="269">+U194+U195</f>
        <v>0</v>
      </c>
      <c r="V196" s="287">
        <f t="shared" ref="V196" si="270">+V194+V195</f>
        <v>2074</v>
      </c>
      <c r="W196" s="288">
        <f>IF(Q196=0,0,((V196/Q196)-1)*100)</f>
        <v>261.95462478184993</v>
      </c>
      <c r="Y196" s="1"/>
    </row>
    <row r="197" spans="12:27" ht="13.5" thickTop="1">
      <c r="L197" s="262" t="s">
        <v>14</v>
      </c>
      <c r="M197" s="279">
        <v>44</v>
      </c>
      <c r="N197" s="280">
        <v>181</v>
      </c>
      <c r="O197" s="281">
        <f>M197+N197</f>
        <v>225</v>
      </c>
      <c r="P197" s="282">
        <v>0</v>
      </c>
      <c r="Q197" s="281">
        <f>O197+P197</f>
        <v>225</v>
      </c>
      <c r="R197" s="279"/>
      <c r="S197" s="280"/>
      <c r="T197" s="281"/>
      <c r="U197" s="282"/>
      <c r="V197" s="281"/>
      <c r="W197" s="283"/>
      <c r="Y197" s="1"/>
    </row>
    <row r="198" spans="12:27" ht="13.5" thickBot="1">
      <c r="L198" s="262" t="s">
        <v>15</v>
      </c>
      <c r="M198" s="279">
        <v>13</v>
      </c>
      <c r="N198" s="280">
        <v>368</v>
      </c>
      <c r="O198" s="281">
        <f>M198+N198</f>
        <v>381</v>
      </c>
      <c r="P198" s="282">
        <v>0</v>
      </c>
      <c r="Q198" s="281">
        <f>O198+P198</f>
        <v>381</v>
      </c>
      <c r="R198" s="279"/>
      <c r="S198" s="280"/>
      <c r="T198" s="281"/>
      <c r="U198" s="282"/>
      <c r="V198" s="281"/>
      <c r="W198" s="283"/>
      <c r="Y198" s="1"/>
    </row>
    <row r="199" spans="12:27" ht="14.25" thickTop="1" thickBot="1">
      <c r="L199" s="284" t="s">
        <v>61</v>
      </c>
      <c r="M199" s="285">
        <f t="shared" ref="M199:Q199" si="271">+M195+M197+M198</f>
        <v>117</v>
      </c>
      <c r="N199" s="286">
        <f t="shared" si="271"/>
        <v>688</v>
      </c>
      <c r="O199" s="287">
        <f t="shared" si="271"/>
        <v>805</v>
      </c>
      <c r="P199" s="285">
        <f t="shared" si="271"/>
        <v>0</v>
      </c>
      <c r="Q199" s="287">
        <f t="shared" si="271"/>
        <v>805</v>
      </c>
      <c r="R199" s="285"/>
      <c r="S199" s="286"/>
      <c r="T199" s="287"/>
      <c r="U199" s="285"/>
      <c r="V199" s="287"/>
      <c r="W199" s="288"/>
      <c r="X199" s="347"/>
      <c r="Y199" s="347"/>
      <c r="Z199" s="347"/>
    </row>
    <row r="200" spans="12:27" ht="13.5" thickTop="1">
      <c r="L200" s="262" t="s">
        <v>16</v>
      </c>
      <c r="M200" s="279">
        <v>17</v>
      </c>
      <c r="N200" s="280">
        <v>321</v>
      </c>
      <c r="O200" s="281">
        <f>SUM(M200:N200)</f>
        <v>338</v>
      </c>
      <c r="P200" s="282">
        <v>0</v>
      </c>
      <c r="Q200" s="281">
        <f>O200+P200</f>
        <v>338</v>
      </c>
      <c r="R200" s="279"/>
      <c r="S200" s="280"/>
      <c r="T200" s="281"/>
      <c r="U200" s="282"/>
      <c r="V200" s="281"/>
      <c r="W200" s="283"/>
      <c r="Y200" s="1"/>
    </row>
    <row r="201" spans="12:27">
      <c r="L201" s="262" t="s">
        <v>17</v>
      </c>
      <c r="M201" s="279">
        <v>28</v>
      </c>
      <c r="N201" s="280">
        <v>397</v>
      </c>
      <c r="O201" s="281">
        <f>SUM(M201:N201)</f>
        <v>425</v>
      </c>
      <c r="P201" s="282">
        <v>0</v>
      </c>
      <c r="Q201" s="281">
        <f>O201+P201</f>
        <v>425</v>
      </c>
      <c r="R201" s="279"/>
      <c r="S201" s="280"/>
      <c r="T201" s="281"/>
      <c r="U201" s="282"/>
      <c r="V201" s="281"/>
      <c r="W201" s="283"/>
      <c r="Y201" s="1"/>
    </row>
    <row r="202" spans="12:27" ht="13.5" thickBot="1">
      <c r="L202" s="262" t="s">
        <v>18</v>
      </c>
      <c r="M202" s="279">
        <v>38</v>
      </c>
      <c r="N202" s="280">
        <v>432</v>
      </c>
      <c r="O202" s="289">
        <f>SUM(M202:N202)</f>
        <v>470</v>
      </c>
      <c r="P202" s="290">
        <v>0</v>
      </c>
      <c r="Q202" s="289">
        <f>O202+P202</f>
        <v>470</v>
      </c>
      <c r="R202" s="279"/>
      <c r="S202" s="280"/>
      <c r="T202" s="289"/>
      <c r="U202" s="290"/>
      <c r="V202" s="289"/>
      <c r="W202" s="283"/>
      <c r="Y202" s="1"/>
    </row>
    <row r="203" spans="12:27" ht="14.25" thickTop="1" thickBot="1">
      <c r="L203" s="291" t="s">
        <v>39</v>
      </c>
      <c r="M203" s="292">
        <f t="shared" ref="M203:Q203" si="272">+M200+M201+M202</f>
        <v>83</v>
      </c>
      <c r="N203" s="292">
        <f t="shared" si="272"/>
        <v>1150</v>
      </c>
      <c r="O203" s="293">
        <f t="shared" si="272"/>
        <v>1233</v>
      </c>
      <c r="P203" s="294">
        <f t="shared" si="272"/>
        <v>0</v>
      </c>
      <c r="Q203" s="293">
        <f t="shared" si="272"/>
        <v>1233</v>
      </c>
      <c r="R203" s="292"/>
      <c r="S203" s="292"/>
      <c r="T203" s="293"/>
      <c r="U203" s="294"/>
      <c r="V203" s="293"/>
      <c r="W203" s="295"/>
    </row>
    <row r="204" spans="12:27" ht="13.5" thickTop="1">
      <c r="L204" s="262" t="s">
        <v>21</v>
      </c>
      <c r="M204" s="279">
        <v>44</v>
      </c>
      <c r="N204" s="280">
        <v>494</v>
      </c>
      <c r="O204" s="289">
        <f>SUM(M204:N204)</f>
        <v>538</v>
      </c>
      <c r="P204" s="296">
        <v>0</v>
      </c>
      <c r="Q204" s="289">
        <f>O204+P204</f>
        <v>538</v>
      </c>
      <c r="R204" s="279"/>
      <c r="S204" s="280"/>
      <c r="T204" s="289"/>
      <c r="U204" s="296"/>
      <c r="V204" s="289"/>
      <c r="W204" s="283"/>
    </row>
    <row r="205" spans="12:27">
      <c r="L205" s="262" t="s">
        <v>22</v>
      </c>
      <c r="M205" s="279">
        <v>48</v>
      </c>
      <c r="N205" s="280">
        <v>462</v>
      </c>
      <c r="O205" s="289">
        <f>SUM(M205:N205)</f>
        <v>510</v>
      </c>
      <c r="P205" s="282">
        <v>0</v>
      </c>
      <c r="Q205" s="289">
        <f>O205+P205</f>
        <v>510</v>
      </c>
      <c r="R205" s="279"/>
      <c r="S205" s="280"/>
      <c r="T205" s="289"/>
      <c r="U205" s="282"/>
      <c r="V205" s="289"/>
      <c r="W205" s="283"/>
    </row>
    <row r="206" spans="12:27" ht="13.5" thickBot="1">
      <c r="L206" s="262" t="s">
        <v>23</v>
      </c>
      <c r="M206" s="279">
        <v>40</v>
      </c>
      <c r="N206" s="280">
        <v>437</v>
      </c>
      <c r="O206" s="289">
        <f>SUM(M206:N206)</f>
        <v>477</v>
      </c>
      <c r="P206" s="282">
        <v>0</v>
      </c>
      <c r="Q206" s="289">
        <f>O206+P206</f>
        <v>477</v>
      </c>
      <c r="R206" s="279"/>
      <c r="S206" s="280"/>
      <c r="T206" s="289"/>
      <c r="U206" s="282"/>
      <c r="V206" s="289"/>
      <c r="W206" s="283"/>
    </row>
    <row r="207" spans="12:27" ht="14.25" thickTop="1" thickBot="1">
      <c r="L207" s="284" t="s">
        <v>40</v>
      </c>
      <c r="M207" s="285">
        <f t="shared" ref="M207:Q207" si="273">+M204+M205+M206</f>
        <v>132</v>
      </c>
      <c r="N207" s="286">
        <f t="shared" si="273"/>
        <v>1393</v>
      </c>
      <c r="O207" s="287">
        <f t="shared" si="273"/>
        <v>1525</v>
      </c>
      <c r="P207" s="285">
        <f t="shared" si="273"/>
        <v>0</v>
      </c>
      <c r="Q207" s="287">
        <f t="shared" si="273"/>
        <v>1525</v>
      </c>
      <c r="R207" s="285"/>
      <c r="S207" s="286"/>
      <c r="T207" s="287"/>
      <c r="U207" s="285"/>
      <c r="V207" s="287"/>
      <c r="W207" s="288"/>
      <c r="Y207" s="1"/>
    </row>
    <row r="208" spans="12:27" ht="14.25" thickTop="1" thickBot="1">
      <c r="L208" s="284" t="s">
        <v>7</v>
      </c>
      <c r="M208" s="285">
        <f>+M199+M203+M207</f>
        <v>332</v>
      </c>
      <c r="N208" s="286">
        <f t="shared" ref="N208:Q208" si="274">+N199+N203+N207</f>
        <v>3231</v>
      </c>
      <c r="O208" s="287">
        <f t="shared" si="274"/>
        <v>3563</v>
      </c>
      <c r="P208" s="285">
        <f t="shared" si="274"/>
        <v>0</v>
      </c>
      <c r="Q208" s="287">
        <f t="shared" si="274"/>
        <v>3563</v>
      </c>
      <c r="R208" s="285"/>
      <c r="S208" s="286"/>
      <c r="T208" s="287"/>
      <c r="U208" s="285"/>
      <c r="V208" s="287"/>
      <c r="W208" s="288"/>
      <c r="Y208" s="347"/>
    </row>
    <row r="209" spans="12:27" ht="14.25" thickTop="1" thickBot="1">
      <c r="L209" s="297" t="s">
        <v>60</v>
      </c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  <c r="Y209" s="1"/>
    </row>
    <row r="210" spans="12:27" ht="13.5" thickTop="1">
      <c r="L210" s="454" t="s">
        <v>56</v>
      </c>
      <c r="M210" s="455"/>
      <c r="N210" s="455"/>
      <c r="O210" s="455"/>
      <c r="P210" s="455"/>
      <c r="Q210" s="455"/>
      <c r="R210" s="455"/>
      <c r="S210" s="455"/>
      <c r="T210" s="455"/>
      <c r="U210" s="455"/>
      <c r="V210" s="455"/>
      <c r="W210" s="456"/>
      <c r="Y210" s="1"/>
    </row>
    <row r="211" spans="12:27" ht="13.5" thickBot="1">
      <c r="L211" s="457" t="s">
        <v>53</v>
      </c>
      <c r="M211" s="458"/>
      <c r="N211" s="458"/>
      <c r="O211" s="458"/>
      <c r="P211" s="458"/>
      <c r="Q211" s="458"/>
      <c r="R211" s="458"/>
      <c r="S211" s="458"/>
      <c r="T211" s="458"/>
      <c r="U211" s="458"/>
      <c r="V211" s="458"/>
      <c r="W211" s="459"/>
      <c r="Y211" s="1"/>
    </row>
    <row r="212" spans="12:27" ht="5.25" customHeight="1" thickTop="1" thickBot="1">
      <c r="L212" s="255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7" t="s">
        <v>34</v>
      </c>
      <c r="Y212" s="1"/>
    </row>
    <row r="213" spans="12:27" ht="12.75" customHeight="1" thickTop="1" thickBot="1">
      <c r="L213" s="258"/>
      <c r="M213" s="448" t="s">
        <v>59</v>
      </c>
      <c r="N213" s="449"/>
      <c r="O213" s="449"/>
      <c r="P213" s="449"/>
      <c r="Q213" s="449"/>
      <c r="R213" s="259" t="s">
        <v>63</v>
      </c>
      <c r="S213" s="260"/>
      <c r="T213" s="298"/>
      <c r="U213" s="259"/>
      <c r="V213" s="259"/>
      <c r="W213" s="386" t="s">
        <v>2</v>
      </c>
      <c r="Y213" s="1"/>
    </row>
    <row r="214" spans="12:27" ht="13.5" thickTop="1">
      <c r="L214" s="262" t="s">
        <v>3</v>
      </c>
      <c r="M214" s="263"/>
      <c r="N214" s="264"/>
      <c r="O214" s="265"/>
      <c r="P214" s="266"/>
      <c r="Q214" s="312"/>
      <c r="R214" s="263"/>
      <c r="S214" s="264"/>
      <c r="T214" s="265"/>
      <c r="U214" s="266"/>
      <c r="V214" s="385"/>
      <c r="W214" s="387" t="s">
        <v>4</v>
      </c>
      <c r="Y214" s="1"/>
    </row>
    <row r="215" spans="12:27" ht="13.5" thickBot="1">
      <c r="L215" s="268"/>
      <c r="M215" s="269" t="s">
        <v>35</v>
      </c>
      <c r="N215" s="270" t="s">
        <v>36</v>
      </c>
      <c r="O215" s="271" t="s">
        <v>37</v>
      </c>
      <c r="P215" s="272" t="s">
        <v>32</v>
      </c>
      <c r="Q215" s="313" t="s">
        <v>7</v>
      </c>
      <c r="R215" s="269" t="s">
        <v>35</v>
      </c>
      <c r="S215" s="270" t="s">
        <v>36</v>
      </c>
      <c r="T215" s="271" t="s">
        <v>37</v>
      </c>
      <c r="U215" s="272" t="s">
        <v>32</v>
      </c>
      <c r="V215" s="381" t="s">
        <v>7</v>
      </c>
      <c r="W215" s="388"/>
      <c r="Y215" s="1"/>
    </row>
    <row r="216" spans="12:27" ht="4.5" customHeight="1" thickTop="1">
      <c r="L216" s="262"/>
      <c r="M216" s="274"/>
      <c r="N216" s="275"/>
      <c r="O216" s="276"/>
      <c r="P216" s="277"/>
      <c r="Q216" s="314"/>
      <c r="R216" s="274"/>
      <c r="S216" s="275"/>
      <c r="T216" s="276"/>
      <c r="U216" s="277"/>
      <c r="V216" s="316"/>
      <c r="W216" s="278"/>
      <c r="Y216" s="1"/>
    </row>
    <row r="217" spans="12:27">
      <c r="L217" s="262" t="s">
        <v>10</v>
      </c>
      <c r="M217" s="279">
        <f t="shared" ref="M217:N219" si="275">+M165+M191</f>
        <v>11</v>
      </c>
      <c r="N217" s="280">
        <f t="shared" si="275"/>
        <v>41</v>
      </c>
      <c r="O217" s="281">
        <f>M217+N217</f>
        <v>52</v>
      </c>
      <c r="P217" s="282">
        <f>+P165+P191</f>
        <v>0</v>
      </c>
      <c r="Q217" s="315">
        <f t="shared" ref="Q217" si="276">O217+P217</f>
        <v>52</v>
      </c>
      <c r="R217" s="279">
        <f t="shared" ref="R217:S219" si="277">+R165+R191</f>
        <v>51</v>
      </c>
      <c r="S217" s="280">
        <f t="shared" si="277"/>
        <v>497</v>
      </c>
      <c r="T217" s="281">
        <f>R217+S217</f>
        <v>548</v>
      </c>
      <c r="U217" s="282">
        <f>+U165+U191</f>
        <v>0</v>
      </c>
      <c r="V217" s="317">
        <f>T217+U217</f>
        <v>548</v>
      </c>
      <c r="W217" s="283">
        <f>IF(Q217=0,0,((V217/Q217)-1)*100)</f>
        <v>953.84615384615381</v>
      </c>
      <c r="Y217" s="1"/>
    </row>
    <row r="218" spans="12:27">
      <c r="L218" s="262" t="s">
        <v>11</v>
      </c>
      <c r="M218" s="279">
        <f t="shared" si="275"/>
        <v>27</v>
      </c>
      <c r="N218" s="280">
        <f t="shared" si="275"/>
        <v>85</v>
      </c>
      <c r="O218" s="281">
        <f t="shared" ref="O218:O219" si="278">M218+N218</f>
        <v>112</v>
      </c>
      <c r="P218" s="282">
        <f>+P166+P192</f>
        <v>0</v>
      </c>
      <c r="Q218" s="315">
        <f>O218+P218</f>
        <v>112</v>
      </c>
      <c r="R218" s="279">
        <f t="shared" si="277"/>
        <v>40</v>
      </c>
      <c r="S218" s="280">
        <f t="shared" si="277"/>
        <v>484</v>
      </c>
      <c r="T218" s="281">
        <f t="shared" ref="T218:T219" si="279">R218+S218</f>
        <v>524</v>
      </c>
      <c r="U218" s="282">
        <f>+U166+U192</f>
        <v>0</v>
      </c>
      <c r="V218" s="317">
        <f>T218+U218</f>
        <v>524</v>
      </c>
      <c r="W218" s="283">
        <f>IF(Q218=0,0,((V218/Q218)-1)*100)</f>
        <v>367.85714285714289</v>
      </c>
      <c r="Y218" s="1"/>
    </row>
    <row r="219" spans="12:27" ht="13.5" thickBot="1">
      <c r="L219" s="268" t="s">
        <v>12</v>
      </c>
      <c r="M219" s="279">
        <f t="shared" si="275"/>
        <v>55</v>
      </c>
      <c r="N219" s="280">
        <f t="shared" si="275"/>
        <v>160</v>
      </c>
      <c r="O219" s="281">
        <f t="shared" si="278"/>
        <v>215</v>
      </c>
      <c r="P219" s="282">
        <f>+P167+P193</f>
        <v>0</v>
      </c>
      <c r="Q219" s="315">
        <f>O219+P219</f>
        <v>215</v>
      </c>
      <c r="R219" s="279">
        <f t="shared" si="277"/>
        <v>54</v>
      </c>
      <c r="S219" s="280">
        <f t="shared" si="277"/>
        <v>489</v>
      </c>
      <c r="T219" s="281">
        <f t="shared" si="279"/>
        <v>543</v>
      </c>
      <c r="U219" s="282">
        <f>+U167+U193</f>
        <v>0</v>
      </c>
      <c r="V219" s="317">
        <f>T219+U219</f>
        <v>543</v>
      </c>
      <c r="W219" s="283">
        <f>IF(Q219=0,0,((V219/Q219)-1)*100)</f>
        <v>152.55813953488371</v>
      </c>
      <c r="X219" s="347"/>
      <c r="Y219" s="347"/>
      <c r="Z219" s="347"/>
      <c r="AA219" s="347"/>
    </row>
    <row r="220" spans="12:27" ht="14.25" thickTop="1" thickBot="1">
      <c r="L220" s="284" t="s">
        <v>38</v>
      </c>
      <c r="M220" s="285">
        <f>+M217+M218+M219</f>
        <v>93</v>
      </c>
      <c r="N220" s="286">
        <f t="shared" ref="N220" si="280">+N217+N218+N219</f>
        <v>286</v>
      </c>
      <c r="O220" s="287">
        <f t="shared" ref="O220" si="281">+O217+O218+O219</f>
        <v>379</v>
      </c>
      <c r="P220" s="285">
        <f t="shared" ref="P220" si="282">+P217+P218+P219</f>
        <v>0</v>
      </c>
      <c r="Q220" s="287">
        <f t="shared" ref="Q220" si="283">+Q217+Q218+Q219</f>
        <v>379</v>
      </c>
      <c r="R220" s="285">
        <f t="shared" ref="R220" si="284">+R217+R218+R219</f>
        <v>145</v>
      </c>
      <c r="S220" s="286">
        <f t="shared" ref="S220" si="285">+S217+S218+S219</f>
        <v>1470</v>
      </c>
      <c r="T220" s="287">
        <f t="shared" ref="T220" si="286">+T217+T218+T219</f>
        <v>1615</v>
      </c>
      <c r="U220" s="285">
        <f t="shared" ref="U220" si="287">+U217+U218+U219</f>
        <v>0</v>
      </c>
      <c r="V220" s="287">
        <f t="shared" ref="V220" si="288">+V217+V218+V219</f>
        <v>1615</v>
      </c>
      <c r="W220" s="288">
        <f t="shared" ref="W220" si="289">IF(Q220=0,0,((V220/Q220)-1)*100)</f>
        <v>326.1213720316623</v>
      </c>
      <c r="Y220" s="1"/>
    </row>
    <row r="221" spans="12:27" ht="14.25" thickTop="1" thickBot="1">
      <c r="L221" s="262" t="s">
        <v>13</v>
      </c>
      <c r="M221" s="279">
        <f>+M169+M195</f>
        <v>60</v>
      </c>
      <c r="N221" s="280">
        <f>+N169+N195</f>
        <v>140</v>
      </c>
      <c r="O221" s="281">
        <f t="shared" ref="O221:O223" si="290">M221+N221</f>
        <v>200</v>
      </c>
      <c r="P221" s="282">
        <f>+P169+P195</f>
        <v>0</v>
      </c>
      <c r="Q221" s="315">
        <f t="shared" ref="Q221:Q223" si="291">O221+P221</f>
        <v>200</v>
      </c>
      <c r="R221" s="279">
        <f>+R169+R195</f>
        <v>48</v>
      </c>
      <c r="S221" s="280">
        <f>+S169+S195</f>
        <v>435</v>
      </c>
      <c r="T221" s="281">
        <f t="shared" ref="T221" si="292">R221+S221</f>
        <v>483</v>
      </c>
      <c r="U221" s="282">
        <f>+U169+U195</f>
        <v>0</v>
      </c>
      <c r="V221" s="317">
        <f>T221+U221</f>
        <v>483</v>
      </c>
      <c r="W221" s="283">
        <f>IF(Q221=0,0,((V221/Q221)-1)*100)</f>
        <v>141.5</v>
      </c>
      <c r="Y221" s="1"/>
    </row>
    <row r="222" spans="12:27" ht="14.25" thickTop="1" thickBot="1">
      <c r="L222" s="284" t="s">
        <v>64</v>
      </c>
      <c r="M222" s="285">
        <f>+M220+M221</f>
        <v>153</v>
      </c>
      <c r="N222" s="286">
        <f t="shared" ref="N222" si="293">+N220+N221</f>
        <v>426</v>
      </c>
      <c r="O222" s="287">
        <f t="shared" ref="O222" si="294">+O220+O221</f>
        <v>579</v>
      </c>
      <c r="P222" s="285">
        <f t="shared" ref="P222" si="295">+P220+P221</f>
        <v>0</v>
      </c>
      <c r="Q222" s="287">
        <f t="shared" ref="Q222" si="296">+Q220+Q221</f>
        <v>579</v>
      </c>
      <c r="R222" s="285">
        <f t="shared" ref="R222" si="297">+R220+R221</f>
        <v>193</v>
      </c>
      <c r="S222" s="286">
        <f t="shared" ref="S222" si="298">+S220+S221</f>
        <v>1905</v>
      </c>
      <c r="T222" s="287">
        <f t="shared" ref="T222" si="299">+T220+T221</f>
        <v>2098</v>
      </c>
      <c r="U222" s="285">
        <f t="shared" ref="U222" si="300">+U220+U221</f>
        <v>0</v>
      </c>
      <c r="V222" s="287">
        <f t="shared" ref="V222" si="301">+V220+V221</f>
        <v>2098</v>
      </c>
      <c r="W222" s="288">
        <f>IF(Q222=0,0,((V222/Q222)-1)*100)</f>
        <v>262.34887737478408</v>
      </c>
      <c r="Y222" s="1"/>
    </row>
    <row r="223" spans="12:27" ht="13.5" thickTop="1">
      <c r="L223" s="262" t="s">
        <v>14</v>
      </c>
      <c r="M223" s="279">
        <f>+M171+M197</f>
        <v>44</v>
      </c>
      <c r="N223" s="280">
        <f>+N171+N197</f>
        <v>182</v>
      </c>
      <c r="O223" s="281">
        <f t="shared" si="290"/>
        <v>226</v>
      </c>
      <c r="P223" s="282">
        <f>+P171+P197</f>
        <v>0</v>
      </c>
      <c r="Q223" s="315">
        <f t="shared" si="291"/>
        <v>226</v>
      </c>
      <c r="R223" s="279"/>
      <c r="S223" s="280"/>
      <c r="T223" s="281"/>
      <c r="U223" s="282"/>
      <c r="V223" s="317"/>
      <c r="W223" s="283"/>
      <c r="Y223" s="1"/>
    </row>
    <row r="224" spans="12:27" ht="13.5" thickBot="1">
      <c r="L224" s="262" t="s">
        <v>15</v>
      </c>
      <c r="M224" s="279">
        <f>+M172+M198</f>
        <v>13</v>
      </c>
      <c r="N224" s="280">
        <f>+N172+N198</f>
        <v>370</v>
      </c>
      <c r="O224" s="281">
        <f>M224+N224</f>
        <v>383</v>
      </c>
      <c r="P224" s="282">
        <f>+P172+P198</f>
        <v>0</v>
      </c>
      <c r="Q224" s="315">
        <f>O224+P224</f>
        <v>383</v>
      </c>
      <c r="R224" s="279"/>
      <c r="S224" s="280"/>
      <c r="T224" s="281"/>
      <c r="U224" s="282"/>
      <c r="V224" s="317"/>
      <c r="W224" s="283"/>
      <c r="Y224" s="1"/>
    </row>
    <row r="225" spans="12:26" ht="14.25" thickTop="1" thickBot="1">
      <c r="L225" s="284" t="s">
        <v>61</v>
      </c>
      <c r="M225" s="285">
        <f>+M221+M223+M224</f>
        <v>117</v>
      </c>
      <c r="N225" s="286">
        <f t="shared" ref="N225" si="302">+N221+N223+N224</f>
        <v>692</v>
      </c>
      <c r="O225" s="287">
        <f t="shared" ref="O225" si="303">+O221+O223+O224</f>
        <v>809</v>
      </c>
      <c r="P225" s="285">
        <f t="shared" ref="P225" si="304">+P221+P223+P224</f>
        <v>0</v>
      </c>
      <c r="Q225" s="287">
        <f t="shared" ref="Q225" si="305">+Q221+Q223+Q224</f>
        <v>809</v>
      </c>
      <c r="R225" s="285"/>
      <c r="S225" s="286"/>
      <c r="T225" s="287"/>
      <c r="U225" s="285"/>
      <c r="V225" s="287"/>
      <c r="W225" s="288"/>
      <c r="X225" s="347"/>
      <c r="Y225" s="347"/>
      <c r="Z225" s="347"/>
    </row>
    <row r="226" spans="12:26" ht="13.5" thickTop="1">
      <c r="L226" s="262" t="s">
        <v>16</v>
      </c>
      <c r="M226" s="279">
        <f t="shared" ref="M226:N228" si="306">+M174+M200</f>
        <v>17</v>
      </c>
      <c r="N226" s="280">
        <f t="shared" si="306"/>
        <v>322</v>
      </c>
      <c r="O226" s="281">
        <f t="shared" ref="O226:O228" si="307">M226+N226</f>
        <v>339</v>
      </c>
      <c r="P226" s="282">
        <f>+P174+P200</f>
        <v>0</v>
      </c>
      <c r="Q226" s="315">
        <f t="shared" ref="Q226:Q228" si="308">O226+P226</f>
        <v>339</v>
      </c>
      <c r="R226" s="279"/>
      <c r="S226" s="280"/>
      <c r="T226" s="281"/>
      <c r="U226" s="282"/>
      <c r="V226" s="317"/>
      <c r="W226" s="283"/>
      <c r="Y226" s="1"/>
    </row>
    <row r="227" spans="12:26">
      <c r="L227" s="262" t="s">
        <v>17</v>
      </c>
      <c r="M227" s="279">
        <f t="shared" si="306"/>
        <v>28</v>
      </c>
      <c r="N227" s="280">
        <f t="shared" si="306"/>
        <v>398</v>
      </c>
      <c r="O227" s="281">
        <f>M227+N227</f>
        <v>426</v>
      </c>
      <c r="P227" s="282">
        <f>+P175+P201</f>
        <v>0</v>
      </c>
      <c r="Q227" s="315">
        <f>O227+P227</f>
        <v>426</v>
      </c>
      <c r="R227" s="279"/>
      <c r="S227" s="280"/>
      <c r="T227" s="281"/>
      <c r="U227" s="282"/>
      <c r="V227" s="317"/>
      <c r="W227" s="283"/>
      <c r="Y227" s="1"/>
    </row>
    <row r="228" spans="12:26" ht="13.5" thickBot="1">
      <c r="L228" s="262" t="s">
        <v>18</v>
      </c>
      <c r="M228" s="279">
        <f t="shared" si="306"/>
        <v>38</v>
      </c>
      <c r="N228" s="280">
        <f t="shared" si="306"/>
        <v>433</v>
      </c>
      <c r="O228" s="289">
        <f t="shared" si="307"/>
        <v>471</v>
      </c>
      <c r="P228" s="290">
        <f>+P176+P202</f>
        <v>0</v>
      </c>
      <c r="Q228" s="315">
        <f t="shared" si="308"/>
        <v>471</v>
      </c>
      <c r="R228" s="279"/>
      <c r="S228" s="280"/>
      <c r="T228" s="289"/>
      <c r="U228" s="290"/>
      <c r="V228" s="317"/>
      <c r="W228" s="283"/>
    </row>
    <row r="229" spans="12:26" ht="14.25" thickTop="1" thickBot="1">
      <c r="L229" s="291" t="s">
        <v>39</v>
      </c>
      <c r="M229" s="292">
        <f t="shared" ref="M229:Q229" si="309">SUM(M226:M228)</f>
        <v>83</v>
      </c>
      <c r="N229" s="292">
        <f t="shared" si="309"/>
        <v>1153</v>
      </c>
      <c r="O229" s="293">
        <f t="shared" si="309"/>
        <v>1236</v>
      </c>
      <c r="P229" s="294">
        <f t="shared" si="309"/>
        <v>0</v>
      </c>
      <c r="Q229" s="293">
        <f t="shared" si="309"/>
        <v>1236</v>
      </c>
      <c r="R229" s="292"/>
      <c r="S229" s="292"/>
      <c r="T229" s="293"/>
      <c r="U229" s="294"/>
      <c r="V229" s="293"/>
      <c r="W229" s="416"/>
    </row>
    <row r="230" spans="12:26" ht="13.5" thickTop="1">
      <c r="L230" s="262" t="s">
        <v>21</v>
      </c>
      <c r="M230" s="279">
        <f t="shared" ref="M230:N232" si="310">+M178+M204</f>
        <v>44</v>
      </c>
      <c r="N230" s="280">
        <f t="shared" si="310"/>
        <v>498</v>
      </c>
      <c r="O230" s="289">
        <f t="shared" ref="O230:O232" si="311">M230+N230</f>
        <v>542</v>
      </c>
      <c r="P230" s="296">
        <f>+P178+P204</f>
        <v>0</v>
      </c>
      <c r="Q230" s="315">
        <f t="shared" ref="Q230:Q232" si="312">O230+P230</f>
        <v>542</v>
      </c>
      <c r="R230" s="279"/>
      <c r="S230" s="280"/>
      <c r="T230" s="289"/>
      <c r="U230" s="296"/>
      <c r="V230" s="317"/>
      <c r="W230" s="283"/>
    </row>
    <row r="231" spans="12:26">
      <c r="L231" s="262" t="s">
        <v>22</v>
      </c>
      <c r="M231" s="279">
        <f t="shared" si="310"/>
        <v>48</v>
      </c>
      <c r="N231" s="280">
        <f t="shared" si="310"/>
        <v>463</v>
      </c>
      <c r="O231" s="289">
        <f t="shared" si="311"/>
        <v>511</v>
      </c>
      <c r="P231" s="282">
        <f>+P179+P205</f>
        <v>0</v>
      </c>
      <c r="Q231" s="315">
        <f t="shared" si="312"/>
        <v>511</v>
      </c>
      <c r="R231" s="279"/>
      <c r="S231" s="280"/>
      <c r="T231" s="289"/>
      <c r="U231" s="282"/>
      <c r="V231" s="317"/>
      <c r="W231" s="283"/>
    </row>
    <row r="232" spans="12:26" ht="13.5" thickBot="1">
      <c r="L232" s="262" t="s">
        <v>23</v>
      </c>
      <c r="M232" s="279">
        <f t="shared" si="310"/>
        <v>40</v>
      </c>
      <c r="N232" s="280">
        <f t="shared" si="310"/>
        <v>439</v>
      </c>
      <c r="O232" s="289">
        <f t="shared" si="311"/>
        <v>479</v>
      </c>
      <c r="P232" s="282">
        <f>+P180+P206</f>
        <v>0</v>
      </c>
      <c r="Q232" s="315">
        <f t="shared" si="312"/>
        <v>479</v>
      </c>
      <c r="R232" s="279"/>
      <c r="S232" s="280"/>
      <c r="T232" s="289"/>
      <c r="U232" s="282"/>
      <c r="V232" s="317"/>
      <c r="W232" s="283"/>
    </row>
    <row r="233" spans="12:26" ht="14.25" thickTop="1" thickBot="1">
      <c r="L233" s="284" t="s">
        <v>40</v>
      </c>
      <c r="M233" s="285">
        <f>+M230+M231+M232</f>
        <v>132</v>
      </c>
      <c r="N233" s="286">
        <f t="shared" ref="N233" si="313">+N230+N231+N232</f>
        <v>1400</v>
      </c>
      <c r="O233" s="287">
        <f t="shared" ref="O233" si="314">+O230+O231+O232</f>
        <v>1532</v>
      </c>
      <c r="P233" s="285">
        <f t="shared" ref="P233" si="315">+P230+P231+P232</f>
        <v>0</v>
      </c>
      <c r="Q233" s="287">
        <f t="shared" ref="Q233" si="316">+Q230+Q231+Q232</f>
        <v>1532</v>
      </c>
      <c r="R233" s="285"/>
      <c r="S233" s="286"/>
      <c r="T233" s="287"/>
      <c r="U233" s="285"/>
      <c r="V233" s="287"/>
      <c r="W233" s="288"/>
    </row>
    <row r="234" spans="12:26" ht="14.25" thickTop="1" thickBot="1">
      <c r="L234" s="284" t="s">
        <v>7</v>
      </c>
      <c r="M234" s="285">
        <f>+M225+M229+M233</f>
        <v>332</v>
      </c>
      <c r="N234" s="286">
        <f t="shared" ref="N234:Q234" si="317">+N225+N229+N233</f>
        <v>3245</v>
      </c>
      <c r="O234" s="287">
        <f t="shared" si="317"/>
        <v>3577</v>
      </c>
      <c r="P234" s="285">
        <f t="shared" si="317"/>
        <v>0</v>
      </c>
      <c r="Q234" s="287">
        <f t="shared" si="317"/>
        <v>3577</v>
      </c>
      <c r="R234" s="285"/>
      <c r="S234" s="286"/>
      <c r="T234" s="287"/>
      <c r="U234" s="285"/>
      <c r="V234" s="287"/>
      <c r="W234" s="288"/>
      <c r="Y234" s="1"/>
    </row>
    <row r="235" spans="12:26" ht="13.5" thickTop="1">
      <c r="L235" s="297" t="s">
        <v>60</v>
      </c>
      <c r="M235" s="256"/>
      <c r="N235" s="256"/>
      <c r="O235" s="256"/>
      <c r="P235" s="256"/>
      <c r="Q235" s="256"/>
      <c r="R235" s="256"/>
      <c r="S235" s="256"/>
      <c r="T235" s="256"/>
      <c r="U235" s="256"/>
      <c r="V235" s="256"/>
      <c r="W235" s="256"/>
    </row>
  </sheetData>
  <sheetProtection password="CF53" sheet="1" objects="1" scenarios="1"/>
  <mergeCells count="37">
    <mergeCell ref="L133:W133"/>
    <mergeCell ref="L210:W210"/>
    <mergeCell ref="L211:W211"/>
    <mergeCell ref="L158:W158"/>
    <mergeCell ref="L159:W159"/>
    <mergeCell ref="L184:W184"/>
    <mergeCell ref="L185:W185"/>
    <mergeCell ref="L80:W80"/>
    <mergeCell ref="L81:W81"/>
    <mergeCell ref="L106:W106"/>
    <mergeCell ref="L107:W107"/>
    <mergeCell ref="L132:W132"/>
    <mergeCell ref="R31:V31"/>
    <mergeCell ref="B54:I54"/>
    <mergeCell ref="B55:I55"/>
    <mergeCell ref="C57:E57"/>
    <mergeCell ref="F57:H57"/>
    <mergeCell ref="L54:W54"/>
    <mergeCell ref="L55:W55"/>
    <mergeCell ref="M57:Q57"/>
    <mergeCell ref="R57:V57"/>
    <mergeCell ref="M213:Q213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Don Mueang International Airport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Z235"/>
  <sheetViews>
    <sheetView topLeftCell="I1" workbookViewId="0">
      <selection activeCell="I158" sqref="I158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25" width="7" style="1"/>
    <col min="26" max="26" width="7.28515625" style="1" bestFit="1" customWidth="1"/>
    <col min="27" max="16384" width="7" style="1"/>
  </cols>
  <sheetData>
    <row r="1" spans="2:25" ht="13.5" thickBot="1"/>
    <row r="2" spans="2:25" ht="13.5" thickTop="1">
      <c r="B2" s="424" t="s">
        <v>0</v>
      </c>
      <c r="C2" s="425"/>
      <c r="D2" s="425"/>
      <c r="E2" s="425"/>
      <c r="F2" s="425"/>
      <c r="G2" s="425"/>
      <c r="H2" s="425"/>
      <c r="I2" s="426"/>
      <c r="J2" s="4"/>
      <c r="K2" s="4"/>
      <c r="L2" s="427" t="s">
        <v>1</v>
      </c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9"/>
    </row>
    <row r="3" spans="2:25" ht="13.5" thickBot="1">
      <c r="B3" s="430" t="s">
        <v>46</v>
      </c>
      <c r="C3" s="431"/>
      <c r="D3" s="431"/>
      <c r="E3" s="431"/>
      <c r="F3" s="431"/>
      <c r="G3" s="431"/>
      <c r="H3" s="431"/>
      <c r="I3" s="432"/>
      <c r="J3" s="4"/>
      <c r="K3" s="4"/>
      <c r="L3" s="433" t="s">
        <v>48</v>
      </c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5"/>
    </row>
    <row r="4" spans="2:25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K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2:25" ht="14.25" thickTop="1" thickBot="1">
      <c r="B5" s="110"/>
      <c r="C5" s="436" t="s">
        <v>59</v>
      </c>
      <c r="D5" s="437"/>
      <c r="E5" s="438"/>
      <c r="F5" s="436" t="s">
        <v>63</v>
      </c>
      <c r="G5" s="437"/>
      <c r="H5" s="438"/>
      <c r="I5" s="111" t="s">
        <v>2</v>
      </c>
      <c r="J5" s="4"/>
      <c r="K5" s="4"/>
      <c r="L5" s="12"/>
      <c r="M5" s="439" t="s">
        <v>59</v>
      </c>
      <c r="N5" s="440"/>
      <c r="O5" s="440"/>
      <c r="P5" s="440"/>
      <c r="Q5" s="441"/>
      <c r="R5" s="439" t="s">
        <v>63</v>
      </c>
      <c r="S5" s="440"/>
      <c r="T5" s="440"/>
      <c r="U5" s="440"/>
      <c r="V5" s="441"/>
      <c r="W5" s="13" t="s">
        <v>2</v>
      </c>
    </row>
    <row r="6" spans="2:25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K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2:25" ht="13.5" thickBot="1">
      <c r="B7" s="117"/>
      <c r="C7" s="118" t="s">
        <v>5</v>
      </c>
      <c r="D7" s="119" t="s">
        <v>6</v>
      </c>
      <c r="E7" s="422" t="s">
        <v>7</v>
      </c>
      <c r="F7" s="118" t="s">
        <v>5</v>
      </c>
      <c r="G7" s="119" t="s">
        <v>6</v>
      </c>
      <c r="H7" s="419" t="s">
        <v>7</v>
      </c>
      <c r="I7" s="121"/>
      <c r="J7" s="4"/>
      <c r="K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2:25" ht="6" customHeight="1" thickTop="1">
      <c r="B8" s="112"/>
      <c r="C8" s="122"/>
      <c r="D8" s="123"/>
      <c r="E8" s="185"/>
      <c r="F8" s="122"/>
      <c r="G8" s="123"/>
      <c r="H8" s="185"/>
      <c r="I8" s="125"/>
      <c r="J8" s="4"/>
      <c r="K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2:25">
      <c r="B9" s="112" t="s">
        <v>10</v>
      </c>
      <c r="C9" s="126">
        <v>95</v>
      </c>
      <c r="D9" s="128">
        <v>95</v>
      </c>
      <c r="E9" s="186">
        <f>SUM(C9:D9)</f>
        <v>190</v>
      </c>
      <c r="F9" s="126">
        <v>222</v>
      </c>
      <c r="G9" s="128">
        <v>220</v>
      </c>
      <c r="H9" s="186">
        <f>SUM(F9:G9)</f>
        <v>442</v>
      </c>
      <c r="I9" s="129">
        <f>IF(E9=0,0,((H9/E9)-1)*100)</f>
        <v>132.63157894736844</v>
      </c>
      <c r="J9" s="4"/>
      <c r="K9" s="7"/>
      <c r="L9" s="14" t="s">
        <v>10</v>
      </c>
      <c r="M9" s="40">
        <v>13252</v>
      </c>
      <c r="N9" s="38">
        <v>12730</v>
      </c>
      <c r="O9" s="202">
        <f>SUM(M9:N9)</f>
        <v>25982</v>
      </c>
      <c r="P9" s="151">
        <v>0</v>
      </c>
      <c r="Q9" s="202">
        <f t="shared" ref="Q9:Q11" si="0">O9+P9</f>
        <v>25982</v>
      </c>
      <c r="R9" s="40">
        <v>30341</v>
      </c>
      <c r="S9" s="38">
        <v>28929</v>
      </c>
      <c r="T9" s="202">
        <f>SUM(R9:S9)</f>
        <v>59270</v>
      </c>
      <c r="U9" s="151">
        <v>0</v>
      </c>
      <c r="V9" s="202">
        <f>T9+U9</f>
        <v>59270</v>
      </c>
      <c r="W9" s="41">
        <f>IF(Q9=0,0,((V9/Q9)-1)*100)</f>
        <v>128.11946732353167</v>
      </c>
    </row>
    <row r="10" spans="2:25">
      <c r="B10" s="112" t="s">
        <v>11</v>
      </c>
      <c r="C10" s="126">
        <v>138</v>
      </c>
      <c r="D10" s="128">
        <v>138</v>
      </c>
      <c r="E10" s="186">
        <f>SUM(C10:D10)</f>
        <v>276</v>
      </c>
      <c r="F10" s="126">
        <v>233</v>
      </c>
      <c r="G10" s="128">
        <v>236</v>
      </c>
      <c r="H10" s="186">
        <f>SUM(F10:G10)</f>
        <v>469</v>
      </c>
      <c r="I10" s="129">
        <f>IF(E10=0,0,((H10/E10)-1)*100)</f>
        <v>69.927536231884062</v>
      </c>
      <c r="J10" s="4"/>
      <c r="K10" s="7"/>
      <c r="L10" s="14" t="s">
        <v>11</v>
      </c>
      <c r="M10" s="40">
        <v>20059</v>
      </c>
      <c r="N10" s="38">
        <v>18151</v>
      </c>
      <c r="O10" s="202">
        <f>SUM(M10:N10)</f>
        <v>38210</v>
      </c>
      <c r="P10" s="151">
        <v>0</v>
      </c>
      <c r="Q10" s="202">
        <f>O10+P10</f>
        <v>38210</v>
      </c>
      <c r="R10" s="40">
        <v>33468</v>
      </c>
      <c r="S10" s="38">
        <v>31486</v>
      </c>
      <c r="T10" s="202">
        <f>SUM(R10:S10)</f>
        <v>64954</v>
      </c>
      <c r="U10" s="151">
        <v>0</v>
      </c>
      <c r="V10" s="202">
        <f>T10+U10</f>
        <v>64954</v>
      </c>
      <c r="W10" s="41">
        <f>IF(Q10=0,0,((V10/Q10)-1)*100)</f>
        <v>69.992148652185278</v>
      </c>
    </row>
    <row r="11" spans="2:25" ht="13.5" thickBot="1">
      <c r="B11" s="117" t="s">
        <v>12</v>
      </c>
      <c r="C11" s="130">
        <v>143</v>
      </c>
      <c r="D11" s="132">
        <v>143</v>
      </c>
      <c r="E11" s="186">
        <f>SUM(C11:D11)</f>
        <v>286</v>
      </c>
      <c r="F11" s="130">
        <v>260</v>
      </c>
      <c r="G11" s="132">
        <v>260</v>
      </c>
      <c r="H11" s="186">
        <f>SUM(F11:G11)</f>
        <v>520</v>
      </c>
      <c r="I11" s="129">
        <f>IF(E11=0,0,((H11/E11)-1)*100)</f>
        <v>81.818181818181813</v>
      </c>
      <c r="J11" s="4"/>
      <c r="K11" s="7"/>
      <c r="L11" s="23" t="s">
        <v>12</v>
      </c>
      <c r="M11" s="40">
        <f>774+19459</f>
        <v>20233</v>
      </c>
      <c r="N11" s="38">
        <f>18866+485</f>
        <v>19351</v>
      </c>
      <c r="O11" s="202">
        <f t="shared" ref="O11" si="1">SUM(M11:N11)</f>
        <v>39584</v>
      </c>
      <c r="P11" s="39">
        <v>0</v>
      </c>
      <c r="Q11" s="325">
        <f t="shared" si="0"/>
        <v>39584</v>
      </c>
      <c r="R11" s="40">
        <v>37377</v>
      </c>
      <c r="S11" s="38">
        <v>34850</v>
      </c>
      <c r="T11" s="202">
        <f t="shared" ref="T11" si="2">SUM(R11:S11)</f>
        <v>72227</v>
      </c>
      <c r="U11" s="39">
        <v>0</v>
      </c>
      <c r="V11" s="325">
        <f t="shared" ref="V11" si="3">T11+U11</f>
        <v>72227</v>
      </c>
      <c r="W11" s="41">
        <f>IF(Q11=0,0,((V11/Q11)-1)*100)</f>
        <v>82.46513742926436</v>
      </c>
    </row>
    <row r="12" spans="2:25" ht="14.25" thickTop="1" thickBot="1">
      <c r="B12" s="133" t="s">
        <v>57</v>
      </c>
      <c r="C12" s="134">
        <f t="shared" ref="C12:E12" si="4">+C9+C10+C11</f>
        <v>376</v>
      </c>
      <c r="D12" s="136">
        <f t="shared" si="4"/>
        <v>376</v>
      </c>
      <c r="E12" s="190">
        <f t="shared" si="4"/>
        <v>752</v>
      </c>
      <c r="F12" s="134">
        <f t="shared" ref="F12:H12" si="5">+F9+F10+F11</f>
        <v>715</v>
      </c>
      <c r="G12" s="136">
        <f t="shared" si="5"/>
        <v>716</v>
      </c>
      <c r="H12" s="190">
        <f t="shared" si="5"/>
        <v>1431</v>
      </c>
      <c r="I12" s="137">
        <f>IF(E12=0,0,((H12/E12)-1)*100)</f>
        <v>90.292553191489361</v>
      </c>
      <c r="J12" s="4"/>
      <c r="K12" s="4"/>
      <c r="L12" s="42" t="s">
        <v>57</v>
      </c>
      <c r="M12" s="46">
        <f t="shared" ref="M12:Q12" si="6">+M9+M10+M11</f>
        <v>53544</v>
      </c>
      <c r="N12" s="44">
        <f t="shared" si="6"/>
        <v>50232</v>
      </c>
      <c r="O12" s="203">
        <f t="shared" si="6"/>
        <v>103776</v>
      </c>
      <c r="P12" s="44">
        <f t="shared" si="6"/>
        <v>0</v>
      </c>
      <c r="Q12" s="203">
        <f t="shared" si="6"/>
        <v>103776</v>
      </c>
      <c r="R12" s="46">
        <f t="shared" ref="R12:V12" si="7">+R9+R10+R11</f>
        <v>101186</v>
      </c>
      <c r="S12" s="44">
        <f t="shared" si="7"/>
        <v>95265</v>
      </c>
      <c r="T12" s="203">
        <f t="shared" si="7"/>
        <v>196451</v>
      </c>
      <c r="U12" s="44">
        <f t="shared" si="7"/>
        <v>0</v>
      </c>
      <c r="V12" s="203">
        <f t="shared" si="7"/>
        <v>196451</v>
      </c>
      <c r="W12" s="47">
        <f>IF(Q12=0,0,((V12/Q12)-1)*100)</f>
        <v>89.302921677459153</v>
      </c>
    </row>
    <row r="13" spans="2:25" ht="14.25" thickTop="1" thickBot="1">
      <c r="B13" s="112" t="s">
        <v>13</v>
      </c>
      <c r="C13" s="126">
        <v>198</v>
      </c>
      <c r="D13" s="128">
        <v>198</v>
      </c>
      <c r="E13" s="186">
        <f>SUM(C13:D13)</f>
        <v>396</v>
      </c>
      <c r="F13" s="126">
        <v>305</v>
      </c>
      <c r="G13" s="128">
        <v>303</v>
      </c>
      <c r="H13" s="186">
        <f>SUM(F13:G13)</f>
        <v>608</v>
      </c>
      <c r="I13" s="129">
        <f t="shared" ref="I13" si="8">IF(E13=0,0,((H13/E13)-1)*100)</f>
        <v>53.535353535353522</v>
      </c>
      <c r="J13" s="4"/>
      <c r="K13" s="4"/>
      <c r="L13" s="14" t="s">
        <v>13</v>
      </c>
      <c r="M13" s="40">
        <v>26211</v>
      </c>
      <c r="N13" s="38">
        <v>23852</v>
      </c>
      <c r="O13" s="202">
        <f>SUM(M13:N13)</f>
        <v>50063</v>
      </c>
      <c r="P13" s="151">
        <v>0</v>
      </c>
      <c r="Q13" s="202">
        <f>O13+P13</f>
        <v>50063</v>
      </c>
      <c r="R13" s="40">
        <v>43767</v>
      </c>
      <c r="S13" s="38">
        <v>40851</v>
      </c>
      <c r="T13" s="202">
        <f>SUM(R13:S13)</f>
        <v>84618</v>
      </c>
      <c r="U13" s="151">
        <v>0</v>
      </c>
      <c r="V13" s="202">
        <f>T13+U13</f>
        <v>84618</v>
      </c>
      <c r="W13" s="41">
        <f t="shared" ref="W13" si="9">IF(Q13=0,0,((V13/Q13)-1)*100)</f>
        <v>69.023030980963981</v>
      </c>
    </row>
    <row r="14" spans="2:25" ht="14.25" thickTop="1" thickBot="1">
      <c r="B14" s="133" t="s">
        <v>64</v>
      </c>
      <c r="C14" s="134">
        <f>+C12+C13</f>
        <v>574</v>
      </c>
      <c r="D14" s="136">
        <f t="shared" ref="D14:H14" si="10">+D12+D13</f>
        <v>574</v>
      </c>
      <c r="E14" s="187">
        <f t="shared" si="10"/>
        <v>1148</v>
      </c>
      <c r="F14" s="134">
        <f t="shared" si="10"/>
        <v>1020</v>
      </c>
      <c r="G14" s="136">
        <f t="shared" si="10"/>
        <v>1019</v>
      </c>
      <c r="H14" s="187">
        <f t="shared" si="10"/>
        <v>2039</v>
      </c>
      <c r="I14" s="138">
        <f>IF(E14=0,0,((H14/E14)-1)*100)</f>
        <v>77.613240418118451</v>
      </c>
      <c r="J14" s="8"/>
      <c r="K14" s="4"/>
      <c r="L14" s="42" t="s">
        <v>64</v>
      </c>
      <c r="M14" s="46">
        <f>+M12+M13</f>
        <v>79755</v>
      </c>
      <c r="N14" s="44">
        <f t="shared" ref="N14:V14" si="11">+N12+N13</f>
        <v>74084</v>
      </c>
      <c r="O14" s="203">
        <f t="shared" si="11"/>
        <v>153839</v>
      </c>
      <c r="P14" s="45">
        <f t="shared" si="11"/>
        <v>0</v>
      </c>
      <c r="Q14" s="206">
        <f t="shared" si="11"/>
        <v>153839</v>
      </c>
      <c r="R14" s="46">
        <f t="shared" si="11"/>
        <v>144953</v>
      </c>
      <c r="S14" s="44">
        <f t="shared" si="11"/>
        <v>136116</v>
      </c>
      <c r="T14" s="203">
        <f t="shared" si="11"/>
        <v>281069</v>
      </c>
      <c r="U14" s="45">
        <f t="shared" si="11"/>
        <v>0</v>
      </c>
      <c r="V14" s="206">
        <f t="shared" si="11"/>
        <v>281069</v>
      </c>
      <c r="W14" s="47">
        <f>IF(Q14=0,0,((V14/Q14)-1)*100)</f>
        <v>82.703345705575316</v>
      </c>
      <c r="X14" s="347"/>
      <c r="Y14" s="347"/>
    </row>
    <row r="15" spans="2:25" ht="13.5" thickTop="1">
      <c r="B15" s="112" t="s">
        <v>14</v>
      </c>
      <c r="C15" s="126">
        <v>186</v>
      </c>
      <c r="D15" s="128">
        <v>187</v>
      </c>
      <c r="E15" s="186">
        <f>SUM(C15:D15)</f>
        <v>373</v>
      </c>
      <c r="F15" s="126"/>
      <c r="G15" s="128"/>
      <c r="H15" s="186"/>
      <c r="I15" s="129"/>
      <c r="J15" s="4"/>
      <c r="K15" s="4"/>
      <c r="L15" s="14" t="s">
        <v>14</v>
      </c>
      <c r="M15" s="40">
        <v>24525</v>
      </c>
      <c r="N15" s="38">
        <v>26270</v>
      </c>
      <c r="O15" s="202">
        <f t="shared" ref="O15" si="12">SUM(M15:N15)</f>
        <v>50795</v>
      </c>
      <c r="P15" s="151">
        <v>0</v>
      </c>
      <c r="Q15" s="202">
        <f>O15+P15</f>
        <v>50795</v>
      </c>
      <c r="R15" s="40"/>
      <c r="S15" s="38"/>
      <c r="T15" s="202"/>
      <c r="U15" s="151"/>
      <c r="V15" s="202"/>
      <c r="W15" s="41"/>
    </row>
    <row r="16" spans="2:25" ht="13.5" thickBot="1">
      <c r="B16" s="112" t="s">
        <v>15</v>
      </c>
      <c r="C16" s="126">
        <v>207</v>
      </c>
      <c r="D16" s="128">
        <v>207</v>
      </c>
      <c r="E16" s="186">
        <f>SUM(C16:D16)</f>
        <v>414</v>
      </c>
      <c r="F16" s="126"/>
      <c r="G16" s="128"/>
      <c r="H16" s="186"/>
      <c r="I16" s="129"/>
      <c r="J16" s="8"/>
      <c r="K16" s="4"/>
      <c r="L16" s="14" t="s">
        <v>15</v>
      </c>
      <c r="M16" s="40">
        <v>26353</v>
      </c>
      <c r="N16" s="38">
        <v>26694</v>
      </c>
      <c r="O16" s="202">
        <f>SUM(M16:N16)</f>
        <v>53047</v>
      </c>
      <c r="P16" s="151">
        <v>0</v>
      </c>
      <c r="Q16" s="202">
        <f>O16+P16</f>
        <v>53047</v>
      </c>
      <c r="R16" s="40"/>
      <c r="S16" s="38"/>
      <c r="T16" s="202"/>
      <c r="U16" s="151"/>
      <c r="V16" s="202"/>
      <c r="W16" s="41"/>
    </row>
    <row r="17" spans="2:25" ht="14.25" thickTop="1" thickBot="1">
      <c r="B17" s="133" t="s">
        <v>61</v>
      </c>
      <c r="C17" s="134">
        <f t="shared" ref="C17:E17" si="13">+C13+C15+C16</f>
        <v>591</v>
      </c>
      <c r="D17" s="136">
        <f t="shared" si="13"/>
        <v>592</v>
      </c>
      <c r="E17" s="187">
        <f t="shared" si="13"/>
        <v>1183</v>
      </c>
      <c r="F17" s="134"/>
      <c r="G17" s="136"/>
      <c r="H17" s="187"/>
      <c r="I17" s="138"/>
      <c r="J17" s="8"/>
      <c r="K17" s="8"/>
      <c r="L17" s="42" t="s">
        <v>61</v>
      </c>
      <c r="M17" s="46">
        <f t="shared" ref="M17:Q17" si="14">+M13+M15+M16</f>
        <v>77089</v>
      </c>
      <c r="N17" s="44">
        <f t="shared" si="14"/>
        <v>76816</v>
      </c>
      <c r="O17" s="203">
        <f t="shared" si="14"/>
        <v>153905</v>
      </c>
      <c r="P17" s="44">
        <f t="shared" si="14"/>
        <v>0</v>
      </c>
      <c r="Q17" s="203">
        <f t="shared" si="14"/>
        <v>153905</v>
      </c>
      <c r="R17" s="46"/>
      <c r="S17" s="44"/>
      <c r="T17" s="203"/>
      <c r="U17" s="44"/>
      <c r="V17" s="203"/>
      <c r="W17" s="47"/>
      <c r="X17" s="347"/>
      <c r="Y17" s="347"/>
    </row>
    <row r="18" spans="2:25" ht="13.5" thickTop="1">
      <c r="B18" s="112" t="s">
        <v>16</v>
      </c>
      <c r="C18" s="139">
        <v>214</v>
      </c>
      <c r="D18" s="141">
        <v>214</v>
      </c>
      <c r="E18" s="186">
        <f t="shared" ref="E18" si="15">SUM(C18:D18)</f>
        <v>428</v>
      </c>
      <c r="F18" s="139"/>
      <c r="G18" s="141"/>
      <c r="H18" s="186"/>
      <c r="I18" s="129"/>
      <c r="J18" s="8"/>
      <c r="K18" s="4"/>
      <c r="L18" s="14" t="s">
        <v>16</v>
      </c>
      <c r="M18" s="40">
        <v>29262</v>
      </c>
      <c r="N18" s="38">
        <v>27327</v>
      </c>
      <c r="O18" s="202">
        <f t="shared" ref="O18" si="16">SUM(M18:N18)</f>
        <v>56589</v>
      </c>
      <c r="P18" s="151">
        <v>0</v>
      </c>
      <c r="Q18" s="202">
        <f>O18+P18</f>
        <v>56589</v>
      </c>
      <c r="R18" s="40"/>
      <c r="S18" s="38"/>
      <c r="T18" s="202"/>
      <c r="U18" s="151"/>
      <c r="V18" s="202"/>
      <c r="W18" s="41"/>
    </row>
    <row r="19" spans="2:25">
      <c r="B19" s="112" t="s">
        <v>17</v>
      </c>
      <c r="C19" s="139">
        <v>216</v>
      </c>
      <c r="D19" s="141">
        <v>216</v>
      </c>
      <c r="E19" s="186">
        <f>SUM(C19:D19)</f>
        <v>432</v>
      </c>
      <c r="F19" s="139"/>
      <c r="G19" s="141"/>
      <c r="H19" s="186"/>
      <c r="I19" s="129"/>
      <c r="K19" s="4"/>
      <c r="L19" s="14" t="s">
        <v>17</v>
      </c>
      <c r="M19" s="40">
        <v>26751</v>
      </c>
      <c r="N19" s="38">
        <v>25528</v>
      </c>
      <c r="O19" s="202">
        <f>SUM(M19:N19)</f>
        <v>52279</v>
      </c>
      <c r="P19" s="151">
        <v>0</v>
      </c>
      <c r="Q19" s="202">
        <f>O19+P19</f>
        <v>52279</v>
      </c>
      <c r="R19" s="40"/>
      <c r="S19" s="38"/>
      <c r="T19" s="202"/>
      <c r="U19" s="151"/>
      <c r="V19" s="202"/>
      <c r="W19" s="41"/>
    </row>
    <row r="20" spans="2:25" ht="13.5" thickBot="1">
      <c r="B20" s="112" t="s">
        <v>18</v>
      </c>
      <c r="C20" s="139">
        <v>196</v>
      </c>
      <c r="D20" s="141">
        <v>196</v>
      </c>
      <c r="E20" s="186">
        <f t="shared" ref="E20" si="17">SUM(C20:D20)</f>
        <v>392</v>
      </c>
      <c r="F20" s="139"/>
      <c r="G20" s="141"/>
      <c r="H20" s="186"/>
      <c r="I20" s="129"/>
      <c r="J20" s="9"/>
      <c r="K20" s="4"/>
      <c r="L20" s="14" t="s">
        <v>18</v>
      </c>
      <c r="M20" s="40">
        <v>23960</v>
      </c>
      <c r="N20" s="38">
        <v>23005</v>
      </c>
      <c r="O20" s="202">
        <f t="shared" ref="O20" si="18">SUM(M20:N20)</f>
        <v>46965</v>
      </c>
      <c r="P20" s="151">
        <v>0</v>
      </c>
      <c r="Q20" s="202">
        <f>O20+P20</f>
        <v>46965</v>
      </c>
      <c r="R20" s="40"/>
      <c r="S20" s="38"/>
      <c r="T20" s="202"/>
      <c r="U20" s="151"/>
      <c r="V20" s="202"/>
      <c r="W20" s="41"/>
    </row>
    <row r="21" spans="2:25" ht="15.75" customHeight="1" thickTop="1" thickBot="1">
      <c r="B21" s="142" t="s">
        <v>19</v>
      </c>
      <c r="C21" s="134">
        <f t="shared" ref="C21:E21" si="19">+C18+C19+C20</f>
        <v>626</v>
      </c>
      <c r="D21" s="145">
        <f t="shared" si="19"/>
        <v>626</v>
      </c>
      <c r="E21" s="188">
        <f t="shared" si="19"/>
        <v>1252</v>
      </c>
      <c r="F21" s="134"/>
      <c r="G21" s="145"/>
      <c r="H21" s="188"/>
      <c r="I21" s="137"/>
      <c r="J21" s="10"/>
      <c r="K21" s="11"/>
      <c r="L21" s="48" t="s">
        <v>19</v>
      </c>
      <c r="M21" s="49">
        <f t="shared" ref="M21:Q21" si="20">+M18+M19+M20</f>
        <v>79973</v>
      </c>
      <c r="N21" s="50">
        <f t="shared" si="20"/>
        <v>75860</v>
      </c>
      <c r="O21" s="204">
        <f t="shared" si="20"/>
        <v>155833</v>
      </c>
      <c r="P21" s="50">
        <f t="shared" si="20"/>
        <v>0</v>
      </c>
      <c r="Q21" s="204">
        <f t="shared" si="20"/>
        <v>155833</v>
      </c>
      <c r="R21" s="49"/>
      <c r="S21" s="50"/>
      <c r="T21" s="204"/>
      <c r="U21" s="50"/>
      <c r="V21" s="204"/>
      <c r="W21" s="51"/>
    </row>
    <row r="22" spans="2:25" ht="13.5" thickTop="1">
      <c r="B22" s="112" t="s">
        <v>20</v>
      </c>
      <c r="C22" s="126">
        <v>206</v>
      </c>
      <c r="D22" s="128">
        <v>206</v>
      </c>
      <c r="E22" s="189">
        <f t="shared" ref="E22:E24" si="21">SUM(C22:D22)</f>
        <v>412</v>
      </c>
      <c r="F22" s="126"/>
      <c r="G22" s="128"/>
      <c r="H22" s="189"/>
      <c r="I22" s="129"/>
      <c r="J22" s="4"/>
      <c r="K22" s="4"/>
      <c r="L22" s="14" t="s">
        <v>21</v>
      </c>
      <c r="M22" s="40">
        <v>29390</v>
      </c>
      <c r="N22" s="38">
        <v>26611</v>
      </c>
      <c r="O22" s="202">
        <f t="shared" ref="O22:O24" si="22">SUM(M22:N22)</f>
        <v>56001</v>
      </c>
      <c r="P22" s="151">
        <v>0</v>
      </c>
      <c r="Q22" s="202">
        <f>O22+P22</f>
        <v>56001</v>
      </c>
      <c r="R22" s="40"/>
      <c r="S22" s="38"/>
      <c r="T22" s="202"/>
      <c r="U22" s="151"/>
      <c r="V22" s="202"/>
      <c r="W22" s="41"/>
    </row>
    <row r="23" spans="2:25">
      <c r="B23" s="112" t="s">
        <v>22</v>
      </c>
      <c r="C23" s="126">
        <v>208</v>
      </c>
      <c r="D23" s="128">
        <v>208</v>
      </c>
      <c r="E23" s="180">
        <f t="shared" si="21"/>
        <v>416</v>
      </c>
      <c r="F23" s="126"/>
      <c r="G23" s="128"/>
      <c r="H23" s="180"/>
      <c r="I23" s="129"/>
      <c r="J23" s="4"/>
      <c r="K23" s="4"/>
      <c r="L23" s="14" t="s">
        <v>22</v>
      </c>
      <c r="M23" s="40">
        <v>29246</v>
      </c>
      <c r="N23" s="38">
        <v>29173</v>
      </c>
      <c r="O23" s="202">
        <f t="shared" si="22"/>
        <v>58419</v>
      </c>
      <c r="P23" s="151">
        <v>265</v>
      </c>
      <c r="Q23" s="202">
        <f>O23+P23</f>
        <v>58684</v>
      </c>
      <c r="R23" s="40"/>
      <c r="S23" s="38"/>
      <c r="T23" s="202"/>
      <c r="U23" s="151"/>
      <c r="V23" s="202"/>
      <c r="W23" s="41"/>
    </row>
    <row r="24" spans="2:25" ht="13.5" thickBot="1">
      <c r="B24" s="112" t="s">
        <v>23</v>
      </c>
      <c r="C24" s="126">
        <v>193</v>
      </c>
      <c r="D24" s="147">
        <v>194</v>
      </c>
      <c r="E24" s="184">
        <f t="shared" si="21"/>
        <v>387</v>
      </c>
      <c r="F24" s="126"/>
      <c r="G24" s="147"/>
      <c r="H24" s="184"/>
      <c r="I24" s="148"/>
      <c r="J24" s="4"/>
      <c r="K24" s="4"/>
      <c r="L24" s="14" t="s">
        <v>23</v>
      </c>
      <c r="M24" s="40">
        <v>26423</v>
      </c>
      <c r="N24" s="38">
        <v>24486</v>
      </c>
      <c r="O24" s="202">
        <f t="shared" si="22"/>
        <v>50909</v>
      </c>
      <c r="P24" s="151">
        <v>0</v>
      </c>
      <c r="Q24" s="202">
        <f>O24+P24</f>
        <v>50909</v>
      </c>
      <c r="R24" s="40"/>
      <c r="S24" s="38"/>
      <c r="T24" s="202"/>
      <c r="U24" s="151"/>
      <c r="V24" s="202"/>
      <c r="W24" s="41"/>
    </row>
    <row r="25" spans="2:25" ht="14.25" thickTop="1" thickBot="1">
      <c r="B25" s="133" t="s">
        <v>24</v>
      </c>
      <c r="C25" s="134">
        <f t="shared" ref="C25:E25" si="23">+C22+C23+C24</f>
        <v>607</v>
      </c>
      <c r="D25" s="136">
        <f t="shared" si="23"/>
        <v>608</v>
      </c>
      <c r="E25" s="190">
        <f t="shared" si="23"/>
        <v>1215</v>
      </c>
      <c r="F25" s="134"/>
      <c r="G25" s="136"/>
      <c r="H25" s="190"/>
      <c r="I25" s="137"/>
      <c r="J25" s="4"/>
      <c r="K25" s="4"/>
      <c r="L25" s="42" t="s">
        <v>24</v>
      </c>
      <c r="M25" s="46">
        <f t="shared" ref="M25:Q25" si="24">+M22+M23+M24</f>
        <v>85059</v>
      </c>
      <c r="N25" s="44">
        <f t="shared" si="24"/>
        <v>80270</v>
      </c>
      <c r="O25" s="203">
        <f t="shared" si="24"/>
        <v>165329</v>
      </c>
      <c r="P25" s="44">
        <f t="shared" si="24"/>
        <v>265</v>
      </c>
      <c r="Q25" s="203">
        <f t="shared" si="24"/>
        <v>165594</v>
      </c>
      <c r="R25" s="46"/>
      <c r="S25" s="44"/>
      <c r="T25" s="203"/>
      <c r="U25" s="44"/>
      <c r="V25" s="203"/>
      <c r="W25" s="47"/>
    </row>
    <row r="26" spans="2:25" ht="14.25" thickTop="1" thickBot="1">
      <c r="B26" s="133" t="s">
        <v>7</v>
      </c>
      <c r="C26" s="134">
        <f>+C17+C21+C25</f>
        <v>1824</v>
      </c>
      <c r="D26" s="136">
        <f t="shared" ref="D26:E26" si="25">+D17+D21+D25</f>
        <v>1826</v>
      </c>
      <c r="E26" s="187">
        <f t="shared" si="25"/>
        <v>3650</v>
      </c>
      <c r="F26" s="134"/>
      <c r="G26" s="136"/>
      <c r="H26" s="187"/>
      <c r="I26" s="138"/>
      <c r="J26" s="8"/>
      <c r="K26" s="8"/>
      <c r="L26" s="42" t="s">
        <v>7</v>
      </c>
      <c r="M26" s="46">
        <f>+M17+M21+M25</f>
        <v>242121</v>
      </c>
      <c r="N26" s="44">
        <f t="shared" ref="N26:Q26" si="26">+N17+N21+N25</f>
        <v>232946</v>
      </c>
      <c r="O26" s="203">
        <f t="shared" si="26"/>
        <v>475067</v>
      </c>
      <c r="P26" s="44">
        <f t="shared" si="26"/>
        <v>265</v>
      </c>
      <c r="Q26" s="203">
        <f t="shared" si="26"/>
        <v>475332</v>
      </c>
      <c r="R26" s="46"/>
      <c r="S26" s="44"/>
      <c r="T26" s="203"/>
      <c r="U26" s="44"/>
      <c r="V26" s="203"/>
      <c r="W26" s="47"/>
      <c r="X26" s="347"/>
      <c r="Y26" s="347"/>
    </row>
    <row r="27" spans="2:25" ht="14.25" thickTop="1" thickBot="1">
      <c r="B27" s="149" t="s">
        <v>60</v>
      </c>
      <c r="C27" s="108"/>
      <c r="D27" s="108"/>
      <c r="E27" s="108"/>
      <c r="F27" s="108"/>
      <c r="G27" s="108"/>
      <c r="H27" s="108"/>
      <c r="I27" s="109"/>
      <c r="J27" s="4"/>
      <c r="K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2:25" ht="13.5" thickTop="1">
      <c r="B28" s="424" t="s">
        <v>25</v>
      </c>
      <c r="C28" s="425"/>
      <c r="D28" s="425"/>
      <c r="E28" s="425"/>
      <c r="F28" s="425"/>
      <c r="G28" s="425"/>
      <c r="H28" s="425"/>
      <c r="I28" s="426"/>
      <c r="J28" s="4"/>
      <c r="K28" s="4"/>
      <c r="L28" s="427" t="s">
        <v>26</v>
      </c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9"/>
    </row>
    <row r="29" spans="2:25" ht="13.5" thickBot="1">
      <c r="B29" s="430" t="s">
        <v>47</v>
      </c>
      <c r="C29" s="431"/>
      <c r="D29" s="431"/>
      <c r="E29" s="431"/>
      <c r="F29" s="431"/>
      <c r="G29" s="431"/>
      <c r="H29" s="431"/>
      <c r="I29" s="432"/>
      <c r="J29" s="4"/>
      <c r="K29" s="4"/>
      <c r="L29" s="433" t="s">
        <v>49</v>
      </c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5"/>
    </row>
    <row r="30" spans="2:25" ht="14.25" thickTop="1" thickBot="1">
      <c r="B30" s="107"/>
      <c r="C30" s="108"/>
      <c r="D30" s="108"/>
      <c r="E30" s="108"/>
      <c r="F30" s="108"/>
      <c r="G30" s="108"/>
      <c r="H30" s="108"/>
      <c r="I30" s="109"/>
      <c r="J30" s="4"/>
      <c r="K30" s="4"/>
      <c r="L30" s="52"/>
      <c r="M30" s="53"/>
      <c r="N30" s="53"/>
      <c r="O30" s="53"/>
      <c r="P30" s="53"/>
      <c r="Q30" s="53"/>
      <c r="R30" s="53">
        <v>121573</v>
      </c>
      <c r="S30" s="53">
        <v>122821</v>
      </c>
      <c r="T30" s="53"/>
      <c r="U30" s="53"/>
      <c r="V30" s="53"/>
      <c r="W30" s="54"/>
    </row>
    <row r="31" spans="2:25" ht="14.25" thickTop="1" thickBot="1">
      <c r="B31" s="110"/>
      <c r="C31" s="436" t="s">
        <v>59</v>
      </c>
      <c r="D31" s="437"/>
      <c r="E31" s="438"/>
      <c r="F31" s="436" t="s">
        <v>63</v>
      </c>
      <c r="G31" s="437"/>
      <c r="H31" s="438"/>
      <c r="I31" s="111" t="s">
        <v>2</v>
      </c>
      <c r="J31" s="4"/>
      <c r="K31" s="4"/>
      <c r="L31" s="12"/>
      <c r="M31" s="439" t="s">
        <v>59</v>
      </c>
      <c r="N31" s="440"/>
      <c r="O31" s="440"/>
      <c r="P31" s="440"/>
      <c r="Q31" s="441"/>
      <c r="R31" s="439" t="s">
        <v>59</v>
      </c>
      <c r="S31" s="440"/>
      <c r="T31" s="440"/>
      <c r="U31" s="440"/>
      <c r="V31" s="441"/>
      <c r="W31" s="13" t="s">
        <v>2</v>
      </c>
    </row>
    <row r="32" spans="2:25" ht="13.5" thickTop="1">
      <c r="B32" s="112" t="s">
        <v>3</v>
      </c>
      <c r="C32" s="113"/>
      <c r="D32" s="114"/>
      <c r="E32" s="115"/>
      <c r="F32" s="113"/>
      <c r="G32" s="114"/>
      <c r="H32" s="115"/>
      <c r="I32" s="116" t="s">
        <v>4</v>
      </c>
      <c r="J32" s="4"/>
      <c r="K32" s="4"/>
      <c r="L32" s="14" t="s">
        <v>3</v>
      </c>
      <c r="M32" s="20"/>
      <c r="N32" s="16"/>
      <c r="O32" s="17"/>
      <c r="P32" s="18"/>
      <c r="Q32" s="21"/>
      <c r="R32" s="20"/>
      <c r="S32" s="16"/>
      <c r="T32" s="17"/>
      <c r="U32" s="18"/>
      <c r="V32" s="21"/>
      <c r="W32" s="22" t="s">
        <v>4</v>
      </c>
    </row>
    <row r="33" spans="2:25" ht="13.5" thickBot="1">
      <c r="B33" s="117"/>
      <c r="C33" s="118" t="s">
        <v>5</v>
      </c>
      <c r="D33" s="119" t="s">
        <v>6</v>
      </c>
      <c r="E33" s="422" t="s">
        <v>7</v>
      </c>
      <c r="F33" s="118" t="s">
        <v>5</v>
      </c>
      <c r="G33" s="119" t="s">
        <v>6</v>
      </c>
      <c r="H33" s="419" t="s">
        <v>7</v>
      </c>
      <c r="I33" s="121"/>
      <c r="J33" s="4"/>
      <c r="K33" s="4"/>
      <c r="L33" s="23"/>
      <c r="M33" s="28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2:25" ht="5.25" customHeight="1" thickTop="1">
      <c r="B34" s="112"/>
      <c r="C34" s="122"/>
      <c r="D34" s="123"/>
      <c r="E34" s="124"/>
      <c r="F34" s="122"/>
      <c r="G34" s="123"/>
      <c r="H34" s="124"/>
      <c r="I34" s="125"/>
      <c r="J34" s="4"/>
      <c r="K34" s="4"/>
      <c r="L34" s="14"/>
      <c r="M34" s="34"/>
      <c r="N34" s="31"/>
      <c r="O34" s="32"/>
      <c r="P34" s="33"/>
      <c r="Q34" s="35"/>
      <c r="R34" s="34"/>
      <c r="S34" s="31"/>
      <c r="T34" s="32"/>
      <c r="U34" s="33"/>
      <c r="V34" s="35"/>
      <c r="W34" s="36"/>
    </row>
    <row r="35" spans="2:25">
      <c r="B35" s="112" t="s">
        <v>10</v>
      </c>
      <c r="C35" s="126">
        <v>739</v>
      </c>
      <c r="D35" s="128">
        <v>739</v>
      </c>
      <c r="E35" s="186">
        <f t="shared" ref="E35:E37" si="27">SUM(C35:D35)</f>
        <v>1478</v>
      </c>
      <c r="F35" s="126">
        <v>1134</v>
      </c>
      <c r="G35" s="128">
        <v>1134</v>
      </c>
      <c r="H35" s="186">
        <f t="shared" ref="H35:H37" si="28">SUM(F35:G35)</f>
        <v>2268</v>
      </c>
      <c r="I35" s="129">
        <f t="shared" ref="I35:I37" si="29">IF(E35=0,0,((H35/E35)-1)*100)</f>
        <v>53.450608930987833</v>
      </c>
      <c r="J35" s="4"/>
      <c r="K35" s="7"/>
      <c r="L35" s="14" t="s">
        <v>10</v>
      </c>
      <c r="M35" s="40">
        <v>106113</v>
      </c>
      <c r="N35" s="38">
        <v>106063</v>
      </c>
      <c r="O35" s="202">
        <f>SUM(M35:N35)</f>
        <v>212176</v>
      </c>
      <c r="P35" s="151">
        <v>0</v>
      </c>
      <c r="Q35" s="202">
        <f>O35+P35</f>
        <v>212176</v>
      </c>
      <c r="R35" s="40">
        <v>165893</v>
      </c>
      <c r="S35" s="38">
        <v>164520</v>
      </c>
      <c r="T35" s="202">
        <f>SUM(R35:S35)</f>
        <v>330413</v>
      </c>
      <c r="U35" s="151">
        <v>0</v>
      </c>
      <c r="V35" s="202">
        <f>T35+U35</f>
        <v>330413</v>
      </c>
      <c r="W35" s="41">
        <f t="shared" ref="W35:W37" si="30">IF(Q35=0,0,((V35/Q35)-1)*100)</f>
        <v>55.725906794359403</v>
      </c>
    </row>
    <row r="36" spans="2:25">
      <c r="B36" s="112" t="s">
        <v>11</v>
      </c>
      <c r="C36" s="126">
        <v>672</v>
      </c>
      <c r="D36" s="128">
        <v>672</v>
      </c>
      <c r="E36" s="186">
        <f t="shared" si="27"/>
        <v>1344</v>
      </c>
      <c r="F36" s="126">
        <v>1136</v>
      </c>
      <c r="G36" s="128">
        <v>1135</v>
      </c>
      <c r="H36" s="186">
        <f t="shared" si="28"/>
        <v>2271</v>
      </c>
      <c r="I36" s="129">
        <f t="shared" si="29"/>
        <v>68.973214285714278</v>
      </c>
      <c r="J36" s="4"/>
      <c r="K36" s="7"/>
      <c r="L36" s="14" t="s">
        <v>11</v>
      </c>
      <c r="M36" s="40">
        <v>110311</v>
      </c>
      <c r="N36" s="38">
        <v>109278</v>
      </c>
      <c r="O36" s="202">
        <f t="shared" ref="O36:O37" si="31">SUM(M36:N36)</f>
        <v>219589</v>
      </c>
      <c r="P36" s="151">
        <v>0</v>
      </c>
      <c r="Q36" s="202">
        <f>O36+P36</f>
        <v>219589</v>
      </c>
      <c r="R36" s="40">
        <v>163990</v>
      </c>
      <c r="S36" s="38">
        <v>169520</v>
      </c>
      <c r="T36" s="202">
        <f>SUM(R36:S36)</f>
        <v>333510</v>
      </c>
      <c r="U36" s="151">
        <v>0</v>
      </c>
      <c r="V36" s="202">
        <f>T36+U36</f>
        <v>333510</v>
      </c>
      <c r="W36" s="41">
        <f t="shared" si="30"/>
        <v>51.879192491427162</v>
      </c>
    </row>
    <row r="37" spans="2:25" ht="13.5" thickBot="1">
      <c r="B37" s="117" t="s">
        <v>12</v>
      </c>
      <c r="C37" s="130">
        <v>903</v>
      </c>
      <c r="D37" s="132">
        <v>901</v>
      </c>
      <c r="E37" s="186">
        <f t="shared" si="27"/>
        <v>1804</v>
      </c>
      <c r="F37" s="130">
        <v>1245</v>
      </c>
      <c r="G37" s="132">
        <v>1245</v>
      </c>
      <c r="H37" s="186">
        <f t="shared" si="28"/>
        <v>2490</v>
      </c>
      <c r="I37" s="129">
        <f t="shared" si="29"/>
        <v>38.026607538802672</v>
      </c>
      <c r="J37" s="4"/>
      <c r="K37" s="7"/>
      <c r="L37" s="23" t="s">
        <v>12</v>
      </c>
      <c r="M37" s="40">
        <v>138828</v>
      </c>
      <c r="N37" s="38">
        <v>134948</v>
      </c>
      <c r="O37" s="202">
        <f t="shared" si="31"/>
        <v>273776</v>
      </c>
      <c r="P37" s="39">
        <v>0</v>
      </c>
      <c r="Q37" s="205">
        <f>O37+P37</f>
        <v>273776</v>
      </c>
      <c r="R37" s="40">
        <v>192204</v>
      </c>
      <c r="S37" s="38">
        <v>187083</v>
      </c>
      <c r="T37" s="202">
        <f t="shared" ref="T37" si="32">SUM(R37:S37)</f>
        <v>379287</v>
      </c>
      <c r="U37" s="39">
        <v>0</v>
      </c>
      <c r="V37" s="205">
        <f t="shared" ref="V37" si="33">T37+U37</f>
        <v>379287</v>
      </c>
      <c r="W37" s="41">
        <f t="shared" si="30"/>
        <v>38.539170708900713</v>
      </c>
    </row>
    <row r="38" spans="2:25" ht="14.25" thickTop="1" thickBot="1">
      <c r="B38" s="133" t="s">
        <v>57</v>
      </c>
      <c r="C38" s="134">
        <f t="shared" ref="C38:E38" si="34">+C35+C36+C37</f>
        <v>2314</v>
      </c>
      <c r="D38" s="136">
        <f t="shared" si="34"/>
        <v>2312</v>
      </c>
      <c r="E38" s="190">
        <f t="shared" si="34"/>
        <v>4626</v>
      </c>
      <c r="F38" s="134">
        <f t="shared" ref="F38:H38" si="35">+F35+F36+F37</f>
        <v>3515</v>
      </c>
      <c r="G38" s="136">
        <f t="shared" si="35"/>
        <v>3514</v>
      </c>
      <c r="H38" s="190">
        <f t="shared" si="35"/>
        <v>7029</v>
      </c>
      <c r="I38" s="137">
        <f>IF(E38=0,0,((H38/E38)-1)*100)</f>
        <v>51.945525291828787</v>
      </c>
      <c r="J38" s="4"/>
      <c r="K38" s="4"/>
      <c r="L38" s="42" t="s">
        <v>57</v>
      </c>
      <c r="M38" s="46">
        <f t="shared" ref="M38:Q38" si="36">+M35+M36+M37</f>
        <v>355252</v>
      </c>
      <c r="N38" s="44">
        <f t="shared" si="36"/>
        <v>350289</v>
      </c>
      <c r="O38" s="203">
        <f t="shared" si="36"/>
        <v>705541</v>
      </c>
      <c r="P38" s="44">
        <f t="shared" si="36"/>
        <v>0</v>
      </c>
      <c r="Q38" s="203">
        <f t="shared" si="36"/>
        <v>705541</v>
      </c>
      <c r="R38" s="46">
        <f t="shared" ref="R38:V38" si="37">+R35+R36+R37</f>
        <v>522087</v>
      </c>
      <c r="S38" s="44">
        <f t="shared" si="37"/>
        <v>521123</v>
      </c>
      <c r="T38" s="203">
        <f t="shared" si="37"/>
        <v>1043210</v>
      </c>
      <c r="U38" s="44">
        <f t="shared" si="37"/>
        <v>0</v>
      </c>
      <c r="V38" s="203">
        <f t="shared" si="37"/>
        <v>1043210</v>
      </c>
      <c r="W38" s="47">
        <f>IF(Q38=0,0,((V38/Q38)-1)*100)</f>
        <v>47.859585764682699</v>
      </c>
    </row>
    <row r="39" spans="2:25" ht="14.25" thickTop="1" thickBot="1">
      <c r="B39" s="112" t="s">
        <v>13</v>
      </c>
      <c r="C39" s="126">
        <v>928</v>
      </c>
      <c r="D39" s="128">
        <v>928</v>
      </c>
      <c r="E39" s="186">
        <f t="shared" ref="E39:E41" si="38">SUM(C39:D39)</f>
        <v>1856</v>
      </c>
      <c r="F39" s="126">
        <v>1235</v>
      </c>
      <c r="G39" s="128">
        <v>1235</v>
      </c>
      <c r="H39" s="186">
        <f t="shared" ref="H39" si="39">SUM(F39:G39)</f>
        <v>2470</v>
      </c>
      <c r="I39" s="129">
        <f t="shared" ref="I39" si="40">IF(E39=0,0,((H39/E39)-1)*100)</f>
        <v>33.081896551724135</v>
      </c>
      <c r="L39" s="14" t="s">
        <v>13</v>
      </c>
      <c r="M39" s="40">
        <v>135070</v>
      </c>
      <c r="N39" s="38">
        <v>137498</v>
      </c>
      <c r="O39" s="202">
        <f t="shared" ref="O39:O41" si="41">SUM(M39:N39)</f>
        <v>272568</v>
      </c>
      <c r="P39" s="39">
        <v>0</v>
      </c>
      <c r="Q39" s="205">
        <f>O39+P39</f>
        <v>272568</v>
      </c>
      <c r="R39" s="40">
        <v>184819</v>
      </c>
      <c r="S39" s="38">
        <v>198524</v>
      </c>
      <c r="T39" s="202">
        <f t="shared" ref="T39" si="42">SUM(R39:S39)</f>
        <v>383343</v>
      </c>
      <c r="U39" s="39">
        <v>0</v>
      </c>
      <c r="V39" s="205">
        <f>T39+U39</f>
        <v>383343</v>
      </c>
      <c r="W39" s="41">
        <f t="shared" ref="W39" si="43">IF(Q39=0,0,((V39/Q39)-1)*100)</f>
        <v>40.641234480936859</v>
      </c>
    </row>
    <row r="40" spans="2:25" ht="14.25" thickTop="1" thickBot="1">
      <c r="B40" s="133" t="s">
        <v>64</v>
      </c>
      <c r="C40" s="134">
        <f>+C38+C39</f>
        <v>3242</v>
      </c>
      <c r="D40" s="136">
        <f t="shared" ref="D40" si="44">+D38+D39</f>
        <v>3240</v>
      </c>
      <c r="E40" s="187">
        <f t="shared" ref="E40" si="45">+E38+E39</f>
        <v>6482</v>
      </c>
      <c r="F40" s="134">
        <f t="shared" ref="F40" si="46">+F38+F39</f>
        <v>4750</v>
      </c>
      <c r="G40" s="136">
        <f t="shared" ref="G40" si="47">+G38+G39</f>
        <v>4749</v>
      </c>
      <c r="H40" s="187">
        <f t="shared" ref="H40" si="48">+H38+H39</f>
        <v>9499</v>
      </c>
      <c r="I40" s="138">
        <f>IF(E40=0,0,((H40/E40)-1)*100)</f>
        <v>46.54427645788337</v>
      </c>
      <c r="J40" s="8"/>
      <c r="K40" s="4"/>
      <c r="L40" s="42" t="s">
        <v>64</v>
      </c>
      <c r="M40" s="46">
        <f>+M38+M39</f>
        <v>490322</v>
      </c>
      <c r="N40" s="44">
        <f t="shared" ref="N40" si="49">+N38+N39</f>
        <v>487787</v>
      </c>
      <c r="O40" s="203">
        <f t="shared" ref="O40" si="50">+O38+O39</f>
        <v>978109</v>
      </c>
      <c r="P40" s="45">
        <f t="shared" ref="P40" si="51">+P38+P39</f>
        <v>0</v>
      </c>
      <c r="Q40" s="206">
        <f t="shared" ref="Q40" si="52">+Q38+Q39</f>
        <v>978109</v>
      </c>
      <c r="R40" s="46">
        <f t="shared" ref="R40" si="53">+R38+R39</f>
        <v>706906</v>
      </c>
      <c r="S40" s="44">
        <f t="shared" ref="S40" si="54">+S38+S39</f>
        <v>719647</v>
      </c>
      <c r="T40" s="203">
        <f t="shared" ref="T40" si="55">+T38+T39</f>
        <v>1426553</v>
      </c>
      <c r="U40" s="45">
        <f t="shared" ref="U40" si="56">+U38+U39</f>
        <v>0</v>
      </c>
      <c r="V40" s="206">
        <f t="shared" ref="V40" si="57">+V38+V39</f>
        <v>1426553</v>
      </c>
      <c r="W40" s="47">
        <f>IF(Q40=0,0,((V40/Q40)-1)*100)</f>
        <v>45.848059878806957</v>
      </c>
      <c r="X40" s="347"/>
      <c r="Y40" s="347"/>
    </row>
    <row r="41" spans="2:25" ht="13.5" thickTop="1">
      <c r="B41" s="112" t="s">
        <v>14</v>
      </c>
      <c r="C41" s="126">
        <v>812</v>
      </c>
      <c r="D41" s="128">
        <v>812</v>
      </c>
      <c r="E41" s="186">
        <f t="shared" si="38"/>
        <v>1624</v>
      </c>
      <c r="F41" s="126"/>
      <c r="G41" s="128"/>
      <c r="H41" s="186"/>
      <c r="I41" s="129"/>
      <c r="J41" s="4"/>
      <c r="K41" s="4"/>
      <c r="L41" s="14" t="s">
        <v>14</v>
      </c>
      <c r="M41" s="40">
        <v>116432</v>
      </c>
      <c r="N41" s="38">
        <v>123722</v>
      </c>
      <c r="O41" s="202">
        <f t="shared" si="41"/>
        <v>240154</v>
      </c>
      <c r="P41" s="39">
        <v>0</v>
      </c>
      <c r="Q41" s="205">
        <f>O41+P41</f>
        <v>240154</v>
      </c>
      <c r="R41" s="40"/>
      <c r="S41" s="38"/>
      <c r="T41" s="202"/>
      <c r="U41" s="39"/>
      <c r="V41" s="205"/>
      <c r="W41" s="41"/>
    </row>
    <row r="42" spans="2:25" ht="13.5" thickBot="1">
      <c r="B42" s="112" t="s">
        <v>15</v>
      </c>
      <c r="C42" s="126">
        <v>1013</v>
      </c>
      <c r="D42" s="128">
        <v>1013</v>
      </c>
      <c r="E42" s="186">
        <f>SUM(C42:D42)</f>
        <v>2026</v>
      </c>
      <c r="F42" s="126"/>
      <c r="G42" s="128"/>
      <c r="H42" s="186"/>
      <c r="I42" s="129"/>
      <c r="J42" s="4"/>
      <c r="K42" s="4"/>
      <c r="L42" s="14" t="s">
        <v>15</v>
      </c>
      <c r="M42" s="40">
        <v>130000</v>
      </c>
      <c r="N42" s="38">
        <v>135450</v>
      </c>
      <c r="O42" s="202">
        <f>SUM(M42:N42)</f>
        <v>265450</v>
      </c>
      <c r="P42" s="39">
        <v>0</v>
      </c>
      <c r="Q42" s="205">
        <f>O42+P42</f>
        <v>265450</v>
      </c>
      <c r="R42" s="40"/>
      <c r="S42" s="38"/>
      <c r="T42" s="202"/>
      <c r="U42" s="39"/>
      <c r="V42" s="205"/>
      <c r="W42" s="41"/>
    </row>
    <row r="43" spans="2:25" ht="14.25" thickTop="1" thickBot="1">
      <c r="B43" s="133" t="s">
        <v>61</v>
      </c>
      <c r="C43" s="134">
        <f t="shared" ref="C43:E43" si="58">+C39+C41+C42</f>
        <v>2753</v>
      </c>
      <c r="D43" s="136">
        <f t="shared" si="58"/>
        <v>2753</v>
      </c>
      <c r="E43" s="187">
        <f t="shared" si="58"/>
        <v>5506</v>
      </c>
      <c r="F43" s="134"/>
      <c r="G43" s="136"/>
      <c r="H43" s="187"/>
      <c r="I43" s="138"/>
      <c r="J43" s="8"/>
      <c r="K43" s="8"/>
      <c r="L43" s="42" t="s">
        <v>61</v>
      </c>
      <c r="M43" s="46">
        <f t="shared" ref="M43:Q43" si="59">+M39+M41+M42</f>
        <v>381502</v>
      </c>
      <c r="N43" s="44">
        <f t="shared" si="59"/>
        <v>396670</v>
      </c>
      <c r="O43" s="203">
        <f t="shared" si="59"/>
        <v>778172</v>
      </c>
      <c r="P43" s="45">
        <f t="shared" si="59"/>
        <v>0</v>
      </c>
      <c r="Q43" s="206">
        <f t="shared" si="59"/>
        <v>778172</v>
      </c>
      <c r="R43" s="46"/>
      <c r="S43" s="44"/>
      <c r="T43" s="203"/>
      <c r="U43" s="45"/>
      <c r="V43" s="206"/>
      <c r="W43" s="47"/>
      <c r="X43" s="347"/>
      <c r="Y43" s="347"/>
    </row>
    <row r="44" spans="2:25" ht="13.5" thickTop="1">
      <c r="B44" s="112" t="s">
        <v>16</v>
      </c>
      <c r="C44" s="139">
        <v>939</v>
      </c>
      <c r="D44" s="141">
        <v>939</v>
      </c>
      <c r="E44" s="186">
        <f t="shared" ref="E44" si="60">SUM(C44:D44)</f>
        <v>1878</v>
      </c>
      <c r="F44" s="139"/>
      <c r="G44" s="141"/>
      <c r="H44" s="186"/>
      <c r="I44" s="129"/>
      <c r="J44" s="8"/>
      <c r="K44" s="4"/>
      <c r="L44" s="14" t="s">
        <v>16</v>
      </c>
      <c r="M44" s="40">
        <v>131160</v>
      </c>
      <c r="N44" s="38">
        <v>131202</v>
      </c>
      <c r="O44" s="202">
        <f t="shared" ref="O44" si="61">SUM(M44:N44)</f>
        <v>262362</v>
      </c>
      <c r="P44" s="151">
        <v>0</v>
      </c>
      <c r="Q44" s="328">
        <f>O44+P44</f>
        <v>262362</v>
      </c>
      <c r="R44" s="40"/>
      <c r="S44" s="38"/>
      <c r="T44" s="202"/>
      <c r="U44" s="151"/>
      <c r="V44" s="328"/>
      <c r="W44" s="41"/>
    </row>
    <row r="45" spans="2:25">
      <c r="B45" s="112" t="s">
        <v>17</v>
      </c>
      <c r="C45" s="139">
        <v>885</v>
      </c>
      <c r="D45" s="141">
        <v>885</v>
      </c>
      <c r="E45" s="186">
        <f>SUM(C45:D45)</f>
        <v>1770</v>
      </c>
      <c r="F45" s="139"/>
      <c r="G45" s="141"/>
      <c r="H45" s="186"/>
      <c r="I45" s="129"/>
      <c r="J45" s="4"/>
      <c r="K45" s="4"/>
      <c r="L45" s="14" t="s">
        <v>17</v>
      </c>
      <c r="M45" s="40">
        <v>121010</v>
      </c>
      <c r="N45" s="38">
        <v>120633</v>
      </c>
      <c r="O45" s="202">
        <f>SUM(M45:N45)</f>
        <v>241643</v>
      </c>
      <c r="P45" s="151">
        <v>0</v>
      </c>
      <c r="Q45" s="202">
        <f>O45+P45</f>
        <v>241643</v>
      </c>
      <c r="R45" s="40"/>
      <c r="S45" s="38"/>
      <c r="T45" s="202"/>
      <c r="U45" s="151"/>
      <c r="V45" s="202"/>
      <c r="W45" s="41"/>
    </row>
    <row r="46" spans="2:25" ht="13.5" thickBot="1">
      <c r="B46" s="112" t="s">
        <v>18</v>
      </c>
      <c r="C46" s="139">
        <v>751</v>
      </c>
      <c r="D46" s="141">
        <v>752</v>
      </c>
      <c r="E46" s="186">
        <f t="shared" ref="E46" si="62">SUM(C46:D46)</f>
        <v>1503</v>
      </c>
      <c r="F46" s="139"/>
      <c r="G46" s="141"/>
      <c r="H46" s="186"/>
      <c r="I46" s="129"/>
      <c r="J46" s="4"/>
      <c r="K46" s="4"/>
      <c r="L46" s="14" t="s">
        <v>18</v>
      </c>
      <c r="M46" s="40">
        <v>113099</v>
      </c>
      <c r="N46" s="38">
        <v>113326</v>
      </c>
      <c r="O46" s="202">
        <f t="shared" ref="O46" si="63">SUM(M46:N46)</f>
        <v>226425</v>
      </c>
      <c r="P46" s="151">
        <v>0</v>
      </c>
      <c r="Q46" s="202">
        <f>O46+P46</f>
        <v>226425</v>
      </c>
      <c r="R46" s="40"/>
      <c r="S46" s="38"/>
      <c r="T46" s="202"/>
      <c r="U46" s="151"/>
      <c r="V46" s="202"/>
      <c r="W46" s="41"/>
    </row>
    <row r="47" spans="2:25" ht="16.5" thickTop="1" thickBot="1">
      <c r="B47" s="142" t="s">
        <v>19</v>
      </c>
      <c r="C47" s="134">
        <f t="shared" ref="C47:E47" si="64">+C44+C45+C46</f>
        <v>2575</v>
      </c>
      <c r="D47" s="145">
        <f t="shared" si="64"/>
        <v>2576</v>
      </c>
      <c r="E47" s="188">
        <f t="shared" si="64"/>
        <v>5151</v>
      </c>
      <c r="F47" s="134"/>
      <c r="G47" s="145"/>
      <c r="H47" s="188"/>
      <c r="I47" s="137"/>
      <c r="J47" s="10"/>
      <c r="K47" s="11"/>
      <c r="L47" s="48" t="s">
        <v>19</v>
      </c>
      <c r="M47" s="49">
        <f t="shared" ref="M47:Q47" si="65">+M44+M45+M46</f>
        <v>365269</v>
      </c>
      <c r="N47" s="50">
        <f t="shared" si="65"/>
        <v>365161</v>
      </c>
      <c r="O47" s="204">
        <f t="shared" si="65"/>
        <v>730430</v>
      </c>
      <c r="P47" s="50">
        <f t="shared" si="65"/>
        <v>0</v>
      </c>
      <c r="Q47" s="204">
        <f t="shared" si="65"/>
        <v>730430</v>
      </c>
      <c r="R47" s="49"/>
      <c r="S47" s="50"/>
      <c r="T47" s="204"/>
      <c r="U47" s="50"/>
      <c r="V47" s="204"/>
      <c r="W47" s="51"/>
    </row>
    <row r="48" spans="2:25" ht="13.5" thickTop="1">
      <c r="B48" s="112" t="s">
        <v>20</v>
      </c>
      <c r="C48" s="126">
        <v>792</v>
      </c>
      <c r="D48" s="128">
        <v>791</v>
      </c>
      <c r="E48" s="189">
        <f t="shared" ref="E48:E50" si="66">SUM(C48:D48)</f>
        <v>1583</v>
      </c>
      <c r="F48" s="126"/>
      <c r="G48" s="128"/>
      <c r="H48" s="189"/>
      <c r="I48" s="129"/>
      <c r="J48" s="4"/>
      <c r="K48" s="4"/>
      <c r="L48" s="14" t="s">
        <v>21</v>
      </c>
      <c r="M48" s="40">
        <v>126436</v>
      </c>
      <c r="N48" s="38">
        <v>127137</v>
      </c>
      <c r="O48" s="202">
        <f t="shared" ref="O48:O50" si="67">SUM(M48:N48)</f>
        <v>253573</v>
      </c>
      <c r="P48" s="151">
        <v>0</v>
      </c>
      <c r="Q48" s="202">
        <f>O48+P48</f>
        <v>253573</v>
      </c>
      <c r="R48" s="40"/>
      <c r="S48" s="38"/>
      <c r="T48" s="202"/>
      <c r="U48" s="151"/>
      <c r="V48" s="202"/>
      <c r="W48" s="41"/>
    </row>
    <row r="49" spans="2:25">
      <c r="B49" s="112" t="s">
        <v>22</v>
      </c>
      <c r="C49" s="126">
        <v>868</v>
      </c>
      <c r="D49" s="128">
        <v>868</v>
      </c>
      <c r="E49" s="180">
        <f t="shared" si="66"/>
        <v>1736</v>
      </c>
      <c r="F49" s="126"/>
      <c r="G49" s="128"/>
      <c r="H49" s="180"/>
      <c r="I49" s="129"/>
      <c r="J49" s="4"/>
      <c r="K49" s="4"/>
      <c r="L49" s="14" t="s">
        <v>22</v>
      </c>
      <c r="M49" s="40">
        <v>132281</v>
      </c>
      <c r="N49" s="38">
        <v>137289</v>
      </c>
      <c r="O49" s="202">
        <f t="shared" si="67"/>
        <v>269570</v>
      </c>
      <c r="P49" s="151">
        <v>0</v>
      </c>
      <c r="Q49" s="202">
        <f>O49+P49</f>
        <v>269570</v>
      </c>
      <c r="R49" s="40"/>
      <c r="S49" s="38"/>
      <c r="T49" s="202"/>
      <c r="U49" s="151"/>
      <c r="V49" s="202"/>
      <c r="W49" s="41"/>
    </row>
    <row r="50" spans="2:25" ht="13.5" thickBot="1">
      <c r="B50" s="112" t="s">
        <v>23</v>
      </c>
      <c r="C50" s="126">
        <v>798</v>
      </c>
      <c r="D50" s="147">
        <v>799</v>
      </c>
      <c r="E50" s="184">
        <f t="shared" si="66"/>
        <v>1597</v>
      </c>
      <c r="F50" s="126"/>
      <c r="G50" s="147"/>
      <c r="H50" s="184"/>
      <c r="I50" s="148"/>
      <c r="J50" s="4"/>
      <c r="K50" s="4"/>
      <c r="L50" s="14" t="s">
        <v>23</v>
      </c>
      <c r="M50" s="40">
        <v>121573</v>
      </c>
      <c r="N50" s="38">
        <v>122821</v>
      </c>
      <c r="O50" s="202">
        <f t="shared" si="67"/>
        <v>244394</v>
      </c>
      <c r="P50" s="151">
        <v>0</v>
      </c>
      <c r="Q50" s="202">
        <f>O50+P50</f>
        <v>244394</v>
      </c>
      <c r="R50" s="40"/>
      <c r="S50" s="38"/>
      <c r="T50" s="202"/>
      <c r="U50" s="151"/>
      <c r="V50" s="202"/>
      <c r="W50" s="41"/>
    </row>
    <row r="51" spans="2:25" ht="14.25" thickTop="1" thickBot="1">
      <c r="B51" s="133" t="s">
        <v>24</v>
      </c>
      <c r="C51" s="134">
        <f t="shared" ref="C51:E51" si="68">+C48+C49+C50</f>
        <v>2458</v>
      </c>
      <c r="D51" s="136">
        <f t="shared" si="68"/>
        <v>2458</v>
      </c>
      <c r="E51" s="190">
        <f t="shared" si="68"/>
        <v>4916</v>
      </c>
      <c r="F51" s="134"/>
      <c r="G51" s="136"/>
      <c r="H51" s="190"/>
      <c r="I51" s="137"/>
      <c r="J51" s="4"/>
      <c r="K51" s="4"/>
      <c r="L51" s="42" t="s">
        <v>24</v>
      </c>
      <c r="M51" s="46">
        <f t="shared" ref="M51:Q51" si="69">+M48+M49+M50</f>
        <v>380290</v>
      </c>
      <c r="N51" s="44">
        <f t="shared" si="69"/>
        <v>387247</v>
      </c>
      <c r="O51" s="203">
        <f t="shared" si="69"/>
        <v>767537</v>
      </c>
      <c r="P51" s="44">
        <f t="shared" si="69"/>
        <v>0</v>
      </c>
      <c r="Q51" s="203">
        <f t="shared" si="69"/>
        <v>767537</v>
      </c>
      <c r="R51" s="46"/>
      <c r="S51" s="44"/>
      <c r="T51" s="203"/>
      <c r="U51" s="44"/>
      <c r="V51" s="203"/>
      <c r="W51" s="47"/>
    </row>
    <row r="52" spans="2:25" ht="14.25" thickTop="1" thickBot="1">
      <c r="B52" s="133" t="s">
        <v>7</v>
      </c>
      <c r="C52" s="134">
        <f>+C43+C47+C51</f>
        <v>7786</v>
      </c>
      <c r="D52" s="136">
        <f t="shared" ref="D52:E52" si="70">+D43+D47+D51</f>
        <v>7787</v>
      </c>
      <c r="E52" s="187">
        <f t="shared" si="70"/>
        <v>15573</v>
      </c>
      <c r="F52" s="134"/>
      <c r="G52" s="136"/>
      <c r="H52" s="187"/>
      <c r="I52" s="138"/>
      <c r="J52" s="8"/>
      <c r="K52" s="8"/>
      <c r="L52" s="42" t="s">
        <v>7</v>
      </c>
      <c r="M52" s="46">
        <f>+M43+M47+M51</f>
        <v>1127061</v>
      </c>
      <c r="N52" s="44">
        <f t="shared" ref="N52:Q52" si="71">+N43+N47+N51</f>
        <v>1149078</v>
      </c>
      <c r="O52" s="203">
        <f t="shared" si="71"/>
        <v>2276139</v>
      </c>
      <c r="P52" s="45">
        <f t="shared" si="71"/>
        <v>0</v>
      </c>
      <c r="Q52" s="206">
        <f t="shared" si="71"/>
        <v>2276139</v>
      </c>
      <c r="R52" s="46"/>
      <c r="S52" s="44"/>
      <c r="T52" s="203"/>
      <c r="U52" s="45"/>
      <c r="V52" s="206"/>
      <c r="W52" s="47"/>
      <c r="X52" s="347"/>
      <c r="Y52" s="347"/>
    </row>
    <row r="53" spans="2:25" ht="14.25" thickTop="1" thickBot="1">
      <c r="B53" s="149" t="s">
        <v>60</v>
      </c>
      <c r="C53" s="108"/>
      <c r="D53" s="108"/>
      <c r="E53" s="108"/>
      <c r="F53" s="108"/>
      <c r="G53" s="108"/>
      <c r="H53" s="108"/>
      <c r="I53" s="109"/>
      <c r="J53" s="4"/>
      <c r="K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2:25" ht="13.5" thickTop="1">
      <c r="B54" s="424" t="s">
        <v>27</v>
      </c>
      <c r="C54" s="425"/>
      <c r="D54" s="425"/>
      <c r="E54" s="425"/>
      <c r="F54" s="425"/>
      <c r="G54" s="425"/>
      <c r="H54" s="425"/>
      <c r="I54" s="426"/>
      <c r="J54" s="4"/>
      <c r="K54" s="4"/>
      <c r="L54" s="427" t="s">
        <v>28</v>
      </c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9"/>
    </row>
    <row r="55" spans="2:25" ht="13.5" thickBot="1">
      <c r="B55" s="430" t="s">
        <v>30</v>
      </c>
      <c r="C55" s="431"/>
      <c r="D55" s="431"/>
      <c r="E55" s="431"/>
      <c r="F55" s="431"/>
      <c r="G55" s="431"/>
      <c r="H55" s="431"/>
      <c r="I55" s="432"/>
      <c r="J55" s="4"/>
      <c r="K55" s="4"/>
      <c r="L55" s="433" t="s">
        <v>50</v>
      </c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5"/>
    </row>
    <row r="56" spans="2:25" ht="14.25" thickTop="1" thickBot="1">
      <c r="B56" s="107"/>
      <c r="C56" s="108"/>
      <c r="D56" s="108"/>
      <c r="E56" s="108"/>
      <c r="F56" s="108"/>
      <c r="G56" s="108"/>
      <c r="H56" s="108"/>
      <c r="I56" s="109"/>
      <c r="J56" s="4"/>
      <c r="K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2:25" ht="14.25" thickTop="1" thickBot="1">
      <c r="B57" s="110"/>
      <c r="C57" s="460" t="s">
        <v>59</v>
      </c>
      <c r="D57" s="461"/>
      <c r="E57" s="462"/>
      <c r="F57" s="436" t="s">
        <v>63</v>
      </c>
      <c r="G57" s="437"/>
      <c r="H57" s="438"/>
      <c r="I57" s="111" t="s">
        <v>2</v>
      </c>
      <c r="J57" s="4"/>
      <c r="K57" s="4"/>
      <c r="L57" s="12"/>
      <c r="M57" s="439" t="s">
        <v>59</v>
      </c>
      <c r="N57" s="440"/>
      <c r="O57" s="440"/>
      <c r="P57" s="440"/>
      <c r="Q57" s="441"/>
      <c r="R57" s="439" t="s">
        <v>63</v>
      </c>
      <c r="S57" s="440"/>
      <c r="T57" s="440"/>
      <c r="U57" s="440"/>
      <c r="V57" s="441"/>
      <c r="W57" s="13" t="s">
        <v>2</v>
      </c>
    </row>
    <row r="58" spans="2:25" ht="13.5" thickTop="1">
      <c r="B58" s="112" t="s">
        <v>3</v>
      </c>
      <c r="C58" s="113"/>
      <c r="D58" s="114"/>
      <c r="E58" s="115"/>
      <c r="F58" s="113"/>
      <c r="G58" s="114"/>
      <c r="H58" s="115"/>
      <c r="I58" s="116" t="s">
        <v>4</v>
      </c>
      <c r="J58" s="4"/>
      <c r="K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2:25" ht="13.5" thickBot="1">
      <c r="B59" s="117" t="s">
        <v>29</v>
      </c>
      <c r="C59" s="118" t="s">
        <v>5</v>
      </c>
      <c r="D59" s="119" t="s">
        <v>6</v>
      </c>
      <c r="E59" s="419" t="s">
        <v>7</v>
      </c>
      <c r="F59" s="118" t="s">
        <v>5</v>
      </c>
      <c r="G59" s="119" t="s">
        <v>6</v>
      </c>
      <c r="H59" s="419" t="s">
        <v>7</v>
      </c>
      <c r="I59" s="121"/>
      <c r="J59" s="4"/>
      <c r="K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2:25" ht="5.25" customHeight="1" thickTop="1">
      <c r="B60" s="112"/>
      <c r="C60" s="122"/>
      <c r="D60" s="123"/>
      <c r="E60" s="124"/>
      <c r="F60" s="122"/>
      <c r="G60" s="123"/>
      <c r="H60" s="124"/>
      <c r="I60" s="125"/>
      <c r="J60" s="4"/>
      <c r="K60" s="4"/>
      <c r="L60" s="14"/>
      <c r="M60" s="30"/>
      <c r="N60" s="31"/>
      <c r="O60" s="32"/>
      <c r="P60" s="33"/>
      <c r="Q60" s="32"/>
      <c r="R60" s="34"/>
      <c r="S60" s="31"/>
      <c r="T60" s="32"/>
      <c r="U60" s="33"/>
      <c r="V60" s="35"/>
      <c r="W60" s="36"/>
    </row>
    <row r="61" spans="2:25">
      <c r="B61" s="112" t="s">
        <v>10</v>
      </c>
      <c r="C61" s="126">
        <f t="shared" ref="C61:H63" si="72">+C9+C35</f>
        <v>834</v>
      </c>
      <c r="D61" s="128">
        <f t="shared" si="72"/>
        <v>834</v>
      </c>
      <c r="E61" s="186">
        <f t="shared" si="72"/>
        <v>1668</v>
      </c>
      <c r="F61" s="126">
        <f t="shared" si="72"/>
        <v>1356</v>
      </c>
      <c r="G61" s="128">
        <f t="shared" si="72"/>
        <v>1354</v>
      </c>
      <c r="H61" s="186">
        <f t="shared" si="72"/>
        <v>2710</v>
      </c>
      <c r="I61" s="129">
        <f t="shared" ref="I61:I63" si="73">IF(E61=0,0,((H61/E61)-1)*100)</f>
        <v>62.470023980815334</v>
      </c>
      <c r="J61" s="4"/>
      <c r="K61" s="7"/>
      <c r="L61" s="14" t="s">
        <v>10</v>
      </c>
      <c r="M61" s="37">
        <f t="shared" ref="M61:N63" si="74">+M9+M35</f>
        <v>119365</v>
      </c>
      <c r="N61" s="38">
        <f t="shared" si="74"/>
        <v>118793</v>
      </c>
      <c r="O61" s="202">
        <f>SUM(M61:N61)</f>
        <v>238158</v>
      </c>
      <c r="P61" s="39">
        <f t="shared" ref="P61:S63" si="75">+P9+P35</f>
        <v>0</v>
      </c>
      <c r="Q61" s="202">
        <f t="shared" si="75"/>
        <v>238158</v>
      </c>
      <c r="R61" s="40">
        <f t="shared" si="75"/>
        <v>196234</v>
      </c>
      <c r="S61" s="38">
        <f t="shared" si="75"/>
        <v>193449</v>
      </c>
      <c r="T61" s="202">
        <f>SUM(R61:S61)</f>
        <v>389683</v>
      </c>
      <c r="U61" s="39">
        <f>U9+U35</f>
        <v>0</v>
      </c>
      <c r="V61" s="205">
        <f>+T61+U61</f>
        <v>389683</v>
      </c>
      <c r="W61" s="41">
        <f t="shared" ref="W61:W63" si="76">IF(Q61=0,0,((V61/Q61)-1)*100)</f>
        <v>63.623728785092261</v>
      </c>
    </row>
    <row r="62" spans="2:25">
      <c r="B62" s="112" t="s">
        <v>11</v>
      </c>
      <c r="C62" s="126">
        <f t="shared" si="72"/>
        <v>810</v>
      </c>
      <c r="D62" s="128">
        <f t="shared" si="72"/>
        <v>810</v>
      </c>
      <c r="E62" s="186">
        <f t="shared" si="72"/>
        <v>1620</v>
      </c>
      <c r="F62" s="126">
        <f t="shared" si="72"/>
        <v>1369</v>
      </c>
      <c r="G62" s="128">
        <f t="shared" si="72"/>
        <v>1371</v>
      </c>
      <c r="H62" s="186">
        <f t="shared" si="72"/>
        <v>2740</v>
      </c>
      <c r="I62" s="129">
        <f t="shared" si="73"/>
        <v>69.135802469135797</v>
      </c>
      <c r="J62" s="4"/>
      <c r="K62" s="7"/>
      <c r="L62" s="14" t="s">
        <v>11</v>
      </c>
      <c r="M62" s="37">
        <f t="shared" si="74"/>
        <v>130370</v>
      </c>
      <c r="N62" s="38">
        <f t="shared" si="74"/>
        <v>127429</v>
      </c>
      <c r="O62" s="202">
        <f t="shared" ref="O62:O63" si="77">SUM(M62:N62)</f>
        <v>257799</v>
      </c>
      <c r="P62" s="39">
        <f t="shared" si="75"/>
        <v>0</v>
      </c>
      <c r="Q62" s="202">
        <f t="shared" si="75"/>
        <v>257799</v>
      </c>
      <c r="R62" s="40">
        <f t="shared" si="75"/>
        <v>197458</v>
      </c>
      <c r="S62" s="38">
        <f t="shared" si="75"/>
        <v>201006</v>
      </c>
      <c r="T62" s="202">
        <f t="shared" ref="T62:T63" si="78">SUM(R62:S62)</f>
        <v>398464</v>
      </c>
      <c r="U62" s="39">
        <f>U10+U36</f>
        <v>0</v>
      </c>
      <c r="V62" s="205">
        <f>+T62+U62</f>
        <v>398464</v>
      </c>
      <c r="W62" s="41">
        <f t="shared" si="76"/>
        <v>54.563826857357853</v>
      </c>
    </row>
    <row r="63" spans="2:25" ht="13.5" thickBot="1">
      <c r="B63" s="117" t="s">
        <v>12</v>
      </c>
      <c r="C63" s="130">
        <f t="shared" si="72"/>
        <v>1046</v>
      </c>
      <c r="D63" s="132">
        <f t="shared" si="72"/>
        <v>1044</v>
      </c>
      <c r="E63" s="186">
        <f t="shared" si="72"/>
        <v>2090</v>
      </c>
      <c r="F63" s="130">
        <f t="shared" si="72"/>
        <v>1505</v>
      </c>
      <c r="G63" s="132">
        <f t="shared" si="72"/>
        <v>1505</v>
      </c>
      <c r="H63" s="186">
        <f t="shared" si="72"/>
        <v>3010</v>
      </c>
      <c r="I63" s="129">
        <f t="shared" si="73"/>
        <v>44.019138755980869</v>
      </c>
      <c r="J63" s="4"/>
      <c r="K63" s="7"/>
      <c r="L63" s="23" t="s">
        <v>12</v>
      </c>
      <c r="M63" s="37">
        <f t="shared" si="74"/>
        <v>159061</v>
      </c>
      <c r="N63" s="38">
        <f t="shared" si="74"/>
        <v>154299</v>
      </c>
      <c r="O63" s="202">
        <f t="shared" si="77"/>
        <v>313360</v>
      </c>
      <c r="P63" s="39">
        <f t="shared" si="75"/>
        <v>0</v>
      </c>
      <c r="Q63" s="202">
        <f t="shared" si="75"/>
        <v>313360</v>
      </c>
      <c r="R63" s="40">
        <f t="shared" si="75"/>
        <v>229581</v>
      </c>
      <c r="S63" s="38">
        <f t="shared" si="75"/>
        <v>221933</v>
      </c>
      <c r="T63" s="202">
        <f t="shared" si="78"/>
        <v>451514</v>
      </c>
      <c r="U63" s="39">
        <f>U11+U37</f>
        <v>0</v>
      </c>
      <c r="V63" s="205">
        <f>+T63+U63</f>
        <v>451514</v>
      </c>
      <c r="W63" s="41">
        <f t="shared" si="76"/>
        <v>44.087949961705398</v>
      </c>
    </row>
    <row r="64" spans="2:25" ht="14.25" thickTop="1" thickBot="1">
      <c r="B64" s="133" t="s">
        <v>57</v>
      </c>
      <c r="C64" s="134">
        <f>+C61+C62+C63</f>
        <v>2690</v>
      </c>
      <c r="D64" s="135">
        <f t="shared" ref="D64:H64" si="79">+D61+D62+D63</f>
        <v>2688</v>
      </c>
      <c r="E64" s="181">
        <f t="shared" si="79"/>
        <v>5378</v>
      </c>
      <c r="F64" s="134">
        <f t="shared" si="79"/>
        <v>4230</v>
      </c>
      <c r="G64" s="136">
        <f t="shared" si="79"/>
        <v>4230</v>
      </c>
      <c r="H64" s="190">
        <f t="shared" si="79"/>
        <v>8460</v>
      </c>
      <c r="I64" s="137">
        <f>IF(E64=0,0,((H64/E64)-1)*100)</f>
        <v>57.307549274823359</v>
      </c>
      <c r="J64" s="4"/>
      <c r="K64" s="4"/>
      <c r="L64" s="42" t="s">
        <v>57</v>
      </c>
      <c r="M64" s="43">
        <f>+M61+M62+M63</f>
        <v>408796</v>
      </c>
      <c r="N64" s="44">
        <f t="shared" ref="N64:V64" si="80">+N61+N62+N63</f>
        <v>400521</v>
      </c>
      <c r="O64" s="203">
        <f t="shared" si="80"/>
        <v>809317</v>
      </c>
      <c r="P64" s="45">
        <f t="shared" si="80"/>
        <v>0</v>
      </c>
      <c r="Q64" s="203">
        <f t="shared" si="80"/>
        <v>809317</v>
      </c>
      <c r="R64" s="46">
        <f t="shared" si="80"/>
        <v>623273</v>
      </c>
      <c r="S64" s="44">
        <f t="shared" si="80"/>
        <v>616388</v>
      </c>
      <c r="T64" s="203">
        <f t="shared" si="80"/>
        <v>1239661</v>
      </c>
      <c r="U64" s="44">
        <f t="shared" si="80"/>
        <v>0</v>
      </c>
      <c r="V64" s="203">
        <f t="shared" si="80"/>
        <v>1239661</v>
      </c>
      <c r="W64" s="47">
        <f>IF(Q64=0,0,((V64/Q64)-1)*100)</f>
        <v>53.173725499402579</v>
      </c>
    </row>
    <row r="65" spans="2:25" ht="14.25" thickTop="1" thickBot="1">
      <c r="B65" s="112" t="s">
        <v>13</v>
      </c>
      <c r="C65" s="126">
        <f t="shared" ref="C65:H65" si="81">+C13+C39</f>
        <v>1126</v>
      </c>
      <c r="D65" s="128">
        <f t="shared" si="81"/>
        <v>1126</v>
      </c>
      <c r="E65" s="186">
        <f t="shared" si="81"/>
        <v>2252</v>
      </c>
      <c r="F65" s="126">
        <f t="shared" si="81"/>
        <v>1540</v>
      </c>
      <c r="G65" s="128">
        <f t="shared" si="81"/>
        <v>1538</v>
      </c>
      <c r="H65" s="186">
        <f t="shared" si="81"/>
        <v>3078</v>
      </c>
      <c r="I65" s="129">
        <f t="shared" ref="I65" si="82">IF(E65=0,0,((H65/E65)-1)*100)</f>
        <v>36.678507992895206</v>
      </c>
      <c r="J65" s="4"/>
      <c r="K65" s="4"/>
      <c r="L65" s="14" t="s">
        <v>13</v>
      </c>
      <c r="M65" s="37">
        <f>+M13+M39</f>
        <v>161281</v>
      </c>
      <c r="N65" s="38">
        <f>+N13+N39</f>
        <v>161350</v>
      </c>
      <c r="O65" s="202">
        <f t="shared" ref="O65:O67" si="83">SUM(M65:N65)</f>
        <v>322631</v>
      </c>
      <c r="P65" s="39">
        <f>+P13+P39</f>
        <v>0</v>
      </c>
      <c r="Q65" s="202">
        <f>+Q13+Q39</f>
        <v>322631</v>
      </c>
      <c r="R65" s="40">
        <f>+R13+R39</f>
        <v>228586</v>
      </c>
      <c r="S65" s="38">
        <f>+S13+S39</f>
        <v>239375</v>
      </c>
      <c r="T65" s="202">
        <f t="shared" ref="T65" si="84">SUM(R65:S65)</f>
        <v>467961</v>
      </c>
      <c r="U65" s="39">
        <f>U13+U39</f>
        <v>0</v>
      </c>
      <c r="V65" s="205">
        <f>+T65+U65</f>
        <v>467961</v>
      </c>
      <c r="W65" s="41">
        <f t="shared" ref="W65" si="85">IF(Q65=0,0,((V65/Q65)-1)*100)</f>
        <v>45.045268433597506</v>
      </c>
    </row>
    <row r="66" spans="2:25" ht="14.25" thickTop="1" thickBot="1">
      <c r="B66" s="133" t="s">
        <v>64</v>
      </c>
      <c r="C66" s="134">
        <f>+C64+C65</f>
        <v>3816</v>
      </c>
      <c r="D66" s="136">
        <f t="shared" ref="D66" si="86">+D64+D65</f>
        <v>3814</v>
      </c>
      <c r="E66" s="187">
        <f t="shared" ref="E66" si="87">+E64+E65</f>
        <v>7630</v>
      </c>
      <c r="F66" s="134">
        <f t="shared" ref="F66" si="88">+F64+F65</f>
        <v>5770</v>
      </c>
      <c r="G66" s="136">
        <f t="shared" ref="G66" si="89">+G64+G65</f>
        <v>5768</v>
      </c>
      <c r="H66" s="187">
        <f t="shared" ref="H66" si="90">+H64+H65</f>
        <v>11538</v>
      </c>
      <c r="I66" s="138">
        <f>IF(E66=0,0,((H66/E66)-1)*100)</f>
        <v>51.218872870249022</v>
      </c>
      <c r="J66" s="8"/>
      <c r="K66" s="4"/>
      <c r="L66" s="42" t="s">
        <v>64</v>
      </c>
      <c r="M66" s="46">
        <f>+M64+M65</f>
        <v>570077</v>
      </c>
      <c r="N66" s="44">
        <f t="shared" ref="N66" si="91">+N64+N65</f>
        <v>561871</v>
      </c>
      <c r="O66" s="203">
        <f t="shared" ref="O66" si="92">+O64+O65</f>
        <v>1131948</v>
      </c>
      <c r="P66" s="45">
        <f t="shared" ref="P66" si="93">+P64+P65</f>
        <v>0</v>
      </c>
      <c r="Q66" s="206">
        <f t="shared" ref="Q66" si="94">+Q64+Q65</f>
        <v>1131948</v>
      </c>
      <c r="R66" s="46">
        <f t="shared" ref="R66" si="95">+R64+R65</f>
        <v>851859</v>
      </c>
      <c r="S66" s="44">
        <f t="shared" ref="S66" si="96">+S64+S65</f>
        <v>855763</v>
      </c>
      <c r="T66" s="203">
        <f t="shared" ref="T66" si="97">+T64+T65</f>
        <v>1707622</v>
      </c>
      <c r="U66" s="45">
        <f t="shared" ref="U66" si="98">+U64+U65</f>
        <v>0</v>
      </c>
      <c r="V66" s="206">
        <f t="shared" ref="V66" si="99">+V64+V65</f>
        <v>1707622</v>
      </c>
      <c r="W66" s="47">
        <f>IF(Q66=0,0,((V66/Q66)-1)*100)</f>
        <v>50.856929823631482</v>
      </c>
      <c r="X66" s="347"/>
      <c r="Y66" s="347"/>
    </row>
    <row r="67" spans="2:25" ht="13.5" thickTop="1">
      <c r="B67" s="112" t="s">
        <v>14</v>
      </c>
      <c r="C67" s="126">
        <f t="shared" ref="C67:E68" si="100">+C15+C41</f>
        <v>998</v>
      </c>
      <c r="D67" s="128">
        <f t="shared" si="100"/>
        <v>999</v>
      </c>
      <c r="E67" s="186">
        <f t="shared" si="100"/>
        <v>1997</v>
      </c>
      <c r="F67" s="126"/>
      <c r="G67" s="128"/>
      <c r="H67" s="186"/>
      <c r="I67" s="129"/>
      <c r="J67" s="4"/>
      <c r="K67" s="4"/>
      <c r="L67" s="14" t="s">
        <v>14</v>
      </c>
      <c r="M67" s="37">
        <f>+M15+M41</f>
        <v>140957</v>
      </c>
      <c r="N67" s="38">
        <f>+N15+N41</f>
        <v>149992</v>
      </c>
      <c r="O67" s="202">
        <f t="shared" si="83"/>
        <v>290949</v>
      </c>
      <c r="P67" s="39">
        <f t="shared" ref="P67:Q68" si="101">+P15+P41</f>
        <v>0</v>
      </c>
      <c r="Q67" s="202">
        <f t="shared" si="101"/>
        <v>290949</v>
      </c>
      <c r="R67" s="40"/>
      <c r="S67" s="38"/>
      <c r="T67" s="202"/>
      <c r="U67" s="39"/>
      <c r="V67" s="205"/>
      <c r="W67" s="41"/>
    </row>
    <row r="68" spans="2:25" ht="13.5" thickBot="1">
      <c r="B68" s="112" t="s">
        <v>15</v>
      </c>
      <c r="C68" s="126">
        <f t="shared" si="100"/>
        <v>1220</v>
      </c>
      <c r="D68" s="128">
        <f t="shared" si="100"/>
        <v>1220</v>
      </c>
      <c r="E68" s="186">
        <f t="shared" si="100"/>
        <v>2440</v>
      </c>
      <c r="F68" s="126"/>
      <c r="G68" s="128"/>
      <c r="H68" s="186"/>
      <c r="I68" s="129"/>
      <c r="J68" s="4"/>
      <c r="K68" s="4"/>
      <c r="L68" s="14" t="s">
        <v>15</v>
      </c>
      <c r="M68" s="37">
        <f>+M16+M42</f>
        <v>156353</v>
      </c>
      <c r="N68" s="38">
        <f>+N16+N42</f>
        <v>162144</v>
      </c>
      <c r="O68" s="202">
        <f>SUM(M68:N68)</f>
        <v>318497</v>
      </c>
      <c r="P68" s="39">
        <f t="shared" si="101"/>
        <v>0</v>
      </c>
      <c r="Q68" s="202">
        <f t="shared" si="101"/>
        <v>318497</v>
      </c>
      <c r="R68" s="40"/>
      <c r="S68" s="38"/>
      <c r="T68" s="202"/>
      <c r="U68" s="39"/>
      <c r="V68" s="205"/>
      <c r="W68" s="41"/>
    </row>
    <row r="69" spans="2:25" ht="14.25" thickTop="1" thickBot="1">
      <c r="B69" s="133" t="s">
        <v>61</v>
      </c>
      <c r="C69" s="134">
        <f>+C65+C67+C68</f>
        <v>3344</v>
      </c>
      <c r="D69" s="136">
        <f t="shared" ref="D69:E69" si="102">+D65+D67+D68</f>
        <v>3345</v>
      </c>
      <c r="E69" s="181">
        <f t="shared" si="102"/>
        <v>6689</v>
      </c>
      <c r="F69" s="134"/>
      <c r="G69" s="136"/>
      <c r="H69" s="187"/>
      <c r="I69" s="138"/>
      <c r="J69" s="8"/>
      <c r="K69" s="8"/>
      <c r="L69" s="42" t="s">
        <v>61</v>
      </c>
      <c r="M69" s="46">
        <f>+M65+M67+M68</f>
        <v>458591</v>
      </c>
      <c r="N69" s="44">
        <f t="shared" ref="N69:Q69" si="103">+N65+N67+N68</f>
        <v>473486</v>
      </c>
      <c r="O69" s="203">
        <f t="shared" si="103"/>
        <v>932077</v>
      </c>
      <c r="P69" s="45">
        <f t="shared" si="103"/>
        <v>0</v>
      </c>
      <c r="Q69" s="206">
        <f t="shared" si="103"/>
        <v>932077</v>
      </c>
      <c r="R69" s="46"/>
      <c r="S69" s="44"/>
      <c r="T69" s="203"/>
      <c r="U69" s="45"/>
      <c r="V69" s="206"/>
      <c r="W69" s="47"/>
      <c r="X69" s="347"/>
      <c r="Y69" s="347"/>
    </row>
    <row r="70" spans="2:25" ht="13.5" thickTop="1">
      <c r="B70" s="112" t="s">
        <v>16</v>
      </c>
      <c r="C70" s="139">
        <f t="shared" ref="C70:E72" si="104">+C18+C44</f>
        <v>1153</v>
      </c>
      <c r="D70" s="141">
        <f t="shared" si="104"/>
        <v>1153</v>
      </c>
      <c r="E70" s="186">
        <f t="shared" si="104"/>
        <v>2306</v>
      </c>
      <c r="F70" s="139"/>
      <c r="G70" s="141"/>
      <c r="H70" s="186"/>
      <c r="I70" s="129"/>
      <c r="J70" s="8"/>
      <c r="K70" s="4"/>
      <c r="L70" s="14" t="s">
        <v>16</v>
      </c>
      <c r="M70" s="37">
        <f t="shared" ref="M70:N72" si="105">+M18+M44</f>
        <v>160422</v>
      </c>
      <c r="N70" s="38">
        <f t="shared" si="105"/>
        <v>158529</v>
      </c>
      <c r="O70" s="202">
        <f t="shared" ref="O70:O72" si="106">SUM(M70:N70)</f>
        <v>318951</v>
      </c>
      <c r="P70" s="39">
        <f t="shared" ref="P70:Q72" si="107">+P18+P44</f>
        <v>0</v>
      </c>
      <c r="Q70" s="202">
        <f t="shared" si="107"/>
        <v>318951</v>
      </c>
      <c r="R70" s="40"/>
      <c r="S70" s="38"/>
      <c r="T70" s="202"/>
      <c r="U70" s="39"/>
      <c r="V70" s="205"/>
      <c r="W70" s="41"/>
    </row>
    <row r="71" spans="2:25">
      <c r="B71" s="112" t="s">
        <v>17</v>
      </c>
      <c r="C71" s="139">
        <f t="shared" si="104"/>
        <v>1101</v>
      </c>
      <c r="D71" s="141">
        <f t="shared" si="104"/>
        <v>1101</v>
      </c>
      <c r="E71" s="186">
        <f t="shared" si="104"/>
        <v>2202</v>
      </c>
      <c r="F71" s="139"/>
      <c r="G71" s="141"/>
      <c r="H71" s="186"/>
      <c r="I71" s="129"/>
      <c r="J71" s="4"/>
      <c r="K71" s="4"/>
      <c r="L71" s="14" t="s">
        <v>17</v>
      </c>
      <c r="M71" s="37">
        <f t="shared" si="105"/>
        <v>147761</v>
      </c>
      <c r="N71" s="38">
        <f t="shared" si="105"/>
        <v>146161</v>
      </c>
      <c r="O71" s="202">
        <f>SUM(M71:N71)</f>
        <v>293922</v>
      </c>
      <c r="P71" s="39">
        <f t="shared" si="107"/>
        <v>0</v>
      </c>
      <c r="Q71" s="202">
        <f t="shared" si="107"/>
        <v>293922</v>
      </c>
      <c r="R71" s="40"/>
      <c r="S71" s="38"/>
      <c r="T71" s="202"/>
      <c r="U71" s="151"/>
      <c r="V71" s="202"/>
      <c r="W71" s="41"/>
    </row>
    <row r="72" spans="2:25" ht="13.5" thickBot="1">
      <c r="B72" s="112" t="s">
        <v>18</v>
      </c>
      <c r="C72" s="139">
        <f t="shared" si="104"/>
        <v>947</v>
      </c>
      <c r="D72" s="141">
        <f t="shared" si="104"/>
        <v>948</v>
      </c>
      <c r="E72" s="186">
        <f t="shared" si="104"/>
        <v>1895</v>
      </c>
      <c r="F72" s="139"/>
      <c r="G72" s="141"/>
      <c r="H72" s="186"/>
      <c r="I72" s="129"/>
      <c r="J72" s="4"/>
      <c r="K72" s="4"/>
      <c r="L72" s="14" t="s">
        <v>18</v>
      </c>
      <c r="M72" s="37">
        <f t="shared" si="105"/>
        <v>137059</v>
      </c>
      <c r="N72" s="38">
        <f t="shared" si="105"/>
        <v>136331</v>
      </c>
      <c r="O72" s="202">
        <f t="shared" si="106"/>
        <v>273390</v>
      </c>
      <c r="P72" s="39">
        <f t="shared" si="107"/>
        <v>0</v>
      </c>
      <c r="Q72" s="202">
        <f t="shared" si="107"/>
        <v>273390</v>
      </c>
      <c r="R72" s="40"/>
      <c r="S72" s="38"/>
      <c r="T72" s="202"/>
      <c r="U72" s="151"/>
      <c r="V72" s="202"/>
      <c r="W72" s="41"/>
    </row>
    <row r="73" spans="2:25" ht="16.5" thickTop="1" thickBot="1">
      <c r="B73" s="142" t="s">
        <v>19</v>
      </c>
      <c r="C73" s="143">
        <f>+C70+C71+C72</f>
        <v>3201</v>
      </c>
      <c r="D73" s="150">
        <f t="shared" ref="D73:E73" si="108">+D70+D71+D72</f>
        <v>3202</v>
      </c>
      <c r="E73" s="195">
        <f t="shared" si="108"/>
        <v>6403</v>
      </c>
      <c r="F73" s="134"/>
      <c r="G73" s="145"/>
      <c r="H73" s="188"/>
      <c r="I73" s="137"/>
      <c r="J73" s="10"/>
      <c r="K73" s="11"/>
      <c r="L73" s="48" t="s">
        <v>19</v>
      </c>
      <c r="M73" s="49">
        <f>+M70+M71+M72</f>
        <v>445242</v>
      </c>
      <c r="N73" s="50">
        <f t="shared" ref="N73:Q73" si="109">+N70+N71+N72</f>
        <v>441021</v>
      </c>
      <c r="O73" s="204">
        <f t="shared" si="109"/>
        <v>886263</v>
      </c>
      <c r="P73" s="50">
        <f t="shared" si="109"/>
        <v>0</v>
      </c>
      <c r="Q73" s="204">
        <f t="shared" si="109"/>
        <v>886263</v>
      </c>
      <c r="R73" s="49"/>
      <c r="S73" s="50"/>
      <c r="T73" s="204"/>
      <c r="U73" s="50"/>
      <c r="V73" s="204"/>
      <c r="W73" s="51"/>
    </row>
    <row r="74" spans="2:25" ht="13.5" thickTop="1">
      <c r="B74" s="112" t="s">
        <v>21</v>
      </c>
      <c r="C74" s="126">
        <f t="shared" ref="C74:E76" si="110">+C22+C48</f>
        <v>998</v>
      </c>
      <c r="D74" s="128">
        <f t="shared" si="110"/>
        <v>997</v>
      </c>
      <c r="E74" s="196">
        <f t="shared" si="110"/>
        <v>1995</v>
      </c>
      <c r="F74" s="126"/>
      <c r="G74" s="128"/>
      <c r="H74" s="189"/>
      <c r="I74" s="129"/>
      <c r="J74" s="4"/>
      <c r="K74" s="4"/>
      <c r="L74" s="14" t="s">
        <v>21</v>
      </c>
      <c r="M74" s="37">
        <f t="shared" ref="M74:N76" si="111">+M22+M48</f>
        <v>155826</v>
      </c>
      <c r="N74" s="38">
        <f t="shared" si="111"/>
        <v>153748</v>
      </c>
      <c r="O74" s="202">
        <f t="shared" ref="O74:O76" si="112">SUM(M74:N74)</f>
        <v>309574</v>
      </c>
      <c r="P74" s="39">
        <f t="shared" ref="P74:Q76" si="113">+P22+P48</f>
        <v>0</v>
      </c>
      <c r="Q74" s="202">
        <f t="shared" si="113"/>
        <v>309574</v>
      </c>
      <c r="R74" s="40"/>
      <c r="S74" s="38"/>
      <c r="T74" s="202"/>
      <c r="U74" s="151"/>
      <c r="V74" s="202"/>
      <c r="W74" s="41"/>
    </row>
    <row r="75" spans="2:25">
      <c r="B75" s="112" t="s">
        <v>22</v>
      </c>
      <c r="C75" s="126">
        <f t="shared" si="110"/>
        <v>1076</v>
      </c>
      <c r="D75" s="128">
        <f t="shared" si="110"/>
        <v>1076</v>
      </c>
      <c r="E75" s="180">
        <f t="shared" si="110"/>
        <v>2152</v>
      </c>
      <c r="F75" s="126"/>
      <c r="G75" s="128"/>
      <c r="H75" s="180"/>
      <c r="I75" s="129"/>
      <c r="J75" s="4"/>
      <c r="K75" s="4"/>
      <c r="L75" s="14" t="s">
        <v>22</v>
      </c>
      <c r="M75" s="37">
        <f t="shared" si="111"/>
        <v>161527</v>
      </c>
      <c r="N75" s="38">
        <f t="shared" si="111"/>
        <v>166462</v>
      </c>
      <c r="O75" s="202">
        <f t="shared" si="112"/>
        <v>327989</v>
      </c>
      <c r="P75" s="39">
        <f t="shared" si="113"/>
        <v>265</v>
      </c>
      <c r="Q75" s="202">
        <f t="shared" si="113"/>
        <v>328254</v>
      </c>
      <c r="R75" s="40"/>
      <c r="S75" s="38"/>
      <c r="T75" s="202"/>
      <c r="U75" s="151"/>
      <c r="V75" s="202"/>
      <c r="W75" s="41"/>
    </row>
    <row r="76" spans="2:25" ht="13.5" thickBot="1">
      <c r="B76" s="112" t="s">
        <v>23</v>
      </c>
      <c r="C76" s="126">
        <f t="shared" si="110"/>
        <v>991</v>
      </c>
      <c r="D76" s="147">
        <f t="shared" si="110"/>
        <v>993</v>
      </c>
      <c r="E76" s="184">
        <f t="shared" si="110"/>
        <v>1984</v>
      </c>
      <c r="F76" s="126"/>
      <c r="G76" s="147"/>
      <c r="H76" s="184"/>
      <c r="I76" s="148"/>
      <c r="J76" s="4"/>
      <c r="K76" s="4"/>
      <c r="L76" s="14" t="s">
        <v>23</v>
      </c>
      <c r="M76" s="37">
        <f t="shared" si="111"/>
        <v>147996</v>
      </c>
      <c r="N76" s="38">
        <f t="shared" si="111"/>
        <v>147307</v>
      </c>
      <c r="O76" s="202">
        <f t="shared" si="112"/>
        <v>295303</v>
      </c>
      <c r="P76" s="39">
        <f t="shared" si="113"/>
        <v>0</v>
      </c>
      <c r="Q76" s="202">
        <f t="shared" si="113"/>
        <v>295303</v>
      </c>
      <c r="R76" s="40"/>
      <c r="S76" s="38"/>
      <c r="T76" s="202"/>
      <c r="U76" s="39"/>
      <c r="V76" s="205"/>
      <c r="W76" s="41"/>
    </row>
    <row r="77" spans="2:25" ht="14.25" thickTop="1" thickBot="1">
      <c r="B77" s="133" t="s">
        <v>24</v>
      </c>
      <c r="C77" s="134">
        <f>+C74+C75+C76</f>
        <v>3065</v>
      </c>
      <c r="D77" s="136">
        <f t="shared" ref="D77:E77" si="114">+D74+D75+D76</f>
        <v>3066</v>
      </c>
      <c r="E77" s="190">
        <f t="shared" si="114"/>
        <v>6131</v>
      </c>
      <c r="F77" s="134"/>
      <c r="G77" s="136"/>
      <c r="H77" s="190"/>
      <c r="I77" s="137"/>
      <c r="J77" s="4"/>
      <c r="K77" s="4"/>
      <c r="L77" s="42" t="s">
        <v>24</v>
      </c>
      <c r="M77" s="43">
        <f>+M74+M75+M76</f>
        <v>465349</v>
      </c>
      <c r="N77" s="44">
        <f t="shared" ref="N77:Q77" si="115">+N74+N75+N76</f>
        <v>467517</v>
      </c>
      <c r="O77" s="203">
        <f t="shared" si="115"/>
        <v>932866</v>
      </c>
      <c r="P77" s="45">
        <f t="shared" si="115"/>
        <v>265</v>
      </c>
      <c r="Q77" s="203">
        <f t="shared" si="115"/>
        <v>933131</v>
      </c>
      <c r="R77" s="46"/>
      <c r="S77" s="44"/>
      <c r="T77" s="203"/>
      <c r="U77" s="45"/>
      <c r="V77" s="206"/>
      <c r="W77" s="47"/>
    </row>
    <row r="78" spans="2:25" ht="14.25" thickTop="1" thickBot="1">
      <c r="B78" s="133" t="s">
        <v>7</v>
      </c>
      <c r="C78" s="134">
        <f>+C69+C73+C77</f>
        <v>9610</v>
      </c>
      <c r="D78" s="136">
        <f t="shared" ref="D78:E78" si="116">+D69+D73+D77</f>
        <v>9613</v>
      </c>
      <c r="E78" s="181">
        <f t="shared" si="116"/>
        <v>19223</v>
      </c>
      <c r="F78" s="134"/>
      <c r="G78" s="136"/>
      <c r="H78" s="187"/>
      <c r="I78" s="138"/>
      <c r="J78" s="8"/>
      <c r="K78" s="8"/>
      <c r="L78" s="42" t="s">
        <v>7</v>
      </c>
      <c r="M78" s="46">
        <f>+M69+M73+M77</f>
        <v>1369182</v>
      </c>
      <c r="N78" s="44">
        <f t="shared" ref="N78:Q78" si="117">+N69+N73+N77</f>
        <v>1382024</v>
      </c>
      <c r="O78" s="203">
        <f t="shared" si="117"/>
        <v>2751206</v>
      </c>
      <c r="P78" s="45">
        <f t="shared" si="117"/>
        <v>265</v>
      </c>
      <c r="Q78" s="206">
        <f t="shared" si="117"/>
        <v>2751471</v>
      </c>
      <c r="R78" s="46"/>
      <c r="S78" s="44"/>
      <c r="T78" s="203"/>
      <c r="U78" s="45"/>
      <c r="V78" s="206"/>
      <c r="W78" s="47"/>
      <c r="X78" s="347"/>
      <c r="Y78" s="347"/>
    </row>
    <row r="79" spans="2:25" ht="14.25" thickTop="1" thickBot="1">
      <c r="B79" s="149" t="s">
        <v>60</v>
      </c>
      <c r="C79" s="108"/>
      <c r="D79" s="108"/>
      <c r="E79" s="108"/>
      <c r="F79" s="108"/>
      <c r="G79" s="108"/>
      <c r="H79" s="108"/>
      <c r="I79" s="109"/>
      <c r="J79" s="4"/>
      <c r="K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2:25" ht="13.5" thickTop="1">
      <c r="L80" s="442" t="s">
        <v>33</v>
      </c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4"/>
    </row>
    <row r="81" spans="12:26" ht="13.5" thickBot="1">
      <c r="L81" s="445" t="s">
        <v>43</v>
      </c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7"/>
    </row>
    <row r="82" spans="12:26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2:26" ht="14.25" thickTop="1" thickBot="1">
      <c r="L83" s="59"/>
      <c r="M83" s="230" t="s">
        <v>59</v>
      </c>
      <c r="N83" s="231"/>
      <c r="O83" s="232"/>
      <c r="P83" s="230"/>
      <c r="Q83" s="230"/>
      <c r="R83" s="230" t="s">
        <v>63</v>
      </c>
      <c r="S83" s="231"/>
      <c r="T83" s="232"/>
      <c r="U83" s="230"/>
      <c r="V83" s="230"/>
      <c r="W83" s="389" t="s">
        <v>2</v>
      </c>
    </row>
    <row r="84" spans="12:26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90" t="s">
        <v>4</v>
      </c>
    </row>
    <row r="85" spans="12:26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88"/>
    </row>
    <row r="86" spans="12:26" ht="5.2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</row>
    <row r="87" spans="12:26">
      <c r="L87" s="61" t="s">
        <v>10</v>
      </c>
      <c r="M87" s="78">
        <v>3</v>
      </c>
      <c r="N87" s="79">
        <v>0</v>
      </c>
      <c r="O87" s="216">
        <f>M87+N87</f>
        <v>3</v>
      </c>
      <c r="P87" s="80">
        <v>0</v>
      </c>
      <c r="Q87" s="216">
        <f>O87+P87</f>
        <v>3</v>
      </c>
      <c r="R87" s="78">
        <v>35</v>
      </c>
      <c r="S87" s="79">
        <v>1</v>
      </c>
      <c r="T87" s="216">
        <f>R87+S87</f>
        <v>36</v>
      </c>
      <c r="U87" s="80">
        <v>0</v>
      </c>
      <c r="V87" s="216">
        <f>T87+U87</f>
        <v>36</v>
      </c>
      <c r="W87" s="81">
        <f>IF(Q87=0,0,((V87/Q87)-1)*100)</f>
        <v>1100</v>
      </c>
      <c r="X87" s="348"/>
    </row>
    <row r="88" spans="12:26">
      <c r="L88" s="61" t="s">
        <v>11</v>
      </c>
      <c r="M88" s="78">
        <v>7</v>
      </c>
      <c r="N88" s="79">
        <v>0</v>
      </c>
      <c r="O88" s="216">
        <f>M88+N88</f>
        <v>7</v>
      </c>
      <c r="P88" s="80">
        <v>0</v>
      </c>
      <c r="Q88" s="216">
        <f>O88+P88</f>
        <v>7</v>
      </c>
      <c r="R88" s="78">
        <v>39.312999999999995</v>
      </c>
      <c r="S88" s="79">
        <v>0.65800000000000003</v>
      </c>
      <c r="T88" s="216">
        <f>R88+S88</f>
        <v>39.970999999999997</v>
      </c>
      <c r="U88" s="80">
        <v>0</v>
      </c>
      <c r="V88" s="216">
        <f>T88+U88</f>
        <v>39.970999999999997</v>
      </c>
      <c r="W88" s="81">
        <f>IF(Q88=0,0,((V88/Q88)-1)*100)</f>
        <v>471.01428571428568</v>
      </c>
      <c r="X88" s="348"/>
    </row>
    <row r="89" spans="12:26" ht="13.5" thickBot="1">
      <c r="L89" s="67" t="s">
        <v>12</v>
      </c>
      <c r="M89" s="78">
        <v>5</v>
      </c>
      <c r="N89" s="79">
        <v>0</v>
      </c>
      <c r="O89" s="216">
        <f>M89+N89</f>
        <v>5</v>
      </c>
      <c r="P89" s="80">
        <v>0</v>
      </c>
      <c r="Q89" s="216">
        <f>O89+P89</f>
        <v>5</v>
      </c>
      <c r="R89" s="78">
        <v>70</v>
      </c>
      <c r="S89" s="79">
        <v>3</v>
      </c>
      <c r="T89" s="216">
        <f>R89+S89</f>
        <v>73</v>
      </c>
      <c r="U89" s="80">
        <v>0</v>
      </c>
      <c r="V89" s="216">
        <f t="shared" ref="V89" si="118">T89+U89</f>
        <v>73</v>
      </c>
      <c r="W89" s="81">
        <f>IF(Q89=0,0,((V89/Q89)-1)*100)</f>
        <v>1360</v>
      </c>
    </row>
    <row r="90" spans="12:26" ht="14.25" thickTop="1" thickBot="1">
      <c r="L90" s="82" t="s">
        <v>57</v>
      </c>
      <c r="M90" s="83">
        <f t="shared" ref="M90:Q90" si="119">+M87+M88+M89</f>
        <v>15</v>
      </c>
      <c r="N90" s="84">
        <f t="shared" si="119"/>
        <v>0</v>
      </c>
      <c r="O90" s="217">
        <f t="shared" si="119"/>
        <v>15</v>
      </c>
      <c r="P90" s="83">
        <f t="shared" si="119"/>
        <v>0</v>
      </c>
      <c r="Q90" s="217">
        <f t="shared" si="119"/>
        <v>15</v>
      </c>
      <c r="R90" s="83">
        <f t="shared" ref="R90:V90" si="120">+R87+R88+R89</f>
        <v>144.31299999999999</v>
      </c>
      <c r="S90" s="84">
        <f t="shared" si="120"/>
        <v>4.6579999999999995</v>
      </c>
      <c r="T90" s="217">
        <f t="shared" si="120"/>
        <v>148.971</v>
      </c>
      <c r="U90" s="83">
        <f t="shared" si="120"/>
        <v>0</v>
      </c>
      <c r="V90" s="217">
        <f t="shared" si="120"/>
        <v>148.971</v>
      </c>
      <c r="W90" s="85">
        <f t="shared" ref="W90:W91" si="121">IF(Q90=0,0,((V90/Q90)-1)*100)</f>
        <v>893.14</v>
      </c>
      <c r="X90" s="359"/>
      <c r="Y90" s="347"/>
    </row>
    <row r="91" spans="12:26" ht="14.25" thickTop="1" thickBot="1">
      <c r="L91" s="61" t="s">
        <v>13</v>
      </c>
      <c r="M91" s="78">
        <v>4</v>
      </c>
      <c r="N91" s="79">
        <v>0</v>
      </c>
      <c r="O91" s="216">
        <f>M91+N91</f>
        <v>4</v>
      </c>
      <c r="P91" s="80">
        <v>0</v>
      </c>
      <c r="Q91" s="216">
        <f>O91+P91</f>
        <v>4</v>
      </c>
      <c r="R91" s="78">
        <v>42</v>
      </c>
      <c r="S91" s="79">
        <v>0</v>
      </c>
      <c r="T91" s="216">
        <f>R91+S91</f>
        <v>42</v>
      </c>
      <c r="U91" s="80">
        <v>0</v>
      </c>
      <c r="V91" s="216">
        <f>T91+U91</f>
        <v>42</v>
      </c>
      <c r="W91" s="81">
        <f t="shared" si="121"/>
        <v>950</v>
      </c>
      <c r="X91" s="406"/>
      <c r="Y91" s="347"/>
    </row>
    <row r="92" spans="12:26" ht="14.25" thickTop="1" thickBot="1">
      <c r="L92" s="82" t="s">
        <v>64</v>
      </c>
      <c r="M92" s="83">
        <f>+M90+M91</f>
        <v>19</v>
      </c>
      <c r="N92" s="84">
        <f t="shared" ref="N92" si="122">+N90+N91</f>
        <v>0</v>
      </c>
      <c r="O92" s="217">
        <f t="shared" ref="O92" si="123">+O90+O91</f>
        <v>19</v>
      </c>
      <c r="P92" s="83">
        <f t="shared" ref="P92" si="124">+P90+P91</f>
        <v>0</v>
      </c>
      <c r="Q92" s="217">
        <f t="shared" ref="Q92" si="125">+Q90+Q91</f>
        <v>19</v>
      </c>
      <c r="R92" s="83">
        <f t="shared" ref="R92" si="126">+R90+R91</f>
        <v>186.31299999999999</v>
      </c>
      <c r="S92" s="84">
        <f t="shared" ref="S92" si="127">+S90+S91</f>
        <v>4.6579999999999995</v>
      </c>
      <c r="T92" s="217">
        <f t="shared" ref="T92" si="128">+T90+T91</f>
        <v>190.971</v>
      </c>
      <c r="U92" s="83">
        <f t="shared" ref="U92" si="129">+U90+U91</f>
        <v>0</v>
      </c>
      <c r="V92" s="217">
        <f t="shared" ref="V92" si="130">+V90+V91</f>
        <v>190.971</v>
      </c>
      <c r="W92" s="85">
        <f>IF(Q92=0,0,((V92/Q92)-1)*100)</f>
        <v>905.11052631578957</v>
      </c>
      <c r="X92" s="406"/>
      <c r="Y92" s="347"/>
      <c r="Z92" s="359"/>
    </row>
    <row r="93" spans="12:26" ht="13.5" thickTop="1">
      <c r="L93" s="61" t="s">
        <v>14</v>
      </c>
      <c r="M93" s="78">
        <v>3</v>
      </c>
      <c r="N93" s="79">
        <v>1</v>
      </c>
      <c r="O93" s="216">
        <f>M93+N93</f>
        <v>4</v>
      </c>
      <c r="P93" s="80">
        <v>0</v>
      </c>
      <c r="Q93" s="216">
        <f>O93+P93</f>
        <v>4</v>
      </c>
      <c r="R93" s="78"/>
      <c r="S93" s="79"/>
      <c r="T93" s="216"/>
      <c r="U93" s="80"/>
      <c r="V93" s="216"/>
      <c r="W93" s="81"/>
    </row>
    <row r="94" spans="12:26" ht="13.5" thickBot="1">
      <c r="L94" s="61" t="s">
        <v>15</v>
      </c>
      <c r="M94" s="78">
        <v>4</v>
      </c>
      <c r="N94" s="79">
        <v>0</v>
      </c>
      <c r="O94" s="216">
        <f>M94+N94</f>
        <v>4</v>
      </c>
      <c r="P94" s="80">
        <v>0</v>
      </c>
      <c r="Q94" s="216">
        <f>O94+P94</f>
        <v>4</v>
      </c>
      <c r="R94" s="78"/>
      <c r="S94" s="79"/>
      <c r="T94" s="216"/>
      <c r="U94" s="80"/>
      <c r="V94" s="216"/>
      <c r="W94" s="81"/>
    </row>
    <row r="95" spans="12:26" ht="14.25" thickTop="1" thickBot="1">
      <c r="L95" s="82" t="s">
        <v>61</v>
      </c>
      <c r="M95" s="83">
        <f t="shared" ref="M95:Q95" si="131">+M91+M93+M94</f>
        <v>11</v>
      </c>
      <c r="N95" s="84">
        <f t="shared" si="131"/>
        <v>1</v>
      </c>
      <c r="O95" s="217">
        <f t="shared" si="131"/>
        <v>12</v>
      </c>
      <c r="P95" s="83">
        <f t="shared" si="131"/>
        <v>0</v>
      </c>
      <c r="Q95" s="217">
        <f t="shared" si="131"/>
        <v>12</v>
      </c>
      <c r="R95" s="83"/>
      <c r="S95" s="84"/>
      <c r="T95" s="217"/>
      <c r="U95" s="83"/>
      <c r="V95" s="217"/>
      <c r="W95" s="85"/>
      <c r="X95" s="359"/>
      <c r="Y95" s="347"/>
      <c r="Z95" s="347"/>
    </row>
    <row r="96" spans="12:26" ht="13.5" thickTop="1">
      <c r="L96" s="61" t="s">
        <v>16</v>
      </c>
      <c r="M96" s="78">
        <v>2</v>
      </c>
      <c r="N96" s="79">
        <v>0</v>
      </c>
      <c r="O96" s="216">
        <f>SUM(M96:N96)</f>
        <v>2</v>
      </c>
      <c r="P96" s="80">
        <v>0</v>
      </c>
      <c r="Q96" s="216">
        <f>O96+P96</f>
        <v>2</v>
      </c>
      <c r="R96" s="78"/>
      <c r="S96" s="79"/>
      <c r="T96" s="216"/>
      <c r="U96" s="80"/>
      <c r="V96" s="216"/>
      <c r="W96" s="81"/>
    </row>
    <row r="97" spans="12:26">
      <c r="L97" s="61" t="s">
        <v>17</v>
      </c>
      <c r="M97" s="78">
        <v>1</v>
      </c>
      <c r="N97" s="79">
        <v>0</v>
      </c>
      <c r="O97" s="216">
        <f>SUM(M97:N97)</f>
        <v>1</v>
      </c>
      <c r="P97" s="80">
        <v>0</v>
      </c>
      <c r="Q97" s="216">
        <f>O97+P97</f>
        <v>1</v>
      </c>
      <c r="R97" s="78"/>
      <c r="S97" s="79"/>
      <c r="T97" s="216"/>
      <c r="U97" s="80"/>
      <c r="V97" s="216"/>
      <c r="W97" s="81"/>
    </row>
    <row r="98" spans="12:26" ht="13.5" thickBot="1">
      <c r="L98" s="61" t="s">
        <v>18</v>
      </c>
      <c r="M98" s="78">
        <v>1</v>
      </c>
      <c r="N98" s="79">
        <v>0</v>
      </c>
      <c r="O98" s="218">
        <f>SUM(M98:N98)</f>
        <v>1</v>
      </c>
      <c r="P98" s="86">
        <v>0</v>
      </c>
      <c r="Q98" s="218">
        <f>O98+P98</f>
        <v>1</v>
      </c>
      <c r="R98" s="78"/>
      <c r="S98" s="79"/>
      <c r="T98" s="218"/>
      <c r="U98" s="86"/>
      <c r="V98" s="218"/>
      <c r="W98" s="81"/>
    </row>
    <row r="99" spans="12:26" ht="14.25" thickTop="1" thickBot="1">
      <c r="L99" s="87" t="s">
        <v>39</v>
      </c>
      <c r="M99" s="88">
        <f t="shared" ref="M99:Q99" si="132">+M96+M97+M98</f>
        <v>4</v>
      </c>
      <c r="N99" s="88">
        <f t="shared" si="132"/>
        <v>0</v>
      </c>
      <c r="O99" s="219">
        <f t="shared" si="132"/>
        <v>4</v>
      </c>
      <c r="P99" s="89">
        <f t="shared" si="132"/>
        <v>0</v>
      </c>
      <c r="Q99" s="219">
        <f t="shared" si="132"/>
        <v>4</v>
      </c>
      <c r="R99" s="88"/>
      <c r="S99" s="88"/>
      <c r="T99" s="219"/>
      <c r="U99" s="89"/>
      <c r="V99" s="219"/>
      <c r="W99" s="90"/>
    </row>
    <row r="100" spans="12:26" ht="13.5" thickTop="1">
      <c r="L100" s="61" t="s">
        <v>21</v>
      </c>
      <c r="M100" s="78">
        <v>1</v>
      </c>
      <c r="N100" s="79">
        <v>0</v>
      </c>
      <c r="O100" s="218">
        <f>SUM(M100:N100)</f>
        <v>1</v>
      </c>
      <c r="P100" s="91">
        <v>0</v>
      </c>
      <c r="Q100" s="218">
        <f>O100+P100</f>
        <v>1</v>
      </c>
      <c r="R100" s="78"/>
      <c r="S100" s="79"/>
      <c r="T100" s="218"/>
      <c r="U100" s="91"/>
      <c r="V100" s="218"/>
      <c r="W100" s="81"/>
    </row>
    <row r="101" spans="12:26">
      <c r="L101" s="61" t="s">
        <v>22</v>
      </c>
      <c r="M101" s="78">
        <v>5</v>
      </c>
      <c r="N101" s="79">
        <v>0</v>
      </c>
      <c r="O101" s="218">
        <f>SUM(M101:N101)</f>
        <v>5</v>
      </c>
      <c r="P101" s="80">
        <v>0</v>
      </c>
      <c r="Q101" s="218">
        <f>O101+P101</f>
        <v>5</v>
      </c>
      <c r="R101" s="78"/>
      <c r="S101" s="79"/>
      <c r="T101" s="218"/>
      <c r="U101" s="80"/>
      <c r="V101" s="218"/>
      <c r="W101" s="81"/>
    </row>
    <row r="102" spans="12:26" ht="13.5" thickBot="1">
      <c r="L102" s="61" t="s">
        <v>23</v>
      </c>
      <c r="M102" s="78">
        <v>24</v>
      </c>
      <c r="N102" s="79">
        <v>0</v>
      </c>
      <c r="O102" s="218">
        <f>SUM(M102:N102)</f>
        <v>24</v>
      </c>
      <c r="P102" s="80">
        <v>0</v>
      </c>
      <c r="Q102" s="218">
        <f>O102+P102</f>
        <v>24</v>
      </c>
      <c r="R102" s="78"/>
      <c r="S102" s="79"/>
      <c r="T102" s="218"/>
      <c r="U102" s="80"/>
      <c r="V102" s="218"/>
      <c r="W102" s="81"/>
    </row>
    <row r="103" spans="12:26" ht="14.25" thickTop="1" thickBot="1">
      <c r="L103" s="82" t="s">
        <v>40</v>
      </c>
      <c r="M103" s="83">
        <f t="shared" ref="M103:Q103" si="133">+M100+M101+M102</f>
        <v>30</v>
      </c>
      <c r="N103" s="84">
        <f t="shared" si="133"/>
        <v>0</v>
      </c>
      <c r="O103" s="217">
        <f t="shared" si="133"/>
        <v>30</v>
      </c>
      <c r="P103" s="83">
        <f t="shared" si="133"/>
        <v>0</v>
      </c>
      <c r="Q103" s="217">
        <f t="shared" si="133"/>
        <v>30</v>
      </c>
      <c r="R103" s="83"/>
      <c r="S103" s="84"/>
      <c r="T103" s="217"/>
      <c r="U103" s="83"/>
      <c r="V103" s="217"/>
      <c r="W103" s="85"/>
    </row>
    <row r="104" spans="12:26" ht="14.25" thickTop="1" thickBot="1">
      <c r="L104" s="82" t="s">
        <v>7</v>
      </c>
      <c r="M104" s="83">
        <f>+M95+M99+M103</f>
        <v>45</v>
      </c>
      <c r="N104" s="84">
        <f t="shared" ref="N104:Q104" si="134">+N95+N99+N103</f>
        <v>1</v>
      </c>
      <c r="O104" s="217">
        <f t="shared" si="134"/>
        <v>46</v>
      </c>
      <c r="P104" s="83">
        <f t="shared" si="134"/>
        <v>0</v>
      </c>
      <c r="Q104" s="217">
        <f t="shared" si="134"/>
        <v>46</v>
      </c>
      <c r="R104" s="83"/>
      <c r="S104" s="84"/>
      <c r="T104" s="217"/>
      <c r="U104" s="83"/>
      <c r="V104" s="217"/>
      <c r="W104" s="85"/>
      <c r="X104" s="406"/>
      <c r="Y104" s="347"/>
      <c r="Z104" s="359"/>
    </row>
    <row r="105" spans="12:26" ht="14.25" thickTop="1" thickBot="1"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2:26" ht="13.5" thickTop="1">
      <c r="L106" s="442" t="s">
        <v>41</v>
      </c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4"/>
    </row>
    <row r="107" spans="12:26" ht="13.5" thickBot="1">
      <c r="L107" s="445" t="s">
        <v>44</v>
      </c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7"/>
    </row>
    <row r="108" spans="12:26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2:26" ht="14.25" thickTop="1" thickBot="1">
      <c r="L109" s="59"/>
      <c r="M109" s="230" t="s">
        <v>59</v>
      </c>
      <c r="N109" s="231"/>
      <c r="O109" s="232"/>
      <c r="P109" s="230"/>
      <c r="Q109" s="230"/>
      <c r="R109" s="230" t="s">
        <v>63</v>
      </c>
      <c r="S109" s="231"/>
      <c r="T109" s="232"/>
      <c r="U109" s="230"/>
      <c r="V109" s="230"/>
      <c r="W109" s="389" t="s">
        <v>2</v>
      </c>
    </row>
    <row r="110" spans="12:26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90" t="s">
        <v>4</v>
      </c>
    </row>
    <row r="111" spans="12:26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91"/>
    </row>
    <row r="112" spans="12:26" ht="5.25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</row>
    <row r="113" spans="12:26">
      <c r="L113" s="61" t="s">
        <v>10</v>
      </c>
      <c r="M113" s="78">
        <v>91</v>
      </c>
      <c r="N113" s="79">
        <v>63</v>
      </c>
      <c r="O113" s="216">
        <f>M113+N113</f>
        <v>154</v>
      </c>
      <c r="P113" s="80">
        <v>0</v>
      </c>
      <c r="Q113" s="216">
        <f>O113+P113</f>
        <v>154</v>
      </c>
      <c r="R113" s="78">
        <v>109</v>
      </c>
      <c r="S113" s="79">
        <v>57</v>
      </c>
      <c r="T113" s="216">
        <f>R113+S113</f>
        <v>166</v>
      </c>
      <c r="U113" s="80">
        <v>0</v>
      </c>
      <c r="V113" s="216">
        <f>T113+U113</f>
        <v>166</v>
      </c>
      <c r="W113" s="81">
        <f>IF(Q113=0,0,((V113/Q113)-1)*100)</f>
        <v>7.7922077922077948</v>
      </c>
      <c r="X113" s="348"/>
    </row>
    <row r="114" spans="12:26">
      <c r="L114" s="61" t="s">
        <v>11</v>
      </c>
      <c r="M114" s="78">
        <v>88</v>
      </c>
      <c r="N114" s="79">
        <v>67</v>
      </c>
      <c r="O114" s="216">
        <f>M114+N114</f>
        <v>155</v>
      </c>
      <c r="P114" s="80">
        <v>0</v>
      </c>
      <c r="Q114" s="216">
        <f>O114+P114</f>
        <v>155</v>
      </c>
      <c r="R114" s="78">
        <v>110.929</v>
      </c>
      <c r="S114" s="79">
        <v>79.644999999999996</v>
      </c>
      <c r="T114" s="216">
        <f>R114+S114</f>
        <v>190.57400000000001</v>
      </c>
      <c r="U114" s="80">
        <v>0</v>
      </c>
      <c r="V114" s="216">
        <f>T114+U114</f>
        <v>190.57400000000001</v>
      </c>
      <c r="W114" s="81">
        <f>IF(Q114=0,0,((V114/Q114)-1)*100)</f>
        <v>22.9509677419355</v>
      </c>
      <c r="X114" s="348"/>
    </row>
    <row r="115" spans="12:26" ht="13.5" thickBot="1">
      <c r="L115" s="67" t="s">
        <v>12</v>
      </c>
      <c r="M115" s="78">
        <v>93</v>
      </c>
      <c r="N115" s="79">
        <v>83</v>
      </c>
      <c r="O115" s="216">
        <f>M115+N115</f>
        <v>176</v>
      </c>
      <c r="P115" s="80">
        <v>0</v>
      </c>
      <c r="Q115" s="216">
        <f>O115+P115</f>
        <v>176</v>
      </c>
      <c r="R115" s="78">
        <v>117</v>
      </c>
      <c r="S115" s="79">
        <v>131</v>
      </c>
      <c r="T115" s="216">
        <f>R115+S115</f>
        <v>248</v>
      </c>
      <c r="U115" s="80">
        <v>0</v>
      </c>
      <c r="V115" s="216">
        <f t="shared" ref="V115" si="135">T115+U115</f>
        <v>248</v>
      </c>
      <c r="W115" s="81">
        <f>IF(Q115=0,0,((V115/Q115)-1)*100)</f>
        <v>40.909090909090921</v>
      </c>
    </row>
    <row r="116" spans="12:26" ht="14.25" thickTop="1" thickBot="1">
      <c r="L116" s="82" t="s">
        <v>38</v>
      </c>
      <c r="M116" s="83">
        <f t="shared" ref="M116:Q116" si="136">+M113+M114+M115</f>
        <v>272</v>
      </c>
      <c r="N116" s="84">
        <f t="shared" si="136"/>
        <v>213</v>
      </c>
      <c r="O116" s="217">
        <f t="shared" si="136"/>
        <v>485</v>
      </c>
      <c r="P116" s="83">
        <f t="shared" si="136"/>
        <v>0</v>
      </c>
      <c r="Q116" s="217">
        <f t="shared" si="136"/>
        <v>485</v>
      </c>
      <c r="R116" s="83">
        <f t="shared" ref="R116:V116" si="137">+R113+R114+R115</f>
        <v>336.92899999999997</v>
      </c>
      <c r="S116" s="84">
        <f t="shared" si="137"/>
        <v>267.64499999999998</v>
      </c>
      <c r="T116" s="217">
        <f t="shared" si="137"/>
        <v>604.57400000000007</v>
      </c>
      <c r="U116" s="83">
        <f t="shared" si="137"/>
        <v>0</v>
      </c>
      <c r="V116" s="217">
        <f t="shared" si="137"/>
        <v>604.57400000000007</v>
      </c>
      <c r="W116" s="85">
        <f t="shared" ref="W116:W117" si="138">IF(Q116=0,0,((V116/Q116)-1)*100)</f>
        <v>24.654432989690743</v>
      </c>
      <c r="X116" s="359"/>
    </row>
    <row r="117" spans="12:26" ht="14.25" thickTop="1" thickBot="1">
      <c r="L117" s="61" t="s">
        <v>13</v>
      </c>
      <c r="M117" s="78">
        <v>84</v>
      </c>
      <c r="N117" s="79">
        <v>118</v>
      </c>
      <c r="O117" s="216">
        <f>M117+N117</f>
        <v>202</v>
      </c>
      <c r="P117" s="80">
        <v>0</v>
      </c>
      <c r="Q117" s="216">
        <f>O117+P117</f>
        <v>202</v>
      </c>
      <c r="R117" s="78">
        <v>111</v>
      </c>
      <c r="S117" s="79">
        <v>133</v>
      </c>
      <c r="T117" s="216">
        <f>R117+S117</f>
        <v>244</v>
      </c>
      <c r="U117" s="80">
        <v>0</v>
      </c>
      <c r="V117" s="216">
        <f>T117+U117</f>
        <v>244</v>
      </c>
      <c r="W117" s="81">
        <f t="shared" si="138"/>
        <v>20.792079207920789</v>
      </c>
      <c r="X117" s="406"/>
      <c r="Y117" s="347"/>
    </row>
    <row r="118" spans="12:26" ht="14.25" thickTop="1" thickBot="1">
      <c r="L118" s="82" t="s">
        <v>64</v>
      </c>
      <c r="M118" s="83">
        <f>+M116+M117</f>
        <v>356</v>
      </c>
      <c r="N118" s="84">
        <f t="shared" ref="N118" si="139">+N116+N117</f>
        <v>331</v>
      </c>
      <c r="O118" s="217">
        <f t="shared" ref="O118" si="140">+O116+O117</f>
        <v>687</v>
      </c>
      <c r="P118" s="83">
        <f t="shared" ref="P118" si="141">+P116+P117</f>
        <v>0</v>
      </c>
      <c r="Q118" s="217">
        <f t="shared" ref="Q118" si="142">+Q116+Q117</f>
        <v>687</v>
      </c>
      <c r="R118" s="83">
        <f t="shared" ref="R118" si="143">+R116+R117</f>
        <v>447.92899999999997</v>
      </c>
      <c r="S118" s="84">
        <f t="shared" ref="S118" si="144">+S116+S117</f>
        <v>400.64499999999998</v>
      </c>
      <c r="T118" s="217">
        <f t="shared" ref="T118" si="145">+T116+T117</f>
        <v>848.57400000000007</v>
      </c>
      <c r="U118" s="83">
        <f t="shared" ref="U118" si="146">+U116+U117</f>
        <v>0</v>
      </c>
      <c r="V118" s="217">
        <f t="shared" ref="V118" si="147">+V116+V117</f>
        <v>848.57400000000007</v>
      </c>
      <c r="W118" s="85">
        <f>IF(Q118=0,0,((V118/Q118)-1)*100)</f>
        <v>23.518777292576431</v>
      </c>
      <c r="X118" s="406"/>
      <c r="Y118" s="347"/>
      <c r="Z118" s="359"/>
    </row>
    <row r="119" spans="12:26" ht="13.5" thickTop="1">
      <c r="L119" s="61" t="s">
        <v>14</v>
      </c>
      <c r="M119" s="78">
        <v>81</v>
      </c>
      <c r="N119" s="79">
        <v>154</v>
      </c>
      <c r="O119" s="216">
        <f>M119+N119</f>
        <v>235</v>
      </c>
      <c r="P119" s="80">
        <v>0</v>
      </c>
      <c r="Q119" s="216">
        <f>O119+P119</f>
        <v>235</v>
      </c>
      <c r="R119" s="78"/>
      <c r="S119" s="79"/>
      <c r="T119" s="216"/>
      <c r="U119" s="80"/>
      <c r="V119" s="216"/>
      <c r="W119" s="81"/>
    </row>
    <row r="120" spans="12:26" ht="13.5" thickBot="1">
      <c r="L120" s="61" t="s">
        <v>15</v>
      </c>
      <c r="M120" s="78">
        <v>99</v>
      </c>
      <c r="N120" s="79">
        <v>110</v>
      </c>
      <c r="O120" s="216">
        <f>M120+N120</f>
        <v>209</v>
      </c>
      <c r="P120" s="80">
        <v>0</v>
      </c>
      <c r="Q120" s="216">
        <f>O120+P120</f>
        <v>209</v>
      </c>
      <c r="R120" s="78"/>
      <c r="S120" s="79"/>
      <c r="T120" s="216"/>
      <c r="U120" s="80"/>
      <c r="V120" s="216"/>
      <c r="W120" s="81"/>
    </row>
    <row r="121" spans="12:26" ht="14.25" thickTop="1" thickBot="1">
      <c r="L121" s="82" t="s">
        <v>61</v>
      </c>
      <c r="M121" s="83">
        <f t="shared" ref="M121:Q121" si="148">+M117+M119+M120</f>
        <v>264</v>
      </c>
      <c r="N121" s="84">
        <f t="shared" si="148"/>
        <v>382</v>
      </c>
      <c r="O121" s="217">
        <f t="shared" si="148"/>
        <v>646</v>
      </c>
      <c r="P121" s="83">
        <f t="shared" si="148"/>
        <v>0</v>
      </c>
      <c r="Q121" s="217">
        <f t="shared" si="148"/>
        <v>646</v>
      </c>
      <c r="R121" s="83"/>
      <c r="S121" s="84"/>
      <c r="T121" s="217"/>
      <c r="U121" s="83"/>
      <c r="V121" s="217"/>
      <c r="W121" s="85"/>
      <c r="X121" s="359"/>
      <c r="Y121" s="347"/>
      <c r="Z121" s="347"/>
    </row>
    <row r="122" spans="12:26" ht="13.5" thickTop="1">
      <c r="L122" s="61" t="s">
        <v>16</v>
      </c>
      <c r="M122" s="78">
        <v>112</v>
      </c>
      <c r="N122" s="79">
        <v>94</v>
      </c>
      <c r="O122" s="216">
        <f>SUM(M122:N122)</f>
        <v>206</v>
      </c>
      <c r="P122" s="80">
        <v>0</v>
      </c>
      <c r="Q122" s="216">
        <f>O122+P122</f>
        <v>206</v>
      </c>
      <c r="R122" s="78"/>
      <c r="S122" s="79"/>
      <c r="T122" s="216"/>
      <c r="U122" s="80"/>
      <c r="V122" s="216"/>
      <c r="W122" s="81"/>
    </row>
    <row r="123" spans="12:26">
      <c r="L123" s="61" t="s">
        <v>17</v>
      </c>
      <c r="M123" s="78">
        <v>114</v>
      </c>
      <c r="N123" s="79">
        <v>98</v>
      </c>
      <c r="O123" s="216">
        <f>SUM(M123:N123)</f>
        <v>212</v>
      </c>
      <c r="P123" s="80">
        <v>0</v>
      </c>
      <c r="Q123" s="216">
        <f>O123+P123</f>
        <v>212</v>
      </c>
      <c r="R123" s="78"/>
      <c r="S123" s="79"/>
      <c r="T123" s="216"/>
      <c r="U123" s="80"/>
      <c r="V123" s="216"/>
      <c r="W123" s="81"/>
    </row>
    <row r="124" spans="12:26" ht="13.5" thickBot="1">
      <c r="L124" s="61" t="s">
        <v>18</v>
      </c>
      <c r="M124" s="78">
        <v>95</v>
      </c>
      <c r="N124" s="79">
        <v>112</v>
      </c>
      <c r="O124" s="218">
        <f>SUM(M124:N124)</f>
        <v>207</v>
      </c>
      <c r="P124" s="86">
        <v>0</v>
      </c>
      <c r="Q124" s="218">
        <f>O124+P124</f>
        <v>207</v>
      </c>
      <c r="R124" s="78"/>
      <c r="S124" s="79"/>
      <c r="T124" s="218"/>
      <c r="U124" s="86"/>
      <c r="V124" s="218"/>
      <c r="W124" s="81"/>
    </row>
    <row r="125" spans="12:26" ht="14.25" thickTop="1" thickBot="1">
      <c r="L125" s="87" t="s">
        <v>39</v>
      </c>
      <c r="M125" s="88">
        <f t="shared" ref="M125:Q125" si="149">+M122+M123+M124</f>
        <v>321</v>
      </c>
      <c r="N125" s="88">
        <f t="shared" si="149"/>
        <v>304</v>
      </c>
      <c r="O125" s="219">
        <f t="shared" si="149"/>
        <v>625</v>
      </c>
      <c r="P125" s="89">
        <f t="shared" si="149"/>
        <v>0</v>
      </c>
      <c r="Q125" s="219">
        <f t="shared" si="149"/>
        <v>625</v>
      </c>
      <c r="R125" s="88"/>
      <c r="S125" s="88"/>
      <c r="T125" s="219"/>
      <c r="U125" s="89"/>
      <c r="V125" s="219"/>
      <c r="W125" s="90"/>
    </row>
    <row r="126" spans="12:26" ht="13.5" thickTop="1">
      <c r="L126" s="61" t="s">
        <v>21</v>
      </c>
      <c r="M126" s="78">
        <v>98</v>
      </c>
      <c r="N126" s="79">
        <v>126</v>
      </c>
      <c r="O126" s="218">
        <f>SUM(M126:N126)</f>
        <v>224</v>
      </c>
      <c r="P126" s="91">
        <v>0</v>
      </c>
      <c r="Q126" s="218">
        <f>O126+P126</f>
        <v>224</v>
      </c>
      <c r="R126" s="78"/>
      <c r="S126" s="79"/>
      <c r="T126" s="218"/>
      <c r="U126" s="91"/>
      <c r="V126" s="218"/>
      <c r="W126" s="81"/>
    </row>
    <row r="127" spans="12:26">
      <c r="L127" s="61" t="s">
        <v>22</v>
      </c>
      <c r="M127" s="78">
        <v>89</v>
      </c>
      <c r="N127" s="79">
        <v>110</v>
      </c>
      <c r="O127" s="218">
        <f>SUM(M127:N127)</f>
        <v>199</v>
      </c>
      <c r="P127" s="80">
        <v>0</v>
      </c>
      <c r="Q127" s="218">
        <f>O127+P127</f>
        <v>199</v>
      </c>
      <c r="R127" s="78"/>
      <c r="S127" s="79"/>
      <c r="T127" s="218"/>
      <c r="U127" s="80"/>
      <c r="V127" s="218"/>
      <c r="W127" s="81"/>
    </row>
    <row r="128" spans="12:26" ht="13.5" thickBot="1">
      <c r="L128" s="61" t="s">
        <v>23</v>
      </c>
      <c r="M128" s="78">
        <v>98</v>
      </c>
      <c r="N128" s="79">
        <v>55</v>
      </c>
      <c r="O128" s="218">
        <f>SUM(M128:N128)</f>
        <v>153</v>
      </c>
      <c r="P128" s="80">
        <v>0</v>
      </c>
      <c r="Q128" s="218">
        <f>O128+P128</f>
        <v>153</v>
      </c>
      <c r="R128" s="78"/>
      <c r="S128" s="79"/>
      <c r="T128" s="218"/>
      <c r="U128" s="80"/>
      <c r="V128" s="218"/>
      <c r="W128" s="81"/>
    </row>
    <row r="129" spans="12:26" ht="14.25" thickTop="1" thickBot="1">
      <c r="L129" s="82" t="s">
        <v>40</v>
      </c>
      <c r="M129" s="83">
        <f t="shared" ref="M129:Q129" si="150">+M126+M127+M128</f>
        <v>285</v>
      </c>
      <c r="N129" s="84">
        <f t="shared" si="150"/>
        <v>291</v>
      </c>
      <c r="O129" s="217">
        <f t="shared" si="150"/>
        <v>576</v>
      </c>
      <c r="P129" s="83">
        <f t="shared" si="150"/>
        <v>0</v>
      </c>
      <c r="Q129" s="217">
        <f t="shared" si="150"/>
        <v>576</v>
      </c>
      <c r="R129" s="83"/>
      <c r="S129" s="84"/>
      <c r="T129" s="217"/>
      <c r="U129" s="83"/>
      <c r="V129" s="217"/>
      <c r="W129" s="85"/>
      <c r="X129" s="348"/>
    </row>
    <row r="130" spans="12:26" ht="14.25" thickTop="1" thickBot="1">
      <c r="L130" s="82" t="s">
        <v>7</v>
      </c>
      <c r="M130" s="83">
        <f>+M121+M125+M129</f>
        <v>870</v>
      </c>
      <c r="N130" s="84">
        <f t="shared" ref="N130:Q130" si="151">+N121+N125+N129</f>
        <v>977</v>
      </c>
      <c r="O130" s="217">
        <f t="shared" si="151"/>
        <v>1847</v>
      </c>
      <c r="P130" s="83">
        <f t="shared" si="151"/>
        <v>0</v>
      </c>
      <c r="Q130" s="217">
        <f t="shared" si="151"/>
        <v>1847</v>
      </c>
      <c r="R130" s="83"/>
      <c r="S130" s="84"/>
      <c r="T130" s="217"/>
      <c r="U130" s="83"/>
      <c r="V130" s="217"/>
      <c r="W130" s="85"/>
      <c r="X130" s="406"/>
      <c r="Y130" s="347"/>
      <c r="Z130" s="359"/>
    </row>
    <row r="131" spans="12:26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6" ht="13.5" thickTop="1">
      <c r="L132" s="442" t="s">
        <v>42</v>
      </c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4"/>
    </row>
    <row r="133" spans="12:26" ht="13.5" thickBot="1">
      <c r="L133" s="445" t="s">
        <v>45</v>
      </c>
      <c r="M133" s="446"/>
      <c r="N133" s="446"/>
      <c r="O133" s="446"/>
      <c r="P133" s="446"/>
      <c r="Q133" s="446"/>
      <c r="R133" s="446"/>
      <c r="S133" s="446"/>
      <c r="T133" s="446"/>
      <c r="U133" s="446"/>
      <c r="V133" s="446"/>
      <c r="W133" s="447"/>
    </row>
    <row r="134" spans="12:26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6" ht="14.25" thickTop="1" thickBot="1">
      <c r="L135" s="59"/>
      <c r="M135" s="230" t="s">
        <v>59</v>
      </c>
      <c r="N135" s="231"/>
      <c r="O135" s="232"/>
      <c r="P135" s="230"/>
      <c r="Q135" s="230"/>
      <c r="R135" s="230" t="s">
        <v>63</v>
      </c>
      <c r="S135" s="231"/>
      <c r="T135" s="232"/>
      <c r="U135" s="230"/>
      <c r="V135" s="230"/>
      <c r="W135" s="389" t="s">
        <v>2</v>
      </c>
    </row>
    <row r="136" spans="12:26" ht="13.5" thickTop="1">
      <c r="L136" s="61" t="s">
        <v>3</v>
      </c>
      <c r="M136" s="62"/>
      <c r="N136" s="63"/>
      <c r="O136" s="64"/>
      <c r="P136" s="65"/>
      <c r="Q136" s="104"/>
      <c r="R136" s="62"/>
      <c r="S136" s="63"/>
      <c r="T136" s="64"/>
      <c r="U136" s="65"/>
      <c r="V136" s="104"/>
      <c r="W136" s="390" t="s">
        <v>4</v>
      </c>
    </row>
    <row r="137" spans="12:26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418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418" t="s">
        <v>7</v>
      </c>
      <c r="W137" s="391"/>
    </row>
    <row r="138" spans="12:26" ht="5.25" customHeight="1" thickTop="1">
      <c r="L138" s="61"/>
      <c r="M138" s="73"/>
      <c r="N138" s="74"/>
      <c r="O138" s="75"/>
      <c r="P138" s="76"/>
      <c r="Q138" s="106"/>
      <c r="R138" s="73"/>
      <c r="S138" s="74"/>
      <c r="T138" s="75"/>
      <c r="U138" s="76"/>
      <c r="V138" s="154"/>
      <c r="W138" s="77"/>
    </row>
    <row r="139" spans="12:26">
      <c r="L139" s="61" t="s">
        <v>10</v>
      </c>
      <c r="M139" s="78">
        <f t="shared" ref="M139:N141" si="152">+M87+M113</f>
        <v>94</v>
      </c>
      <c r="N139" s="79">
        <f t="shared" si="152"/>
        <v>63</v>
      </c>
      <c r="O139" s="216">
        <f>M139+N139</f>
        <v>157</v>
      </c>
      <c r="P139" s="80">
        <f>+P87+P113</f>
        <v>0</v>
      </c>
      <c r="Q139" s="225">
        <f t="shared" ref="Q139:Q141" si="153">O139+P139</f>
        <v>157</v>
      </c>
      <c r="R139" s="78">
        <f t="shared" ref="R139:S141" si="154">+R87+R113</f>
        <v>144</v>
      </c>
      <c r="S139" s="79">
        <f t="shared" si="154"/>
        <v>58</v>
      </c>
      <c r="T139" s="216">
        <f>R139+S139</f>
        <v>202</v>
      </c>
      <c r="U139" s="80">
        <f>+U87+U113</f>
        <v>0</v>
      </c>
      <c r="V139" s="226">
        <f>T139+U139</f>
        <v>202</v>
      </c>
      <c r="W139" s="81">
        <f>IF(Q139=0,0,((V139/Q139)-1)*100)</f>
        <v>28.6624203821656</v>
      </c>
      <c r="X139" s="348"/>
    </row>
    <row r="140" spans="12:26">
      <c r="L140" s="61" t="s">
        <v>11</v>
      </c>
      <c r="M140" s="78">
        <f t="shared" si="152"/>
        <v>95</v>
      </c>
      <c r="N140" s="79">
        <f t="shared" si="152"/>
        <v>67</v>
      </c>
      <c r="O140" s="216">
        <f>M140+N140</f>
        <v>162</v>
      </c>
      <c r="P140" s="80">
        <f>+P88+P114</f>
        <v>0</v>
      </c>
      <c r="Q140" s="225">
        <f t="shared" si="153"/>
        <v>162</v>
      </c>
      <c r="R140" s="78">
        <f t="shared" si="154"/>
        <v>150.24199999999999</v>
      </c>
      <c r="S140" s="79">
        <f t="shared" si="154"/>
        <v>80.302999999999997</v>
      </c>
      <c r="T140" s="216">
        <f>R140+S140</f>
        <v>230.54499999999999</v>
      </c>
      <c r="U140" s="80">
        <f>+U88+U114</f>
        <v>0</v>
      </c>
      <c r="V140" s="226">
        <f>T140+U140</f>
        <v>230.54499999999999</v>
      </c>
      <c r="W140" s="81">
        <f>IF(Q140=0,0,((V140/Q140)-1)*100)</f>
        <v>42.311728395061721</v>
      </c>
      <c r="X140" s="348"/>
    </row>
    <row r="141" spans="12:26" ht="13.5" thickBot="1">
      <c r="L141" s="67" t="s">
        <v>12</v>
      </c>
      <c r="M141" s="78">
        <f t="shared" si="152"/>
        <v>98</v>
      </c>
      <c r="N141" s="79">
        <f t="shared" si="152"/>
        <v>83</v>
      </c>
      <c r="O141" s="216">
        <f>M141+N141</f>
        <v>181</v>
      </c>
      <c r="P141" s="80">
        <f>+P89+P115</f>
        <v>0</v>
      </c>
      <c r="Q141" s="225">
        <f t="shared" si="153"/>
        <v>181</v>
      </c>
      <c r="R141" s="78">
        <f t="shared" si="154"/>
        <v>187</v>
      </c>
      <c r="S141" s="79">
        <f t="shared" si="154"/>
        <v>134</v>
      </c>
      <c r="T141" s="216">
        <f>R141+S141</f>
        <v>321</v>
      </c>
      <c r="U141" s="80">
        <f>+U89+U115</f>
        <v>0</v>
      </c>
      <c r="V141" s="226">
        <f>T141+U141</f>
        <v>321</v>
      </c>
      <c r="W141" s="81">
        <f>IF(Q141=0,0,((V141/Q141)-1)*100)</f>
        <v>77.348066298342545</v>
      </c>
    </row>
    <row r="142" spans="12:26" ht="14.25" thickTop="1" thickBot="1">
      <c r="L142" s="82" t="s">
        <v>38</v>
      </c>
      <c r="M142" s="83">
        <f>+M139+M140+M141</f>
        <v>287</v>
      </c>
      <c r="N142" s="84">
        <f t="shared" ref="N142:V142" si="155">+N139+N140+N141</f>
        <v>213</v>
      </c>
      <c r="O142" s="217">
        <f t="shared" si="155"/>
        <v>500</v>
      </c>
      <c r="P142" s="83">
        <f t="shared" si="155"/>
        <v>0</v>
      </c>
      <c r="Q142" s="217">
        <f t="shared" si="155"/>
        <v>500</v>
      </c>
      <c r="R142" s="83">
        <f t="shared" si="155"/>
        <v>481.24199999999996</v>
      </c>
      <c r="S142" s="84">
        <f t="shared" si="155"/>
        <v>272.303</v>
      </c>
      <c r="T142" s="217">
        <f t="shared" si="155"/>
        <v>753.54499999999996</v>
      </c>
      <c r="U142" s="83">
        <f t="shared" si="155"/>
        <v>0</v>
      </c>
      <c r="V142" s="217">
        <f t="shared" si="155"/>
        <v>753.54499999999996</v>
      </c>
      <c r="W142" s="85">
        <f t="shared" ref="W142" si="156">IF(Q142=0,0,((V142/Q142)-1)*100)</f>
        <v>50.708999999999982</v>
      </c>
      <c r="X142" s="359"/>
    </row>
    <row r="143" spans="12:26" ht="14.25" thickTop="1" thickBot="1">
      <c r="L143" s="61" t="s">
        <v>13</v>
      </c>
      <c r="M143" s="78">
        <f>+M91+M117</f>
        <v>88</v>
      </c>
      <c r="N143" s="79">
        <f>+N91+N117</f>
        <v>118</v>
      </c>
      <c r="O143" s="216">
        <f t="shared" ref="O143:O154" si="157">M143+N143</f>
        <v>206</v>
      </c>
      <c r="P143" s="80">
        <f>+P91+P117</f>
        <v>0</v>
      </c>
      <c r="Q143" s="225">
        <f t="shared" ref="Q143:Q145" si="158">O143+P143</f>
        <v>206</v>
      </c>
      <c r="R143" s="78">
        <f>+R91+R117</f>
        <v>153</v>
      </c>
      <c r="S143" s="79">
        <f>+S91+S117</f>
        <v>133</v>
      </c>
      <c r="T143" s="216">
        <f t="shared" ref="T143" si="159">R143+S143</f>
        <v>286</v>
      </c>
      <c r="U143" s="80">
        <f>+U91+U117</f>
        <v>0</v>
      </c>
      <c r="V143" s="226">
        <f>T143+U143</f>
        <v>286</v>
      </c>
      <c r="W143" s="81">
        <f>IF(Q143=0,0,((V143/Q143)-1)*100)</f>
        <v>38.834951456310684</v>
      </c>
      <c r="X143" s="406"/>
      <c r="Y143" s="406"/>
    </row>
    <row r="144" spans="12:26" ht="14.25" thickTop="1" thickBot="1">
      <c r="L144" s="82" t="s">
        <v>64</v>
      </c>
      <c r="M144" s="83">
        <f>+M142+M143</f>
        <v>375</v>
      </c>
      <c r="N144" s="84">
        <f t="shared" ref="N144" si="160">+N142+N143</f>
        <v>331</v>
      </c>
      <c r="O144" s="217">
        <f t="shared" ref="O144" si="161">+O142+O143</f>
        <v>706</v>
      </c>
      <c r="P144" s="83">
        <f t="shared" ref="P144" si="162">+P142+P143</f>
        <v>0</v>
      </c>
      <c r="Q144" s="217">
        <f t="shared" ref="Q144" si="163">+Q142+Q143</f>
        <v>706</v>
      </c>
      <c r="R144" s="83">
        <f t="shared" ref="R144" si="164">+R142+R143</f>
        <v>634.24199999999996</v>
      </c>
      <c r="S144" s="84">
        <f t="shared" ref="S144" si="165">+S142+S143</f>
        <v>405.303</v>
      </c>
      <c r="T144" s="217">
        <f t="shared" ref="T144" si="166">+T142+T143</f>
        <v>1039.5450000000001</v>
      </c>
      <c r="U144" s="83">
        <f t="shared" ref="U144" si="167">+U142+U143</f>
        <v>0</v>
      </c>
      <c r="V144" s="217">
        <f t="shared" ref="V144" si="168">+V142+V143</f>
        <v>1039.5450000000001</v>
      </c>
      <c r="W144" s="85">
        <f>IF(Q144=0,0,((V144/Q144)-1)*100)</f>
        <v>47.244334277620403</v>
      </c>
      <c r="X144" s="406"/>
      <c r="Y144" s="347"/>
      <c r="Z144" s="359"/>
    </row>
    <row r="145" spans="12:26" ht="13.5" thickTop="1">
      <c r="L145" s="61" t="s">
        <v>14</v>
      </c>
      <c r="M145" s="78">
        <f>+M93+M119</f>
        <v>84</v>
      </c>
      <c r="N145" s="79">
        <f>+N93+N119</f>
        <v>155</v>
      </c>
      <c r="O145" s="216">
        <f t="shared" si="157"/>
        <v>239</v>
      </c>
      <c r="P145" s="80">
        <f>+P93+P119</f>
        <v>0</v>
      </c>
      <c r="Q145" s="225">
        <f t="shared" si="158"/>
        <v>239</v>
      </c>
      <c r="R145" s="78"/>
      <c r="S145" s="79"/>
      <c r="T145" s="216"/>
      <c r="U145" s="80"/>
      <c r="V145" s="226"/>
      <c r="W145" s="81"/>
      <c r="Z145" s="347"/>
    </row>
    <row r="146" spans="12:26" ht="13.5" thickBot="1">
      <c r="L146" s="61" t="s">
        <v>15</v>
      </c>
      <c r="M146" s="78">
        <f>+M94+M120</f>
        <v>103</v>
      </c>
      <c r="N146" s="79">
        <f>+N94+N120</f>
        <v>110</v>
      </c>
      <c r="O146" s="216">
        <f>M146+N146</f>
        <v>213</v>
      </c>
      <c r="P146" s="80">
        <f>+P94+P120</f>
        <v>0</v>
      </c>
      <c r="Q146" s="225">
        <f>O146+P146</f>
        <v>213</v>
      </c>
      <c r="R146" s="78"/>
      <c r="S146" s="79"/>
      <c r="T146" s="216"/>
      <c r="U146" s="80"/>
      <c r="V146" s="226"/>
      <c r="W146" s="81"/>
    </row>
    <row r="147" spans="12:26" ht="14.25" thickTop="1" thickBot="1">
      <c r="L147" s="82" t="s">
        <v>61</v>
      </c>
      <c r="M147" s="83">
        <f>+M143+M145+M146</f>
        <v>275</v>
      </c>
      <c r="N147" s="84">
        <f t="shared" ref="N147:Q147" si="169">+N143+N145+N146</f>
        <v>383</v>
      </c>
      <c r="O147" s="217">
        <f t="shared" si="169"/>
        <v>658</v>
      </c>
      <c r="P147" s="83">
        <f t="shared" si="169"/>
        <v>0</v>
      </c>
      <c r="Q147" s="217">
        <f t="shared" si="169"/>
        <v>658</v>
      </c>
      <c r="R147" s="83"/>
      <c r="S147" s="84"/>
      <c r="T147" s="217"/>
      <c r="U147" s="83"/>
      <c r="V147" s="217"/>
      <c r="W147" s="85"/>
      <c r="X147" s="359"/>
      <c r="Y147" s="347"/>
      <c r="Z147" s="347"/>
    </row>
    <row r="148" spans="12:26" ht="13.5" thickTop="1">
      <c r="L148" s="61" t="s">
        <v>16</v>
      </c>
      <c r="M148" s="78">
        <f t="shared" ref="M148:N150" si="170">+M96+M122</f>
        <v>114</v>
      </c>
      <c r="N148" s="79">
        <f t="shared" si="170"/>
        <v>94</v>
      </c>
      <c r="O148" s="216">
        <f t="shared" si="157"/>
        <v>208</v>
      </c>
      <c r="P148" s="80">
        <f>+P96+P122</f>
        <v>0</v>
      </c>
      <c r="Q148" s="225">
        <f t="shared" ref="Q148:Q154" si="171">O148+P148</f>
        <v>208</v>
      </c>
      <c r="R148" s="78"/>
      <c r="S148" s="79"/>
      <c r="T148" s="216"/>
      <c r="U148" s="80"/>
      <c r="V148" s="226"/>
      <c r="W148" s="81"/>
    </row>
    <row r="149" spans="12:26">
      <c r="L149" s="61" t="s">
        <v>17</v>
      </c>
      <c r="M149" s="78">
        <f t="shared" si="170"/>
        <v>115</v>
      </c>
      <c r="N149" s="79">
        <f t="shared" si="170"/>
        <v>98</v>
      </c>
      <c r="O149" s="216">
        <f>M149+N149</f>
        <v>213</v>
      </c>
      <c r="P149" s="80">
        <f>+P97+P123</f>
        <v>0</v>
      </c>
      <c r="Q149" s="225">
        <f>O149+P149</f>
        <v>213</v>
      </c>
      <c r="R149" s="78"/>
      <c r="S149" s="79"/>
      <c r="T149" s="216"/>
      <c r="U149" s="80"/>
      <c r="V149" s="226"/>
      <c r="W149" s="81"/>
    </row>
    <row r="150" spans="12:26" ht="13.5" thickBot="1">
      <c r="L150" s="61" t="s">
        <v>18</v>
      </c>
      <c r="M150" s="78">
        <f t="shared" si="170"/>
        <v>96</v>
      </c>
      <c r="N150" s="79">
        <f t="shared" si="170"/>
        <v>112</v>
      </c>
      <c r="O150" s="218">
        <f t="shared" si="157"/>
        <v>208</v>
      </c>
      <c r="P150" s="86">
        <f>+P98+P124</f>
        <v>0</v>
      </c>
      <c r="Q150" s="225">
        <f t="shared" si="171"/>
        <v>208</v>
      </c>
      <c r="R150" s="78"/>
      <c r="S150" s="79"/>
      <c r="T150" s="218"/>
      <c r="U150" s="86"/>
      <c r="V150" s="226"/>
      <c r="W150" s="81"/>
    </row>
    <row r="151" spans="12:26" ht="14.25" thickTop="1" thickBot="1">
      <c r="L151" s="87" t="s">
        <v>39</v>
      </c>
      <c r="M151" s="83">
        <f>+M148+M149+M150</f>
        <v>325</v>
      </c>
      <c r="N151" s="84">
        <f t="shared" ref="N151:Q151" si="172">+N148+N149+N150</f>
        <v>304</v>
      </c>
      <c r="O151" s="217">
        <f t="shared" si="172"/>
        <v>629</v>
      </c>
      <c r="P151" s="83">
        <f t="shared" si="172"/>
        <v>0</v>
      </c>
      <c r="Q151" s="217">
        <f t="shared" si="172"/>
        <v>629</v>
      </c>
      <c r="R151" s="83"/>
      <c r="S151" s="84"/>
      <c r="T151" s="217"/>
      <c r="U151" s="83"/>
      <c r="V151" s="217"/>
      <c r="W151" s="90"/>
    </row>
    <row r="152" spans="12:26" ht="13.5" thickTop="1">
      <c r="L152" s="61" t="s">
        <v>21</v>
      </c>
      <c r="M152" s="78">
        <f t="shared" ref="M152:N154" si="173">+M100+M126</f>
        <v>99</v>
      </c>
      <c r="N152" s="79">
        <f t="shared" si="173"/>
        <v>126</v>
      </c>
      <c r="O152" s="218">
        <f t="shared" si="157"/>
        <v>225</v>
      </c>
      <c r="P152" s="91">
        <f>+P100+P126</f>
        <v>0</v>
      </c>
      <c r="Q152" s="225">
        <f t="shared" si="171"/>
        <v>225</v>
      </c>
      <c r="R152" s="78"/>
      <c r="S152" s="79"/>
      <c r="T152" s="218"/>
      <c r="U152" s="91"/>
      <c r="V152" s="226"/>
      <c r="W152" s="81"/>
    </row>
    <row r="153" spans="12:26">
      <c r="L153" s="61" t="s">
        <v>22</v>
      </c>
      <c r="M153" s="78">
        <f t="shared" si="173"/>
        <v>94</v>
      </c>
      <c r="N153" s="79">
        <f t="shared" si="173"/>
        <v>110</v>
      </c>
      <c r="O153" s="218">
        <f t="shared" si="157"/>
        <v>204</v>
      </c>
      <c r="P153" s="80">
        <f>+P101+P127</f>
        <v>0</v>
      </c>
      <c r="Q153" s="225">
        <f t="shared" si="171"/>
        <v>204</v>
      </c>
      <c r="R153" s="78"/>
      <c r="S153" s="79"/>
      <c r="T153" s="218"/>
      <c r="U153" s="80"/>
      <c r="V153" s="226"/>
      <c r="W153" s="81"/>
      <c r="X153" s="348"/>
    </row>
    <row r="154" spans="12:26" ht="13.5" thickBot="1">
      <c r="L154" s="61" t="s">
        <v>23</v>
      </c>
      <c r="M154" s="78">
        <f t="shared" si="173"/>
        <v>122</v>
      </c>
      <c r="N154" s="79">
        <f t="shared" si="173"/>
        <v>55</v>
      </c>
      <c r="O154" s="218">
        <f t="shared" si="157"/>
        <v>177</v>
      </c>
      <c r="P154" s="80">
        <f>+P102+P128</f>
        <v>0</v>
      </c>
      <c r="Q154" s="225">
        <f t="shared" si="171"/>
        <v>177</v>
      </c>
      <c r="R154" s="78"/>
      <c r="S154" s="79"/>
      <c r="T154" s="218"/>
      <c r="U154" s="80"/>
      <c r="V154" s="226"/>
      <c r="W154" s="81"/>
    </row>
    <row r="155" spans="12:26" ht="14.25" thickTop="1" thickBot="1">
      <c r="L155" s="82" t="s">
        <v>40</v>
      </c>
      <c r="M155" s="83">
        <f>+M152+M153+M154</f>
        <v>315</v>
      </c>
      <c r="N155" s="84">
        <f t="shared" ref="N155:Q155" si="174">+N152+N153+N154</f>
        <v>291</v>
      </c>
      <c r="O155" s="217">
        <f t="shared" si="174"/>
        <v>606</v>
      </c>
      <c r="P155" s="83">
        <f t="shared" si="174"/>
        <v>0</v>
      </c>
      <c r="Q155" s="217">
        <f t="shared" si="174"/>
        <v>606</v>
      </c>
      <c r="R155" s="83"/>
      <c r="S155" s="84"/>
      <c r="T155" s="217"/>
      <c r="U155" s="83"/>
      <c r="V155" s="217"/>
      <c r="W155" s="85"/>
    </row>
    <row r="156" spans="12:26" ht="14.25" thickTop="1" thickBot="1">
      <c r="L156" s="82" t="s">
        <v>7</v>
      </c>
      <c r="M156" s="83">
        <f>+M147+M151+M155</f>
        <v>915</v>
      </c>
      <c r="N156" s="84">
        <f t="shared" ref="N156:Q156" si="175">+N147+N151+N155</f>
        <v>978</v>
      </c>
      <c r="O156" s="217">
        <f t="shared" si="175"/>
        <v>1893</v>
      </c>
      <c r="P156" s="83">
        <f t="shared" si="175"/>
        <v>0</v>
      </c>
      <c r="Q156" s="217">
        <f t="shared" si="175"/>
        <v>1893</v>
      </c>
      <c r="R156" s="83"/>
      <c r="S156" s="84"/>
      <c r="T156" s="217"/>
      <c r="U156" s="83"/>
      <c r="V156" s="217"/>
      <c r="W156" s="85"/>
      <c r="X156" s="406"/>
      <c r="Y156" s="347"/>
      <c r="Z156" s="359"/>
    </row>
    <row r="157" spans="12:26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2:26" ht="13.5" thickTop="1">
      <c r="L158" s="463" t="s">
        <v>54</v>
      </c>
      <c r="M158" s="464"/>
      <c r="N158" s="464"/>
      <c r="O158" s="464"/>
      <c r="P158" s="464"/>
      <c r="Q158" s="464"/>
      <c r="R158" s="464"/>
      <c r="S158" s="464"/>
      <c r="T158" s="464"/>
      <c r="U158" s="464"/>
      <c r="V158" s="464"/>
      <c r="W158" s="465"/>
    </row>
    <row r="159" spans="12:26" ht="24.75" customHeight="1" thickBot="1">
      <c r="L159" s="466" t="s">
        <v>51</v>
      </c>
      <c r="M159" s="467"/>
      <c r="N159" s="467"/>
      <c r="O159" s="467"/>
      <c r="P159" s="467"/>
      <c r="Q159" s="467"/>
      <c r="R159" s="467"/>
      <c r="S159" s="467"/>
      <c r="T159" s="467"/>
      <c r="U159" s="467"/>
      <c r="V159" s="467"/>
      <c r="W159" s="468"/>
    </row>
    <row r="160" spans="12:26" ht="14.25" thickTop="1" thickBot="1">
      <c r="L160" s="255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7" t="s">
        <v>34</v>
      </c>
    </row>
    <row r="161" spans="12:25" ht="14.25" thickTop="1" thickBot="1">
      <c r="L161" s="258"/>
      <c r="M161" s="259" t="s">
        <v>59</v>
      </c>
      <c r="N161" s="260"/>
      <c r="O161" s="298"/>
      <c r="P161" s="259"/>
      <c r="Q161" s="259"/>
      <c r="R161" s="259" t="s">
        <v>63</v>
      </c>
      <c r="S161" s="260"/>
      <c r="T161" s="298"/>
      <c r="U161" s="259"/>
      <c r="V161" s="259"/>
      <c r="W161" s="386" t="s">
        <v>2</v>
      </c>
    </row>
    <row r="162" spans="12:25" ht="13.5" thickTop="1">
      <c r="L162" s="262" t="s">
        <v>3</v>
      </c>
      <c r="M162" s="263"/>
      <c r="N162" s="264"/>
      <c r="O162" s="265"/>
      <c r="P162" s="266"/>
      <c r="Q162" s="265"/>
      <c r="R162" s="263"/>
      <c r="S162" s="264"/>
      <c r="T162" s="265"/>
      <c r="U162" s="266"/>
      <c r="V162" s="265"/>
      <c r="W162" s="387" t="s">
        <v>4</v>
      </c>
    </row>
    <row r="163" spans="12:25" ht="13.5" thickBot="1">
      <c r="L163" s="268"/>
      <c r="M163" s="269" t="s">
        <v>35</v>
      </c>
      <c r="N163" s="270" t="s">
        <v>36</v>
      </c>
      <c r="O163" s="271" t="s">
        <v>37</v>
      </c>
      <c r="P163" s="272" t="s">
        <v>32</v>
      </c>
      <c r="Q163" s="271" t="s">
        <v>7</v>
      </c>
      <c r="R163" s="269" t="s">
        <v>35</v>
      </c>
      <c r="S163" s="270" t="s">
        <v>36</v>
      </c>
      <c r="T163" s="271" t="s">
        <v>37</v>
      </c>
      <c r="U163" s="272" t="s">
        <v>32</v>
      </c>
      <c r="V163" s="271" t="s">
        <v>7</v>
      </c>
      <c r="W163" s="388"/>
    </row>
    <row r="164" spans="12:25" ht="5.25" customHeight="1" thickTop="1">
      <c r="L164" s="262"/>
      <c r="M164" s="274"/>
      <c r="N164" s="275"/>
      <c r="O164" s="276"/>
      <c r="P164" s="277"/>
      <c r="Q164" s="276"/>
      <c r="R164" s="274"/>
      <c r="S164" s="275"/>
      <c r="T164" s="276"/>
      <c r="U164" s="277"/>
      <c r="V164" s="276"/>
      <c r="W164" s="278"/>
    </row>
    <row r="165" spans="12:25">
      <c r="L165" s="262" t="s">
        <v>10</v>
      </c>
      <c r="M165" s="279">
        <v>0</v>
      </c>
      <c r="N165" s="280">
        <v>0</v>
      </c>
      <c r="O165" s="281">
        <f>M165+N165</f>
        <v>0</v>
      </c>
      <c r="P165" s="282">
        <v>0</v>
      </c>
      <c r="Q165" s="281">
        <f>O165+P165</f>
        <v>0</v>
      </c>
      <c r="R165" s="279">
        <v>0</v>
      </c>
      <c r="S165" s="280">
        <v>0</v>
      </c>
      <c r="T165" s="281">
        <f>R165+S165</f>
        <v>0</v>
      </c>
      <c r="U165" s="282">
        <v>0</v>
      </c>
      <c r="V165" s="281">
        <f t="shared" ref="V165:V167" si="176">T165+U165</f>
        <v>0</v>
      </c>
      <c r="W165" s="283">
        <f>IF(Q165=0,0,((V165/Q165)-1)*100)</f>
        <v>0</v>
      </c>
    </row>
    <row r="166" spans="12:25">
      <c r="L166" s="262" t="s">
        <v>11</v>
      </c>
      <c r="M166" s="279">
        <v>0</v>
      </c>
      <c r="N166" s="280">
        <v>0</v>
      </c>
      <c r="O166" s="281">
        <f>M166+N166</f>
        <v>0</v>
      </c>
      <c r="P166" s="282">
        <v>0</v>
      </c>
      <c r="Q166" s="281">
        <f>O166+P166</f>
        <v>0</v>
      </c>
      <c r="R166" s="279">
        <v>0</v>
      </c>
      <c r="S166" s="280">
        <v>0</v>
      </c>
      <c r="T166" s="281">
        <f>R166+S166</f>
        <v>0</v>
      </c>
      <c r="U166" s="282">
        <v>0</v>
      </c>
      <c r="V166" s="281">
        <f>T166+U166</f>
        <v>0</v>
      </c>
      <c r="W166" s="283">
        <f>IF(Q166=0,0,((V166/Q166)-1)*100)</f>
        <v>0</v>
      </c>
    </row>
    <row r="167" spans="12:25" ht="13.5" thickBot="1">
      <c r="L167" s="268" t="s">
        <v>12</v>
      </c>
      <c r="M167" s="279">
        <v>0</v>
      </c>
      <c r="N167" s="280">
        <v>0</v>
      </c>
      <c r="O167" s="281">
        <f>M167+N167</f>
        <v>0</v>
      </c>
      <c r="P167" s="282">
        <v>0</v>
      </c>
      <c r="Q167" s="281">
        <f>O167+P167</f>
        <v>0</v>
      </c>
      <c r="R167" s="279">
        <v>0</v>
      </c>
      <c r="S167" s="280">
        <v>0</v>
      </c>
      <c r="T167" s="281">
        <f>R167+S167</f>
        <v>0</v>
      </c>
      <c r="U167" s="282">
        <v>0</v>
      </c>
      <c r="V167" s="281">
        <f t="shared" si="176"/>
        <v>0</v>
      </c>
      <c r="W167" s="283">
        <f>IF(Q167=0,0,((V167/Q167)-1)*100)</f>
        <v>0</v>
      </c>
    </row>
    <row r="168" spans="12:25" ht="14.25" thickTop="1" thickBot="1">
      <c r="L168" s="284" t="s">
        <v>57</v>
      </c>
      <c r="M168" s="285">
        <f t="shared" ref="M168:Q168" si="177">+M165+M166+M167</f>
        <v>0</v>
      </c>
      <c r="N168" s="286">
        <f t="shared" si="177"/>
        <v>0</v>
      </c>
      <c r="O168" s="287">
        <f t="shared" si="177"/>
        <v>0</v>
      </c>
      <c r="P168" s="285">
        <f t="shared" si="177"/>
        <v>0</v>
      </c>
      <c r="Q168" s="287">
        <f t="shared" si="177"/>
        <v>0</v>
      </c>
      <c r="R168" s="285">
        <f t="shared" ref="R168:V168" si="178">+R165+R166+R167</f>
        <v>0</v>
      </c>
      <c r="S168" s="286">
        <f t="shared" si="178"/>
        <v>0</v>
      </c>
      <c r="T168" s="287">
        <f t="shared" si="178"/>
        <v>0</v>
      </c>
      <c r="U168" s="285">
        <f t="shared" si="178"/>
        <v>0</v>
      </c>
      <c r="V168" s="287">
        <f t="shared" si="178"/>
        <v>0</v>
      </c>
      <c r="W168" s="288">
        <f t="shared" ref="W168:W169" si="179">IF(Q168=0,0,((V168/Q168)-1)*100)</f>
        <v>0</v>
      </c>
    </row>
    <row r="169" spans="12:25" ht="14.25" thickTop="1" thickBot="1">
      <c r="L169" s="262" t="s">
        <v>13</v>
      </c>
      <c r="M169" s="279">
        <v>0</v>
      </c>
      <c r="N169" s="280">
        <v>0</v>
      </c>
      <c r="O169" s="281">
        <f>M169+N169</f>
        <v>0</v>
      </c>
      <c r="P169" s="282">
        <v>0</v>
      </c>
      <c r="Q169" s="281">
        <f>O169+P169</f>
        <v>0</v>
      </c>
      <c r="R169" s="279">
        <v>0</v>
      </c>
      <c r="S169" s="280">
        <v>0</v>
      </c>
      <c r="T169" s="281">
        <f>R169+S169</f>
        <v>0</v>
      </c>
      <c r="U169" s="282">
        <v>0</v>
      </c>
      <c r="V169" s="281">
        <f>T169+U169</f>
        <v>0</v>
      </c>
      <c r="W169" s="283">
        <f t="shared" si="179"/>
        <v>0</v>
      </c>
      <c r="X169" s="347"/>
      <c r="Y169" s="347"/>
    </row>
    <row r="170" spans="12:25" ht="14.25" thickTop="1" thickBot="1">
      <c r="L170" s="284" t="s">
        <v>64</v>
      </c>
      <c r="M170" s="285">
        <f>+M168+M169</f>
        <v>0</v>
      </c>
      <c r="N170" s="286">
        <f t="shared" ref="N170" si="180">+N168+N169</f>
        <v>0</v>
      </c>
      <c r="O170" s="287">
        <f t="shared" ref="O170" si="181">+O168+O169</f>
        <v>0</v>
      </c>
      <c r="P170" s="285">
        <f t="shared" ref="P170" si="182">+P168+P169</f>
        <v>0</v>
      </c>
      <c r="Q170" s="287">
        <f t="shared" ref="Q170" si="183">+Q168+Q169</f>
        <v>0</v>
      </c>
      <c r="R170" s="285">
        <f t="shared" ref="R170" si="184">+R168+R169</f>
        <v>0</v>
      </c>
      <c r="S170" s="286">
        <f t="shared" ref="S170" si="185">+S168+S169</f>
        <v>0</v>
      </c>
      <c r="T170" s="287">
        <f t="shared" ref="T170" si="186">+T168+T169</f>
        <v>0</v>
      </c>
      <c r="U170" s="285">
        <f t="shared" ref="U170" si="187">+U168+U169</f>
        <v>0</v>
      </c>
      <c r="V170" s="287">
        <f t="shared" ref="V170" si="188">+V168+V169</f>
        <v>0</v>
      </c>
      <c r="W170" s="288">
        <f>IF(Q170=0,0,((V170/Q170)-1)*100)</f>
        <v>0</v>
      </c>
    </row>
    <row r="171" spans="12:25" ht="13.5" thickTop="1">
      <c r="L171" s="262" t="s">
        <v>14</v>
      </c>
      <c r="M171" s="279">
        <v>0</v>
      </c>
      <c r="N171" s="280">
        <v>0</v>
      </c>
      <c r="O171" s="281">
        <f>M171+N171</f>
        <v>0</v>
      </c>
      <c r="P171" s="282">
        <v>0</v>
      </c>
      <c r="Q171" s="281">
        <f>O171+P171</f>
        <v>0</v>
      </c>
      <c r="R171" s="279"/>
      <c r="S171" s="280"/>
      <c r="T171" s="281"/>
      <c r="U171" s="282"/>
      <c r="V171" s="281"/>
      <c r="W171" s="283"/>
    </row>
    <row r="172" spans="12:25" ht="13.5" thickBot="1">
      <c r="L172" s="262" t="s">
        <v>15</v>
      </c>
      <c r="M172" s="279">
        <v>0</v>
      </c>
      <c r="N172" s="280">
        <v>0</v>
      </c>
      <c r="O172" s="281">
        <f>M172+N172</f>
        <v>0</v>
      </c>
      <c r="P172" s="282">
        <v>0</v>
      </c>
      <c r="Q172" s="281">
        <f>O172+P172</f>
        <v>0</v>
      </c>
      <c r="R172" s="279"/>
      <c r="S172" s="280"/>
      <c r="T172" s="281"/>
      <c r="U172" s="282"/>
      <c r="V172" s="281"/>
      <c r="W172" s="283"/>
    </row>
    <row r="173" spans="12:25" ht="14.25" thickTop="1" thickBot="1">
      <c r="L173" s="284" t="s">
        <v>61</v>
      </c>
      <c r="M173" s="285">
        <f t="shared" ref="M173:Q173" si="189">+M169+M171+M172</f>
        <v>0</v>
      </c>
      <c r="N173" s="286">
        <f t="shared" si="189"/>
        <v>0</v>
      </c>
      <c r="O173" s="287">
        <f t="shared" si="189"/>
        <v>0</v>
      </c>
      <c r="P173" s="285">
        <f t="shared" si="189"/>
        <v>0</v>
      </c>
      <c r="Q173" s="287">
        <f t="shared" si="189"/>
        <v>0</v>
      </c>
      <c r="R173" s="285"/>
      <c r="S173" s="286"/>
      <c r="T173" s="287"/>
      <c r="U173" s="285"/>
      <c r="V173" s="287"/>
      <c r="W173" s="288"/>
      <c r="X173" s="347"/>
    </row>
    <row r="174" spans="12:25" ht="13.5" thickTop="1">
      <c r="L174" s="262" t="s">
        <v>16</v>
      </c>
      <c r="M174" s="279">
        <v>0</v>
      </c>
      <c r="N174" s="280">
        <v>0</v>
      </c>
      <c r="O174" s="281">
        <f>SUM(M174:N174)</f>
        <v>0</v>
      </c>
      <c r="P174" s="282">
        <v>0</v>
      </c>
      <c r="Q174" s="281">
        <f t="shared" ref="Q174" si="190">O174+P174</f>
        <v>0</v>
      </c>
      <c r="R174" s="279"/>
      <c r="S174" s="280"/>
      <c r="T174" s="281"/>
      <c r="U174" s="282"/>
      <c r="V174" s="281"/>
      <c r="W174" s="283"/>
    </row>
    <row r="175" spans="12:25">
      <c r="L175" s="262" t="s">
        <v>17</v>
      </c>
      <c r="M175" s="279">
        <v>0</v>
      </c>
      <c r="N175" s="280">
        <v>0</v>
      </c>
      <c r="O175" s="281">
        <f>SUM(M175:N175)</f>
        <v>0</v>
      </c>
      <c r="P175" s="282">
        <v>0</v>
      </c>
      <c r="Q175" s="281">
        <f>O175+P175</f>
        <v>0</v>
      </c>
      <c r="R175" s="279"/>
      <c r="S175" s="280"/>
      <c r="T175" s="281"/>
      <c r="U175" s="282"/>
      <c r="V175" s="281"/>
      <c r="W175" s="283"/>
    </row>
    <row r="176" spans="12:25" ht="13.5" thickBot="1">
      <c r="L176" s="262" t="s">
        <v>18</v>
      </c>
      <c r="M176" s="279">
        <v>0</v>
      </c>
      <c r="N176" s="280">
        <v>0</v>
      </c>
      <c r="O176" s="289">
        <f>SUM(M176:N176)</f>
        <v>0</v>
      </c>
      <c r="P176" s="290">
        <v>0</v>
      </c>
      <c r="Q176" s="289">
        <f>O176+P176</f>
        <v>0</v>
      </c>
      <c r="R176" s="279"/>
      <c r="S176" s="280"/>
      <c r="T176" s="289"/>
      <c r="U176" s="290"/>
      <c r="V176" s="289"/>
      <c r="W176" s="283"/>
    </row>
    <row r="177" spans="9:25" ht="14.25" thickTop="1" thickBot="1">
      <c r="L177" s="291" t="s">
        <v>39</v>
      </c>
      <c r="M177" s="292">
        <f t="shared" ref="M177:Q177" si="191">+M174+M175+M176</f>
        <v>0</v>
      </c>
      <c r="N177" s="292">
        <f t="shared" si="191"/>
        <v>0</v>
      </c>
      <c r="O177" s="293">
        <f t="shared" si="191"/>
        <v>0</v>
      </c>
      <c r="P177" s="294">
        <f t="shared" si="191"/>
        <v>0</v>
      </c>
      <c r="Q177" s="293">
        <f t="shared" si="191"/>
        <v>0</v>
      </c>
      <c r="R177" s="292"/>
      <c r="S177" s="292"/>
      <c r="T177" s="293"/>
      <c r="U177" s="294"/>
      <c r="V177" s="293"/>
      <c r="W177" s="295"/>
    </row>
    <row r="178" spans="9:25" ht="13.5" thickTop="1">
      <c r="L178" s="262" t="s">
        <v>21</v>
      </c>
      <c r="M178" s="279">
        <v>0</v>
      </c>
      <c r="N178" s="280">
        <v>0</v>
      </c>
      <c r="O178" s="289">
        <f>SUM(M178:N178)</f>
        <v>0</v>
      </c>
      <c r="P178" s="296">
        <v>0</v>
      </c>
      <c r="Q178" s="289">
        <f>O178+P178</f>
        <v>0</v>
      </c>
      <c r="R178" s="279"/>
      <c r="S178" s="280"/>
      <c r="T178" s="289"/>
      <c r="U178" s="296"/>
      <c r="V178" s="289"/>
      <c r="W178" s="283"/>
    </row>
    <row r="179" spans="9:25">
      <c r="L179" s="262" t="s">
        <v>22</v>
      </c>
      <c r="M179" s="279">
        <v>0</v>
      </c>
      <c r="N179" s="280">
        <v>0</v>
      </c>
      <c r="O179" s="289">
        <f>SUM(M179:N179)</f>
        <v>0</v>
      </c>
      <c r="P179" s="282">
        <v>0</v>
      </c>
      <c r="Q179" s="289">
        <f>O179+P179</f>
        <v>0</v>
      </c>
      <c r="R179" s="279"/>
      <c r="S179" s="280"/>
      <c r="T179" s="289"/>
      <c r="U179" s="282"/>
      <c r="V179" s="289"/>
      <c r="W179" s="283"/>
    </row>
    <row r="180" spans="9:25" ht="13.5" thickBot="1">
      <c r="L180" s="262" t="s">
        <v>23</v>
      </c>
      <c r="M180" s="279">
        <v>0</v>
      </c>
      <c r="N180" s="280">
        <v>0</v>
      </c>
      <c r="O180" s="289">
        <f>SUM(M180:N180)</f>
        <v>0</v>
      </c>
      <c r="P180" s="282">
        <v>0</v>
      </c>
      <c r="Q180" s="289">
        <f>O180+P180</f>
        <v>0</v>
      </c>
      <c r="R180" s="279"/>
      <c r="S180" s="280"/>
      <c r="T180" s="289"/>
      <c r="U180" s="282"/>
      <c r="V180" s="289"/>
      <c r="W180" s="283"/>
    </row>
    <row r="181" spans="9:25" ht="14.25" thickTop="1" thickBot="1">
      <c r="L181" s="284" t="s">
        <v>40</v>
      </c>
      <c r="M181" s="285">
        <f t="shared" ref="M181:Q181" si="192">+M178+M179+M180</f>
        <v>0</v>
      </c>
      <c r="N181" s="286">
        <f t="shared" si="192"/>
        <v>0</v>
      </c>
      <c r="O181" s="287">
        <f t="shared" si="192"/>
        <v>0</v>
      </c>
      <c r="P181" s="285">
        <f t="shared" si="192"/>
        <v>0</v>
      </c>
      <c r="Q181" s="287">
        <f t="shared" si="192"/>
        <v>0</v>
      </c>
      <c r="R181" s="285"/>
      <c r="S181" s="286"/>
      <c r="T181" s="287"/>
      <c r="U181" s="285"/>
      <c r="V181" s="287"/>
      <c r="W181" s="288"/>
    </row>
    <row r="182" spans="9:25" ht="14.25" thickTop="1" thickBot="1">
      <c r="L182" s="284" t="s">
        <v>7</v>
      </c>
      <c r="M182" s="285">
        <f>+M173+M177+M181</f>
        <v>0</v>
      </c>
      <c r="N182" s="286">
        <f t="shared" ref="N182:Q182" si="193">+N173+N177+N181</f>
        <v>0</v>
      </c>
      <c r="O182" s="287">
        <f t="shared" si="193"/>
        <v>0</v>
      </c>
      <c r="P182" s="285">
        <f t="shared" si="193"/>
        <v>0</v>
      </c>
      <c r="Q182" s="287">
        <f t="shared" si="193"/>
        <v>0</v>
      </c>
      <c r="R182" s="285"/>
      <c r="S182" s="286"/>
      <c r="T182" s="287"/>
      <c r="U182" s="285"/>
      <c r="V182" s="287"/>
      <c r="W182" s="288"/>
    </row>
    <row r="183" spans="9:25" ht="14.25" thickTop="1" thickBot="1">
      <c r="L183" s="297" t="s">
        <v>60</v>
      </c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</row>
    <row r="184" spans="9:25" ht="13.5" thickTop="1">
      <c r="L184" s="463" t="s">
        <v>55</v>
      </c>
      <c r="M184" s="464"/>
      <c r="N184" s="464"/>
      <c r="O184" s="464"/>
      <c r="P184" s="464"/>
      <c r="Q184" s="464"/>
      <c r="R184" s="464"/>
      <c r="S184" s="464"/>
      <c r="T184" s="464"/>
      <c r="U184" s="464"/>
      <c r="V184" s="464"/>
      <c r="W184" s="465"/>
    </row>
    <row r="185" spans="9:25" ht="13.5" thickBot="1">
      <c r="L185" s="466" t="s">
        <v>52</v>
      </c>
      <c r="M185" s="467"/>
      <c r="N185" s="467"/>
      <c r="O185" s="467"/>
      <c r="P185" s="467"/>
      <c r="Q185" s="467"/>
      <c r="R185" s="467"/>
      <c r="S185" s="467"/>
      <c r="T185" s="467"/>
      <c r="U185" s="467"/>
      <c r="V185" s="467"/>
      <c r="W185" s="468"/>
    </row>
    <row r="186" spans="9:25" ht="14.25" thickTop="1" thickBot="1">
      <c r="L186" s="255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7" t="s">
        <v>34</v>
      </c>
    </row>
    <row r="187" spans="9:25" ht="14.25" thickTop="1" thickBot="1">
      <c r="L187" s="258"/>
      <c r="M187" s="259" t="s">
        <v>59</v>
      </c>
      <c r="N187" s="260"/>
      <c r="O187" s="298"/>
      <c r="P187" s="259"/>
      <c r="Q187" s="259"/>
      <c r="R187" s="259" t="s">
        <v>63</v>
      </c>
      <c r="S187" s="260"/>
      <c r="T187" s="298"/>
      <c r="U187" s="259"/>
      <c r="V187" s="259"/>
      <c r="W187" s="386" t="s">
        <v>2</v>
      </c>
    </row>
    <row r="188" spans="9:25" ht="12" customHeight="1" thickTop="1">
      <c r="L188" s="262" t="s">
        <v>3</v>
      </c>
      <c r="M188" s="263"/>
      <c r="N188" s="264"/>
      <c r="O188" s="265"/>
      <c r="P188" s="266"/>
      <c r="Q188" s="265"/>
      <c r="R188" s="263"/>
      <c r="S188" s="264"/>
      <c r="T188" s="265"/>
      <c r="U188" s="266"/>
      <c r="V188" s="265"/>
      <c r="W188" s="387" t="s">
        <v>4</v>
      </c>
      <c r="X188" s="352"/>
      <c r="Y188" s="352"/>
    </row>
    <row r="189" spans="9:25" s="352" customFormat="1" ht="12" customHeight="1" thickBot="1">
      <c r="I189" s="351"/>
      <c r="L189" s="268"/>
      <c r="M189" s="269" t="s">
        <v>35</v>
      </c>
      <c r="N189" s="270" t="s">
        <v>36</v>
      </c>
      <c r="O189" s="271" t="s">
        <v>37</v>
      </c>
      <c r="P189" s="272" t="s">
        <v>32</v>
      </c>
      <c r="Q189" s="271" t="s">
        <v>7</v>
      </c>
      <c r="R189" s="269" t="s">
        <v>35</v>
      </c>
      <c r="S189" s="270" t="s">
        <v>36</v>
      </c>
      <c r="T189" s="271" t="s">
        <v>37</v>
      </c>
      <c r="U189" s="272" t="s">
        <v>32</v>
      </c>
      <c r="V189" s="271" t="s">
        <v>7</v>
      </c>
      <c r="W189" s="388"/>
      <c r="X189" s="1"/>
      <c r="Y189" s="1"/>
    </row>
    <row r="190" spans="9:25" ht="6" customHeight="1" thickTop="1">
      <c r="L190" s="262"/>
      <c r="M190" s="274"/>
      <c r="N190" s="275"/>
      <c r="O190" s="276"/>
      <c r="P190" s="277"/>
      <c r="Q190" s="276"/>
      <c r="R190" s="274"/>
      <c r="S190" s="275"/>
      <c r="T190" s="276"/>
      <c r="U190" s="277"/>
      <c r="V190" s="276"/>
      <c r="W190" s="278"/>
    </row>
    <row r="191" spans="9:25">
      <c r="L191" s="262" t="s">
        <v>10</v>
      </c>
      <c r="M191" s="279">
        <v>0</v>
      </c>
      <c r="N191" s="280">
        <v>0</v>
      </c>
      <c r="O191" s="281">
        <f>M191+N191</f>
        <v>0</v>
      </c>
      <c r="P191" s="282">
        <v>0</v>
      </c>
      <c r="Q191" s="281">
        <f>O191+P191</f>
        <v>0</v>
      </c>
      <c r="R191" s="279">
        <v>73</v>
      </c>
      <c r="S191" s="280">
        <v>38</v>
      </c>
      <c r="T191" s="281">
        <f>R191+S191</f>
        <v>111</v>
      </c>
      <c r="U191" s="282">
        <v>0</v>
      </c>
      <c r="V191" s="281">
        <f>T191+U191</f>
        <v>111</v>
      </c>
      <c r="W191" s="283">
        <f>IF(Q191=0,0,((V191/Q191)-1)*100)</f>
        <v>0</v>
      </c>
    </row>
    <row r="192" spans="9:25">
      <c r="L192" s="353" t="s">
        <v>11</v>
      </c>
      <c r="M192" s="382">
        <v>20</v>
      </c>
      <c r="N192" s="357">
        <v>34</v>
      </c>
      <c r="O192" s="354">
        <f>M192+N192</f>
        <v>54</v>
      </c>
      <c r="P192" s="355">
        <v>0</v>
      </c>
      <c r="Q192" s="354">
        <f>O192+P192</f>
        <v>54</v>
      </c>
      <c r="R192" s="382">
        <v>54.612000000000002</v>
      </c>
      <c r="S192" s="357">
        <v>24.400000000000002</v>
      </c>
      <c r="T192" s="354">
        <f>R192+S192</f>
        <v>79.012</v>
      </c>
      <c r="U192" s="355">
        <v>0</v>
      </c>
      <c r="V192" s="354">
        <f>T192+U192</f>
        <v>79.012</v>
      </c>
      <c r="W192" s="356">
        <f>IF(Q192=0,0,((V192/Q192)-1)*100)</f>
        <v>46.318518518518516</v>
      </c>
    </row>
    <row r="193" spans="12:25" ht="13.5" thickBot="1">
      <c r="L193" s="268" t="s">
        <v>12</v>
      </c>
      <c r="M193" s="383">
        <v>54</v>
      </c>
      <c r="N193" s="280">
        <v>56</v>
      </c>
      <c r="O193" s="281">
        <f>M193+N193</f>
        <v>110</v>
      </c>
      <c r="P193" s="282">
        <v>0</v>
      </c>
      <c r="Q193" s="281">
        <f>O193+P193</f>
        <v>110</v>
      </c>
      <c r="R193" s="383">
        <v>35</v>
      </c>
      <c r="S193" s="280">
        <v>31</v>
      </c>
      <c r="T193" s="281">
        <f>R193+S193</f>
        <v>66</v>
      </c>
      <c r="U193" s="282">
        <v>0</v>
      </c>
      <c r="V193" s="281">
        <f t="shared" ref="V193" si="194">T193+U193</f>
        <v>66</v>
      </c>
      <c r="W193" s="384">
        <f>IF(Q193=0,0,((V193/Q193)-1)*100)</f>
        <v>-40</v>
      </c>
    </row>
    <row r="194" spans="12:25" ht="14.25" thickTop="1" thickBot="1">
      <c r="L194" s="284" t="s">
        <v>38</v>
      </c>
      <c r="M194" s="285">
        <f t="shared" ref="M194:Q194" si="195">+M191+M192+M193</f>
        <v>74</v>
      </c>
      <c r="N194" s="286">
        <f t="shared" si="195"/>
        <v>90</v>
      </c>
      <c r="O194" s="287">
        <f t="shared" si="195"/>
        <v>164</v>
      </c>
      <c r="P194" s="285">
        <f t="shared" si="195"/>
        <v>0</v>
      </c>
      <c r="Q194" s="287">
        <f t="shared" si="195"/>
        <v>164</v>
      </c>
      <c r="R194" s="285">
        <f t="shared" ref="R194:V194" si="196">+R191+R192+R193</f>
        <v>162.61199999999999</v>
      </c>
      <c r="S194" s="286">
        <f t="shared" si="196"/>
        <v>93.4</v>
      </c>
      <c r="T194" s="287">
        <f t="shared" si="196"/>
        <v>256.012</v>
      </c>
      <c r="U194" s="285">
        <f t="shared" si="196"/>
        <v>0</v>
      </c>
      <c r="V194" s="287">
        <f t="shared" si="196"/>
        <v>256.012</v>
      </c>
      <c r="W194" s="288">
        <f t="shared" ref="W194:W195" si="197">IF(Q194=0,0,((V194/Q194)-1)*100)</f>
        <v>56.104878048780485</v>
      </c>
      <c r="X194" s="347"/>
      <c r="Y194" s="347"/>
    </row>
    <row r="195" spans="12:25" ht="14.25" thickTop="1" thickBot="1">
      <c r="L195" s="262" t="s">
        <v>13</v>
      </c>
      <c r="M195" s="279">
        <v>63</v>
      </c>
      <c r="N195" s="280">
        <v>74</v>
      </c>
      <c r="O195" s="281">
        <f>M195+N195</f>
        <v>137</v>
      </c>
      <c r="P195" s="282">
        <v>0</v>
      </c>
      <c r="Q195" s="281">
        <f>O195+P195</f>
        <v>137</v>
      </c>
      <c r="R195" s="279">
        <v>35</v>
      </c>
      <c r="S195" s="280">
        <v>28</v>
      </c>
      <c r="T195" s="281">
        <f>R195+S195</f>
        <v>63</v>
      </c>
      <c r="U195" s="282">
        <v>0</v>
      </c>
      <c r="V195" s="281">
        <f>T195+U195</f>
        <v>63</v>
      </c>
      <c r="W195" s="283">
        <f t="shared" si="197"/>
        <v>-54.014598540145982</v>
      </c>
    </row>
    <row r="196" spans="12:25" ht="14.25" thickTop="1" thickBot="1">
      <c r="L196" s="284" t="s">
        <v>64</v>
      </c>
      <c r="M196" s="285">
        <f>+M194+M195</f>
        <v>137</v>
      </c>
      <c r="N196" s="286">
        <f t="shared" ref="N196" si="198">+N194+N195</f>
        <v>164</v>
      </c>
      <c r="O196" s="287">
        <f t="shared" ref="O196" si="199">+O194+O195</f>
        <v>301</v>
      </c>
      <c r="P196" s="285">
        <f t="shared" ref="P196" si="200">+P194+P195</f>
        <v>0</v>
      </c>
      <c r="Q196" s="287">
        <f t="shared" ref="Q196" si="201">+Q194+Q195</f>
        <v>301</v>
      </c>
      <c r="R196" s="285">
        <f t="shared" ref="R196" si="202">+R194+R195</f>
        <v>197.61199999999999</v>
      </c>
      <c r="S196" s="286">
        <f t="shared" ref="S196" si="203">+S194+S195</f>
        <v>121.4</v>
      </c>
      <c r="T196" s="287">
        <f t="shared" ref="T196" si="204">+T194+T195</f>
        <v>319.012</v>
      </c>
      <c r="U196" s="285">
        <f t="shared" ref="U196" si="205">+U194+U195</f>
        <v>0</v>
      </c>
      <c r="V196" s="287">
        <f t="shared" ref="V196" si="206">+V194+V195</f>
        <v>319.012</v>
      </c>
      <c r="W196" s="288">
        <f>IF(Q196=0,0,((V196/Q196)-1)*100)</f>
        <v>5.9840531561461852</v>
      </c>
    </row>
    <row r="197" spans="12:25" ht="13.5" thickTop="1">
      <c r="L197" s="262" t="s">
        <v>14</v>
      </c>
      <c r="M197" s="279">
        <v>44</v>
      </c>
      <c r="N197" s="280">
        <v>73</v>
      </c>
      <c r="O197" s="281">
        <f>M197+N197</f>
        <v>117</v>
      </c>
      <c r="P197" s="282">
        <v>0</v>
      </c>
      <c r="Q197" s="281">
        <f>O197+P197</f>
        <v>117</v>
      </c>
      <c r="R197" s="279"/>
      <c r="S197" s="280"/>
      <c r="T197" s="281"/>
      <c r="U197" s="282"/>
      <c r="V197" s="281"/>
      <c r="W197" s="283"/>
    </row>
    <row r="198" spans="12:25" ht="13.5" thickBot="1">
      <c r="L198" s="262" t="s">
        <v>15</v>
      </c>
      <c r="M198" s="279">
        <v>35</v>
      </c>
      <c r="N198" s="280">
        <v>57</v>
      </c>
      <c r="O198" s="281">
        <f>M198+N198</f>
        <v>92</v>
      </c>
      <c r="P198" s="282">
        <v>0</v>
      </c>
      <c r="Q198" s="281">
        <f>O198+P198</f>
        <v>92</v>
      </c>
      <c r="R198" s="279"/>
      <c r="S198" s="280"/>
      <c r="T198" s="281"/>
      <c r="U198" s="282"/>
      <c r="V198" s="281"/>
      <c r="W198" s="283"/>
    </row>
    <row r="199" spans="12:25" ht="14.25" thickTop="1" thickBot="1">
      <c r="L199" s="284" t="s">
        <v>61</v>
      </c>
      <c r="M199" s="285">
        <f t="shared" ref="M199:Q199" si="207">+M195+M197+M198</f>
        <v>142</v>
      </c>
      <c r="N199" s="286">
        <f t="shared" si="207"/>
        <v>204</v>
      </c>
      <c r="O199" s="287">
        <f t="shared" si="207"/>
        <v>346</v>
      </c>
      <c r="P199" s="285">
        <f t="shared" si="207"/>
        <v>0</v>
      </c>
      <c r="Q199" s="287">
        <f t="shared" si="207"/>
        <v>346</v>
      </c>
      <c r="R199" s="285"/>
      <c r="S199" s="286"/>
      <c r="T199" s="287"/>
      <c r="U199" s="285"/>
      <c r="V199" s="287"/>
      <c r="W199" s="288"/>
      <c r="X199" s="347"/>
    </row>
    <row r="200" spans="12:25" ht="13.5" thickTop="1">
      <c r="L200" s="262" t="s">
        <v>16</v>
      </c>
      <c r="M200" s="279">
        <v>27</v>
      </c>
      <c r="N200" s="280">
        <v>46</v>
      </c>
      <c r="O200" s="281">
        <f>SUM(M200:N200)</f>
        <v>73</v>
      </c>
      <c r="P200" s="282">
        <v>0</v>
      </c>
      <c r="Q200" s="281">
        <f>O200+P200</f>
        <v>73</v>
      </c>
      <c r="R200" s="279"/>
      <c r="S200" s="280"/>
      <c r="T200" s="281"/>
      <c r="U200" s="282"/>
      <c r="V200" s="281"/>
      <c r="W200" s="283"/>
    </row>
    <row r="201" spans="12:25">
      <c r="L201" s="262" t="s">
        <v>17</v>
      </c>
      <c r="M201" s="279">
        <v>33</v>
      </c>
      <c r="N201" s="280">
        <v>49</v>
      </c>
      <c r="O201" s="281">
        <f>SUM(M201:N201)</f>
        <v>82</v>
      </c>
      <c r="P201" s="282">
        <v>0</v>
      </c>
      <c r="Q201" s="281">
        <f>O201+P201</f>
        <v>82</v>
      </c>
      <c r="R201" s="279"/>
      <c r="S201" s="280"/>
      <c r="T201" s="281"/>
      <c r="U201" s="282"/>
      <c r="V201" s="281"/>
      <c r="W201" s="283"/>
    </row>
    <row r="202" spans="12:25" ht="13.5" thickBot="1">
      <c r="L202" s="262" t="s">
        <v>18</v>
      </c>
      <c r="M202" s="279">
        <v>45</v>
      </c>
      <c r="N202" s="280">
        <v>61</v>
      </c>
      <c r="O202" s="289">
        <f>SUM(M202:N202)</f>
        <v>106</v>
      </c>
      <c r="P202" s="290">
        <v>0</v>
      </c>
      <c r="Q202" s="289">
        <f>O202+P202</f>
        <v>106</v>
      </c>
      <c r="R202" s="279"/>
      <c r="S202" s="280"/>
      <c r="T202" s="289"/>
      <c r="U202" s="290"/>
      <c r="V202" s="289"/>
      <c r="W202" s="283"/>
    </row>
    <row r="203" spans="12:25" ht="14.25" thickTop="1" thickBot="1">
      <c r="L203" s="291" t="s">
        <v>39</v>
      </c>
      <c r="M203" s="292">
        <f t="shared" ref="M203:Q203" si="208">+M200+M201+M202</f>
        <v>105</v>
      </c>
      <c r="N203" s="292">
        <f t="shared" si="208"/>
        <v>156</v>
      </c>
      <c r="O203" s="293">
        <f t="shared" si="208"/>
        <v>261</v>
      </c>
      <c r="P203" s="294">
        <f t="shared" si="208"/>
        <v>0</v>
      </c>
      <c r="Q203" s="293">
        <f t="shared" si="208"/>
        <v>261</v>
      </c>
      <c r="R203" s="292"/>
      <c r="S203" s="292"/>
      <c r="T203" s="293"/>
      <c r="U203" s="294"/>
      <c r="V203" s="293"/>
      <c r="W203" s="295"/>
    </row>
    <row r="204" spans="12:25" ht="13.5" thickTop="1">
      <c r="L204" s="262" t="s">
        <v>21</v>
      </c>
      <c r="M204" s="279">
        <v>70</v>
      </c>
      <c r="N204" s="280">
        <v>71</v>
      </c>
      <c r="O204" s="289">
        <f>SUM(M204:N204)</f>
        <v>141</v>
      </c>
      <c r="P204" s="296">
        <v>0</v>
      </c>
      <c r="Q204" s="289">
        <f>O204+P204</f>
        <v>141</v>
      </c>
      <c r="R204" s="279"/>
      <c r="S204" s="280"/>
      <c r="T204" s="289"/>
      <c r="U204" s="296"/>
      <c r="V204" s="289"/>
      <c r="W204" s="283"/>
    </row>
    <row r="205" spans="12:25">
      <c r="L205" s="262" t="s">
        <v>22</v>
      </c>
      <c r="M205" s="279">
        <v>72</v>
      </c>
      <c r="N205" s="280">
        <v>64</v>
      </c>
      <c r="O205" s="289">
        <f>SUM(M205:N205)</f>
        <v>136</v>
      </c>
      <c r="P205" s="282">
        <v>0</v>
      </c>
      <c r="Q205" s="289">
        <f>O205+P205</f>
        <v>136</v>
      </c>
      <c r="R205" s="279"/>
      <c r="S205" s="280"/>
      <c r="T205" s="289"/>
      <c r="U205" s="282"/>
      <c r="V205" s="289"/>
      <c r="W205" s="283"/>
    </row>
    <row r="206" spans="12:25" ht="13.5" thickBot="1">
      <c r="L206" s="262" t="s">
        <v>23</v>
      </c>
      <c r="M206" s="279">
        <v>57</v>
      </c>
      <c r="N206" s="280">
        <v>53</v>
      </c>
      <c r="O206" s="289">
        <f>SUM(M206:N206)</f>
        <v>110</v>
      </c>
      <c r="P206" s="282">
        <v>0</v>
      </c>
      <c r="Q206" s="289">
        <f>O206+P206</f>
        <v>110</v>
      </c>
      <c r="R206" s="279"/>
      <c r="S206" s="280"/>
      <c r="T206" s="289"/>
      <c r="U206" s="282"/>
      <c r="V206" s="289"/>
      <c r="W206" s="283"/>
    </row>
    <row r="207" spans="12:25" ht="14.25" thickTop="1" thickBot="1">
      <c r="L207" s="284" t="s">
        <v>40</v>
      </c>
      <c r="M207" s="285">
        <f t="shared" ref="M207:Q207" si="209">+M204+M205+M206</f>
        <v>199</v>
      </c>
      <c r="N207" s="286">
        <f t="shared" si="209"/>
        <v>188</v>
      </c>
      <c r="O207" s="287">
        <f t="shared" si="209"/>
        <v>387</v>
      </c>
      <c r="P207" s="285">
        <f t="shared" si="209"/>
        <v>0</v>
      </c>
      <c r="Q207" s="287">
        <f t="shared" si="209"/>
        <v>387</v>
      </c>
      <c r="R207" s="285"/>
      <c r="S207" s="286"/>
      <c r="T207" s="287"/>
      <c r="U207" s="285"/>
      <c r="V207" s="287"/>
      <c r="W207" s="288"/>
    </row>
    <row r="208" spans="12:25" ht="14.25" thickTop="1" thickBot="1">
      <c r="L208" s="284" t="s">
        <v>7</v>
      </c>
      <c r="M208" s="285">
        <f>+M199+M203+M207</f>
        <v>446</v>
      </c>
      <c r="N208" s="286">
        <f t="shared" ref="N208:Q208" si="210">+N199+N203+N207</f>
        <v>548</v>
      </c>
      <c r="O208" s="287">
        <f t="shared" si="210"/>
        <v>994</v>
      </c>
      <c r="P208" s="285">
        <f t="shared" si="210"/>
        <v>0</v>
      </c>
      <c r="Q208" s="287">
        <f t="shared" si="210"/>
        <v>994</v>
      </c>
      <c r="R208" s="285"/>
      <c r="S208" s="286"/>
      <c r="T208" s="287"/>
      <c r="U208" s="285"/>
      <c r="V208" s="287"/>
      <c r="W208" s="288"/>
    </row>
    <row r="209" spans="12:25" ht="14.25" thickTop="1" thickBot="1">
      <c r="L209" s="297" t="s">
        <v>60</v>
      </c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</row>
    <row r="210" spans="12:25" ht="13.5" thickTop="1">
      <c r="L210" s="454" t="s">
        <v>56</v>
      </c>
      <c r="M210" s="455"/>
      <c r="N210" s="455"/>
      <c r="O210" s="455"/>
      <c r="P210" s="455"/>
      <c r="Q210" s="455"/>
      <c r="R210" s="455"/>
      <c r="S210" s="455"/>
      <c r="T210" s="455"/>
      <c r="U210" s="455"/>
      <c r="V210" s="455"/>
      <c r="W210" s="456"/>
    </row>
    <row r="211" spans="12:25" ht="13.5" thickBot="1">
      <c r="L211" s="457" t="s">
        <v>53</v>
      </c>
      <c r="M211" s="458"/>
      <c r="N211" s="458"/>
      <c r="O211" s="458"/>
      <c r="P211" s="458"/>
      <c r="Q211" s="458"/>
      <c r="R211" s="458"/>
      <c r="S211" s="458"/>
      <c r="T211" s="458"/>
      <c r="U211" s="458"/>
      <c r="V211" s="458"/>
      <c r="W211" s="459"/>
    </row>
    <row r="212" spans="12:25" ht="14.25" thickTop="1" thickBot="1">
      <c r="L212" s="255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7" t="s">
        <v>34</v>
      </c>
    </row>
    <row r="213" spans="12:25" ht="12.75" customHeight="1" thickTop="1" thickBot="1">
      <c r="L213" s="258"/>
      <c r="M213" s="448" t="s">
        <v>59</v>
      </c>
      <c r="N213" s="449"/>
      <c r="O213" s="449"/>
      <c r="P213" s="449"/>
      <c r="Q213" s="449"/>
      <c r="R213" s="259" t="s">
        <v>63</v>
      </c>
      <c r="S213" s="260"/>
      <c r="T213" s="298"/>
      <c r="U213" s="259"/>
      <c r="V213" s="259"/>
      <c r="W213" s="386" t="s">
        <v>2</v>
      </c>
    </row>
    <row r="214" spans="12:25" ht="13.5" thickTop="1">
      <c r="L214" s="262" t="s">
        <v>3</v>
      </c>
      <c r="M214" s="263"/>
      <c r="N214" s="264"/>
      <c r="O214" s="265"/>
      <c r="P214" s="266"/>
      <c r="Q214" s="312"/>
      <c r="R214" s="263"/>
      <c r="S214" s="264"/>
      <c r="T214" s="265"/>
      <c r="U214" s="266"/>
      <c r="V214" s="385"/>
      <c r="W214" s="387" t="s">
        <v>4</v>
      </c>
    </row>
    <row r="215" spans="12:25" ht="13.5" thickBot="1">
      <c r="L215" s="268"/>
      <c r="M215" s="269" t="s">
        <v>35</v>
      </c>
      <c r="N215" s="270" t="s">
        <v>36</v>
      </c>
      <c r="O215" s="271" t="s">
        <v>37</v>
      </c>
      <c r="P215" s="272" t="s">
        <v>32</v>
      </c>
      <c r="Q215" s="421" t="s">
        <v>7</v>
      </c>
      <c r="R215" s="269" t="s">
        <v>35</v>
      </c>
      <c r="S215" s="270" t="s">
        <v>36</v>
      </c>
      <c r="T215" s="271" t="s">
        <v>37</v>
      </c>
      <c r="U215" s="272" t="s">
        <v>32</v>
      </c>
      <c r="V215" s="420" t="s">
        <v>7</v>
      </c>
      <c r="W215" s="388"/>
    </row>
    <row r="216" spans="12:25" ht="4.5" customHeight="1" thickTop="1">
      <c r="L216" s="262"/>
      <c r="M216" s="274"/>
      <c r="N216" s="275"/>
      <c r="O216" s="276"/>
      <c r="P216" s="277"/>
      <c r="Q216" s="314"/>
      <c r="R216" s="274"/>
      <c r="S216" s="275"/>
      <c r="T216" s="276"/>
      <c r="U216" s="277"/>
      <c r="V216" s="316"/>
      <c r="W216" s="278"/>
    </row>
    <row r="217" spans="12:25">
      <c r="L217" s="262" t="s">
        <v>10</v>
      </c>
      <c r="M217" s="279">
        <f t="shared" ref="M217:N219" si="211">+M165+M191</f>
        <v>0</v>
      </c>
      <c r="N217" s="280">
        <f t="shared" si="211"/>
        <v>0</v>
      </c>
      <c r="O217" s="281">
        <f>M217+N217</f>
        <v>0</v>
      </c>
      <c r="P217" s="282">
        <f>+P165+P191</f>
        <v>0</v>
      </c>
      <c r="Q217" s="315">
        <f t="shared" ref="Q217" si="212">O217+P217</f>
        <v>0</v>
      </c>
      <c r="R217" s="279">
        <f t="shared" ref="R217:S219" si="213">+R165+R191</f>
        <v>73</v>
      </c>
      <c r="S217" s="280">
        <f t="shared" si="213"/>
        <v>38</v>
      </c>
      <c r="T217" s="281">
        <f>R217+S217</f>
        <v>111</v>
      </c>
      <c r="U217" s="282">
        <f>+U165+U191</f>
        <v>0</v>
      </c>
      <c r="V217" s="317">
        <f>T217+U217</f>
        <v>111</v>
      </c>
      <c r="W217" s="283">
        <f>IF(Q217=0,0,((V217/Q217)-1)*100)</f>
        <v>0</v>
      </c>
    </row>
    <row r="218" spans="12:25">
      <c r="L218" s="262" t="s">
        <v>11</v>
      </c>
      <c r="M218" s="279">
        <f t="shared" si="211"/>
        <v>20</v>
      </c>
      <c r="N218" s="280">
        <f t="shared" si="211"/>
        <v>34</v>
      </c>
      <c r="O218" s="281">
        <f t="shared" ref="O218:O219" si="214">M218+N218</f>
        <v>54</v>
      </c>
      <c r="P218" s="282">
        <f>+P166+P192</f>
        <v>0</v>
      </c>
      <c r="Q218" s="315">
        <f>O218+P218</f>
        <v>54</v>
      </c>
      <c r="R218" s="279">
        <f t="shared" si="213"/>
        <v>54.612000000000002</v>
      </c>
      <c r="S218" s="280">
        <f t="shared" si="213"/>
        <v>24.400000000000002</v>
      </c>
      <c r="T218" s="281">
        <f t="shared" ref="T218:T219" si="215">R218+S218</f>
        <v>79.012</v>
      </c>
      <c r="U218" s="282">
        <f>+U166+U192</f>
        <v>0</v>
      </c>
      <c r="V218" s="317">
        <f>T218+U218</f>
        <v>79.012</v>
      </c>
      <c r="W218" s="283">
        <f>IF(Q218=0,0,((V218/Q218)-1)*100)</f>
        <v>46.318518518518516</v>
      </c>
    </row>
    <row r="219" spans="12:25" ht="13.5" thickBot="1">
      <c r="L219" s="268" t="s">
        <v>12</v>
      </c>
      <c r="M219" s="279">
        <f t="shared" si="211"/>
        <v>54</v>
      </c>
      <c r="N219" s="280">
        <f t="shared" si="211"/>
        <v>56</v>
      </c>
      <c r="O219" s="281">
        <f t="shared" si="214"/>
        <v>110</v>
      </c>
      <c r="P219" s="282">
        <f>+P167+P193</f>
        <v>0</v>
      </c>
      <c r="Q219" s="315">
        <f>O219+P219</f>
        <v>110</v>
      </c>
      <c r="R219" s="279">
        <f t="shared" si="213"/>
        <v>35</v>
      </c>
      <c r="S219" s="280">
        <f t="shared" si="213"/>
        <v>31</v>
      </c>
      <c r="T219" s="281">
        <f t="shared" si="215"/>
        <v>66</v>
      </c>
      <c r="U219" s="282">
        <f>+U167+U193</f>
        <v>0</v>
      </c>
      <c r="V219" s="317">
        <f>T219+U219</f>
        <v>66</v>
      </c>
      <c r="W219" s="283">
        <f>IF(Q219=0,0,((V219/Q219)-1)*100)</f>
        <v>-40</v>
      </c>
      <c r="X219" s="347"/>
      <c r="Y219" s="347"/>
    </row>
    <row r="220" spans="12:25" ht="14.25" thickTop="1" thickBot="1">
      <c r="L220" s="284" t="s">
        <v>38</v>
      </c>
      <c r="M220" s="285">
        <f>+M217+M218+M219</f>
        <v>74</v>
      </c>
      <c r="N220" s="286">
        <f t="shared" ref="N220:V220" si="216">+N217+N218+N219</f>
        <v>90</v>
      </c>
      <c r="O220" s="287">
        <f t="shared" si="216"/>
        <v>164</v>
      </c>
      <c r="P220" s="285">
        <f t="shared" si="216"/>
        <v>0</v>
      </c>
      <c r="Q220" s="287">
        <f t="shared" si="216"/>
        <v>164</v>
      </c>
      <c r="R220" s="285">
        <f t="shared" si="216"/>
        <v>162.61199999999999</v>
      </c>
      <c r="S220" s="286">
        <f t="shared" si="216"/>
        <v>93.4</v>
      </c>
      <c r="T220" s="287">
        <f t="shared" si="216"/>
        <v>256.012</v>
      </c>
      <c r="U220" s="285">
        <f t="shared" si="216"/>
        <v>0</v>
      </c>
      <c r="V220" s="287">
        <f t="shared" si="216"/>
        <v>256.012</v>
      </c>
      <c r="W220" s="288">
        <f t="shared" ref="W220" si="217">IF(Q220=0,0,((V220/Q220)-1)*100)</f>
        <v>56.104878048780485</v>
      </c>
    </row>
    <row r="221" spans="12:25" ht="14.25" thickTop="1" thickBot="1">
      <c r="L221" s="262" t="s">
        <v>13</v>
      </c>
      <c r="M221" s="279">
        <f>+M169+M195</f>
        <v>63</v>
      </c>
      <c r="N221" s="280">
        <f>+N169+N195</f>
        <v>74</v>
      </c>
      <c r="O221" s="281">
        <f t="shared" ref="O221:O223" si="218">M221+N221</f>
        <v>137</v>
      </c>
      <c r="P221" s="282">
        <f>+P169+P195</f>
        <v>0</v>
      </c>
      <c r="Q221" s="315">
        <f t="shared" ref="Q221:Q223" si="219">O221+P221</f>
        <v>137</v>
      </c>
      <c r="R221" s="279">
        <f>+R169+R195</f>
        <v>35</v>
      </c>
      <c r="S221" s="280">
        <f>+S169+S195</f>
        <v>28</v>
      </c>
      <c r="T221" s="281">
        <f t="shared" ref="T221" si="220">R221+S221</f>
        <v>63</v>
      </c>
      <c r="U221" s="282">
        <f>+U169+U195</f>
        <v>0</v>
      </c>
      <c r="V221" s="317">
        <f>T221+U221</f>
        <v>63</v>
      </c>
      <c r="W221" s="283">
        <f>IF(Q221=0,0,((V221/Q221)-1)*100)</f>
        <v>-54.014598540145982</v>
      </c>
    </row>
    <row r="222" spans="12:25" ht="14.25" thickTop="1" thickBot="1">
      <c r="L222" s="284" t="s">
        <v>64</v>
      </c>
      <c r="M222" s="285">
        <f>+M220+M221</f>
        <v>137</v>
      </c>
      <c r="N222" s="286">
        <f t="shared" ref="N222" si="221">+N220+N221</f>
        <v>164</v>
      </c>
      <c r="O222" s="287">
        <f t="shared" ref="O222" si="222">+O220+O221</f>
        <v>301</v>
      </c>
      <c r="P222" s="285">
        <f t="shared" ref="P222" si="223">+P220+P221</f>
        <v>0</v>
      </c>
      <c r="Q222" s="287">
        <f t="shared" ref="Q222" si="224">+Q220+Q221</f>
        <v>301</v>
      </c>
      <c r="R222" s="285">
        <f t="shared" ref="R222" si="225">+R220+R221</f>
        <v>197.61199999999999</v>
      </c>
      <c r="S222" s="286">
        <f t="shared" ref="S222" si="226">+S220+S221</f>
        <v>121.4</v>
      </c>
      <c r="T222" s="287">
        <f t="shared" ref="T222" si="227">+T220+T221</f>
        <v>319.012</v>
      </c>
      <c r="U222" s="285">
        <f t="shared" ref="U222" si="228">+U220+U221</f>
        <v>0</v>
      </c>
      <c r="V222" s="287">
        <f t="shared" ref="V222" si="229">+V220+V221</f>
        <v>319.012</v>
      </c>
      <c r="W222" s="288">
        <f>IF(Q222=0,0,((V222/Q222)-1)*100)</f>
        <v>5.9840531561461852</v>
      </c>
    </row>
    <row r="223" spans="12:25" ht="13.5" thickTop="1">
      <c r="L223" s="262" t="s">
        <v>14</v>
      </c>
      <c r="M223" s="279">
        <f>+M171+M197</f>
        <v>44</v>
      </c>
      <c r="N223" s="280">
        <f>+N171+N197</f>
        <v>73</v>
      </c>
      <c r="O223" s="281">
        <f t="shared" si="218"/>
        <v>117</v>
      </c>
      <c r="P223" s="282">
        <f>+P171+P197</f>
        <v>0</v>
      </c>
      <c r="Q223" s="315">
        <f t="shared" si="219"/>
        <v>117</v>
      </c>
      <c r="R223" s="279"/>
      <c r="S223" s="280"/>
      <c r="T223" s="281"/>
      <c r="U223" s="282"/>
      <c r="V223" s="317"/>
      <c r="W223" s="283"/>
    </row>
    <row r="224" spans="12:25" ht="13.5" thickBot="1">
      <c r="L224" s="262" t="s">
        <v>15</v>
      </c>
      <c r="M224" s="279">
        <f>+M172+M198</f>
        <v>35</v>
      </c>
      <c r="N224" s="280">
        <f>+N172+N198</f>
        <v>57</v>
      </c>
      <c r="O224" s="281">
        <f>M224+N224</f>
        <v>92</v>
      </c>
      <c r="P224" s="282">
        <f>+P172+P198</f>
        <v>0</v>
      </c>
      <c r="Q224" s="315">
        <f>O224+P224</f>
        <v>92</v>
      </c>
      <c r="R224" s="279"/>
      <c r="S224" s="280"/>
      <c r="T224" s="281"/>
      <c r="U224" s="282"/>
      <c r="V224" s="317"/>
      <c r="W224" s="283"/>
    </row>
    <row r="225" spans="12:24" ht="14.25" thickTop="1" thickBot="1">
      <c r="L225" s="284" t="s">
        <v>61</v>
      </c>
      <c r="M225" s="285">
        <f>+M221+M223+M224</f>
        <v>142</v>
      </c>
      <c r="N225" s="286">
        <f t="shared" ref="N225:Q225" si="230">+N221+N223+N224</f>
        <v>204</v>
      </c>
      <c r="O225" s="287">
        <f t="shared" si="230"/>
        <v>346</v>
      </c>
      <c r="P225" s="285">
        <f t="shared" si="230"/>
        <v>0</v>
      </c>
      <c r="Q225" s="287">
        <f t="shared" si="230"/>
        <v>346</v>
      </c>
      <c r="R225" s="285"/>
      <c r="S225" s="286"/>
      <c r="T225" s="287"/>
      <c r="U225" s="285"/>
      <c r="V225" s="287"/>
      <c r="W225" s="288"/>
      <c r="X225" s="347"/>
    </row>
    <row r="226" spans="12:24" ht="13.5" thickTop="1">
      <c r="L226" s="262" t="s">
        <v>16</v>
      </c>
      <c r="M226" s="279">
        <f t="shared" ref="M226:N228" si="231">+M174+M200</f>
        <v>27</v>
      </c>
      <c r="N226" s="280">
        <f t="shared" si="231"/>
        <v>46</v>
      </c>
      <c r="O226" s="281">
        <f t="shared" ref="O226:O228" si="232">M226+N226</f>
        <v>73</v>
      </c>
      <c r="P226" s="282">
        <f>+P174+P200</f>
        <v>0</v>
      </c>
      <c r="Q226" s="315">
        <f t="shared" ref="Q226:Q228" si="233">O226+P226</f>
        <v>73</v>
      </c>
      <c r="R226" s="279"/>
      <c r="S226" s="280"/>
      <c r="T226" s="281"/>
      <c r="U226" s="282"/>
      <c r="V226" s="317"/>
      <c r="W226" s="283"/>
    </row>
    <row r="227" spans="12:24">
      <c r="L227" s="262" t="s">
        <v>17</v>
      </c>
      <c r="M227" s="279">
        <f t="shared" si="231"/>
        <v>33</v>
      </c>
      <c r="N227" s="280">
        <f t="shared" si="231"/>
        <v>49</v>
      </c>
      <c r="O227" s="281">
        <f>M227+N227</f>
        <v>82</v>
      </c>
      <c r="P227" s="282">
        <f>+P175+P201</f>
        <v>0</v>
      </c>
      <c r="Q227" s="315">
        <f>O227+P227</f>
        <v>82</v>
      </c>
      <c r="R227" s="279"/>
      <c r="S227" s="280"/>
      <c r="T227" s="281"/>
      <c r="U227" s="282"/>
      <c r="V227" s="317"/>
      <c r="W227" s="283"/>
    </row>
    <row r="228" spans="12:24" ht="13.5" thickBot="1">
      <c r="L228" s="262" t="s">
        <v>18</v>
      </c>
      <c r="M228" s="279">
        <f t="shared" si="231"/>
        <v>45</v>
      </c>
      <c r="N228" s="280">
        <f t="shared" si="231"/>
        <v>61</v>
      </c>
      <c r="O228" s="289">
        <f t="shared" si="232"/>
        <v>106</v>
      </c>
      <c r="P228" s="290">
        <f>+P176+P202</f>
        <v>0</v>
      </c>
      <c r="Q228" s="315">
        <f t="shared" si="233"/>
        <v>106</v>
      </c>
      <c r="R228" s="279"/>
      <c r="S228" s="280"/>
      <c r="T228" s="289"/>
      <c r="U228" s="290"/>
      <c r="V228" s="317"/>
      <c r="W228" s="283"/>
    </row>
    <row r="229" spans="12:24" ht="14.25" thickTop="1" thickBot="1">
      <c r="L229" s="291" t="s">
        <v>39</v>
      </c>
      <c r="M229" s="292">
        <f t="shared" ref="M229:Q229" si="234">SUM(M226:M228)</f>
        <v>105</v>
      </c>
      <c r="N229" s="292">
        <f t="shared" si="234"/>
        <v>156</v>
      </c>
      <c r="O229" s="293">
        <f t="shared" si="234"/>
        <v>261</v>
      </c>
      <c r="P229" s="294">
        <f t="shared" si="234"/>
        <v>0</v>
      </c>
      <c r="Q229" s="293">
        <f t="shared" si="234"/>
        <v>261</v>
      </c>
      <c r="R229" s="292"/>
      <c r="S229" s="292"/>
      <c r="T229" s="293"/>
      <c r="U229" s="294"/>
      <c r="V229" s="293"/>
      <c r="W229" s="416"/>
    </row>
    <row r="230" spans="12:24" ht="13.5" thickTop="1">
      <c r="L230" s="262" t="s">
        <v>21</v>
      </c>
      <c r="M230" s="279">
        <f t="shared" ref="M230:N232" si="235">+M178+M204</f>
        <v>70</v>
      </c>
      <c r="N230" s="280">
        <f t="shared" si="235"/>
        <v>71</v>
      </c>
      <c r="O230" s="289">
        <f t="shared" ref="O230:O232" si="236">M230+N230</f>
        <v>141</v>
      </c>
      <c r="P230" s="296">
        <f>+P178+P204</f>
        <v>0</v>
      </c>
      <c r="Q230" s="315">
        <f t="shared" ref="Q230:Q232" si="237">O230+P230</f>
        <v>141</v>
      </c>
      <c r="R230" s="279"/>
      <c r="S230" s="280"/>
      <c r="T230" s="289"/>
      <c r="U230" s="296"/>
      <c r="V230" s="317"/>
      <c r="W230" s="283"/>
    </row>
    <row r="231" spans="12:24">
      <c r="L231" s="262" t="s">
        <v>22</v>
      </c>
      <c r="M231" s="279">
        <f t="shared" si="235"/>
        <v>72</v>
      </c>
      <c r="N231" s="280">
        <f t="shared" si="235"/>
        <v>64</v>
      </c>
      <c r="O231" s="289">
        <f t="shared" si="236"/>
        <v>136</v>
      </c>
      <c r="P231" s="282">
        <f>+P179+P205</f>
        <v>0</v>
      </c>
      <c r="Q231" s="315">
        <f t="shared" si="237"/>
        <v>136</v>
      </c>
      <c r="R231" s="279"/>
      <c r="S231" s="280"/>
      <c r="T231" s="289"/>
      <c r="U231" s="282"/>
      <c r="V231" s="317"/>
      <c r="W231" s="283"/>
    </row>
    <row r="232" spans="12:24" ht="13.5" thickBot="1">
      <c r="L232" s="262" t="s">
        <v>23</v>
      </c>
      <c r="M232" s="279">
        <f t="shared" si="235"/>
        <v>57</v>
      </c>
      <c r="N232" s="280">
        <f t="shared" si="235"/>
        <v>53</v>
      </c>
      <c r="O232" s="289">
        <f t="shared" si="236"/>
        <v>110</v>
      </c>
      <c r="P232" s="282">
        <f>+P180+P206</f>
        <v>0</v>
      </c>
      <c r="Q232" s="315">
        <f t="shared" si="237"/>
        <v>110</v>
      </c>
      <c r="R232" s="279"/>
      <c r="S232" s="280"/>
      <c r="T232" s="289"/>
      <c r="U232" s="282"/>
      <c r="V232" s="317"/>
      <c r="W232" s="283"/>
    </row>
    <row r="233" spans="12:24" ht="14.25" thickTop="1" thickBot="1">
      <c r="L233" s="284" t="s">
        <v>40</v>
      </c>
      <c r="M233" s="285">
        <f>+M230+M231+M232</f>
        <v>199</v>
      </c>
      <c r="N233" s="286">
        <f t="shared" ref="N233:Q233" si="238">+N230+N231+N232</f>
        <v>188</v>
      </c>
      <c r="O233" s="287">
        <f t="shared" si="238"/>
        <v>387</v>
      </c>
      <c r="P233" s="285">
        <f t="shared" si="238"/>
        <v>0</v>
      </c>
      <c r="Q233" s="287">
        <f t="shared" si="238"/>
        <v>387</v>
      </c>
      <c r="R233" s="285"/>
      <c r="S233" s="286"/>
      <c r="T233" s="287"/>
      <c r="U233" s="285"/>
      <c r="V233" s="287"/>
      <c r="W233" s="288"/>
    </row>
    <row r="234" spans="12:24" ht="14.25" thickTop="1" thickBot="1">
      <c r="L234" s="284" t="s">
        <v>7</v>
      </c>
      <c r="M234" s="285">
        <f>+M225+M229+M233</f>
        <v>446</v>
      </c>
      <c r="N234" s="286">
        <f t="shared" ref="N234:Q234" si="239">+N225+N229+N233</f>
        <v>548</v>
      </c>
      <c r="O234" s="287">
        <f t="shared" si="239"/>
        <v>994</v>
      </c>
      <c r="P234" s="285">
        <f t="shared" si="239"/>
        <v>0</v>
      </c>
      <c r="Q234" s="287">
        <f t="shared" si="239"/>
        <v>994</v>
      </c>
      <c r="R234" s="285"/>
      <c r="S234" s="286"/>
      <c r="T234" s="287"/>
      <c r="U234" s="285"/>
      <c r="V234" s="287"/>
      <c r="W234" s="288"/>
    </row>
    <row r="235" spans="12:24" ht="13.5" thickTop="1">
      <c r="L235" s="297" t="s">
        <v>60</v>
      </c>
      <c r="M235" s="256"/>
      <c r="N235" s="256"/>
      <c r="O235" s="256"/>
      <c r="P235" s="256"/>
      <c r="Q235" s="256"/>
      <c r="R235" s="256"/>
      <c r="S235" s="256"/>
      <c r="T235" s="256"/>
      <c r="U235" s="256"/>
      <c r="V235" s="256"/>
      <c r="W235" s="256"/>
    </row>
  </sheetData>
  <sheetProtection password="CF53" sheet="1" objects="1" scenarios="1"/>
  <mergeCells count="37">
    <mergeCell ref="L133:W133"/>
    <mergeCell ref="L210:W210"/>
    <mergeCell ref="L211:W211"/>
    <mergeCell ref="L158:W158"/>
    <mergeCell ref="L159:W159"/>
    <mergeCell ref="L184:W184"/>
    <mergeCell ref="L185:W185"/>
    <mergeCell ref="L80:W80"/>
    <mergeCell ref="L81:W81"/>
    <mergeCell ref="L106:W106"/>
    <mergeCell ref="L107:W107"/>
    <mergeCell ref="L132:W132"/>
    <mergeCell ref="R31:V31"/>
    <mergeCell ref="B54:I54"/>
    <mergeCell ref="B55:I55"/>
    <mergeCell ref="C57:E57"/>
    <mergeCell ref="F57:H57"/>
    <mergeCell ref="L54:W54"/>
    <mergeCell ref="L55:W55"/>
    <mergeCell ref="M57:Q57"/>
    <mergeCell ref="R57:V57"/>
    <mergeCell ref="M213:Q213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35"/>
  <sheetViews>
    <sheetView workbookViewId="0">
      <selection activeCell="F15" sqref="F15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/>
    <row r="2" spans="2:25" ht="13.5" thickTop="1">
      <c r="B2" s="424" t="s">
        <v>0</v>
      </c>
      <c r="C2" s="425"/>
      <c r="D2" s="425"/>
      <c r="E2" s="425"/>
      <c r="F2" s="425"/>
      <c r="G2" s="425"/>
      <c r="H2" s="425"/>
      <c r="I2" s="426"/>
      <c r="J2" s="4"/>
      <c r="K2" s="4"/>
      <c r="L2" s="427" t="s">
        <v>1</v>
      </c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9"/>
    </row>
    <row r="3" spans="2:25" ht="13.5" thickBot="1">
      <c r="B3" s="430" t="s">
        <v>46</v>
      </c>
      <c r="C3" s="431"/>
      <c r="D3" s="431"/>
      <c r="E3" s="431"/>
      <c r="F3" s="431"/>
      <c r="G3" s="431"/>
      <c r="H3" s="431"/>
      <c r="I3" s="432"/>
      <c r="J3" s="4"/>
      <c r="K3" s="4"/>
      <c r="L3" s="433" t="s">
        <v>48</v>
      </c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5"/>
    </row>
    <row r="4" spans="2:25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K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2:25" ht="14.25" thickTop="1" thickBot="1">
      <c r="B5" s="110"/>
      <c r="C5" s="460" t="s">
        <v>58</v>
      </c>
      <c r="D5" s="461"/>
      <c r="E5" s="462"/>
      <c r="F5" s="436" t="s">
        <v>59</v>
      </c>
      <c r="G5" s="437"/>
      <c r="H5" s="438"/>
      <c r="I5" s="111" t="s">
        <v>2</v>
      </c>
      <c r="J5" s="4"/>
      <c r="K5" s="4"/>
      <c r="L5" s="12"/>
      <c r="M5" s="439" t="s">
        <v>58</v>
      </c>
      <c r="N5" s="440"/>
      <c r="O5" s="440"/>
      <c r="P5" s="440"/>
      <c r="Q5" s="441"/>
      <c r="R5" s="439" t="s">
        <v>59</v>
      </c>
      <c r="S5" s="440"/>
      <c r="T5" s="440"/>
      <c r="U5" s="440"/>
      <c r="V5" s="441"/>
      <c r="W5" s="13" t="s">
        <v>2</v>
      </c>
    </row>
    <row r="6" spans="2:25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K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2:25" ht="13.5" thickBot="1">
      <c r="B7" s="117"/>
      <c r="C7" s="118" t="s">
        <v>5</v>
      </c>
      <c r="D7" s="119" t="s">
        <v>6</v>
      </c>
      <c r="E7" s="419" t="s">
        <v>7</v>
      </c>
      <c r="F7" s="118" t="s">
        <v>5</v>
      </c>
      <c r="G7" s="119" t="s">
        <v>6</v>
      </c>
      <c r="H7" s="419" t="s">
        <v>7</v>
      </c>
      <c r="I7" s="121"/>
      <c r="J7" s="4"/>
      <c r="K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2:25" ht="6" customHeight="1" thickTop="1">
      <c r="B8" s="112"/>
      <c r="C8" s="122"/>
      <c r="D8" s="123"/>
      <c r="E8" s="124"/>
      <c r="F8" s="122"/>
      <c r="G8" s="123"/>
      <c r="H8" s="185"/>
      <c r="I8" s="125"/>
      <c r="J8" s="4"/>
      <c r="K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2:25">
      <c r="B9" s="112" t="s">
        <v>10</v>
      </c>
      <c r="C9" s="126">
        <v>77</v>
      </c>
      <c r="D9" s="128">
        <v>76</v>
      </c>
      <c r="E9" s="180">
        <f>SUM(C9:D9)</f>
        <v>153</v>
      </c>
      <c r="F9" s="126">
        <v>126</v>
      </c>
      <c r="G9" s="128">
        <v>126</v>
      </c>
      <c r="H9" s="186">
        <f>SUM(F9:G9)</f>
        <v>252</v>
      </c>
      <c r="I9" s="129">
        <f>IF(E9=0,0,((H9/E9)-1)*100)</f>
        <v>64.705882352941174</v>
      </c>
      <c r="J9" s="4"/>
      <c r="K9" s="7"/>
      <c r="L9" s="14" t="s">
        <v>10</v>
      </c>
      <c r="M9" s="40">
        <v>10312</v>
      </c>
      <c r="N9" s="38">
        <v>10376</v>
      </c>
      <c r="O9" s="202">
        <f>SUM(M9:N9)</f>
        <v>20688</v>
      </c>
      <c r="P9" s="151">
        <v>0</v>
      </c>
      <c r="Q9" s="202">
        <f t="shared" ref="Q9:Q11" si="0">O9+P9</f>
        <v>20688</v>
      </c>
      <c r="R9" s="40">
        <v>13252</v>
      </c>
      <c r="S9" s="38">
        <v>12730</v>
      </c>
      <c r="T9" s="202">
        <f>SUM(R9:S9)</f>
        <v>25982</v>
      </c>
      <c r="U9" s="151">
        <v>0</v>
      </c>
      <c r="V9" s="202">
        <f>T9+U9</f>
        <v>25982</v>
      </c>
      <c r="W9" s="41">
        <f>IF(Q9=0,0,((V9/Q9)-1)*100)</f>
        <v>25.589713843774177</v>
      </c>
    </row>
    <row r="10" spans="2:25">
      <c r="B10" s="112" t="s">
        <v>11</v>
      </c>
      <c r="C10" s="126">
        <v>75</v>
      </c>
      <c r="D10" s="128">
        <v>75</v>
      </c>
      <c r="E10" s="180">
        <f>SUM(C10:D10)</f>
        <v>150</v>
      </c>
      <c r="F10" s="126">
        <v>138</v>
      </c>
      <c r="G10" s="128">
        <v>138</v>
      </c>
      <c r="H10" s="186">
        <f>SUM(F10:G10)</f>
        <v>276</v>
      </c>
      <c r="I10" s="129">
        <f>IF(E10=0,0,((H10/E10)-1)*100)</f>
        <v>84.000000000000014</v>
      </c>
      <c r="J10" s="4"/>
      <c r="K10" s="7"/>
      <c r="L10" s="14" t="s">
        <v>11</v>
      </c>
      <c r="M10" s="40">
        <v>11409</v>
      </c>
      <c r="N10" s="38">
        <v>10264</v>
      </c>
      <c r="O10" s="202">
        <f t="shared" ref="O10:O11" si="1">SUM(M10:N10)</f>
        <v>21673</v>
      </c>
      <c r="P10" s="151">
        <v>0</v>
      </c>
      <c r="Q10" s="202">
        <f t="shared" si="0"/>
        <v>21673</v>
      </c>
      <c r="R10" s="40">
        <v>20059</v>
      </c>
      <c r="S10" s="38">
        <v>18151</v>
      </c>
      <c r="T10" s="202">
        <f t="shared" ref="T10:T11" si="2">SUM(R10:S10)</f>
        <v>38210</v>
      </c>
      <c r="U10" s="151">
        <v>0</v>
      </c>
      <c r="V10" s="202">
        <f>T10+U10</f>
        <v>38210</v>
      </c>
      <c r="W10" s="41">
        <f>IF(Q10=0,0,((V10/Q10)-1)*100)</f>
        <v>76.30231163198448</v>
      </c>
    </row>
    <row r="11" spans="2:25" ht="13.5" thickBot="1">
      <c r="B11" s="117" t="s">
        <v>12</v>
      </c>
      <c r="C11" s="130">
        <v>75</v>
      </c>
      <c r="D11" s="132">
        <v>75</v>
      </c>
      <c r="E11" s="180">
        <f>SUM(C11:D11)</f>
        <v>150</v>
      </c>
      <c r="F11" s="130">
        <v>138</v>
      </c>
      <c r="G11" s="132">
        <v>138</v>
      </c>
      <c r="H11" s="186">
        <f>SUM(F11:G11)</f>
        <v>276</v>
      </c>
      <c r="I11" s="129">
        <f>IF(E11=0,0,((H11/E11)-1)*100)</f>
        <v>84.000000000000014</v>
      </c>
      <c r="J11" s="4"/>
      <c r="K11" s="7"/>
      <c r="L11" s="23" t="s">
        <v>12</v>
      </c>
      <c r="M11" s="40">
        <v>11238</v>
      </c>
      <c r="N11" s="38">
        <v>11031</v>
      </c>
      <c r="O11" s="202">
        <f t="shared" si="1"/>
        <v>22269</v>
      </c>
      <c r="P11" s="39">
        <v>0</v>
      </c>
      <c r="Q11" s="325">
        <f t="shared" si="0"/>
        <v>22269</v>
      </c>
      <c r="R11" s="40">
        <v>19459</v>
      </c>
      <c r="S11" s="38">
        <v>18866</v>
      </c>
      <c r="T11" s="202">
        <f t="shared" si="2"/>
        <v>38325</v>
      </c>
      <c r="U11" s="39">
        <v>0</v>
      </c>
      <c r="V11" s="325">
        <f>T11+U11</f>
        <v>38325</v>
      </c>
      <c r="W11" s="41">
        <f>IF(Q11=0,0,((V11/Q11)-1)*100)</f>
        <v>72.100229017917286</v>
      </c>
    </row>
    <row r="12" spans="2:25" ht="14.25" thickTop="1" thickBot="1">
      <c r="B12" s="133" t="s">
        <v>57</v>
      </c>
      <c r="C12" s="134">
        <f>+C9+C10+C11</f>
        <v>227</v>
      </c>
      <c r="D12" s="136">
        <f t="shared" ref="D12:H12" si="3">+D9+D10+D11</f>
        <v>226</v>
      </c>
      <c r="E12" s="181">
        <f t="shared" si="3"/>
        <v>453</v>
      </c>
      <c r="F12" s="134">
        <f t="shared" si="3"/>
        <v>402</v>
      </c>
      <c r="G12" s="136">
        <f t="shared" si="3"/>
        <v>402</v>
      </c>
      <c r="H12" s="190">
        <f t="shared" si="3"/>
        <v>804</v>
      </c>
      <c r="I12" s="137">
        <f>IF(E12=0,0,((H12/E12)-1)*100)</f>
        <v>77.483443708609272</v>
      </c>
      <c r="J12" s="4"/>
      <c r="K12" s="4"/>
      <c r="L12" s="42" t="s">
        <v>57</v>
      </c>
      <c r="M12" s="46">
        <f>+M9+M10+M11</f>
        <v>32959</v>
      </c>
      <c r="N12" s="44">
        <f t="shared" ref="N12:V12" si="4">+N9+N10+N11</f>
        <v>31671</v>
      </c>
      <c r="O12" s="203">
        <f t="shared" si="4"/>
        <v>64630</v>
      </c>
      <c r="P12" s="44">
        <f t="shared" si="4"/>
        <v>0</v>
      </c>
      <c r="Q12" s="203">
        <f t="shared" si="4"/>
        <v>64630</v>
      </c>
      <c r="R12" s="46">
        <f t="shared" si="4"/>
        <v>52770</v>
      </c>
      <c r="S12" s="44">
        <f t="shared" si="4"/>
        <v>49747</v>
      </c>
      <c r="T12" s="203">
        <f t="shared" si="4"/>
        <v>102517</v>
      </c>
      <c r="U12" s="44">
        <f t="shared" si="4"/>
        <v>0</v>
      </c>
      <c r="V12" s="203">
        <f t="shared" si="4"/>
        <v>102517</v>
      </c>
      <c r="W12" s="47">
        <f>IF(Q12=0,0,((V12/Q12)-1)*100)</f>
        <v>58.621383258548661</v>
      </c>
    </row>
    <row r="13" spans="2:25" ht="13.5" thickTop="1">
      <c r="B13" s="112" t="s">
        <v>13</v>
      </c>
      <c r="C13" s="126">
        <v>76</v>
      </c>
      <c r="D13" s="128">
        <v>76</v>
      </c>
      <c r="E13" s="180">
        <f t="shared" ref="E13:E23" si="5">SUM(C13:D13)</f>
        <v>152</v>
      </c>
      <c r="F13" s="126">
        <v>198</v>
      </c>
      <c r="G13" s="128">
        <v>198</v>
      </c>
      <c r="H13" s="186">
        <f>SUM(F13:G13)</f>
        <v>396</v>
      </c>
      <c r="I13" s="129">
        <f t="shared" ref="I13:I24" si="6">IF(E13=0,0,((H13/E13)-1)*100)</f>
        <v>160.52631578947367</v>
      </c>
      <c r="J13" s="4"/>
      <c r="K13" s="4"/>
      <c r="L13" s="14" t="s">
        <v>13</v>
      </c>
      <c r="M13" s="40">
        <v>11012</v>
      </c>
      <c r="N13" s="38">
        <v>10614</v>
      </c>
      <c r="O13" s="202">
        <f>SUM(M13:N13)</f>
        <v>21626</v>
      </c>
      <c r="P13" s="151">
        <v>0</v>
      </c>
      <c r="Q13" s="202">
        <f t="shared" ref="Q13:Q14" si="7">O13+P13</f>
        <v>21626</v>
      </c>
      <c r="R13" s="40">
        <v>26211</v>
      </c>
      <c r="S13" s="38">
        <v>23852</v>
      </c>
      <c r="T13" s="202">
        <f>SUM(R13:S13)</f>
        <v>50063</v>
      </c>
      <c r="U13" s="151">
        <v>0</v>
      </c>
      <c r="V13" s="202">
        <f>T13+U13</f>
        <v>50063</v>
      </c>
      <c r="W13" s="41">
        <f t="shared" ref="W13:W24" si="8">IF(Q13=0,0,((V13/Q13)-1)*100)</f>
        <v>131.49449736428372</v>
      </c>
    </row>
    <row r="14" spans="2:25">
      <c r="B14" s="112" t="s">
        <v>14</v>
      </c>
      <c r="C14" s="126">
        <v>75</v>
      </c>
      <c r="D14" s="128">
        <v>75</v>
      </c>
      <c r="E14" s="180">
        <f t="shared" si="5"/>
        <v>150</v>
      </c>
      <c r="F14" s="126">
        <v>186</v>
      </c>
      <c r="G14" s="128">
        <v>187</v>
      </c>
      <c r="H14" s="186">
        <f>SUM(F14:G14)</f>
        <v>373</v>
      </c>
      <c r="I14" s="129">
        <f t="shared" si="6"/>
        <v>148.66666666666669</v>
      </c>
      <c r="J14" s="4"/>
      <c r="K14" s="4"/>
      <c r="L14" s="14" t="s">
        <v>14</v>
      </c>
      <c r="M14" s="40">
        <v>12113</v>
      </c>
      <c r="N14" s="38">
        <v>11200</v>
      </c>
      <c r="O14" s="202">
        <f t="shared" ref="O14" si="9">SUM(M14:N14)</f>
        <v>23313</v>
      </c>
      <c r="P14" s="151">
        <v>0</v>
      </c>
      <c r="Q14" s="202">
        <f t="shared" si="7"/>
        <v>23313</v>
      </c>
      <c r="R14" s="40">
        <v>24525</v>
      </c>
      <c r="S14" s="38">
        <v>26270</v>
      </c>
      <c r="T14" s="202">
        <f t="shared" ref="T14" si="10">SUM(R14:S14)</f>
        <v>50795</v>
      </c>
      <c r="U14" s="151">
        <v>0</v>
      </c>
      <c r="V14" s="202">
        <f>T14+U14</f>
        <v>50795</v>
      </c>
      <c r="W14" s="41">
        <f t="shared" si="8"/>
        <v>117.88272637584178</v>
      </c>
    </row>
    <row r="15" spans="2:25" ht="13.5" thickBot="1">
      <c r="B15" s="112" t="s">
        <v>15</v>
      </c>
      <c r="C15" s="126">
        <v>118</v>
      </c>
      <c r="D15" s="128">
        <v>118</v>
      </c>
      <c r="E15" s="180">
        <f>SUM(C15:D15)</f>
        <v>236</v>
      </c>
      <c r="F15" s="126">
        <v>206</v>
      </c>
      <c r="G15" s="128">
        <v>206</v>
      </c>
      <c r="H15" s="186">
        <f>SUM(F15:G15)</f>
        <v>412</v>
      </c>
      <c r="I15" s="129">
        <f>IF(E15=0,0,((H15/E15)-1)*100)</f>
        <v>74.576271186440678</v>
      </c>
      <c r="J15" s="8"/>
      <c r="K15" s="4"/>
      <c r="L15" s="14" t="s">
        <v>15</v>
      </c>
      <c r="M15" s="40">
        <v>12897</v>
      </c>
      <c r="N15" s="38">
        <v>12411</v>
      </c>
      <c r="O15" s="202">
        <f>SUM(M15:N15)</f>
        <v>25308</v>
      </c>
      <c r="P15" s="151">
        <v>0</v>
      </c>
      <c r="Q15" s="202">
        <f>O15+P15</f>
        <v>25308</v>
      </c>
      <c r="R15" s="40">
        <v>26182</v>
      </c>
      <c r="S15" s="38">
        <v>26598</v>
      </c>
      <c r="T15" s="202">
        <f>SUM(R15:S15)</f>
        <v>52780</v>
      </c>
      <c r="U15" s="151">
        <v>0</v>
      </c>
      <c r="V15" s="202">
        <f>T15+U15</f>
        <v>52780</v>
      </c>
      <c r="W15" s="41">
        <f>IF(Q15=0,0,((V15/Q15)-1)*100)</f>
        <v>108.55065591907697</v>
      </c>
    </row>
    <row r="16" spans="2:25" ht="14.25" thickTop="1" thickBot="1">
      <c r="B16" s="133" t="s">
        <v>61</v>
      </c>
      <c r="C16" s="134">
        <f>+C13+C14+C15</f>
        <v>269</v>
      </c>
      <c r="D16" s="136">
        <f t="shared" ref="D16:H16" si="11">+D13+D14+D15</f>
        <v>269</v>
      </c>
      <c r="E16" s="181">
        <f t="shared" si="11"/>
        <v>538</v>
      </c>
      <c r="F16" s="134">
        <f t="shared" si="11"/>
        <v>590</v>
      </c>
      <c r="G16" s="136">
        <f t="shared" si="11"/>
        <v>591</v>
      </c>
      <c r="H16" s="187">
        <f t="shared" si="11"/>
        <v>1181</v>
      </c>
      <c r="I16" s="138">
        <f t="shared" ref="I16" si="12">IF(E16=0,0,((H16/E16)-1)*100)</f>
        <v>119.51672862453533</v>
      </c>
      <c r="J16" s="8"/>
      <c r="K16" s="8"/>
      <c r="L16" s="42" t="s">
        <v>61</v>
      </c>
      <c r="M16" s="46">
        <f>+M13+M14+M15</f>
        <v>36022</v>
      </c>
      <c r="N16" s="44">
        <f t="shared" ref="N16:V16" si="13">+N13+N14+N15</f>
        <v>34225</v>
      </c>
      <c r="O16" s="203">
        <f t="shared" si="13"/>
        <v>70247</v>
      </c>
      <c r="P16" s="44">
        <f t="shared" si="13"/>
        <v>0</v>
      </c>
      <c r="Q16" s="203">
        <f t="shared" si="13"/>
        <v>70247</v>
      </c>
      <c r="R16" s="46">
        <f t="shared" si="13"/>
        <v>76918</v>
      </c>
      <c r="S16" s="44">
        <f t="shared" si="13"/>
        <v>76720</v>
      </c>
      <c r="T16" s="203">
        <f t="shared" si="13"/>
        <v>153638</v>
      </c>
      <c r="U16" s="44">
        <f t="shared" si="13"/>
        <v>0</v>
      </c>
      <c r="V16" s="203">
        <f t="shared" si="13"/>
        <v>153638</v>
      </c>
      <c r="W16" s="47">
        <f t="shared" ref="W16" si="14">IF(Q16=0,0,((V16/Q16)-1)*100)</f>
        <v>118.71111933605705</v>
      </c>
      <c r="X16" s="347"/>
      <c r="Y16" s="347"/>
    </row>
    <row r="17" spans="2:25" ht="13.5" thickTop="1">
      <c r="B17" s="112" t="s">
        <v>16</v>
      </c>
      <c r="C17" s="139">
        <v>114</v>
      </c>
      <c r="D17" s="141">
        <v>114</v>
      </c>
      <c r="E17" s="180">
        <f t="shared" si="5"/>
        <v>228</v>
      </c>
      <c r="F17" s="139">
        <v>193</v>
      </c>
      <c r="G17" s="141">
        <v>193</v>
      </c>
      <c r="H17" s="186">
        <f t="shared" ref="H17:H23" si="15">SUM(F17:G17)</f>
        <v>386</v>
      </c>
      <c r="I17" s="129">
        <f t="shared" si="6"/>
        <v>69.298245614035082</v>
      </c>
      <c r="J17" s="8"/>
      <c r="K17" s="4"/>
      <c r="L17" s="14" t="s">
        <v>16</v>
      </c>
      <c r="M17" s="40">
        <v>12812</v>
      </c>
      <c r="N17" s="38">
        <v>12225</v>
      </c>
      <c r="O17" s="202">
        <f t="shared" ref="O17:O19" si="16">SUM(M17:N17)</f>
        <v>25037</v>
      </c>
      <c r="P17" s="151">
        <v>0</v>
      </c>
      <c r="Q17" s="202">
        <f>O17+P17</f>
        <v>25037</v>
      </c>
      <c r="R17" s="40">
        <v>24411</v>
      </c>
      <c r="S17" s="38">
        <v>24850</v>
      </c>
      <c r="T17" s="202">
        <f t="shared" ref="T17:T19" si="17">SUM(R17:S17)</f>
        <v>49261</v>
      </c>
      <c r="U17" s="151">
        <v>0</v>
      </c>
      <c r="V17" s="202">
        <f>T17+U17</f>
        <v>49261</v>
      </c>
      <c r="W17" s="41">
        <f t="shared" si="8"/>
        <v>96.75280584734594</v>
      </c>
    </row>
    <row r="18" spans="2:25">
      <c r="B18" s="112" t="s">
        <v>17</v>
      </c>
      <c r="C18" s="139">
        <v>121</v>
      </c>
      <c r="D18" s="141">
        <v>121</v>
      </c>
      <c r="E18" s="180">
        <f>SUM(C18:D18)</f>
        <v>242</v>
      </c>
      <c r="F18" s="139">
        <v>198</v>
      </c>
      <c r="G18" s="141">
        <v>198</v>
      </c>
      <c r="H18" s="186">
        <f>SUM(F18:G18)</f>
        <v>396</v>
      </c>
      <c r="I18" s="129">
        <f>IF(E18=0,0,((H18/E18)-1)*100)</f>
        <v>63.636363636363647</v>
      </c>
      <c r="K18" s="4"/>
      <c r="L18" s="14" t="s">
        <v>17</v>
      </c>
      <c r="M18" s="40">
        <v>12984</v>
      </c>
      <c r="N18" s="38">
        <v>12467</v>
      </c>
      <c r="O18" s="202">
        <f>SUM(M18:N18)</f>
        <v>25451</v>
      </c>
      <c r="P18" s="151">
        <v>0</v>
      </c>
      <c r="Q18" s="202">
        <f>O18+P18</f>
        <v>25451</v>
      </c>
      <c r="R18" s="40">
        <v>24120</v>
      </c>
      <c r="S18" s="38">
        <v>23014</v>
      </c>
      <c r="T18" s="202">
        <f>SUM(R18:S18)</f>
        <v>47134</v>
      </c>
      <c r="U18" s="151">
        <v>0</v>
      </c>
      <c r="V18" s="202">
        <f>T18+U18</f>
        <v>47134</v>
      </c>
      <c r="W18" s="41">
        <f>IF(Q18=0,0,((V18/Q18)-1)*100)</f>
        <v>85.195080743389269</v>
      </c>
    </row>
    <row r="19" spans="2:25" ht="13.5" thickBot="1">
      <c r="B19" s="112" t="s">
        <v>18</v>
      </c>
      <c r="C19" s="139">
        <v>118</v>
      </c>
      <c r="D19" s="141">
        <v>118</v>
      </c>
      <c r="E19" s="180">
        <f t="shared" si="5"/>
        <v>236</v>
      </c>
      <c r="F19" s="139">
        <v>186</v>
      </c>
      <c r="G19" s="141">
        <v>186</v>
      </c>
      <c r="H19" s="186">
        <f t="shared" si="15"/>
        <v>372</v>
      </c>
      <c r="I19" s="129">
        <f t="shared" si="6"/>
        <v>57.627118644067799</v>
      </c>
      <c r="J19" s="9"/>
      <c r="K19" s="4"/>
      <c r="L19" s="14" t="s">
        <v>18</v>
      </c>
      <c r="M19" s="40">
        <v>13469</v>
      </c>
      <c r="N19" s="38">
        <v>13028</v>
      </c>
      <c r="O19" s="202">
        <f t="shared" si="16"/>
        <v>26497</v>
      </c>
      <c r="P19" s="151">
        <v>0</v>
      </c>
      <c r="Q19" s="202">
        <f t="shared" ref="Q19" si="18">O19+P19</f>
        <v>26497</v>
      </c>
      <c r="R19" s="40">
        <v>22564</v>
      </c>
      <c r="S19" s="38">
        <v>21569</v>
      </c>
      <c r="T19" s="202">
        <f t="shared" si="17"/>
        <v>44133</v>
      </c>
      <c r="U19" s="151">
        <v>0</v>
      </c>
      <c r="V19" s="202">
        <f>T19+U19</f>
        <v>44133</v>
      </c>
      <c r="W19" s="41">
        <f t="shared" si="8"/>
        <v>66.558478318300189</v>
      </c>
    </row>
    <row r="20" spans="2:25" ht="15.75" customHeight="1" thickTop="1" thickBot="1">
      <c r="B20" s="142" t="s">
        <v>19</v>
      </c>
      <c r="C20" s="134">
        <f>+C17+C18+C19</f>
        <v>353</v>
      </c>
      <c r="D20" s="145">
        <f t="shared" ref="D20:H20" si="19">+D17+D18+D19</f>
        <v>353</v>
      </c>
      <c r="E20" s="182">
        <f t="shared" si="19"/>
        <v>706</v>
      </c>
      <c r="F20" s="134">
        <f t="shared" si="19"/>
        <v>577</v>
      </c>
      <c r="G20" s="145">
        <f t="shared" si="19"/>
        <v>577</v>
      </c>
      <c r="H20" s="188">
        <f t="shared" si="19"/>
        <v>1154</v>
      </c>
      <c r="I20" s="137">
        <f t="shared" si="6"/>
        <v>63.456090651558085</v>
      </c>
      <c r="J20" s="10"/>
      <c r="K20" s="11"/>
      <c r="L20" s="48" t="s">
        <v>19</v>
      </c>
      <c r="M20" s="49">
        <f>+M17+M18+M19</f>
        <v>39265</v>
      </c>
      <c r="N20" s="50">
        <f t="shared" ref="N20:V20" si="20">+N17+N18+N19</f>
        <v>37720</v>
      </c>
      <c r="O20" s="204">
        <f t="shared" si="20"/>
        <v>76985</v>
      </c>
      <c r="P20" s="50">
        <f t="shared" si="20"/>
        <v>0</v>
      </c>
      <c r="Q20" s="204">
        <f t="shared" si="20"/>
        <v>76985</v>
      </c>
      <c r="R20" s="49">
        <f t="shared" si="20"/>
        <v>71095</v>
      </c>
      <c r="S20" s="50">
        <f t="shared" si="20"/>
        <v>69433</v>
      </c>
      <c r="T20" s="204">
        <f t="shared" si="20"/>
        <v>140528</v>
      </c>
      <c r="U20" s="50">
        <f t="shared" si="20"/>
        <v>0</v>
      </c>
      <c r="V20" s="204">
        <f t="shared" si="20"/>
        <v>140528</v>
      </c>
      <c r="W20" s="51">
        <f t="shared" si="8"/>
        <v>82.539455738130798</v>
      </c>
    </row>
    <row r="21" spans="2:25" ht="13.5" thickTop="1">
      <c r="B21" s="112" t="s">
        <v>20</v>
      </c>
      <c r="C21" s="126">
        <v>127</v>
      </c>
      <c r="D21" s="128">
        <v>127</v>
      </c>
      <c r="E21" s="183">
        <f t="shared" si="5"/>
        <v>254</v>
      </c>
      <c r="F21" s="126">
        <v>197</v>
      </c>
      <c r="G21" s="128">
        <v>197</v>
      </c>
      <c r="H21" s="189">
        <f t="shared" si="15"/>
        <v>394</v>
      </c>
      <c r="I21" s="129">
        <f t="shared" si="6"/>
        <v>55.11811023622046</v>
      </c>
      <c r="J21" s="4"/>
      <c r="K21" s="4"/>
      <c r="L21" s="14" t="s">
        <v>21</v>
      </c>
      <c r="M21" s="40">
        <v>14067</v>
      </c>
      <c r="N21" s="38">
        <v>12971</v>
      </c>
      <c r="O21" s="202">
        <f t="shared" ref="O21:O23" si="21">SUM(M21:N21)</f>
        <v>27038</v>
      </c>
      <c r="P21" s="151">
        <v>0</v>
      </c>
      <c r="Q21" s="202">
        <f t="shared" ref="Q21:Q23" si="22">O21+P21</f>
        <v>27038</v>
      </c>
      <c r="R21" s="40">
        <v>27795</v>
      </c>
      <c r="S21" s="38">
        <v>25070</v>
      </c>
      <c r="T21" s="202">
        <f t="shared" ref="T21:T23" si="23">SUM(R21:S21)</f>
        <v>52865</v>
      </c>
      <c r="U21" s="151">
        <v>0</v>
      </c>
      <c r="V21" s="202">
        <f>T21+U21</f>
        <v>52865</v>
      </c>
      <c r="W21" s="41">
        <f t="shared" si="8"/>
        <v>95.521118425919084</v>
      </c>
    </row>
    <row r="22" spans="2:25">
      <c r="B22" s="112" t="s">
        <v>22</v>
      </c>
      <c r="C22" s="126">
        <v>142</v>
      </c>
      <c r="D22" s="128">
        <v>142</v>
      </c>
      <c r="E22" s="180">
        <f t="shared" si="5"/>
        <v>284</v>
      </c>
      <c r="F22" s="126">
        <v>197</v>
      </c>
      <c r="G22" s="128">
        <v>197</v>
      </c>
      <c r="H22" s="180">
        <f t="shared" si="15"/>
        <v>394</v>
      </c>
      <c r="I22" s="129">
        <f t="shared" si="6"/>
        <v>38.732394366197177</v>
      </c>
      <c r="J22" s="4"/>
      <c r="K22" s="4"/>
      <c r="L22" s="14" t="s">
        <v>22</v>
      </c>
      <c r="M22" s="40">
        <v>15559</v>
      </c>
      <c r="N22" s="38">
        <v>15682</v>
      </c>
      <c r="O22" s="202">
        <f t="shared" si="21"/>
        <v>31241</v>
      </c>
      <c r="P22" s="151">
        <v>0</v>
      </c>
      <c r="Q22" s="202">
        <f t="shared" si="22"/>
        <v>31241</v>
      </c>
      <c r="R22" s="40">
        <v>27658</v>
      </c>
      <c r="S22" s="38">
        <v>27603</v>
      </c>
      <c r="T22" s="202">
        <f t="shared" si="23"/>
        <v>55261</v>
      </c>
      <c r="U22" s="151">
        <v>1</v>
      </c>
      <c r="V22" s="202">
        <f>T22+U22</f>
        <v>55262</v>
      </c>
      <c r="W22" s="41">
        <f t="shared" si="8"/>
        <v>76.889344131109752</v>
      </c>
    </row>
    <row r="23" spans="2:25" ht="13.5" thickBot="1">
      <c r="B23" s="112" t="s">
        <v>23</v>
      </c>
      <c r="C23" s="126">
        <v>119</v>
      </c>
      <c r="D23" s="147">
        <v>119</v>
      </c>
      <c r="E23" s="184">
        <f t="shared" si="5"/>
        <v>238</v>
      </c>
      <c r="F23" s="126">
        <v>184</v>
      </c>
      <c r="G23" s="147">
        <v>185</v>
      </c>
      <c r="H23" s="184">
        <f t="shared" si="15"/>
        <v>369</v>
      </c>
      <c r="I23" s="148">
        <f t="shared" si="6"/>
        <v>55.042016806722692</v>
      </c>
      <c r="J23" s="4"/>
      <c r="K23" s="4"/>
      <c r="L23" s="14" t="s">
        <v>23</v>
      </c>
      <c r="M23" s="40">
        <v>12831</v>
      </c>
      <c r="N23" s="38">
        <v>12106</v>
      </c>
      <c r="O23" s="202">
        <f t="shared" si="21"/>
        <v>24937</v>
      </c>
      <c r="P23" s="151">
        <v>0</v>
      </c>
      <c r="Q23" s="202">
        <f t="shared" si="22"/>
        <v>24937</v>
      </c>
      <c r="R23" s="40">
        <v>24836</v>
      </c>
      <c r="S23" s="38">
        <v>22936</v>
      </c>
      <c r="T23" s="202">
        <f t="shared" si="23"/>
        <v>47772</v>
      </c>
      <c r="U23" s="151">
        <v>0</v>
      </c>
      <c r="V23" s="202">
        <f>T23+U23</f>
        <v>47772</v>
      </c>
      <c r="W23" s="41">
        <f t="shared" si="8"/>
        <v>91.570758310943575</v>
      </c>
    </row>
    <row r="24" spans="2:25" ht="14.25" thickTop="1" thickBot="1">
      <c r="B24" s="133" t="s">
        <v>24</v>
      </c>
      <c r="C24" s="134">
        <f>+C21+C22+C23</f>
        <v>388</v>
      </c>
      <c r="D24" s="136">
        <f t="shared" ref="D24:H24" si="24">+D21+D22+D23</f>
        <v>388</v>
      </c>
      <c r="E24" s="181">
        <f t="shared" si="24"/>
        <v>776</v>
      </c>
      <c r="F24" s="134">
        <f t="shared" si="24"/>
        <v>578</v>
      </c>
      <c r="G24" s="136">
        <f t="shared" si="24"/>
        <v>579</v>
      </c>
      <c r="H24" s="190">
        <f t="shared" si="24"/>
        <v>1157</v>
      </c>
      <c r="I24" s="137">
        <f t="shared" si="6"/>
        <v>49.097938144329902</v>
      </c>
      <c r="J24" s="4"/>
      <c r="K24" s="4"/>
      <c r="L24" s="42" t="s">
        <v>24</v>
      </c>
      <c r="M24" s="46">
        <f>+M21+M22+M23</f>
        <v>42457</v>
      </c>
      <c r="N24" s="44">
        <f t="shared" ref="N24:V24" si="25">+N21+N22+N23</f>
        <v>40759</v>
      </c>
      <c r="O24" s="203">
        <f t="shared" si="25"/>
        <v>83216</v>
      </c>
      <c r="P24" s="44">
        <f t="shared" si="25"/>
        <v>0</v>
      </c>
      <c r="Q24" s="203">
        <f t="shared" si="25"/>
        <v>83216</v>
      </c>
      <c r="R24" s="46">
        <f t="shared" si="25"/>
        <v>80289</v>
      </c>
      <c r="S24" s="44">
        <f t="shared" si="25"/>
        <v>75609</v>
      </c>
      <c r="T24" s="203">
        <f t="shared" si="25"/>
        <v>155898</v>
      </c>
      <c r="U24" s="44">
        <f t="shared" si="25"/>
        <v>1</v>
      </c>
      <c r="V24" s="203">
        <f t="shared" si="25"/>
        <v>155899</v>
      </c>
      <c r="W24" s="47">
        <f t="shared" si="8"/>
        <v>87.34257835031724</v>
      </c>
    </row>
    <row r="25" spans="2:25" ht="14.25" thickTop="1" thickBot="1">
      <c r="B25" s="133" t="s">
        <v>62</v>
      </c>
      <c r="C25" s="134">
        <f>+C16+C20+C24</f>
        <v>1010</v>
      </c>
      <c r="D25" s="136">
        <f t="shared" ref="D25:H25" si="26">+D16+D20+D24</f>
        <v>1010</v>
      </c>
      <c r="E25" s="181">
        <f t="shared" si="26"/>
        <v>2020</v>
      </c>
      <c r="F25" s="134">
        <f t="shared" si="26"/>
        <v>1745</v>
      </c>
      <c r="G25" s="136">
        <f t="shared" si="26"/>
        <v>1747</v>
      </c>
      <c r="H25" s="187">
        <f t="shared" si="26"/>
        <v>3492</v>
      </c>
      <c r="I25" s="138">
        <f>IF(E25=0,0,((H25/E25)-1)*100)</f>
        <v>72.871287128712865</v>
      </c>
      <c r="J25" s="8"/>
      <c r="K25" s="4"/>
      <c r="L25" s="42" t="s">
        <v>62</v>
      </c>
      <c r="M25" s="46">
        <f t="shared" ref="M25:V25" si="27">+M16+M20+M24</f>
        <v>117744</v>
      </c>
      <c r="N25" s="44">
        <f t="shared" si="27"/>
        <v>112704</v>
      </c>
      <c r="O25" s="203">
        <f t="shared" si="27"/>
        <v>230448</v>
      </c>
      <c r="P25" s="45">
        <f t="shared" si="27"/>
        <v>0</v>
      </c>
      <c r="Q25" s="206">
        <f t="shared" si="27"/>
        <v>230448</v>
      </c>
      <c r="R25" s="46">
        <f t="shared" si="27"/>
        <v>228302</v>
      </c>
      <c r="S25" s="44">
        <f t="shared" si="27"/>
        <v>221762</v>
      </c>
      <c r="T25" s="203">
        <f t="shared" si="27"/>
        <v>450064</v>
      </c>
      <c r="U25" s="45">
        <f t="shared" si="27"/>
        <v>1</v>
      </c>
      <c r="V25" s="206">
        <f t="shared" si="27"/>
        <v>450065</v>
      </c>
      <c r="W25" s="47">
        <f>IF(Q25=0,0,((V25/Q25)-1)*100)</f>
        <v>95.300024300492964</v>
      </c>
      <c r="X25" s="347"/>
      <c r="Y25" s="347"/>
    </row>
    <row r="26" spans="2:25" ht="14.25" thickTop="1" thickBot="1">
      <c r="B26" s="133" t="s">
        <v>7</v>
      </c>
      <c r="C26" s="134">
        <f>+C25+C12</f>
        <v>1237</v>
      </c>
      <c r="D26" s="136">
        <f t="shared" ref="D26:H26" si="28">+D25+D12</f>
        <v>1236</v>
      </c>
      <c r="E26" s="181">
        <f t="shared" si="28"/>
        <v>2473</v>
      </c>
      <c r="F26" s="134">
        <f t="shared" si="28"/>
        <v>2147</v>
      </c>
      <c r="G26" s="136">
        <f t="shared" si="28"/>
        <v>2149</v>
      </c>
      <c r="H26" s="187">
        <f t="shared" si="28"/>
        <v>4296</v>
      </c>
      <c r="I26" s="138">
        <f t="shared" ref="I26" si="29">IF(E26=0,0,((H26/E26)-1)*100)</f>
        <v>73.716134249898914</v>
      </c>
      <c r="J26" s="8"/>
      <c r="K26" s="8"/>
      <c r="L26" s="42" t="s">
        <v>7</v>
      </c>
      <c r="M26" s="46">
        <f>+M25+M12</f>
        <v>150703</v>
      </c>
      <c r="N26" s="44">
        <f t="shared" ref="N26:V26" si="30">+N25+N12</f>
        <v>144375</v>
      </c>
      <c r="O26" s="203">
        <f t="shared" si="30"/>
        <v>295078</v>
      </c>
      <c r="P26" s="44">
        <f t="shared" si="30"/>
        <v>0</v>
      </c>
      <c r="Q26" s="203">
        <f t="shared" si="30"/>
        <v>295078</v>
      </c>
      <c r="R26" s="46">
        <f t="shared" si="30"/>
        <v>281072</v>
      </c>
      <c r="S26" s="44">
        <f t="shared" si="30"/>
        <v>271509</v>
      </c>
      <c r="T26" s="203">
        <f t="shared" si="30"/>
        <v>552581</v>
      </c>
      <c r="U26" s="44">
        <f t="shared" si="30"/>
        <v>1</v>
      </c>
      <c r="V26" s="203">
        <f t="shared" si="30"/>
        <v>552582</v>
      </c>
      <c r="W26" s="47">
        <f t="shared" ref="W26" si="31">IF(Q26=0,0,((V26/Q26)-1)*100)</f>
        <v>87.266417692948977</v>
      </c>
      <c r="X26" s="347"/>
      <c r="Y26" s="347"/>
    </row>
    <row r="27" spans="2:25" ht="14.25" thickTop="1" thickBot="1">
      <c r="B27" s="149" t="s">
        <v>60</v>
      </c>
      <c r="C27" s="108"/>
      <c r="D27" s="108"/>
      <c r="E27" s="108"/>
      <c r="F27" s="108"/>
      <c r="G27" s="108"/>
      <c r="H27" s="108"/>
      <c r="I27" s="109"/>
      <c r="J27" s="4"/>
      <c r="K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2:25" ht="13.5" thickTop="1">
      <c r="B28" s="424" t="s">
        <v>25</v>
      </c>
      <c r="C28" s="425"/>
      <c r="D28" s="425"/>
      <c r="E28" s="425"/>
      <c r="F28" s="425"/>
      <c r="G28" s="425"/>
      <c r="H28" s="425"/>
      <c r="I28" s="426"/>
      <c r="J28" s="4"/>
      <c r="K28" s="4"/>
      <c r="L28" s="427" t="s">
        <v>26</v>
      </c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9"/>
    </row>
    <row r="29" spans="2:25" ht="13.5" thickBot="1">
      <c r="B29" s="430" t="s">
        <v>47</v>
      </c>
      <c r="C29" s="431"/>
      <c r="D29" s="431"/>
      <c r="E29" s="431"/>
      <c r="F29" s="431"/>
      <c r="G29" s="431"/>
      <c r="H29" s="431"/>
      <c r="I29" s="432"/>
      <c r="J29" s="4"/>
      <c r="K29" s="4"/>
      <c r="L29" s="433" t="s">
        <v>49</v>
      </c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5"/>
    </row>
    <row r="30" spans="2:25" ht="14.25" thickTop="1" thickBot="1">
      <c r="B30" s="107"/>
      <c r="C30" s="108"/>
      <c r="D30" s="108"/>
      <c r="E30" s="108"/>
      <c r="F30" s="108"/>
      <c r="G30" s="108"/>
      <c r="H30" s="108"/>
      <c r="I30" s="109"/>
      <c r="J30" s="4"/>
      <c r="K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2:25" ht="14.25" thickTop="1" thickBot="1">
      <c r="B31" s="110"/>
      <c r="C31" s="460" t="s">
        <v>58</v>
      </c>
      <c r="D31" s="461"/>
      <c r="E31" s="462"/>
      <c r="F31" s="436" t="s">
        <v>59</v>
      </c>
      <c r="G31" s="437"/>
      <c r="H31" s="438"/>
      <c r="I31" s="111" t="s">
        <v>2</v>
      </c>
      <c r="J31" s="4"/>
      <c r="K31" s="4"/>
      <c r="L31" s="12"/>
      <c r="M31" s="439" t="s">
        <v>58</v>
      </c>
      <c r="N31" s="440"/>
      <c r="O31" s="440"/>
      <c r="P31" s="440"/>
      <c r="Q31" s="441"/>
      <c r="R31" s="439" t="s">
        <v>59</v>
      </c>
      <c r="S31" s="440"/>
      <c r="T31" s="440"/>
      <c r="U31" s="440"/>
      <c r="V31" s="441"/>
      <c r="W31" s="13" t="s">
        <v>2</v>
      </c>
    </row>
    <row r="32" spans="2:25" ht="13.5" thickTop="1">
      <c r="B32" s="112" t="s">
        <v>3</v>
      </c>
      <c r="C32" s="113"/>
      <c r="D32" s="114"/>
      <c r="E32" s="115"/>
      <c r="F32" s="113"/>
      <c r="G32" s="114"/>
      <c r="H32" s="115"/>
      <c r="I32" s="116" t="s">
        <v>4</v>
      </c>
      <c r="J32" s="4"/>
      <c r="K32" s="4"/>
      <c r="L32" s="14" t="s">
        <v>3</v>
      </c>
      <c r="M32" s="15"/>
      <c r="N32" s="16"/>
      <c r="O32" s="17"/>
      <c r="P32" s="18"/>
      <c r="Q32" s="19"/>
      <c r="R32" s="20"/>
      <c r="S32" s="16"/>
      <c r="T32" s="17"/>
      <c r="U32" s="18"/>
      <c r="V32" s="21"/>
      <c r="W32" s="22" t="s">
        <v>4</v>
      </c>
    </row>
    <row r="33" spans="2:25" ht="13.5" thickBot="1">
      <c r="B33" s="117"/>
      <c r="C33" s="118" t="s">
        <v>5</v>
      </c>
      <c r="D33" s="119" t="s">
        <v>6</v>
      </c>
      <c r="E33" s="419" t="s">
        <v>7</v>
      </c>
      <c r="F33" s="118" t="s">
        <v>5</v>
      </c>
      <c r="G33" s="119" t="s">
        <v>6</v>
      </c>
      <c r="H33" s="419" t="s">
        <v>7</v>
      </c>
      <c r="I33" s="121"/>
      <c r="J33" s="4"/>
      <c r="K33" s="4"/>
      <c r="L33" s="23"/>
      <c r="M33" s="24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2:25" ht="5.25" customHeight="1" thickTop="1">
      <c r="B34" s="112"/>
      <c r="C34" s="122"/>
      <c r="D34" s="123"/>
      <c r="E34" s="124"/>
      <c r="F34" s="122"/>
      <c r="G34" s="123"/>
      <c r="H34" s="124"/>
      <c r="I34" s="125"/>
      <c r="J34" s="4"/>
      <c r="K34" s="4"/>
      <c r="L34" s="14"/>
      <c r="M34" s="30"/>
      <c r="N34" s="31"/>
      <c r="O34" s="32"/>
      <c r="P34" s="33"/>
      <c r="Q34" s="32"/>
      <c r="R34" s="34"/>
      <c r="S34" s="31"/>
      <c r="T34" s="32"/>
      <c r="U34" s="33"/>
      <c r="V34" s="35"/>
      <c r="W34" s="36"/>
    </row>
    <row r="35" spans="2:25">
      <c r="B35" s="112" t="s">
        <v>10</v>
      </c>
      <c r="C35" s="126">
        <v>574</v>
      </c>
      <c r="D35" s="128">
        <v>573</v>
      </c>
      <c r="E35" s="180">
        <f>SUM(C35:D35)</f>
        <v>1147</v>
      </c>
      <c r="F35" s="126">
        <v>708</v>
      </c>
      <c r="G35" s="128">
        <v>708</v>
      </c>
      <c r="H35" s="186">
        <f t="shared" ref="H35:H37" si="32">SUM(F35:G35)</f>
        <v>1416</v>
      </c>
      <c r="I35" s="129">
        <f t="shared" ref="I35:I37" si="33">IF(E35=0,0,((H35/E35)-1)*100)</f>
        <v>23.452484742807322</v>
      </c>
      <c r="J35" s="4"/>
      <c r="K35" s="7"/>
      <c r="L35" s="14" t="s">
        <v>10</v>
      </c>
      <c r="M35" s="40">
        <v>80272</v>
      </c>
      <c r="N35" s="38">
        <v>81927</v>
      </c>
      <c r="O35" s="202">
        <f>SUM(M35:N35)</f>
        <v>162199</v>
      </c>
      <c r="P35" s="39">
        <v>0</v>
      </c>
      <c r="Q35" s="202">
        <f t="shared" ref="Q35:Q37" si="34">O35+P35</f>
        <v>162199</v>
      </c>
      <c r="R35" s="40">
        <v>106113</v>
      </c>
      <c r="S35" s="38">
        <v>106063</v>
      </c>
      <c r="T35" s="202">
        <f>SUM(R35:S35)</f>
        <v>212176</v>
      </c>
      <c r="U35" s="151">
        <v>0</v>
      </c>
      <c r="V35" s="202">
        <f>T35+U35</f>
        <v>212176</v>
      </c>
      <c r="W35" s="41">
        <f t="shared" ref="W35:W37" si="35">IF(Q35=0,0,((V35/Q35)-1)*100)</f>
        <v>30.812150506476609</v>
      </c>
    </row>
    <row r="36" spans="2:25">
      <c r="B36" s="112" t="s">
        <v>11</v>
      </c>
      <c r="C36" s="126">
        <v>574</v>
      </c>
      <c r="D36" s="128">
        <v>575</v>
      </c>
      <c r="E36" s="180">
        <f t="shared" ref="E36:E37" si="36">SUM(C36:D36)</f>
        <v>1149</v>
      </c>
      <c r="F36" s="126">
        <v>672</v>
      </c>
      <c r="G36" s="128">
        <v>672</v>
      </c>
      <c r="H36" s="186">
        <f t="shared" si="32"/>
        <v>1344</v>
      </c>
      <c r="I36" s="129">
        <f t="shared" si="33"/>
        <v>16.971279373368155</v>
      </c>
      <c r="J36" s="4"/>
      <c r="K36" s="7"/>
      <c r="L36" s="14" t="s">
        <v>11</v>
      </c>
      <c r="M36" s="40">
        <v>84082</v>
      </c>
      <c r="N36" s="38">
        <v>84120</v>
      </c>
      <c r="O36" s="202">
        <f t="shared" ref="O36:O37" si="37">SUM(M36:N36)</f>
        <v>168202</v>
      </c>
      <c r="P36" s="39">
        <v>0</v>
      </c>
      <c r="Q36" s="202">
        <f t="shared" si="34"/>
        <v>168202</v>
      </c>
      <c r="R36" s="40">
        <v>110311</v>
      </c>
      <c r="S36" s="38">
        <v>109278</v>
      </c>
      <c r="T36" s="202">
        <f t="shared" ref="T36:T37" si="38">SUM(R36:S36)</f>
        <v>219589</v>
      </c>
      <c r="U36" s="151">
        <v>0</v>
      </c>
      <c r="V36" s="202">
        <f>T36+U36</f>
        <v>219589</v>
      </c>
      <c r="W36" s="41">
        <f t="shared" si="35"/>
        <v>30.550766340471579</v>
      </c>
    </row>
    <row r="37" spans="2:25" ht="13.5" thickBot="1">
      <c r="B37" s="117" t="s">
        <v>12</v>
      </c>
      <c r="C37" s="130">
        <v>683</v>
      </c>
      <c r="D37" s="132">
        <v>712</v>
      </c>
      <c r="E37" s="180">
        <f t="shared" si="36"/>
        <v>1395</v>
      </c>
      <c r="F37" s="130">
        <v>903</v>
      </c>
      <c r="G37" s="132">
        <v>901</v>
      </c>
      <c r="H37" s="186">
        <f t="shared" si="32"/>
        <v>1804</v>
      </c>
      <c r="I37" s="129">
        <f t="shared" si="33"/>
        <v>29.318996415770606</v>
      </c>
      <c r="J37" s="4"/>
      <c r="K37" s="7"/>
      <c r="L37" s="23" t="s">
        <v>12</v>
      </c>
      <c r="M37" s="40">
        <v>107751</v>
      </c>
      <c r="N37" s="38">
        <v>105957</v>
      </c>
      <c r="O37" s="202">
        <f t="shared" si="37"/>
        <v>213708</v>
      </c>
      <c r="P37" s="39">
        <v>0</v>
      </c>
      <c r="Q37" s="205">
        <f t="shared" si="34"/>
        <v>213708</v>
      </c>
      <c r="R37" s="40">
        <v>138828</v>
      </c>
      <c r="S37" s="38">
        <v>134948</v>
      </c>
      <c r="T37" s="202">
        <f t="shared" si="38"/>
        <v>273776</v>
      </c>
      <c r="U37" s="39">
        <v>0</v>
      </c>
      <c r="V37" s="205">
        <f>T37+U37</f>
        <v>273776</v>
      </c>
      <c r="W37" s="41">
        <f t="shared" si="35"/>
        <v>28.107511183484</v>
      </c>
    </row>
    <row r="38" spans="2:25" ht="14.25" thickTop="1" thickBot="1">
      <c r="B38" s="133" t="s">
        <v>57</v>
      </c>
      <c r="C38" s="134">
        <f>+C35+C36+C37</f>
        <v>1831</v>
      </c>
      <c r="D38" s="135">
        <f t="shared" ref="D38:H38" si="39">+D35+D36+D37</f>
        <v>1860</v>
      </c>
      <c r="E38" s="181">
        <f t="shared" si="39"/>
        <v>3691</v>
      </c>
      <c r="F38" s="134">
        <f t="shared" si="39"/>
        <v>2283</v>
      </c>
      <c r="G38" s="136">
        <f t="shared" si="39"/>
        <v>2281</v>
      </c>
      <c r="H38" s="190">
        <f t="shared" si="39"/>
        <v>4564</v>
      </c>
      <c r="I38" s="137">
        <f>IF(E38=0,0,((H38/E38)-1)*100)</f>
        <v>23.652126794906536</v>
      </c>
      <c r="J38" s="4"/>
      <c r="K38" s="4"/>
      <c r="L38" s="42" t="s">
        <v>57</v>
      </c>
      <c r="M38" s="43">
        <f>+M35+M36+M37</f>
        <v>272105</v>
      </c>
      <c r="N38" s="44">
        <f t="shared" ref="N38:V38" si="40">+N35+N36+N37</f>
        <v>272004</v>
      </c>
      <c r="O38" s="203">
        <f t="shared" si="40"/>
        <v>544109</v>
      </c>
      <c r="P38" s="45">
        <f t="shared" si="40"/>
        <v>0</v>
      </c>
      <c r="Q38" s="203">
        <f t="shared" si="40"/>
        <v>544109</v>
      </c>
      <c r="R38" s="46">
        <f t="shared" si="40"/>
        <v>355252</v>
      </c>
      <c r="S38" s="44">
        <f t="shared" si="40"/>
        <v>350289</v>
      </c>
      <c r="T38" s="203">
        <f t="shared" si="40"/>
        <v>705541</v>
      </c>
      <c r="U38" s="44">
        <f t="shared" si="40"/>
        <v>0</v>
      </c>
      <c r="V38" s="203">
        <f t="shared" si="40"/>
        <v>705541</v>
      </c>
      <c r="W38" s="47">
        <f>IF(Q38=0,0,((V38/Q38)-1)*100)</f>
        <v>29.669055281202851</v>
      </c>
    </row>
    <row r="39" spans="2:25" ht="13.5" thickTop="1">
      <c r="B39" s="112" t="s">
        <v>13</v>
      </c>
      <c r="C39" s="126">
        <v>775</v>
      </c>
      <c r="D39" s="128">
        <v>775</v>
      </c>
      <c r="E39" s="180">
        <f t="shared" ref="E39:E40" si="41">SUM(C39:D39)</f>
        <v>1550</v>
      </c>
      <c r="F39" s="126">
        <v>928</v>
      </c>
      <c r="G39" s="128">
        <v>928</v>
      </c>
      <c r="H39" s="186">
        <f t="shared" ref="H39:H40" si="42">SUM(F39:G39)</f>
        <v>1856</v>
      </c>
      <c r="I39" s="129">
        <f t="shared" ref="I39:I50" si="43">IF(E39=0,0,((H39/E39)-1)*100)</f>
        <v>19.741935483870975</v>
      </c>
      <c r="L39" s="14" t="s">
        <v>13</v>
      </c>
      <c r="M39" s="40">
        <v>106563</v>
      </c>
      <c r="N39" s="38">
        <v>116690</v>
      </c>
      <c r="O39" s="202">
        <f t="shared" ref="O39:O40" si="44">SUM(M39:N39)</f>
        <v>223253</v>
      </c>
      <c r="P39" s="39">
        <v>0</v>
      </c>
      <c r="Q39" s="205">
        <f t="shared" ref="Q39:Q40" si="45">O39+P39</f>
        <v>223253</v>
      </c>
      <c r="R39" s="40">
        <v>135070</v>
      </c>
      <c r="S39" s="38">
        <v>137498</v>
      </c>
      <c r="T39" s="202">
        <f t="shared" ref="T39:T40" si="46">SUM(R39:S39)</f>
        <v>272568</v>
      </c>
      <c r="U39" s="39">
        <v>0</v>
      </c>
      <c r="V39" s="205">
        <f>T39+U39</f>
        <v>272568</v>
      </c>
      <c r="W39" s="41">
        <f t="shared" ref="W39:W50" si="47">IF(Q39=0,0,((V39/Q39)-1)*100)</f>
        <v>22.089288833744682</v>
      </c>
    </row>
    <row r="40" spans="2:25">
      <c r="B40" s="112" t="s">
        <v>14</v>
      </c>
      <c r="C40" s="126">
        <v>658</v>
      </c>
      <c r="D40" s="128">
        <v>658</v>
      </c>
      <c r="E40" s="180">
        <f t="shared" si="41"/>
        <v>1316</v>
      </c>
      <c r="F40" s="126">
        <v>812</v>
      </c>
      <c r="G40" s="128">
        <v>812</v>
      </c>
      <c r="H40" s="186">
        <f t="shared" si="42"/>
        <v>1624</v>
      </c>
      <c r="I40" s="129">
        <f t="shared" si="43"/>
        <v>23.404255319148938</v>
      </c>
      <c r="J40" s="4"/>
      <c r="K40" s="4"/>
      <c r="L40" s="14" t="s">
        <v>14</v>
      </c>
      <c r="M40" s="40">
        <v>98040</v>
      </c>
      <c r="N40" s="38">
        <v>104731</v>
      </c>
      <c r="O40" s="202">
        <f t="shared" si="44"/>
        <v>202771</v>
      </c>
      <c r="P40" s="39">
        <v>0</v>
      </c>
      <c r="Q40" s="205">
        <f t="shared" si="45"/>
        <v>202771</v>
      </c>
      <c r="R40" s="40">
        <v>116432</v>
      </c>
      <c r="S40" s="38">
        <v>123722</v>
      </c>
      <c r="T40" s="202">
        <f t="shared" si="46"/>
        <v>240154</v>
      </c>
      <c r="U40" s="39">
        <v>0</v>
      </c>
      <c r="V40" s="205">
        <f>T40+U40</f>
        <v>240154</v>
      </c>
      <c r="W40" s="41">
        <f t="shared" si="47"/>
        <v>18.436068274062855</v>
      </c>
    </row>
    <row r="41" spans="2:25" ht="13.5" thickBot="1">
      <c r="B41" s="112" t="s">
        <v>15</v>
      </c>
      <c r="C41" s="126">
        <v>694</v>
      </c>
      <c r="D41" s="128">
        <v>694</v>
      </c>
      <c r="E41" s="180">
        <f>SUM(C41:D41)</f>
        <v>1388</v>
      </c>
      <c r="F41" s="126">
        <v>1013</v>
      </c>
      <c r="G41" s="128">
        <v>1013</v>
      </c>
      <c r="H41" s="186">
        <f>SUM(F41:G41)</f>
        <v>2026</v>
      </c>
      <c r="I41" s="129">
        <f>IF(E41=0,0,((H41/E41)-1)*100)</f>
        <v>45.965417867435157</v>
      </c>
      <c r="J41" s="4"/>
      <c r="K41" s="4"/>
      <c r="L41" s="14" t="s">
        <v>15</v>
      </c>
      <c r="M41" s="40">
        <v>102753</v>
      </c>
      <c r="N41" s="38">
        <v>106116</v>
      </c>
      <c r="O41" s="202">
        <f>SUM(M41:N41)</f>
        <v>208869</v>
      </c>
      <c r="P41" s="39">
        <v>0</v>
      </c>
      <c r="Q41" s="205">
        <f>O41+P41</f>
        <v>208869</v>
      </c>
      <c r="R41" s="40">
        <v>130000</v>
      </c>
      <c r="S41" s="38">
        <v>135450</v>
      </c>
      <c r="T41" s="202">
        <f>SUM(R41:S41)</f>
        <v>265450</v>
      </c>
      <c r="U41" s="39">
        <v>0</v>
      </c>
      <c r="V41" s="205">
        <f>T41+U41</f>
        <v>265450</v>
      </c>
      <c r="W41" s="41">
        <f>IF(Q41=0,0,((V41/Q41)-1)*100)</f>
        <v>27.08922817651256</v>
      </c>
    </row>
    <row r="42" spans="2:25" ht="14.25" thickTop="1" thickBot="1">
      <c r="B42" s="133" t="s">
        <v>61</v>
      </c>
      <c r="C42" s="134">
        <f>+C39+C40+C41</f>
        <v>2127</v>
      </c>
      <c r="D42" s="136">
        <f t="shared" ref="D42:H42" si="48">+D39+D40+D41</f>
        <v>2127</v>
      </c>
      <c r="E42" s="181">
        <f t="shared" si="48"/>
        <v>4254</v>
      </c>
      <c r="F42" s="134">
        <f t="shared" si="48"/>
        <v>2753</v>
      </c>
      <c r="G42" s="136">
        <f t="shared" si="48"/>
        <v>2753</v>
      </c>
      <c r="H42" s="187">
        <f t="shared" si="48"/>
        <v>5506</v>
      </c>
      <c r="I42" s="138">
        <f t="shared" ref="I42" si="49">IF(E42=0,0,((H42/E42)-1)*100)</f>
        <v>29.431123648330981</v>
      </c>
      <c r="J42" s="8"/>
      <c r="K42" s="8"/>
      <c r="L42" s="42" t="s">
        <v>61</v>
      </c>
      <c r="M42" s="46">
        <f>+M39+M40+M41</f>
        <v>307356</v>
      </c>
      <c r="N42" s="44">
        <f t="shared" ref="N42:V42" si="50">+N39+N40+N41</f>
        <v>327537</v>
      </c>
      <c r="O42" s="203">
        <f t="shared" si="50"/>
        <v>634893</v>
      </c>
      <c r="P42" s="45">
        <f t="shared" si="50"/>
        <v>0</v>
      </c>
      <c r="Q42" s="206">
        <f t="shared" si="50"/>
        <v>634893</v>
      </c>
      <c r="R42" s="46">
        <f t="shared" si="50"/>
        <v>381502</v>
      </c>
      <c r="S42" s="44">
        <f t="shared" si="50"/>
        <v>396670</v>
      </c>
      <c r="T42" s="203">
        <f t="shared" si="50"/>
        <v>778172</v>
      </c>
      <c r="U42" s="45">
        <f t="shared" si="50"/>
        <v>0</v>
      </c>
      <c r="V42" s="206">
        <f t="shared" si="50"/>
        <v>778172</v>
      </c>
      <c r="W42" s="47">
        <f t="shared" ref="W42" si="51">IF(Q42=0,0,((V42/Q42)-1)*100)</f>
        <v>22.567424747162114</v>
      </c>
      <c r="X42" s="347"/>
      <c r="Y42" s="347"/>
    </row>
    <row r="43" spans="2:25" ht="13.5" thickTop="1">
      <c r="B43" s="112" t="s">
        <v>16</v>
      </c>
      <c r="C43" s="139">
        <v>635</v>
      </c>
      <c r="D43" s="141">
        <v>635</v>
      </c>
      <c r="E43" s="180">
        <f t="shared" ref="E43:E45" si="52">SUM(C43:D43)</f>
        <v>1270</v>
      </c>
      <c r="F43" s="139">
        <v>939</v>
      </c>
      <c r="G43" s="141">
        <v>939</v>
      </c>
      <c r="H43" s="186">
        <f t="shared" ref="H43:H45" si="53">SUM(F43:G43)</f>
        <v>1878</v>
      </c>
      <c r="I43" s="129">
        <f t="shared" si="43"/>
        <v>47.874015748031496</v>
      </c>
      <c r="J43" s="8"/>
      <c r="K43" s="4"/>
      <c r="L43" s="14" t="s">
        <v>16</v>
      </c>
      <c r="M43" s="40">
        <v>91126</v>
      </c>
      <c r="N43" s="38">
        <v>91821</v>
      </c>
      <c r="O43" s="202">
        <f t="shared" ref="O43:O45" si="54">SUM(M43:N43)</f>
        <v>182947</v>
      </c>
      <c r="P43" s="151">
        <v>0</v>
      </c>
      <c r="Q43" s="328">
        <f t="shared" ref="Q43:Q45" si="55">O43+P43</f>
        <v>182947</v>
      </c>
      <c r="R43" s="40">
        <v>131160</v>
      </c>
      <c r="S43" s="38">
        <v>131202</v>
      </c>
      <c r="T43" s="202">
        <f t="shared" ref="T43:T45" si="56">SUM(R43:S43)</f>
        <v>262362</v>
      </c>
      <c r="U43" s="151">
        <v>0</v>
      </c>
      <c r="V43" s="328">
        <f>T43+U43</f>
        <v>262362</v>
      </c>
      <c r="W43" s="41">
        <f t="shared" si="47"/>
        <v>43.408746795520003</v>
      </c>
    </row>
    <row r="44" spans="2:25">
      <c r="B44" s="112" t="s">
        <v>17</v>
      </c>
      <c r="C44" s="139">
        <v>545</v>
      </c>
      <c r="D44" s="141">
        <v>545</v>
      </c>
      <c r="E44" s="180">
        <f>SUM(C44:D44)</f>
        <v>1090</v>
      </c>
      <c r="F44" s="139">
        <v>885</v>
      </c>
      <c r="G44" s="141">
        <v>885</v>
      </c>
      <c r="H44" s="186">
        <f>SUM(F44:G44)</f>
        <v>1770</v>
      </c>
      <c r="I44" s="129">
        <f>IF(E44=0,0,((H44/E44)-1)*100)</f>
        <v>62.385321100917437</v>
      </c>
      <c r="J44" s="4"/>
      <c r="K44" s="4"/>
      <c r="L44" s="14" t="s">
        <v>17</v>
      </c>
      <c r="M44" s="40">
        <v>78625</v>
      </c>
      <c r="N44" s="38">
        <v>78250</v>
      </c>
      <c r="O44" s="202">
        <f>SUM(M44:N44)</f>
        <v>156875</v>
      </c>
      <c r="P44" s="151">
        <v>0</v>
      </c>
      <c r="Q44" s="202">
        <f>O44+P44</f>
        <v>156875</v>
      </c>
      <c r="R44" s="40">
        <v>121010</v>
      </c>
      <c r="S44" s="38">
        <v>120633</v>
      </c>
      <c r="T44" s="202">
        <f>SUM(R44:S44)</f>
        <v>241643</v>
      </c>
      <c r="U44" s="151">
        <v>0</v>
      </c>
      <c r="V44" s="202">
        <f>T44+U44</f>
        <v>241643</v>
      </c>
      <c r="W44" s="41">
        <f>IF(Q44=0,0,((V44/Q44)-1)*100)</f>
        <v>54.035378486055777</v>
      </c>
    </row>
    <row r="45" spans="2:25" ht="13.5" thickBot="1">
      <c r="B45" s="112" t="s">
        <v>18</v>
      </c>
      <c r="C45" s="139">
        <v>516</v>
      </c>
      <c r="D45" s="141">
        <v>516</v>
      </c>
      <c r="E45" s="180">
        <f t="shared" si="52"/>
        <v>1032</v>
      </c>
      <c r="F45" s="139">
        <v>751</v>
      </c>
      <c r="G45" s="141">
        <v>752</v>
      </c>
      <c r="H45" s="186">
        <f t="shared" si="53"/>
        <v>1503</v>
      </c>
      <c r="I45" s="129">
        <f t="shared" si="43"/>
        <v>45.63953488372092</v>
      </c>
      <c r="J45" s="4"/>
      <c r="K45" s="4"/>
      <c r="L45" s="14" t="s">
        <v>18</v>
      </c>
      <c r="M45" s="40">
        <v>69508</v>
      </c>
      <c r="N45" s="38">
        <v>69360</v>
      </c>
      <c r="O45" s="202">
        <f t="shared" si="54"/>
        <v>138868</v>
      </c>
      <c r="P45" s="151">
        <v>0</v>
      </c>
      <c r="Q45" s="202">
        <f t="shared" si="55"/>
        <v>138868</v>
      </c>
      <c r="R45" s="40">
        <v>113099</v>
      </c>
      <c r="S45" s="38">
        <v>113326</v>
      </c>
      <c r="T45" s="202">
        <f t="shared" si="56"/>
        <v>226425</v>
      </c>
      <c r="U45" s="151">
        <v>0</v>
      </c>
      <c r="V45" s="202">
        <f>T45+U45</f>
        <v>226425</v>
      </c>
      <c r="W45" s="41">
        <f t="shared" si="47"/>
        <v>63.050522798628904</v>
      </c>
    </row>
    <row r="46" spans="2:25" ht="16.5" thickTop="1" thickBot="1">
      <c r="B46" s="142" t="s">
        <v>19</v>
      </c>
      <c r="C46" s="134">
        <f>+C43+C44+C45</f>
        <v>1696</v>
      </c>
      <c r="D46" s="145">
        <f t="shared" ref="D46:H46" si="57">+D43+D44+D45</f>
        <v>1696</v>
      </c>
      <c r="E46" s="182">
        <f t="shared" si="57"/>
        <v>3392</v>
      </c>
      <c r="F46" s="134">
        <f t="shared" si="57"/>
        <v>2575</v>
      </c>
      <c r="G46" s="145">
        <f t="shared" si="57"/>
        <v>2576</v>
      </c>
      <c r="H46" s="188">
        <f t="shared" si="57"/>
        <v>5151</v>
      </c>
      <c r="I46" s="137">
        <f t="shared" si="43"/>
        <v>51.857311320754704</v>
      </c>
      <c r="J46" s="10"/>
      <c r="K46" s="11"/>
      <c r="L46" s="48" t="s">
        <v>19</v>
      </c>
      <c r="M46" s="49">
        <f>+M43+M44+M45</f>
        <v>239259</v>
      </c>
      <c r="N46" s="50">
        <f t="shared" ref="N46:V46" si="58">+N43+N44+N45</f>
        <v>239431</v>
      </c>
      <c r="O46" s="204">
        <f t="shared" si="58"/>
        <v>478690</v>
      </c>
      <c r="P46" s="50">
        <f t="shared" si="58"/>
        <v>0</v>
      </c>
      <c r="Q46" s="204">
        <f t="shared" si="58"/>
        <v>478690</v>
      </c>
      <c r="R46" s="49">
        <f t="shared" si="58"/>
        <v>365269</v>
      </c>
      <c r="S46" s="50">
        <f t="shared" si="58"/>
        <v>365161</v>
      </c>
      <c r="T46" s="204">
        <f t="shared" si="58"/>
        <v>730430</v>
      </c>
      <c r="U46" s="50">
        <f t="shared" si="58"/>
        <v>0</v>
      </c>
      <c r="V46" s="204">
        <f t="shared" si="58"/>
        <v>730430</v>
      </c>
      <c r="W46" s="51">
        <f t="shared" si="47"/>
        <v>52.589358457456804</v>
      </c>
    </row>
    <row r="47" spans="2:25" ht="13.5" thickTop="1">
      <c r="B47" s="112" t="s">
        <v>20</v>
      </c>
      <c r="C47" s="126">
        <v>482</v>
      </c>
      <c r="D47" s="128">
        <v>482</v>
      </c>
      <c r="E47" s="183">
        <f t="shared" ref="E47:E49" si="59">SUM(C47:D47)</f>
        <v>964</v>
      </c>
      <c r="F47" s="126">
        <v>792</v>
      </c>
      <c r="G47" s="128">
        <v>791</v>
      </c>
      <c r="H47" s="189">
        <f t="shared" ref="H47:H49" si="60">SUM(F47:G47)</f>
        <v>1583</v>
      </c>
      <c r="I47" s="129">
        <f t="shared" si="43"/>
        <v>64.211618257261406</v>
      </c>
      <c r="J47" s="4"/>
      <c r="K47" s="4"/>
      <c r="L47" s="14" t="s">
        <v>21</v>
      </c>
      <c r="M47" s="40">
        <v>74545</v>
      </c>
      <c r="N47" s="38">
        <v>77281</v>
      </c>
      <c r="O47" s="202">
        <f t="shared" ref="O47:O49" si="61">SUM(M47:N47)</f>
        <v>151826</v>
      </c>
      <c r="P47" s="151">
        <v>0</v>
      </c>
      <c r="Q47" s="202">
        <f>O47+P47</f>
        <v>151826</v>
      </c>
      <c r="R47" s="40">
        <v>126436</v>
      </c>
      <c r="S47" s="38">
        <v>127137</v>
      </c>
      <c r="T47" s="202">
        <f t="shared" ref="T47:T49" si="62">SUM(R47:S47)</f>
        <v>253573</v>
      </c>
      <c r="U47" s="151">
        <v>0</v>
      </c>
      <c r="V47" s="202">
        <f>T47+U47</f>
        <v>253573</v>
      </c>
      <c r="W47" s="41">
        <f t="shared" si="47"/>
        <v>67.015530936730201</v>
      </c>
    </row>
    <row r="48" spans="2:25">
      <c r="B48" s="112" t="s">
        <v>22</v>
      </c>
      <c r="C48" s="126">
        <v>546</v>
      </c>
      <c r="D48" s="128">
        <v>546</v>
      </c>
      <c r="E48" s="180">
        <f t="shared" si="59"/>
        <v>1092</v>
      </c>
      <c r="F48" s="126">
        <v>868</v>
      </c>
      <c r="G48" s="128">
        <v>868</v>
      </c>
      <c r="H48" s="180">
        <f t="shared" si="60"/>
        <v>1736</v>
      </c>
      <c r="I48" s="129">
        <f t="shared" si="43"/>
        <v>58.974358974358964</v>
      </c>
      <c r="J48" s="4"/>
      <c r="K48" s="4"/>
      <c r="L48" s="14" t="s">
        <v>22</v>
      </c>
      <c r="M48" s="40">
        <v>80825</v>
      </c>
      <c r="N48" s="38">
        <v>86333</v>
      </c>
      <c r="O48" s="202">
        <f t="shared" si="61"/>
        <v>167158</v>
      </c>
      <c r="P48" s="151">
        <v>0</v>
      </c>
      <c r="Q48" s="202">
        <f t="shared" ref="Q48:Q49" si="63">O48+P48</f>
        <v>167158</v>
      </c>
      <c r="R48" s="40">
        <v>132281</v>
      </c>
      <c r="S48" s="38">
        <v>137289</v>
      </c>
      <c r="T48" s="202">
        <f t="shared" si="62"/>
        <v>269570</v>
      </c>
      <c r="U48" s="151">
        <v>0</v>
      </c>
      <c r="V48" s="202">
        <f>T48+U48</f>
        <v>269570</v>
      </c>
      <c r="W48" s="41">
        <f t="shared" si="47"/>
        <v>61.266586104164929</v>
      </c>
    </row>
    <row r="49" spans="2:25" ht="13.5" thickBot="1">
      <c r="B49" s="112" t="s">
        <v>23</v>
      </c>
      <c r="C49" s="126">
        <v>510</v>
      </c>
      <c r="D49" s="147">
        <v>510</v>
      </c>
      <c r="E49" s="184">
        <f t="shared" si="59"/>
        <v>1020</v>
      </c>
      <c r="F49" s="126">
        <v>798</v>
      </c>
      <c r="G49" s="147">
        <v>799</v>
      </c>
      <c r="H49" s="184">
        <f t="shared" si="60"/>
        <v>1597</v>
      </c>
      <c r="I49" s="148">
        <f t="shared" si="43"/>
        <v>56.568627450980394</v>
      </c>
      <c r="J49" s="4"/>
      <c r="K49" s="4"/>
      <c r="L49" s="14" t="s">
        <v>23</v>
      </c>
      <c r="M49" s="40">
        <v>79105</v>
      </c>
      <c r="N49" s="38">
        <v>81299</v>
      </c>
      <c r="O49" s="202">
        <f t="shared" si="61"/>
        <v>160404</v>
      </c>
      <c r="P49" s="151">
        <v>0</v>
      </c>
      <c r="Q49" s="202">
        <f t="shared" si="63"/>
        <v>160404</v>
      </c>
      <c r="R49" s="40">
        <v>121573</v>
      </c>
      <c r="S49" s="38">
        <v>122821</v>
      </c>
      <c r="T49" s="202">
        <f t="shared" si="62"/>
        <v>244394</v>
      </c>
      <c r="U49" s="151">
        <v>0</v>
      </c>
      <c r="V49" s="202">
        <f>T49+U49</f>
        <v>244394</v>
      </c>
      <c r="W49" s="41">
        <f t="shared" si="47"/>
        <v>52.36153711877509</v>
      </c>
    </row>
    <row r="50" spans="2:25" ht="14.25" thickTop="1" thickBot="1">
      <c r="B50" s="133" t="s">
        <v>24</v>
      </c>
      <c r="C50" s="134">
        <f>+C47+C48+C49</f>
        <v>1538</v>
      </c>
      <c r="D50" s="136">
        <f t="shared" ref="D50:H50" si="64">+D47+D48+D49</f>
        <v>1538</v>
      </c>
      <c r="E50" s="181">
        <f t="shared" si="64"/>
        <v>3076</v>
      </c>
      <c r="F50" s="134">
        <f t="shared" si="64"/>
        <v>2458</v>
      </c>
      <c r="G50" s="136">
        <f t="shared" si="64"/>
        <v>2458</v>
      </c>
      <c r="H50" s="190">
        <f t="shared" si="64"/>
        <v>4916</v>
      </c>
      <c r="I50" s="137">
        <f t="shared" si="43"/>
        <v>59.81794538361509</v>
      </c>
      <c r="J50" s="4"/>
      <c r="K50" s="4"/>
      <c r="L50" s="42" t="s">
        <v>24</v>
      </c>
      <c r="M50" s="46">
        <f>+M47+M48+M49</f>
        <v>234475</v>
      </c>
      <c r="N50" s="44">
        <f t="shared" ref="N50:V50" si="65">+N47+N48+N49</f>
        <v>244913</v>
      </c>
      <c r="O50" s="203">
        <f t="shared" si="65"/>
        <v>479388</v>
      </c>
      <c r="P50" s="44">
        <f t="shared" si="65"/>
        <v>0</v>
      </c>
      <c r="Q50" s="203">
        <f t="shared" si="65"/>
        <v>479388</v>
      </c>
      <c r="R50" s="46">
        <f t="shared" si="65"/>
        <v>380290</v>
      </c>
      <c r="S50" s="44">
        <f t="shared" si="65"/>
        <v>387247</v>
      </c>
      <c r="T50" s="203">
        <f t="shared" si="65"/>
        <v>767537</v>
      </c>
      <c r="U50" s="44">
        <f t="shared" si="65"/>
        <v>0</v>
      </c>
      <c r="V50" s="203">
        <f t="shared" si="65"/>
        <v>767537</v>
      </c>
      <c r="W50" s="47">
        <f t="shared" si="47"/>
        <v>60.107678957337264</v>
      </c>
    </row>
    <row r="51" spans="2:25" ht="14.25" thickTop="1" thickBot="1">
      <c r="B51" s="133" t="s">
        <v>62</v>
      </c>
      <c r="C51" s="134">
        <f t="shared" ref="C51:H51" si="66">+C42+C46+C50</f>
        <v>5361</v>
      </c>
      <c r="D51" s="136">
        <f t="shared" si="66"/>
        <v>5361</v>
      </c>
      <c r="E51" s="181">
        <f t="shared" si="66"/>
        <v>10722</v>
      </c>
      <c r="F51" s="134">
        <f t="shared" si="66"/>
        <v>7786</v>
      </c>
      <c r="G51" s="136">
        <f t="shared" si="66"/>
        <v>7787</v>
      </c>
      <c r="H51" s="187">
        <f t="shared" si="66"/>
        <v>15573</v>
      </c>
      <c r="I51" s="138">
        <f>IF(E51=0,0,((H51/E51)-1)*100)</f>
        <v>45.243424734191386</v>
      </c>
      <c r="J51" s="8"/>
      <c r="K51" s="4"/>
      <c r="L51" s="42" t="s">
        <v>62</v>
      </c>
      <c r="M51" s="46">
        <f t="shared" ref="M51:V51" si="67">+M42+M46+M50</f>
        <v>781090</v>
      </c>
      <c r="N51" s="44">
        <f t="shared" si="67"/>
        <v>811881</v>
      </c>
      <c r="O51" s="203">
        <f t="shared" si="67"/>
        <v>1592971</v>
      </c>
      <c r="P51" s="45">
        <f t="shared" si="67"/>
        <v>0</v>
      </c>
      <c r="Q51" s="206">
        <f t="shared" si="67"/>
        <v>1592971</v>
      </c>
      <c r="R51" s="46">
        <f t="shared" si="67"/>
        <v>1127061</v>
      </c>
      <c r="S51" s="44">
        <f t="shared" si="67"/>
        <v>1149078</v>
      </c>
      <c r="T51" s="203">
        <f t="shared" si="67"/>
        <v>2276139</v>
      </c>
      <c r="U51" s="45">
        <f t="shared" si="67"/>
        <v>0</v>
      </c>
      <c r="V51" s="206">
        <f t="shared" si="67"/>
        <v>2276139</v>
      </c>
      <c r="W51" s="47">
        <f>IF(Q51=0,0,((V51/Q51)-1)*100)</f>
        <v>42.886405339456914</v>
      </c>
      <c r="X51" s="347"/>
      <c r="Y51" s="347"/>
    </row>
    <row r="52" spans="2:25" ht="14.25" thickTop="1" thickBot="1">
      <c r="B52" s="133" t="s">
        <v>7</v>
      </c>
      <c r="C52" s="134">
        <f>+C51+C38</f>
        <v>7192</v>
      </c>
      <c r="D52" s="136">
        <f t="shared" ref="D52:H52" si="68">+D51+D38</f>
        <v>7221</v>
      </c>
      <c r="E52" s="181">
        <f t="shared" si="68"/>
        <v>14413</v>
      </c>
      <c r="F52" s="134">
        <f t="shared" si="68"/>
        <v>10069</v>
      </c>
      <c r="G52" s="136">
        <f t="shared" si="68"/>
        <v>10068</v>
      </c>
      <c r="H52" s="187">
        <f t="shared" si="68"/>
        <v>20137</v>
      </c>
      <c r="I52" s="138">
        <f t="shared" ref="I52" si="69">IF(E52=0,0,((H52/E52)-1)*100)</f>
        <v>39.71414695066953</v>
      </c>
      <c r="J52" s="8"/>
      <c r="K52" s="8"/>
      <c r="L52" s="42" t="s">
        <v>7</v>
      </c>
      <c r="M52" s="46">
        <f>+M51+M38</f>
        <v>1053195</v>
      </c>
      <c r="N52" s="44">
        <f t="shared" ref="N52:V52" si="70">+N51+N38</f>
        <v>1083885</v>
      </c>
      <c r="O52" s="203">
        <f t="shared" si="70"/>
        <v>2137080</v>
      </c>
      <c r="P52" s="45">
        <f t="shared" si="70"/>
        <v>0</v>
      </c>
      <c r="Q52" s="206">
        <f t="shared" si="70"/>
        <v>2137080</v>
      </c>
      <c r="R52" s="46">
        <f t="shared" si="70"/>
        <v>1482313</v>
      </c>
      <c r="S52" s="44">
        <f t="shared" si="70"/>
        <v>1499367</v>
      </c>
      <c r="T52" s="203">
        <f t="shared" si="70"/>
        <v>2981680</v>
      </c>
      <c r="U52" s="45">
        <f t="shared" si="70"/>
        <v>0</v>
      </c>
      <c r="V52" s="206">
        <f t="shared" si="70"/>
        <v>2981680</v>
      </c>
      <c r="W52" s="47">
        <f t="shared" ref="W52" si="71">IF(Q52=0,0,((V52/Q52)-1)*100)</f>
        <v>39.521215864637725</v>
      </c>
      <c r="X52" s="347"/>
      <c r="Y52" s="347"/>
    </row>
    <row r="53" spans="2:25" ht="14.25" thickTop="1" thickBot="1">
      <c r="B53" s="149" t="s">
        <v>60</v>
      </c>
      <c r="C53" s="108"/>
      <c r="D53" s="108"/>
      <c r="E53" s="108"/>
      <c r="F53" s="108"/>
      <c r="G53" s="108"/>
      <c r="H53" s="108"/>
      <c r="I53" s="109"/>
      <c r="J53" s="4"/>
      <c r="K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2:25" ht="13.5" thickTop="1">
      <c r="B54" s="424" t="s">
        <v>27</v>
      </c>
      <c r="C54" s="425"/>
      <c r="D54" s="425"/>
      <c r="E54" s="425"/>
      <c r="F54" s="425"/>
      <c r="G54" s="425"/>
      <c r="H54" s="425"/>
      <c r="I54" s="426"/>
      <c r="J54" s="4"/>
      <c r="K54" s="4"/>
      <c r="L54" s="427" t="s">
        <v>28</v>
      </c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9"/>
    </row>
    <row r="55" spans="2:25" ht="13.5" thickBot="1">
      <c r="B55" s="430" t="s">
        <v>30</v>
      </c>
      <c r="C55" s="431"/>
      <c r="D55" s="431"/>
      <c r="E55" s="431"/>
      <c r="F55" s="431"/>
      <c r="G55" s="431"/>
      <c r="H55" s="431"/>
      <c r="I55" s="432"/>
      <c r="J55" s="4"/>
      <c r="K55" s="4"/>
      <c r="L55" s="433" t="s">
        <v>50</v>
      </c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5"/>
    </row>
    <row r="56" spans="2:25" ht="14.25" thickTop="1" thickBot="1">
      <c r="B56" s="107"/>
      <c r="C56" s="108"/>
      <c r="D56" s="108"/>
      <c r="E56" s="108"/>
      <c r="F56" s="108"/>
      <c r="G56" s="108"/>
      <c r="H56" s="108"/>
      <c r="I56" s="109"/>
      <c r="J56" s="4"/>
      <c r="K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2:25" ht="14.25" thickTop="1" thickBot="1">
      <c r="B57" s="110"/>
      <c r="C57" s="460" t="s">
        <v>58</v>
      </c>
      <c r="D57" s="461"/>
      <c r="E57" s="462"/>
      <c r="F57" s="436" t="s">
        <v>59</v>
      </c>
      <c r="G57" s="437"/>
      <c r="H57" s="438"/>
      <c r="I57" s="111" t="s">
        <v>2</v>
      </c>
      <c r="J57" s="4"/>
      <c r="K57" s="4"/>
      <c r="L57" s="12"/>
      <c r="M57" s="439" t="s">
        <v>58</v>
      </c>
      <c r="N57" s="440"/>
      <c r="O57" s="440"/>
      <c r="P57" s="440"/>
      <c r="Q57" s="441"/>
      <c r="R57" s="439" t="s">
        <v>59</v>
      </c>
      <c r="S57" s="440"/>
      <c r="T57" s="440"/>
      <c r="U57" s="440"/>
      <c r="V57" s="441"/>
      <c r="W57" s="13" t="s">
        <v>2</v>
      </c>
    </row>
    <row r="58" spans="2:25" ht="13.5" thickTop="1">
      <c r="B58" s="112" t="s">
        <v>3</v>
      </c>
      <c r="C58" s="113"/>
      <c r="D58" s="114"/>
      <c r="E58" s="115"/>
      <c r="F58" s="113"/>
      <c r="G58" s="114"/>
      <c r="H58" s="115"/>
      <c r="I58" s="116" t="s">
        <v>4</v>
      </c>
      <c r="J58" s="4"/>
      <c r="K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2:25" ht="13.5" thickBot="1">
      <c r="B59" s="117" t="s">
        <v>29</v>
      </c>
      <c r="C59" s="118" t="s">
        <v>5</v>
      </c>
      <c r="D59" s="119" t="s">
        <v>6</v>
      </c>
      <c r="E59" s="419" t="s">
        <v>7</v>
      </c>
      <c r="F59" s="118" t="s">
        <v>5</v>
      </c>
      <c r="G59" s="119" t="s">
        <v>6</v>
      </c>
      <c r="H59" s="419" t="s">
        <v>7</v>
      </c>
      <c r="I59" s="121"/>
      <c r="J59" s="4"/>
      <c r="K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2:25" ht="5.25" customHeight="1" thickTop="1">
      <c r="B60" s="112"/>
      <c r="C60" s="122"/>
      <c r="D60" s="123"/>
      <c r="E60" s="124"/>
      <c r="F60" s="122"/>
      <c r="G60" s="123"/>
      <c r="H60" s="124"/>
      <c r="I60" s="125"/>
      <c r="J60" s="4"/>
      <c r="K60" s="4"/>
      <c r="L60" s="14"/>
      <c r="M60" s="30"/>
      <c r="N60" s="31"/>
      <c r="O60" s="32"/>
      <c r="P60" s="33"/>
      <c r="Q60" s="32"/>
      <c r="R60" s="34"/>
      <c r="S60" s="31"/>
      <c r="T60" s="32"/>
      <c r="U60" s="33"/>
      <c r="V60" s="35"/>
      <c r="W60" s="36"/>
    </row>
    <row r="61" spans="2:25">
      <c r="B61" s="112" t="s">
        <v>10</v>
      </c>
      <c r="C61" s="126">
        <f t="shared" ref="C61:H63" si="72">+C9+C35</f>
        <v>651</v>
      </c>
      <c r="D61" s="128">
        <f t="shared" si="72"/>
        <v>649</v>
      </c>
      <c r="E61" s="186">
        <f t="shared" si="72"/>
        <v>1300</v>
      </c>
      <c r="F61" s="126">
        <f t="shared" si="72"/>
        <v>834</v>
      </c>
      <c r="G61" s="128">
        <f t="shared" si="72"/>
        <v>834</v>
      </c>
      <c r="H61" s="186">
        <f t="shared" si="72"/>
        <v>1668</v>
      </c>
      <c r="I61" s="129">
        <f t="shared" ref="I61:I63" si="73">IF(E61=0,0,((H61/E61)-1)*100)</f>
        <v>28.307692307692299</v>
      </c>
      <c r="J61" s="4"/>
      <c r="K61" s="7"/>
      <c r="L61" s="14" t="s">
        <v>10</v>
      </c>
      <c r="M61" s="37">
        <f t="shared" ref="M61:N63" si="74">+M9+M35</f>
        <v>90584</v>
      </c>
      <c r="N61" s="38">
        <f t="shared" si="74"/>
        <v>92303</v>
      </c>
      <c r="O61" s="202">
        <f>SUM(M61:N61)</f>
        <v>182887</v>
      </c>
      <c r="P61" s="39">
        <f t="shared" ref="P61:S63" si="75">+P9+P35</f>
        <v>0</v>
      </c>
      <c r="Q61" s="202">
        <f t="shared" si="75"/>
        <v>182887</v>
      </c>
      <c r="R61" s="40">
        <f t="shared" si="75"/>
        <v>119365</v>
      </c>
      <c r="S61" s="38">
        <f t="shared" si="75"/>
        <v>118793</v>
      </c>
      <c r="T61" s="202">
        <f>SUM(R61:S61)</f>
        <v>238158</v>
      </c>
      <c r="U61" s="39">
        <f>U9+U35</f>
        <v>0</v>
      </c>
      <c r="V61" s="205">
        <f>+T61+U61</f>
        <v>238158</v>
      </c>
      <c r="W61" s="41">
        <f t="shared" ref="W61:W63" si="76">IF(Q61=0,0,((V61/Q61)-1)*100)</f>
        <v>30.22139353808635</v>
      </c>
    </row>
    <row r="62" spans="2:25">
      <c r="B62" s="112" t="s">
        <v>11</v>
      </c>
      <c r="C62" s="126">
        <f t="shared" si="72"/>
        <v>649</v>
      </c>
      <c r="D62" s="128">
        <f t="shared" si="72"/>
        <v>650</v>
      </c>
      <c r="E62" s="186">
        <f t="shared" si="72"/>
        <v>1299</v>
      </c>
      <c r="F62" s="126">
        <f t="shared" si="72"/>
        <v>810</v>
      </c>
      <c r="G62" s="128">
        <f t="shared" si="72"/>
        <v>810</v>
      </c>
      <c r="H62" s="186">
        <f t="shared" si="72"/>
        <v>1620</v>
      </c>
      <c r="I62" s="129">
        <f t="shared" si="73"/>
        <v>24.711316397228632</v>
      </c>
      <c r="J62" s="4"/>
      <c r="K62" s="7"/>
      <c r="L62" s="14" t="s">
        <v>11</v>
      </c>
      <c r="M62" s="37">
        <f t="shared" si="74"/>
        <v>95491</v>
      </c>
      <c r="N62" s="38">
        <f t="shared" si="74"/>
        <v>94384</v>
      </c>
      <c r="O62" s="202">
        <f t="shared" ref="O62:O63" si="77">SUM(M62:N62)</f>
        <v>189875</v>
      </c>
      <c r="P62" s="39">
        <f t="shared" si="75"/>
        <v>0</v>
      </c>
      <c r="Q62" s="202">
        <f t="shared" si="75"/>
        <v>189875</v>
      </c>
      <c r="R62" s="40">
        <f t="shared" si="75"/>
        <v>130370</v>
      </c>
      <c r="S62" s="38">
        <f t="shared" si="75"/>
        <v>127429</v>
      </c>
      <c r="T62" s="202">
        <f t="shared" ref="T62:T63" si="78">SUM(R62:S62)</f>
        <v>257799</v>
      </c>
      <c r="U62" s="39">
        <f>U10+U36</f>
        <v>0</v>
      </c>
      <c r="V62" s="205">
        <f>+T62+U62</f>
        <v>257799</v>
      </c>
      <c r="W62" s="41">
        <f t="shared" si="76"/>
        <v>35.773008558262021</v>
      </c>
    </row>
    <row r="63" spans="2:25" ht="13.5" thickBot="1">
      <c r="B63" s="117" t="s">
        <v>12</v>
      </c>
      <c r="C63" s="130">
        <f t="shared" si="72"/>
        <v>758</v>
      </c>
      <c r="D63" s="132">
        <f t="shared" si="72"/>
        <v>787</v>
      </c>
      <c r="E63" s="186">
        <f t="shared" si="72"/>
        <v>1545</v>
      </c>
      <c r="F63" s="130">
        <f t="shared" si="72"/>
        <v>1041</v>
      </c>
      <c r="G63" s="132">
        <f t="shared" si="72"/>
        <v>1039</v>
      </c>
      <c r="H63" s="186">
        <f t="shared" si="72"/>
        <v>2080</v>
      </c>
      <c r="I63" s="129">
        <f t="shared" si="73"/>
        <v>34.627831715210355</v>
      </c>
      <c r="J63" s="4"/>
      <c r="K63" s="7"/>
      <c r="L63" s="23" t="s">
        <v>12</v>
      </c>
      <c r="M63" s="37">
        <f t="shared" si="74"/>
        <v>118989</v>
      </c>
      <c r="N63" s="38">
        <f t="shared" si="74"/>
        <v>116988</v>
      </c>
      <c r="O63" s="202">
        <f t="shared" si="77"/>
        <v>235977</v>
      </c>
      <c r="P63" s="39">
        <f t="shared" si="75"/>
        <v>0</v>
      </c>
      <c r="Q63" s="202">
        <f t="shared" si="75"/>
        <v>235977</v>
      </c>
      <c r="R63" s="40">
        <f t="shared" si="75"/>
        <v>158287</v>
      </c>
      <c r="S63" s="38">
        <f t="shared" si="75"/>
        <v>153814</v>
      </c>
      <c r="T63" s="202">
        <f t="shared" si="78"/>
        <v>312101</v>
      </c>
      <c r="U63" s="39">
        <f>U11+U37</f>
        <v>0</v>
      </c>
      <c r="V63" s="205">
        <f>+T63+U63</f>
        <v>312101</v>
      </c>
      <c r="W63" s="41">
        <f t="shared" si="76"/>
        <v>32.25907609639922</v>
      </c>
    </row>
    <row r="64" spans="2:25" ht="14.25" thickTop="1" thickBot="1">
      <c r="B64" s="133" t="s">
        <v>57</v>
      </c>
      <c r="C64" s="134">
        <f>+C61+C62+C63</f>
        <v>2058</v>
      </c>
      <c r="D64" s="135">
        <f t="shared" ref="D64:H64" si="79">+D61+D62+D63</f>
        <v>2086</v>
      </c>
      <c r="E64" s="181">
        <f t="shared" si="79"/>
        <v>4144</v>
      </c>
      <c r="F64" s="134">
        <f t="shared" si="79"/>
        <v>2685</v>
      </c>
      <c r="G64" s="136">
        <f t="shared" si="79"/>
        <v>2683</v>
      </c>
      <c r="H64" s="190">
        <f t="shared" si="79"/>
        <v>5368</v>
      </c>
      <c r="I64" s="137">
        <f>IF(E64=0,0,((H64/E64)-1)*100)</f>
        <v>29.536679536679532</v>
      </c>
      <c r="J64" s="4"/>
      <c r="K64" s="4"/>
      <c r="L64" s="42" t="s">
        <v>57</v>
      </c>
      <c r="M64" s="43">
        <f>+M61+M62+M63</f>
        <v>305064</v>
      </c>
      <c r="N64" s="44">
        <f t="shared" ref="N64:V64" si="80">+N61+N62+N63</f>
        <v>303675</v>
      </c>
      <c r="O64" s="203">
        <f t="shared" si="80"/>
        <v>608739</v>
      </c>
      <c r="P64" s="45">
        <f t="shared" si="80"/>
        <v>0</v>
      </c>
      <c r="Q64" s="203">
        <f t="shared" si="80"/>
        <v>608739</v>
      </c>
      <c r="R64" s="46">
        <f t="shared" si="80"/>
        <v>408022</v>
      </c>
      <c r="S64" s="44">
        <f t="shared" si="80"/>
        <v>400036</v>
      </c>
      <c r="T64" s="203">
        <f t="shared" si="80"/>
        <v>808058</v>
      </c>
      <c r="U64" s="44">
        <f t="shared" si="80"/>
        <v>0</v>
      </c>
      <c r="V64" s="203">
        <f t="shared" si="80"/>
        <v>808058</v>
      </c>
      <c r="W64" s="47">
        <f>IF(Q64=0,0,((V64/Q64)-1)*100)</f>
        <v>32.742932521162601</v>
      </c>
    </row>
    <row r="65" spans="2:25" ht="13.5" thickTop="1">
      <c r="B65" s="112" t="s">
        <v>13</v>
      </c>
      <c r="C65" s="126">
        <f t="shared" ref="C65:H67" si="81">+C13+C39</f>
        <v>851</v>
      </c>
      <c r="D65" s="128">
        <f t="shared" si="81"/>
        <v>851</v>
      </c>
      <c r="E65" s="186">
        <f t="shared" si="81"/>
        <v>1702</v>
      </c>
      <c r="F65" s="126">
        <f t="shared" si="81"/>
        <v>1126</v>
      </c>
      <c r="G65" s="128">
        <f t="shared" si="81"/>
        <v>1126</v>
      </c>
      <c r="H65" s="186">
        <f t="shared" si="81"/>
        <v>2252</v>
      </c>
      <c r="I65" s="129">
        <f t="shared" ref="I65:I76" si="82">IF(E65=0,0,((H65/E65)-1)*100)</f>
        <v>32.31492361927144</v>
      </c>
      <c r="J65" s="4"/>
      <c r="K65" s="4"/>
      <c r="L65" s="14" t="s">
        <v>13</v>
      </c>
      <c r="M65" s="37">
        <f t="shared" ref="M65:N67" si="83">+M13+M39</f>
        <v>117575</v>
      </c>
      <c r="N65" s="38">
        <f t="shared" si="83"/>
        <v>127304</v>
      </c>
      <c r="O65" s="202">
        <f t="shared" ref="O65:O66" si="84">SUM(M65:N65)</f>
        <v>244879</v>
      </c>
      <c r="P65" s="39">
        <f t="shared" ref="P65:S67" si="85">+P13+P39</f>
        <v>0</v>
      </c>
      <c r="Q65" s="202">
        <f t="shared" si="85"/>
        <v>244879</v>
      </c>
      <c r="R65" s="40">
        <f t="shared" si="85"/>
        <v>161281</v>
      </c>
      <c r="S65" s="38">
        <f t="shared" si="85"/>
        <v>161350</v>
      </c>
      <c r="T65" s="202">
        <f t="shared" ref="T65:T66" si="86">SUM(R65:S65)</f>
        <v>322631</v>
      </c>
      <c r="U65" s="39">
        <f>U13+U39</f>
        <v>0</v>
      </c>
      <c r="V65" s="205">
        <f>+T65+U65</f>
        <v>322631</v>
      </c>
      <c r="W65" s="41">
        <f t="shared" ref="W65:W76" si="87">IF(Q65=0,0,((V65/Q65)-1)*100)</f>
        <v>31.751191404734591</v>
      </c>
    </row>
    <row r="66" spans="2:25">
      <c r="B66" s="112" t="s">
        <v>14</v>
      </c>
      <c r="C66" s="126">
        <f t="shared" si="81"/>
        <v>733</v>
      </c>
      <c r="D66" s="128">
        <f t="shared" si="81"/>
        <v>733</v>
      </c>
      <c r="E66" s="186">
        <f t="shared" si="81"/>
        <v>1466</v>
      </c>
      <c r="F66" s="126">
        <f t="shared" si="81"/>
        <v>998</v>
      </c>
      <c r="G66" s="128">
        <f t="shared" si="81"/>
        <v>999</v>
      </c>
      <c r="H66" s="186">
        <f t="shared" si="81"/>
        <v>1997</v>
      </c>
      <c r="I66" s="129">
        <f t="shared" si="82"/>
        <v>36.221009549795369</v>
      </c>
      <c r="J66" s="4"/>
      <c r="K66" s="4"/>
      <c r="L66" s="14" t="s">
        <v>14</v>
      </c>
      <c r="M66" s="37">
        <f t="shared" si="83"/>
        <v>110153</v>
      </c>
      <c r="N66" s="38">
        <f t="shared" si="83"/>
        <v>115931</v>
      </c>
      <c r="O66" s="202">
        <f t="shared" si="84"/>
        <v>226084</v>
      </c>
      <c r="P66" s="39">
        <f t="shared" si="85"/>
        <v>0</v>
      </c>
      <c r="Q66" s="202">
        <f t="shared" si="85"/>
        <v>226084</v>
      </c>
      <c r="R66" s="40">
        <f t="shared" si="85"/>
        <v>140957</v>
      </c>
      <c r="S66" s="38">
        <f t="shared" si="85"/>
        <v>149992</v>
      </c>
      <c r="T66" s="202">
        <f t="shared" si="86"/>
        <v>290949</v>
      </c>
      <c r="U66" s="39">
        <f>U14+U40</f>
        <v>0</v>
      </c>
      <c r="V66" s="205">
        <f>+T66+U66</f>
        <v>290949</v>
      </c>
      <c r="W66" s="41">
        <f t="shared" si="87"/>
        <v>28.690663647139992</v>
      </c>
    </row>
    <row r="67" spans="2:25" ht="13.5" thickBot="1">
      <c r="B67" s="112" t="s">
        <v>15</v>
      </c>
      <c r="C67" s="126">
        <f t="shared" si="81"/>
        <v>812</v>
      </c>
      <c r="D67" s="128">
        <f t="shared" si="81"/>
        <v>812</v>
      </c>
      <c r="E67" s="186">
        <f t="shared" si="81"/>
        <v>1624</v>
      </c>
      <c r="F67" s="126">
        <f t="shared" si="81"/>
        <v>1219</v>
      </c>
      <c r="G67" s="128">
        <f t="shared" si="81"/>
        <v>1219</v>
      </c>
      <c r="H67" s="186">
        <f t="shared" si="81"/>
        <v>2438</v>
      </c>
      <c r="I67" s="129">
        <f>IF(E67=0,0,((H67/E67)-1)*100)</f>
        <v>50.123152709359609</v>
      </c>
      <c r="J67" s="4"/>
      <c r="K67" s="4"/>
      <c r="L67" s="14" t="s">
        <v>15</v>
      </c>
      <c r="M67" s="37">
        <f t="shared" si="83"/>
        <v>115650</v>
      </c>
      <c r="N67" s="38">
        <f t="shared" si="83"/>
        <v>118527</v>
      </c>
      <c r="O67" s="202">
        <f>SUM(M67:N67)</f>
        <v>234177</v>
      </c>
      <c r="P67" s="39">
        <f t="shared" si="85"/>
        <v>0</v>
      </c>
      <c r="Q67" s="202">
        <f t="shared" si="85"/>
        <v>234177</v>
      </c>
      <c r="R67" s="40">
        <f t="shared" si="85"/>
        <v>156182</v>
      </c>
      <c r="S67" s="38">
        <f t="shared" si="85"/>
        <v>162048</v>
      </c>
      <c r="T67" s="202">
        <f>SUM(R67:S67)</f>
        <v>318230</v>
      </c>
      <c r="U67" s="39">
        <f>U15+U41</f>
        <v>0</v>
      </c>
      <c r="V67" s="205">
        <f>+T67+U67</f>
        <v>318230</v>
      </c>
      <c r="W67" s="41">
        <f>IF(Q67=0,0,((V67/Q67)-1)*100)</f>
        <v>35.892935685400353</v>
      </c>
    </row>
    <row r="68" spans="2:25" ht="14.25" thickTop="1" thickBot="1">
      <c r="B68" s="133" t="s">
        <v>61</v>
      </c>
      <c r="C68" s="134">
        <f>+C65+C66+C67</f>
        <v>2396</v>
      </c>
      <c r="D68" s="136">
        <f t="shared" ref="D68:H68" si="88">+D65+D66+D67</f>
        <v>2396</v>
      </c>
      <c r="E68" s="181">
        <f t="shared" si="88"/>
        <v>4792</v>
      </c>
      <c r="F68" s="134">
        <f t="shared" si="88"/>
        <v>3343</v>
      </c>
      <c r="G68" s="136">
        <f t="shared" si="88"/>
        <v>3344</v>
      </c>
      <c r="H68" s="187">
        <f t="shared" si="88"/>
        <v>6687</v>
      </c>
      <c r="I68" s="138">
        <f>IF(E68=0,0,((H68/E68)-1)*100)</f>
        <v>39.545075125208683</v>
      </c>
      <c r="J68" s="8"/>
      <c r="K68" s="8"/>
      <c r="L68" s="42" t="s">
        <v>61</v>
      </c>
      <c r="M68" s="46">
        <f>+M65+M66+M67</f>
        <v>343378</v>
      </c>
      <c r="N68" s="44">
        <f t="shared" ref="N68:V68" si="89">+N65+N66+N67</f>
        <v>361762</v>
      </c>
      <c r="O68" s="203">
        <f t="shared" si="89"/>
        <v>705140</v>
      </c>
      <c r="P68" s="45">
        <f t="shared" si="89"/>
        <v>0</v>
      </c>
      <c r="Q68" s="206">
        <f t="shared" si="89"/>
        <v>705140</v>
      </c>
      <c r="R68" s="46">
        <f t="shared" si="89"/>
        <v>458420</v>
      </c>
      <c r="S68" s="44">
        <f t="shared" si="89"/>
        <v>473390</v>
      </c>
      <c r="T68" s="203">
        <f t="shared" si="89"/>
        <v>931810</v>
      </c>
      <c r="U68" s="45">
        <f t="shared" si="89"/>
        <v>0</v>
      </c>
      <c r="V68" s="206">
        <f t="shared" si="89"/>
        <v>931810</v>
      </c>
      <c r="W68" s="47">
        <f>IF(Q68=0,0,((V68/Q68)-1)*100)</f>
        <v>32.145389568029039</v>
      </c>
      <c r="X68" s="347"/>
      <c r="Y68" s="347"/>
    </row>
    <row r="69" spans="2:25" ht="13.5" thickTop="1">
      <c r="B69" s="112" t="s">
        <v>16</v>
      </c>
      <c r="C69" s="139">
        <f t="shared" ref="C69:H71" si="90">+C17+C43</f>
        <v>749</v>
      </c>
      <c r="D69" s="141">
        <f t="shared" si="90"/>
        <v>749</v>
      </c>
      <c r="E69" s="186">
        <f t="shared" si="90"/>
        <v>1498</v>
      </c>
      <c r="F69" s="139">
        <f t="shared" si="90"/>
        <v>1132</v>
      </c>
      <c r="G69" s="141">
        <f t="shared" si="90"/>
        <v>1132</v>
      </c>
      <c r="H69" s="186">
        <f t="shared" si="90"/>
        <v>2264</v>
      </c>
      <c r="I69" s="129">
        <f t="shared" si="82"/>
        <v>51.134846461949259</v>
      </c>
      <c r="J69" s="8"/>
      <c r="K69" s="4"/>
      <c r="L69" s="14" t="s">
        <v>16</v>
      </c>
      <c r="M69" s="37">
        <f t="shared" ref="M69:N71" si="91">+M17+M43</f>
        <v>103938</v>
      </c>
      <c r="N69" s="38">
        <f t="shared" si="91"/>
        <v>104046</v>
      </c>
      <c r="O69" s="202">
        <f t="shared" ref="O69:O71" si="92">SUM(M69:N69)</f>
        <v>207984</v>
      </c>
      <c r="P69" s="39">
        <f t="shared" ref="P69:S71" si="93">+P17+P43</f>
        <v>0</v>
      </c>
      <c r="Q69" s="202">
        <f t="shared" si="93"/>
        <v>207984</v>
      </c>
      <c r="R69" s="40">
        <f t="shared" si="93"/>
        <v>155571</v>
      </c>
      <c r="S69" s="38">
        <f t="shared" si="93"/>
        <v>156052</v>
      </c>
      <c r="T69" s="202">
        <f t="shared" ref="T69:T71" si="94">SUM(R69:S69)</f>
        <v>311623</v>
      </c>
      <c r="U69" s="39">
        <f>U17+U43</f>
        <v>0</v>
      </c>
      <c r="V69" s="205">
        <f>+T69+U69</f>
        <v>311623</v>
      </c>
      <c r="W69" s="41">
        <f t="shared" si="87"/>
        <v>49.83027540580045</v>
      </c>
    </row>
    <row r="70" spans="2:25">
      <c r="B70" s="112" t="s">
        <v>17</v>
      </c>
      <c r="C70" s="139">
        <f t="shared" si="90"/>
        <v>666</v>
      </c>
      <c r="D70" s="141">
        <f t="shared" si="90"/>
        <v>666</v>
      </c>
      <c r="E70" s="186">
        <f t="shared" si="90"/>
        <v>1332</v>
      </c>
      <c r="F70" s="139">
        <f t="shared" si="90"/>
        <v>1083</v>
      </c>
      <c r="G70" s="141">
        <f t="shared" si="90"/>
        <v>1083</v>
      </c>
      <c r="H70" s="186">
        <f t="shared" si="90"/>
        <v>2166</v>
      </c>
      <c r="I70" s="129">
        <f>IF(E70=0,0,((H70/E70)-1)*100)</f>
        <v>62.612612612612615</v>
      </c>
      <c r="J70" s="4"/>
      <c r="K70" s="4"/>
      <c r="L70" s="14" t="s">
        <v>17</v>
      </c>
      <c r="M70" s="37">
        <f t="shared" si="91"/>
        <v>91609</v>
      </c>
      <c r="N70" s="38">
        <f t="shared" si="91"/>
        <v>90717</v>
      </c>
      <c r="O70" s="202">
        <f>SUM(M70:N70)</f>
        <v>182326</v>
      </c>
      <c r="P70" s="39">
        <f t="shared" si="93"/>
        <v>0</v>
      </c>
      <c r="Q70" s="202">
        <f t="shared" si="93"/>
        <v>182326</v>
      </c>
      <c r="R70" s="40">
        <f t="shared" si="93"/>
        <v>145130</v>
      </c>
      <c r="S70" s="38">
        <f t="shared" si="93"/>
        <v>143647</v>
      </c>
      <c r="T70" s="202">
        <f>SUM(R70:S70)</f>
        <v>288777</v>
      </c>
      <c r="U70" s="151">
        <f>U18+U44</f>
        <v>0</v>
      </c>
      <c r="V70" s="202">
        <f>+T70+U70</f>
        <v>288777</v>
      </c>
      <c r="W70" s="41">
        <f>IF(Q70=0,0,((V70/Q70)-1)*100)</f>
        <v>58.384980748768697</v>
      </c>
    </row>
    <row r="71" spans="2:25" ht="13.5" thickBot="1">
      <c r="B71" s="112" t="s">
        <v>18</v>
      </c>
      <c r="C71" s="139">
        <f t="shared" si="90"/>
        <v>634</v>
      </c>
      <c r="D71" s="141">
        <f t="shared" si="90"/>
        <v>634</v>
      </c>
      <c r="E71" s="186">
        <f t="shared" si="90"/>
        <v>1268</v>
      </c>
      <c r="F71" s="139">
        <f t="shared" si="90"/>
        <v>937</v>
      </c>
      <c r="G71" s="141">
        <f t="shared" si="90"/>
        <v>938</v>
      </c>
      <c r="H71" s="186">
        <f t="shared" si="90"/>
        <v>1875</v>
      </c>
      <c r="I71" s="129">
        <f t="shared" si="82"/>
        <v>47.870662460567814</v>
      </c>
      <c r="J71" s="4"/>
      <c r="K71" s="4"/>
      <c r="L71" s="14" t="s">
        <v>18</v>
      </c>
      <c r="M71" s="37">
        <f t="shared" si="91"/>
        <v>82977</v>
      </c>
      <c r="N71" s="38">
        <f t="shared" si="91"/>
        <v>82388</v>
      </c>
      <c r="O71" s="202">
        <f t="shared" si="92"/>
        <v>165365</v>
      </c>
      <c r="P71" s="39">
        <f t="shared" si="93"/>
        <v>0</v>
      </c>
      <c r="Q71" s="202">
        <f t="shared" si="93"/>
        <v>165365</v>
      </c>
      <c r="R71" s="40">
        <f t="shared" si="93"/>
        <v>135663</v>
      </c>
      <c r="S71" s="38">
        <f t="shared" si="93"/>
        <v>134895</v>
      </c>
      <c r="T71" s="202">
        <f t="shared" si="94"/>
        <v>270558</v>
      </c>
      <c r="U71" s="151">
        <f>U19+U45</f>
        <v>0</v>
      </c>
      <c r="V71" s="202">
        <f>+T71+U71</f>
        <v>270558</v>
      </c>
      <c r="W71" s="41">
        <f t="shared" si="87"/>
        <v>63.61261451939648</v>
      </c>
    </row>
    <row r="72" spans="2:25" ht="16.5" thickTop="1" thickBot="1">
      <c r="B72" s="142" t="s">
        <v>19</v>
      </c>
      <c r="C72" s="143">
        <f>+C69+C70+C71</f>
        <v>2049</v>
      </c>
      <c r="D72" s="150">
        <f t="shared" ref="D72:H72" si="95">+D69+D70+D71</f>
        <v>2049</v>
      </c>
      <c r="E72" s="195">
        <f t="shared" si="95"/>
        <v>4098</v>
      </c>
      <c r="F72" s="134">
        <f t="shared" si="95"/>
        <v>3152</v>
      </c>
      <c r="G72" s="145">
        <f t="shared" si="95"/>
        <v>3153</v>
      </c>
      <c r="H72" s="188">
        <f t="shared" si="95"/>
        <v>6305</v>
      </c>
      <c r="I72" s="137">
        <f t="shared" si="82"/>
        <v>53.855539287457297</v>
      </c>
      <c r="J72" s="10"/>
      <c r="K72" s="11"/>
      <c r="L72" s="48" t="s">
        <v>19</v>
      </c>
      <c r="M72" s="49">
        <f>+M69+M70+M71</f>
        <v>278524</v>
      </c>
      <c r="N72" s="50">
        <f t="shared" ref="N72:V72" si="96">+N69+N70+N71</f>
        <v>277151</v>
      </c>
      <c r="O72" s="204">
        <f t="shared" si="96"/>
        <v>555675</v>
      </c>
      <c r="P72" s="50">
        <f t="shared" si="96"/>
        <v>0</v>
      </c>
      <c r="Q72" s="204">
        <f t="shared" si="96"/>
        <v>555675</v>
      </c>
      <c r="R72" s="49">
        <f t="shared" si="96"/>
        <v>436364</v>
      </c>
      <c r="S72" s="50">
        <f t="shared" si="96"/>
        <v>434594</v>
      </c>
      <c r="T72" s="204">
        <f t="shared" si="96"/>
        <v>870958</v>
      </c>
      <c r="U72" s="50">
        <f t="shared" si="96"/>
        <v>0</v>
      </c>
      <c r="V72" s="204">
        <f t="shared" si="96"/>
        <v>870958</v>
      </c>
      <c r="W72" s="51">
        <f t="shared" si="87"/>
        <v>56.738741170648325</v>
      </c>
    </row>
    <row r="73" spans="2:25" ht="13.5" thickTop="1">
      <c r="B73" s="112" t="s">
        <v>21</v>
      </c>
      <c r="C73" s="126">
        <f t="shared" ref="C73:H75" si="97">+C21+C47</f>
        <v>609</v>
      </c>
      <c r="D73" s="128">
        <f t="shared" si="97"/>
        <v>609</v>
      </c>
      <c r="E73" s="196">
        <f t="shared" si="97"/>
        <v>1218</v>
      </c>
      <c r="F73" s="126">
        <f t="shared" si="97"/>
        <v>989</v>
      </c>
      <c r="G73" s="128">
        <f t="shared" si="97"/>
        <v>988</v>
      </c>
      <c r="H73" s="189">
        <f t="shared" si="97"/>
        <v>1977</v>
      </c>
      <c r="I73" s="129">
        <f t="shared" si="82"/>
        <v>62.315270935960584</v>
      </c>
      <c r="J73" s="4"/>
      <c r="K73" s="4"/>
      <c r="L73" s="14" t="s">
        <v>21</v>
      </c>
      <c r="M73" s="37">
        <f t="shared" ref="M73:N75" si="98">+M21+M47</f>
        <v>88612</v>
      </c>
      <c r="N73" s="38">
        <f t="shared" si="98"/>
        <v>90252</v>
      </c>
      <c r="O73" s="202">
        <f t="shared" ref="O73:O75" si="99">SUM(M73:N73)</f>
        <v>178864</v>
      </c>
      <c r="P73" s="39">
        <f t="shared" ref="P73:S75" si="100">+P21+P47</f>
        <v>0</v>
      </c>
      <c r="Q73" s="202">
        <f t="shared" si="100"/>
        <v>178864</v>
      </c>
      <c r="R73" s="40">
        <f t="shared" si="100"/>
        <v>154231</v>
      </c>
      <c r="S73" s="38">
        <f t="shared" si="100"/>
        <v>152207</v>
      </c>
      <c r="T73" s="202">
        <f t="shared" ref="T73:T75" si="101">SUM(R73:S73)</f>
        <v>306438</v>
      </c>
      <c r="U73" s="151">
        <f>U21+U47</f>
        <v>0</v>
      </c>
      <c r="V73" s="202">
        <f>+T73+U73</f>
        <v>306438</v>
      </c>
      <c r="W73" s="41">
        <f t="shared" si="87"/>
        <v>71.324581805170411</v>
      </c>
    </row>
    <row r="74" spans="2:25">
      <c r="B74" s="112" t="s">
        <v>22</v>
      </c>
      <c r="C74" s="126">
        <f t="shared" si="97"/>
        <v>688</v>
      </c>
      <c r="D74" s="128">
        <f t="shared" si="97"/>
        <v>688</v>
      </c>
      <c r="E74" s="180">
        <f t="shared" si="97"/>
        <v>1376</v>
      </c>
      <c r="F74" s="126">
        <f t="shared" si="97"/>
        <v>1065</v>
      </c>
      <c r="G74" s="128">
        <f t="shared" si="97"/>
        <v>1065</v>
      </c>
      <c r="H74" s="180">
        <f t="shared" si="97"/>
        <v>2130</v>
      </c>
      <c r="I74" s="129">
        <f t="shared" si="82"/>
        <v>54.796511627906973</v>
      </c>
      <c r="J74" s="4"/>
      <c r="K74" s="4"/>
      <c r="L74" s="14" t="s">
        <v>22</v>
      </c>
      <c r="M74" s="37">
        <f t="shared" si="98"/>
        <v>96384</v>
      </c>
      <c r="N74" s="38">
        <f t="shared" si="98"/>
        <v>102015</v>
      </c>
      <c r="O74" s="202">
        <f t="shared" si="99"/>
        <v>198399</v>
      </c>
      <c r="P74" s="39">
        <f t="shared" si="100"/>
        <v>0</v>
      </c>
      <c r="Q74" s="202">
        <f t="shared" si="100"/>
        <v>198399</v>
      </c>
      <c r="R74" s="40">
        <f t="shared" si="100"/>
        <v>159939</v>
      </c>
      <c r="S74" s="38">
        <f t="shared" si="100"/>
        <v>164892</v>
      </c>
      <c r="T74" s="202">
        <f t="shared" si="101"/>
        <v>324831</v>
      </c>
      <c r="U74" s="151">
        <f>U22+U48</f>
        <v>1</v>
      </c>
      <c r="V74" s="202">
        <f>+T74+U74</f>
        <v>324832</v>
      </c>
      <c r="W74" s="41">
        <f t="shared" si="87"/>
        <v>63.726631686651643</v>
      </c>
    </row>
    <row r="75" spans="2:25" ht="13.5" thickBot="1">
      <c r="B75" s="112" t="s">
        <v>23</v>
      </c>
      <c r="C75" s="126">
        <f t="shared" si="97"/>
        <v>629</v>
      </c>
      <c r="D75" s="147">
        <f t="shared" si="97"/>
        <v>629</v>
      </c>
      <c r="E75" s="184">
        <f t="shared" si="97"/>
        <v>1258</v>
      </c>
      <c r="F75" s="126">
        <f t="shared" si="97"/>
        <v>982</v>
      </c>
      <c r="G75" s="147">
        <f t="shared" si="97"/>
        <v>984</v>
      </c>
      <c r="H75" s="184">
        <f t="shared" si="97"/>
        <v>1966</v>
      </c>
      <c r="I75" s="148">
        <f t="shared" si="82"/>
        <v>56.279809220985697</v>
      </c>
      <c r="J75" s="4"/>
      <c r="K75" s="4"/>
      <c r="L75" s="14" t="s">
        <v>23</v>
      </c>
      <c r="M75" s="37">
        <f t="shared" si="98"/>
        <v>91936</v>
      </c>
      <c r="N75" s="38">
        <f t="shared" si="98"/>
        <v>93405</v>
      </c>
      <c r="O75" s="202">
        <f t="shared" si="99"/>
        <v>185341</v>
      </c>
      <c r="P75" s="39">
        <f t="shared" si="100"/>
        <v>0</v>
      </c>
      <c r="Q75" s="202">
        <f t="shared" si="100"/>
        <v>185341</v>
      </c>
      <c r="R75" s="40">
        <f t="shared" si="100"/>
        <v>146409</v>
      </c>
      <c r="S75" s="38">
        <f t="shared" si="100"/>
        <v>145757</v>
      </c>
      <c r="T75" s="202">
        <f t="shared" si="101"/>
        <v>292166</v>
      </c>
      <c r="U75" s="39">
        <f>U23+U49</f>
        <v>0</v>
      </c>
      <c r="V75" s="205">
        <f>+T75+U75</f>
        <v>292166</v>
      </c>
      <c r="W75" s="41">
        <f t="shared" si="87"/>
        <v>57.637004224645395</v>
      </c>
    </row>
    <row r="76" spans="2:25" ht="14.25" thickTop="1" thickBot="1">
      <c r="B76" s="133" t="s">
        <v>24</v>
      </c>
      <c r="C76" s="134">
        <f>+C73+C74+C75</f>
        <v>1926</v>
      </c>
      <c r="D76" s="136">
        <f t="shared" ref="D76:H76" si="102">+D73+D74+D75</f>
        <v>1926</v>
      </c>
      <c r="E76" s="190">
        <f t="shared" si="102"/>
        <v>3852</v>
      </c>
      <c r="F76" s="134">
        <f t="shared" si="102"/>
        <v>3036</v>
      </c>
      <c r="G76" s="136">
        <f t="shared" si="102"/>
        <v>3037</v>
      </c>
      <c r="H76" s="190">
        <f t="shared" si="102"/>
        <v>6073</v>
      </c>
      <c r="I76" s="137">
        <f t="shared" si="82"/>
        <v>57.658359293873303</v>
      </c>
      <c r="J76" s="4"/>
      <c r="K76" s="4"/>
      <c r="L76" s="42" t="s">
        <v>24</v>
      </c>
      <c r="M76" s="43">
        <f>+M73+M74+M75</f>
        <v>276932</v>
      </c>
      <c r="N76" s="44">
        <f t="shared" ref="N76:V76" si="103">+N73+N74+N75</f>
        <v>285672</v>
      </c>
      <c r="O76" s="203">
        <f t="shared" si="103"/>
        <v>562604</v>
      </c>
      <c r="P76" s="45">
        <f t="shared" si="103"/>
        <v>0</v>
      </c>
      <c r="Q76" s="203">
        <f t="shared" si="103"/>
        <v>562604</v>
      </c>
      <c r="R76" s="46">
        <f t="shared" si="103"/>
        <v>460579</v>
      </c>
      <c r="S76" s="44">
        <f t="shared" si="103"/>
        <v>462856</v>
      </c>
      <c r="T76" s="203">
        <f t="shared" si="103"/>
        <v>923435</v>
      </c>
      <c r="U76" s="45">
        <f t="shared" si="103"/>
        <v>1</v>
      </c>
      <c r="V76" s="206">
        <f t="shared" si="103"/>
        <v>923436</v>
      </c>
      <c r="W76" s="47">
        <f t="shared" si="87"/>
        <v>64.136053067521743</v>
      </c>
    </row>
    <row r="77" spans="2:25" ht="14.25" thickTop="1" thickBot="1">
      <c r="B77" s="133" t="s">
        <v>62</v>
      </c>
      <c r="C77" s="134">
        <f t="shared" ref="C77:H77" si="104">+C68+C72+C76</f>
        <v>6371</v>
      </c>
      <c r="D77" s="136">
        <f t="shared" si="104"/>
        <v>6371</v>
      </c>
      <c r="E77" s="181">
        <f t="shared" si="104"/>
        <v>12742</v>
      </c>
      <c r="F77" s="134">
        <f t="shared" si="104"/>
        <v>9531</v>
      </c>
      <c r="G77" s="136">
        <f t="shared" si="104"/>
        <v>9534</v>
      </c>
      <c r="H77" s="187">
        <f t="shared" si="104"/>
        <v>19065</v>
      </c>
      <c r="I77" s="138">
        <f>IF(E77=0,0,((H77/E77)-1)*100)</f>
        <v>49.623293046617476</v>
      </c>
      <c r="J77" s="8"/>
      <c r="K77" s="4"/>
      <c r="L77" s="42" t="s">
        <v>62</v>
      </c>
      <c r="M77" s="46">
        <f t="shared" ref="M77:V77" si="105">+M68+M72+M76</f>
        <v>898834</v>
      </c>
      <c r="N77" s="44">
        <f t="shared" si="105"/>
        <v>924585</v>
      </c>
      <c r="O77" s="203">
        <f t="shared" si="105"/>
        <v>1823419</v>
      </c>
      <c r="P77" s="45">
        <f t="shared" si="105"/>
        <v>0</v>
      </c>
      <c r="Q77" s="206">
        <f t="shared" si="105"/>
        <v>1823419</v>
      </c>
      <c r="R77" s="46">
        <f t="shared" si="105"/>
        <v>1355363</v>
      </c>
      <c r="S77" s="44">
        <f t="shared" si="105"/>
        <v>1370840</v>
      </c>
      <c r="T77" s="203">
        <f t="shared" si="105"/>
        <v>2726203</v>
      </c>
      <c r="U77" s="45">
        <f t="shared" si="105"/>
        <v>1</v>
      </c>
      <c r="V77" s="206">
        <f t="shared" si="105"/>
        <v>2726204</v>
      </c>
      <c r="W77" s="47">
        <f>IF(Q77=0,0,((V77/Q77)-1)*100)</f>
        <v>49.510562300820602</v>
      </c>
      <c r="X77" s="347"/>
      <c r="Y77" s="347"/>
    </row>
    <row r="78" spans="2:25" ht="14.25" thickTop="1" thickBot="1">
      <c r="B78" s="133" t="s">
        <v>7</v>
      </c>
      <c r="C78" s="134">
        <f>+C77+C64</f>
        <v>8429</v>
      </c>
      <c r="D78" s="136">
        <f t="shared" ref="D78:H78" si="106">+D77+D64</f>
        <v>8457</v>
      </c>
      <c r="E78" s="181">
        <f t="shared" si="106"/>
        <v>16886</v>
      </c>
      <c r="F78" s="134">
        <f t="shared" si="106"/>
        <v>12216</v>
      </c>
      <c r="G78" s="136">
        <f t="shared" si="106"/>
        <v>12217</v>
      </c>
      <c r="H78" s="187">
        <f t="shared" si="106"/>
        <v>24433</v>
      </c>
      <c r="I78" s="138">
        <f>IF(E78=0,0,((H78/E78)-1)*100)</f>
        <v>44.693829207627608</v>
      </c>
      <c r="J78" s="8"/>
      <c r="K78" s="8"/>
      <c r="L78" s="42" t="s">
        <v>7</v>
      </c>
      <c r="M78" s="46">
        <f>+M77+M64</f>
        <v>1203898</v>
      </c>
      <c r="N78" s="44">
        <f t="shared" ref="N78:V78" si="107">+N77+N64</f>
        <v>1228260</v>
      </c>
      <c r="O78" s="203">
        <f t="shared" si="107"/>
        <v>2432158</v>
      </c>
      <c r="P78" s="45">
        <f t="shared" si="107"/>
        <v>0</v>
      </c>
      <c r="Q78" s="206">
        <f t="shared" si="107"/>
        <v>2432158</v>
      </c>
      <c r="R78" s="46">
        <f t="shared" si="107"/>
        <v>1763385</v>
      </c>
      <c r="S78" s="44">
        <f t="shared" si="107"/>
        <v>1770876</v>
      </c>
      <c r="T78" s="203">
        <f t="shared" si="107"/>
        <v>3534261</v>
      </c>
      <c r="U78" s="45">
        <f t="shared" si="107"/>
        <v>1</v>
      </c>
      <c r="V78" s="206">
        <f t="shared" si="107"/>
        <v>3534262</v>
      </c>
      <c r="W78" s="47">
        <f>IF(Q78=0,0,((V78/Q78)-1)*100)</f>
        <v>45.313832407269587</v>
      </c>
      <c r="X78" s="347"/>
      <c r="Y78" s="347"/>
    </row>
    <row r="79" spans="2:25" ht="14.25" thickTop="1" thickBot="1">
      <c r="B79" s="149" t="s">
        <v>60</v>
      </c>
      <c r="C79" s="108"/>
      <c r="D79" s="108"/>
      <c r="E79" s="108"/>
      <c r="F79" s="108"/>
      <c r="G79" s="108"/>
      <c r="H79" s="108"/>
      <c r="I79" s="109"/>
      <c r="J79" s="4"/>
      <c r="K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2:25" ht="13.5" thickTop="1">
      <c r="L80" s="442" t="s">
        <v>33</v>
      </c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4"/>
    </row>
    <row r="81" spans="12:26" ht="13.5" thickBot="1">
      <c r="L81" s="445" t="s">
        <v>43</v>
      </c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7"/>
    </row>
    <row r="82" spans="12:26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2:26" ht="14.25" thickTop="1" thickBot="1">
      <c r="L83" s="59"/>
      <c r="M83" s="230" t="s">
        <v>58</v>
      </c>
      <c r="N83" s="231"/>
      <c r="O83" s="232"/>
      <c r="P83" s="230"/>
      <c r="Q83" s="230"/>
      <c r="R83" s="230" t="s">
        <v>59</v>
      </c>
      <c r="S83" s="231"/>
      <c r="T83" s="232"/>
      <c r="U83" s="230"/>
      <c r="V83" s="230"/>
      <c r="W83" s="389" t="s">
        <v>2</v>
      </c>
    </row>
    <row r="84" spans="12:26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90" t="s">
        <v>4</v>
      </c>
    </row>
    <row r="85" spans="12:26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88"/>
    </row>
    <row r="86" spans="12:26" ht="5.2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</row>
    <row r="87" spans="12:26">
      <c r="L87" s="61" t="s">
        <v>10</v>
      </c>
      <c r="M87" s="78">
        <v>4</v>
      </c>
      <c r="N87" s="79">
        <v>0</v>
      </c>
      <c r="O87" s="216">
        <f>M87+N87</f>
        <v>4</v>
      </c>
      <c r="P87" s="80">
        <v>0</v>
      </c>
      <c r="Q87" s="216">
        <f t="shared" ref="Q87:Q89" si="108">O87+P87</f>
        <v>4</v>
      </c>
      <c r="R87" s="78">
        <v>3</v>
      </c>
      <c r="S87" s="79">
        <v>0</v>
      </c>
      <c r="T87" s="216">
        <f>R87+S87</f>
        <v>3</v>
      </c>
      <c r="U87" s="80">
        <v>0</v>
      </c>
      <c r="V87" s="216">
        <f>T87+U87</f>
        <v>3</v>
      </c>
      <c r="W87" s="81">
        <f>IF(Q87=0,0,((V87/Q87)-1)*100)</f>
        <v>-25</v>
      </c>
      <c r="X87" s="348"/>
    </row>
    <row r="88" spans="12:26">
      <c r="L88" s="61" t="s">
        <v>11</v>
      </c>
      <c r="M88" s="78">
        <v>4</v>
      </c>
      <c r="N88" s="79">
        <v>0</v>
      </c>
      <c r="O88" s="216">
        <f>M88+N88</f>
        <v>4</v>
      </c>
      <c r="P88" s="80">
        <v>0</v>
      </c>
      <c r="Q88" s="216">
        <f t="shared" si="108"/>
        <v>4</v>
      </c>
      <c r="R88" s="78">
        <v>7</v>
      </c>
      <c r="S88" s="79">
        <v>0</v>
      </c>
      <c r="T88" s="216">
        <f>R88+S88</f>
        <v>7</v>
      </c>
      <c r="U88" s="80">
        <v>0</v>
      </c>
      <c r="V88" s="216">
        <f>T88+U88</f>
        <v>7</v>
      </c>
      <c r="W88" s="81">
        <f>IF(Q88=0,0,((V88/Q88)-1)*100)</f>
        <v>75</v>
      </c>
      <c r="X88" s="348"/>
    </row>
    <row r="89" spans="12:26" ht="13.5" thickBot="1">
      <c r="L89" s="67" t="s">
        <v>12</v>
      </c>
      <c r="M89" s="78">
        <v>3</v>
      </c>
      <c r="N89" s="79">
        <v>0</v>
      </c>
      <c r="O89" s="216">
        <f>M89+N89</f>
        <v>3</v>
      </c>
      <c r="P89" s="80">
        <v>0</v>
      </c>
      <c r="Q89" s="216">
        <f t="shared" si="108"/>
        <v>3</v>
      </c>
      <c r="R89" s="78">
        <v>5</v>
      </c>
      <c r="S89" s="79">
        <v>0</v>
      </c>
      <c r="T89" s="216">
        <f>R89+S89</f>
        <v>5</v>
      </c>
      <c r="U89" s="80">
        <v>0</v>
      </c>
      <c r="V89" s="216">
        <f>T89+U89</f>
        <v>5</v>
      </c>
      <c r="W89" s="81">
        <f>IF(Q89=0,0,((V89/Q89)-1)*100)</f>
        <v>66.666666666666671</v>
      </c>
    </row>
    <row r="90" spans="12:26" ht="14.25" thickTop="1" thickBot="1">
      <c r="L90" s="82" t="s">
        <v>57</v>
      </c>
      <c r="M90" s="83">
        <f>+M87+M88+M89</f>
        <v>11</v>
      </c>
      <c r="N90" s="84">
        <f t="shared" ref="N90:V90" si="109">+N87+N88+N89</f>
        <v>0</v>
      </c>
      <c r="O90" s="217">
        <f t="shared" si="109"/>
        <v>11</v>
      </c>
      <c r="P90" s="83">
        <f t="shared" si="109"/>
        <v>0</v>
      </c>
      <c r="Q90" s="217">
        <f t="shared" si="109"/>
        <v>11</v>
      </c>
      <c r="R90" s="83">
        <f t="shared" si="109"/>
        <v>15</v>
      </c>
      <c r="S90" s="84">
        <f t="shared" si="109"/>
        <v>0</v>
      </c>
      <c r="T90" s="217">
        <f t="shared" si="109"/>
        <v>15</v>
      </c>
      <c r="U90" s="83">
        <f t="shared" si="109"/>
        <v>0</v>
      </c>
      <c r="V90" s="217">
        <f t="shared" si="109"/>
        <v>15</v>
      </c>
      <c r="W90" s="85">
        <f t="shared" ref="W90:W102" si="110">IF(Q90=0,0,((V90/Q90)-1)*100)</f>
        <v>36.363636363636353</v>
      </c>
      <c r="X90" s="359"/>
    </row>
    <row r="91" spans="12:26" ht="13.5" thickTop="1">
      <c r="L91" s="61" t="s">
        <v>13</v>
      </c>
      <c r="M91" s="78">
        <v>8</v>
      </c>
      <c r="N91" s="79">
        <v>0</v>
      </c>
      <c r="O91" s="216">
        <f>M91+N91</f>
        <v>8</v>
      </c>
      <c r="P91" s="80">
        <v>0</v>
      </c>
      <c r="Q91" s="216">
        <f t="shared" ref="Q91:Q92" si="111">O91+P91</f>
        <v>8</v>
      </c>
      <c r="R91" s="78">
        <v>4</v>
      </c>
      <c r="S91" s="79">
        <v>0</v>
      </c>
      <c r="T91" s="216">
        <f>R91+S91</f>
        <v>4</v>
      </c>
      <c r="U91" s="80">
        <v>0</v>
      </c>
      <c r="V91" s="216">
        <f>T91+U91</f>
        <v>4</v>
      </c>
      <c r="W91" s="81">
        <f t="shared" si="110"/>
        <v>-50</v>
      </c>
      <c r="X91" s="359"/>
    </row>
    <row r="92" spans="12:26">
      <c r="L92" s="61" t="s">
        <v>14</v>
      </c>
      <c r="M92" s="78">
        <v>5</v>
      </c>
      <c r="N92" s="79">
        <v>0</v>
      </c>
      <c r="O92" s="216">
        <f>M92+N92</f>
        <v>5</v>
      </c>
      <c r="P92" s="80">
        <v>0</v>
      </c>
      <c r="Q92" s="216">
        <f t="shared" si="111"/>
        <v>5</v>
      </c>
      <c r="R92" s="78">
        <v>3</v>
      </c>
      <c r="S92" s="79">
        <v>1</v>
      </c>
      <c r="T92" s="216">
        <f>R92+S92</f>
        <v>4</v>
      </c>
      <c r="U92" s="80">
        <v>0</v>
      </c>
      <c r="V92" s="216">
        <f>T92+U92</f>
        <v>4</v>
      </c>
      <c r="W92" s="81">
        <f t="shared" si="110"/>
        <v>-19.999999999999996</v>
      </c>
    </row>
    <row r="93" spans="12:26" ht="13.5" thickBot="1">
      <c r="L93" s="61" t="s">
        <v>15</v>
      </c>
      <c r="M93" s="78">
        <v>7</v>
      </c>
      <c r="N93" s="79">
        <v>0</v>
      </c>
      <c r="O93" s="216">
        <f>M93+N93</f>
        <v>7</v>
      </c>
      <c r="P93" s="80">
        <v>0</v>
      </c>
      <c r="Q93" s="216">
        <f>O93+P93</f>
        <v>7</v>
      </c>
      <c r="R93" s="78">
        <v>4</v>
      </c>
      <c r="S93" s="79">
        <v>0</v>
      </c>
      <c r="T93" s="216">
        <f>R93+S93</f>
        <v>4</v>
      </c>
      <c r="U93" s="80">
        <v>0</v>
      </c>
      <c r="V93" s="216">
        <f>T93+U93</f>
        <v>4</v>
      </c>
      <c r="W93" s="81">
        <f>IF(Q93=0,0,((V93/Q93)-1)*100)</f>
        <v>-42.857142857142861</v>
      </c>
    </row>
    <row r="94" spans="12:26" ht="14.25" thickTop="1" thickBot="1">
      <c r="L94" s="82" t="s">
        <v>61</v>
      </c>
      <c r="M94" s="83">
        <f>+M91+M92+M93</f>
        <v>20</v>
      </c>
      <c r="N94" s="84">
        <f t="shared" ref="N94:V94" si="112">+N91+N92+N93</f>
        <v>0</v>
      </c>
      <c r="O94" s="217">
        <f t="shared" si="112"/>
        <v>20</v>
      </c>
      <c r="P94" s="83">
        <f t="shared" si="112"/>
        <v>0</v>
      </c>
      <c r="Q94" s="217">
        <f t="shared" si="112"/>
        <v>20</v>
      </c>
      <c r="R94" s="83">
        <f t="shared" si="112"/>
        <v>11</v>
      </c>
      <c r="S94" s="84">
        <f t="shared" si="112"/>
        <v>1</v>
      </c>
      <c r="T94" s="217">
        <f t="shared" si="112"/>
        <v>12</v>
      </c>
      <c r="U94" s="83">
        <f t="shared" si="112"/>
        <v>0</v>
      </c>
      <c r="V94" s="217">
        <f t="shared" si="112"/>
        <v>12</v>
      </c>
      <c r="W94" s="85">
        <f>IF(Q94=0,0,((V94/Q94)-1)*100)</f>
        <v>-40</v>
      </c>
      <c r="X94" s="359"/>
      <c r="Y94" s="347"/>
      <c r="Z94" s="347">
        <f>SUM(X94:Y94)</f>
        <v>0</v>
      </c>
    </row>
    <row r="95" spans="12:26" ht="13.5" thickTop="1">
      <c r="L95" s="61" t="s">
        <v>16</v>
      </c>
      <c r="M95" s="78">
        <v>1</v>
      </c>
      <c r="N95" s="79">
        <v>0</v>
      </c>
      <c r="O95" s="216">
        <f>SUM(M95:N95)</f>
        <v>1</v>
      </c>
      <c r="P95" s="80">
        <v>0</v>
      </c>
      <c r="Q95" s="216">
        <f t="shared" ref="Q95:Q97" si="113">O95+P95</f>
        <v>1</v>
      </c>
      <c r="R95" s="78">
        <v>4</v>
      </c>
      <c r="S95" s="79">
        <v>0</v>
      </c>
      <c r="T95" s="216">
        <f>SUM(R95:S95)</f>
        <v>4</v>
      </c>
      <c r="U95" s="80">
        <v>0</v>
      </c>
      <c r="V95" s="216">
        <f>T95+U95</f>
        <v>4</v>
      </c>
      <c r="W95" s="81">
        <f t="shared" si="110"/>
        <v>300</v>
      </c>
    </row>
    <row r="96" spans="12:26">
      <c r="L96" s="61" t="s">
        <v>17</v>
      </c>
      <c r="M96" s="78">
        <v>2</v>
      </c>
      <c r="N96" s="79">
        <v>0</v>
      </c>
      <c r="O96" s="216">
        <f>SUM(M96:N96)</f>
        <v>2</v>
      </c>
      <c r="P96" s="80">
        <v>0</v>
      </c>
      <c r="Q96" s="216">
        <f>O96+P96</f>
        <v>2</v>
      </c>
      <c r="R96" s="78">
        <v>1</v>
      </c>
      <c r="S96" s="79">
        <v>0</v>
      </c>
      <c r="T96" s="216">
        <f>SUM(R96:S96)</f>
        <v>1</v>
      </c>
      <c r="U96" s="80">
        <v>0</v>
      </c>
      <c r="V96" s="216">
        <f>T96+U96</f>
        <v>1</v>
      </c>
      <c r="W96" s="81">
        <f>IF(Q96=0,0,((V96/Q96)-1)*100)</f>
        <v>-50</v>
      </c>
    </row>
    <row r="97" spans="12:26" ht="13.5" thickBot="1">
      <c r="L97" s="61" t="s">
        <v>18</v>
      </c>
      <c r="M97" s="78">
        <v>4</v>
      </c>
      <c r="N97" s="79">
        <v>0</v>
      </c>
      <c r="O97" s="218">
        <f>SUM(M97:N97)</f>
        <v>4</v>
      </c>
      <c r="P97" s="86">
        <v>0</v>
      </c>
      <c r="Q97" s="218">
        <f t="shared" si="113"/>
        <v>4</v>
      </c>
      <c r="R97" s="78">
        <v>1</v>
      </c>
      <c r="S97" s="79">
        <v>0</v>
      </c>
      <c r="T97" s="218">
        <f>SUM(R97:S97)</f>
        <v>1</v>
      </c>
      <c r="U97" s="86">
        <v>0</v>
      </c>
      <c r="V97" s="218">
        <f>T97+U97</f>
        <v>1</v>
      </c>
      <c r="W97" s="81">
        <f t="shared" si="110"/>
        <v>-75</v>
      </c>
    </row>
    <row r="98" spans="12:26" ht="14.25" thickTop="1" thickBot="1">
      <c r="L98" s="87" t="s">
        <v>39</v>
      </c>
      <c r="M98" s="88">
        <f>+M95+M96+M97</f>
        <v>7</v>
      </c>
      <c r="N98" s="88">
        <f t="shared" ref="N98:V98" si="114">+N95+N96+N97</f>
        <v>0</v>
      </c>
      <c r="O98" s="219">
        <f t="shared" si="114"/>
        <v>7</v>
      </c>
      <c r="P98" s="89">
        <f t="shared" si="114"/>
        <v>0</v>
      </c>
      <c r="Q98" s="219">
        <f t="shared" si="114"/>
        <v>7</v>
      </c>
      <c r="R98" s="88">
        <f t="shared" si="114"/>
        <v>6</v>
      </c>
      <c r="S98" s="88">
        <f t="shared" si="114"/>
        <v>0</v>
      </c>
      <c r="T98" s="219">
        <f t="shared" si="114"/>
        <v>6</v>
      </c>
      <c r="U98" s="89">
        <f t="shared" si="114"/>
        <v>0</v>
      </c>
      <c r="V98" s="219">
        <f t="shared" si="114"/>
        <v>6</v>
      </c>
      <c r="W98" s="90">
        <f t="shared" si="110"/>
        <v>-14.28571428571429</v>
      </c>
    </row>
    <row r="99" spans="12:26" ht="13.5" thickTop="1">
      <c r="L99" s="61" t="s">
        <v>21</v>
      </c>
      <c r="M99" s="78">
        <v>2</v>
      </c>
      <c r="N99" s="79">
        <v>0</v>
      </c>
      <c r="O99" s="218">
        <f>SUM(M99:N99)</f>
        <v>2</v>
      </c>
      <c r="P99" s="91">
        <v>0</v>
      </c>
      <c r="Q99" s="218">
        <f t="shared" ref="Q99:Q101" si="115">O99+P99</f>
        <v>2</v>
      </c>
      <c r="R99" s="78">
        <v>1</v>
      </c>
      <c r="S99" s="79">
        <v>0</v>
      </c>
      <c r="T99" s="218">
        <f>SUM(R99:S99)</f>
        <v>1</v>
      </c>
      <c r="U99" s="91">
        <v>0</v>
      </c>
      <c r="V99" s="218">
        <f>T99+U99</f>
        <v>1</v>
      </c>
      <c r="W99" s="81">
        <f t="shared" si="110"/>
        <v>-50</v>
      </c>
    </row>
    <row r="100" spans="12:26">
      <c r="L100" s="61" t="s">
        <v>22</v>
      </c>
      <c r="M100" s="78">
        <v>6</v>
      </c>
      <c r="N100" s="79">
        <v>0</v>
      </c>
      <c r="O100" s="218">
        <f>SUM(M100:N100)</f>
        <v>6</v>
      </c>
      <c r="P100" s="80">
        <v>0</v>
      </c>
      <c r="Q100" s="218">
        <f t="shared" si="115"/>
        <v>6</v>
      </c>
      <c r="R100" s="78">
        <v>5</v>
      </c>
      <c r="S100" s="79">
        <v>0</v>
      </c>
      <c r="T100" s="218">
        <f>SUM(R100:S100)</f>
        <v>5</v>
      </c>
      <c r="U100" s="80">
        <v>0</v>
      </c>
      <c r="V100" s="218">
        <f>T100+U100</f>
        <v>5</v>
      </c>
      <c r="W100" s="81">
        <f t="shared" si="110"/>
        <v>-16.666666666666664</v>
      </c>
    </row>
    <row r="101" spans="12:26" ht="13.5" thickBot="1">
      <c r="L101" s="61" t="s">
        <v>23</v>
      </c>
      <c r="M101" s="78">
        <v>5</v>
      </c>
      <c r="N101" s="79">
        <v>0</v>
      </c>
      <c r="O101" s="218">
        <f>SUM(M101:N101)</f>
        <v>5</v>
      </c>
      <c r="P101" s="80">
        <v>0</v>
      </c>
      <c r="Q101" s="218">
        <f t="shared" si="115"/>
        <v>5</v>
      </c>
      <c r="R101" s="78">
        <v>24</v>
      </c>
      <c r="S101" s="79">
        <v>0</v>
      </c>
      <c r="T101" s="218">
        <f>SUM(R101:S101)</f>
        <v>24</v>
      </c>
      <c r="U101" s="80"/>
      <c r="V101" s="218">
        <f>T101+U101</f>
        <v>24</v>
      </c>
      <c r="W101" s="81">
        <f t="shared" si="110"/>
        <v>380</v>
      </c>
    </row>
    <row r="102" spans="12:26" ht="14.25" thickTop="1" thickBot="1">
      <c r="L102" s="82" t="s">
        <v>40</v>
      </c>
      <c r="M102" s="83">
        <f>+M99+M100+M101</f>
        <v>13</v>
      </c>
      <c r="N102" s="84">
        <f t="shared" ref="N102:V102" si="116">+N99+N100+N101</f>
        <v>0</v>
      </c>
      <c r="O102" s="217">
        <f t="shared" si="116"/>
        <v>13</v>
      </c>
      <c r="P102" s="83">
        <f t="shared" si="116"/>
        <v>0</v>
      </c>
      <c r="Q102" s="217">
        <f t="shared" si="116"/>
        <v>13</v>
      </c>
      <c r="R102" s="83">
        <f t="shared" si="116"/>
        <v>30</v>
      </c>
      <c r="S102" s="84">
        <f t="shared" si="116"/>
        <v>0</v>
      </c>
      <c r="T102" s="217">
        <f t="shared" si="116"/>
        <v>30</v>
      </c>
      <c r="U102" s="83">
        <f t="shared" si="116"/>
        <v>0</v>
      </c>
      <c r="V102" s="217">
        <f t="shared" si="116"/>
        <v>30</v>
      </c>
      <c r="W102" s="85">
        <f t="shared" si="110"/>
        <v>130.76923076923075</v>
      </c>
    </row>
    <row r="103" spans="12:26" ht="14.25" thickTop="1" thickBot="1">
      <c r="L103" s="82" t="s">
        <v>62</v>
      </c>
      <c r="M103" s="83">
        <f t="shared" ref="M103:V103" si="117">+M94+M98+M102</f>
        <v>40</v>
      </c>
      <c r="N103" s="84">
        <f t="shared" si="117"/>
        <v>0</v>
      </c>
      <c r="O103" s="217">
        <f t="shared" si="117"/>
        <v>40</v>
      </c>
      <c r="P103" s="83">
        <f t="shared" si="117"/>
        <v>0</v>
      </c>
      <c r="Q103" s="217">
        <f t="shared" si="117"/>
        <v>40</v>
      </c>
      <c r="R103" s="83">
        <f t="shared" si="117"/>
        <v>47</v>
      </c>
      <c r="S103" s="84">
        <f t="shared" si="117"/>
        <v>1</v>
      </c>
      <c r="T103" s="217">
        <f t="shared" si="117"/>
        <v>48</v>
      </c>
      <c r="U103" s="83">
        <f t="shared" si="117"/>
        <v>0</v>
      </c>
      <c r="V103" s="217">
        <f t="shared" si="117"/>
        <v>48</v>
      </c>
      <c r="W103" s="85">
        <f>IF(Q103=0,0,((V103/Q103)-1)*100)</f>
        <v>19.999999999999996</v>
      </c>
      <c r="X103" s="406">
        <f>+O103+O181</f>
        <v>40</v>
      </c>
      <c r="Y103" s="347">
        <f>+T103+T181</f>
        <v>48</v>
      </c>
      <c r="Z103" s="359">
        <f>IF(X103=0,0,(Y103/X103-1))</f>
        <v>0.19999999999999996</v>
      </c>
    </row>
    <row r="104" spans="12:26" ht="14.25" thickTop="1" thickBot="1">
      <c r="L104" s="82" t="s">
        <v>7</v>
      </c>
      <c r="M104" s="83">
        <f t="shared" ref="M104:V104" si="118">+M90+M94+M98+M102</f>
        <v>51</v>
      </c>
      <c r="N104" s="84">
        <f t="shared" si="118"/>
        <v>0</v>
      </c>
      <c r="O104" s="217">
        <f t="shared" si="118"/>
        <v>51</v>
      </c>
      <c r="P104" s="83">
        <f t="shared" si="118"/>
        <v>0</v>
      </c>
      <c r="Q104" s="217">
        <f t="shared" si="118"/>
        <v>51</v>
      </c>
      <c r="R104" s="83">
        <f t="shared" si="118"/>
        <v>62</v>
      </c>
      <c r="S104" s="84">
        <f t="shared" si="118"/>
        <v>1</v>
      </c>
      <c r="T104" s="217">
        <f t="shared" si="118"/>
        <v>63</v>
      </c>
      <c r="U104" s="83">
        <f t="shared" si="118"/>
        <v>0</v>
      </c>
      <c r="V104" s="217">
        <f t="shared" si="118"/>
        <v>63</v>
      </c>
      <c r="W104" s="85">
        <f>IF(Q104=0,0,((V104/Q104)-1)*100)</f>
        <v>23.529411764705888</v>
      </c>
      <c r="X104" s="406">
        <f>+O104+O130</f>
        <v>1141</v>
      </c>
      <c r="Y104" s="347">
        <f>+T104+T182</f>
        <v>63</v>
      </c>
      <c r="Z104" s="359">
        <f>IF(X104=0,0,(Y104/X104-1))</f>
        <v>-0.94478527607361962</v>
      </c>
    </row>
    <row r="105" spans="12:26" ht="14.25" thickTop="1" thickBot="1"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2:26" ht="13.5" thickTop="1">
      <c r="L106" s="442" t="s">
        <v>41</v>
      </c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4"/>
    </row>
    <row r="107" spans="12:26" ht="13.5" thickBot="1">
      <c r="L107" s="445" t="s">
        <v>44</v>
      </c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7"/>
    </row>
    <row r="108" spans="12:26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2:26" ht="14.25" thickTop="1" thickBot="1">
      <c r="L109" s="59"/>
      <c r="M109" s="230" t="s">
        <v>58</v>
      </c>
      <c r="N109" s="231"/>
      <c r="O109" s="232"/>
      <c r="P109" s="230"/>
      <c r="Q109" s="230"/>
      <c r="R109" s="230" t="s">
        <v>59</v>
      </c>
      <c r="S109" s="231"/>
      <c r="T109" s="232"/>
      <c r="U109" s="230"/>
      <c r="V109" s="230"/>
      <c r="W109" s="389" t="s">
        <v>2</v>
      </c>
    </row>
    <row r="110" spans="12:26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90" t="s">
        <v>4</v>
      </c>
    </row>
    <row r="111" spans="12:26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91"/>
    </row>
    <row r="112" spans="12:26" ht="5.25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</row>
    <row r="113" spans="12:26">
      <c r="L113" s="61" t="s">
        <v>10</v>
      </c>
      <c r="M113" s="78">
        <v>29</v>
      </c>
      <c r="N113" s="79">
        <v>41</v>
      </c>
      <c r="O113" s="216">
        <f>M113+N113</f>
        <v>70</v>
      </c>
      <c r="P113" s="80">
        <v>0</v>
      </c>
      <c r="Q113" s="216">
        <f t="shared" ref="Q113:Q115" si="119">O113+P113</f>
        <v>70</v>
      </c>
      <c r="R113" s="78">
        <v>91</v>
      </c>
      <c r="S113" s="79">
        <v>63</v>
      </c>
      <c r="T113" s="216">
        <f>R113+S113</f>
        <v>154</v>
      </c>
      <c r="U113" s="80">
        <v>0</v>
      </c>
      <c r="V113" s="216">
        <f>T113+U113</f>
        <v>154</v>
      </c>
      <c r="W113" s="81">
        <f>IF(Q113=0,0,((V113/Q113)-1)*100)</f>
        <v>120.00000000000001</v>
      </c>
      <c r="X113" s="348"/>
    </row>
    <row r="114" spans="12:26">
      <c r="L114" s="61" t="s">
        <v>11</v>
      </c>
      <c r="M114" s="78">
        <v>25</v>
      </c>
      <c r="N114" s="79">
        <v>49</v>
      </c>
      <c r="O114" s="216">
        <f>M114+N114</f>
        <v>74</v>
      </c>
      <c r="P114" s="80">
        <v>0</v>
      </c>
      <c r="Q114" s="216">
        <f t="shared" si="119"/>
        <v>74</v>
      </c>
      <c r="R114" s="78">
        <v>88</v>
      </c>
      <c r="S114" s="79">
        <v>67</v>
      </c>
      <c r="T114" s="216">
        <f>R114+S114</f>
        <v>155</v>
      </c>
      <c r="U114" s="80">
        <v>0</v>
      </c>
      <c r="V114" s="216">
        <f>T114+U114</f>
        <v>155</v>
      </c>
      <c r="W114" s="81">
        <f>IF(Q114=0,0,((V114/Q114)-1)*100)</f>
        <v>109.45945945945948</v>
      </c>
      <c r="X114" s="348"/>
    </row>
    <row r="115" spans="12:26" ht="13.5" thickBot="1">
      <c r="L115" s="67" t="s">
        <v>12</v>
      </c>
      <c r="M115" s="78">
        <v>32</v>
      </c>
      <c r="N115" s="79">
        <v>43</v>
      </c>
      <c r="O115" s="216">
        <f>M115+N115</f>
        <v>75</v>
      </c>
      <c r="P115" s="80">
        <v>0</v>
      </c>
      <c r="Q115" s="216">
        <f t="shared" si="119"/>
        <v>75</v>
      </c>
      <c r="R115" s="78">
        <v>93</v>
      </c>
      <c r="S115" s="79">
        <v>83</v>
      </c>
      <c r="T115" s="216">
        <f>R115+S115</f>
        <v>176</v>
      </c>
      <c r="U115" s="80">
        <v>0</v>
      </c>
      <c r="V115" s="216">
        <f>T115+U115</f>
        <v>176</v>
      </c>
      <c r="W115" s="81">
        <f>IF(Q115=0,0,((V115/Q115)-1)*100)</f>
        <v>134.66666666666666</v>
      </c>
    </row>
    <row r="116" spans="12:26" ht="14.25" thickTop="1" thickBot="1">
      <c r="L116" s="82" t="s">
        <v>38</v>
      </c>
      <c r="M116" s="83">
        <f>+M113+M114+M115</f>
        <v>86</v>
      </c>
      <c r="N116" s="84">
        <f t="shared" ref="N116:V116" si="120">+N113+N114+N115</f>
        <v>133</v>
      </c>
      <c r="O116" s="217">
        <f t="shared" si="120"/>
        <v>219</v>
      </c>
      <c r="P116" s="83">
        <f t="shared" si="120"/>
        <v>0</v>
      </c>
      <c r="Q116" s="217">
        <f t="shared" si="120"/>
        <v>219</v>
      </c>
      <c r="R116" s="83">
        <f t="shared" si="120"/>
        <v>272</v>
      </c>
      <c r="S116" s="84">
        <f t="shared" si="120"/>
        <v>213</v>
      </c>
      <c r="T116" s="217">
        <f t="shared" si="120"/>
        <v>485</v>
      </c>
      <c r="U116" s="83">
        <f t="shared" si="120"/>
        <v>0</v>
      </c>
      <c r="V116" s="217">
        <f t="shared" si="120"/>
        <v>485</v>
      </c>
      <c r="W116" s="85">
        <f t="shared" ref="W116:W128" si="121">IF(Q116=0,0,((V116/Q116)-1)*100)</f>
        <v>121.46118721461185</v>
      </c>
      <c r="X116" s="359"/>
    </row>
    <row r="117" spans="12:26" ht="13.5" thickTop="1">
      <c r="L117" s="61" t="s">
        <v>13</v>
      </c>
      <c r="M117" s="78">
        <v>29</v>
      </c>
      <c r="N117" s="79">
        <v>46</v>
      </c>
      <c r="O117" s="216">
        <f>M117+N117</f>
        <v>75</v>
      </c>
      <c r="P117" s="80">
        <v>0</v>
      </c>
      <c r="Q117" s="216">
        <f t="shared" ref="Q117:Q118" si="122">O117+P117</f>
        <v>75</v>
      </c>
      <c r="R117" s="78">
        <v>84</v>
      </c>
      <c r="S117" s="79">
        <v>118</v>
      </c>
      <c r="T117" s="216">
        <f>R117+S117</f>
        <v>202</v>
      </c>
      <c r="U117" s="80">
        <v>0</v>
      </c>
      <c r="V117" s="216">
        <f>T117+U117</f>
        <v>202</v>
      </c>
      <c r="W117" s="81">
        <f t="shared" si="121"/>
        <v>169.33333333333334</v>
      </c>
      <c r="X117" s="359"/>
    </row>
    <row r="118" spans="12:26">
      <c r="L118" s="61" t="s">
        <v>14</v>
      </c>
      <c r="M118" s="78">
        <v>25</v>
      </c>
      <c r="N118" s="79">
        <v>52</v>
      </c>
      <c r="O118" s="216">
        <f>M118+N118</f>
        <v>77</v>
      </c>
      <c r="P118" s="80">
        <v>0</v>
      </c>
      <c r="Q118" s="216">
        <f t="shared" si="122"/>
        <v>77</v>
      </c>
      <c r="R118" s="78">
        <v>81</v>
      </c>
      <c r="S118" s="79">
        <v>154</v>
      </c>
      <c r="T118" s="216">
        <f>R118+S118</f>
        <v>235</v>
      </c>
      <c r="U118" s="80">
        <v>0</v>
      </c>
      <c r="V118" s="216">
        <f>T118+U118</f>
        <v>235</v>
      </c>
      <c r="W118" s="81">
        <f t="shared" si="121"/>
        <v>205.19480519480518</v>
      </c>
    </row>
    <row r="119" spans="12:26" ht="13.5" thickBot="1">
      <c r="L119" s="61" t="s">
        <v>15</v>
      </c>
      <c r="M119" s="78">
        <v>30</v>
      </c>
      <c r="N119" s="79">
        <v>43</v>
      </c>
      <c r="O119" s="216">
        <f>M119+N119</f>
        <v>73</v>
      </c>
      <c r="P119" s="80">
        <v>0</v>
      </c>
      <c r="Q119" s="216">
        <f>O119+P119</f>
        <v>73</v>
      </c>
      <c r="R119" s="78">
        <v>99</v>
      </c>
      <c r="S119" s="79">
        <v>110</v>
      </c>
      <c r="T119" s="216">
        <f>R119+S119</f>
        <v>209</v>
      </c>
      <c r="U119" s="80">
        <v>0</v>
      </c>
      <c r="V119" s="216">
        <f>T119+U119</f>
        <v>209</v>
      </c>
      <c r="W119" s="81">
        <f>IF(Q119=0,0,((V119/Q119)-1)*100)</f>
        <v>186.30136986301369</v>
      </c>
    </row>
    <row r="120" spans="12:26" ht="14.25" thickTop="1" thickBot="1">
      <c r="L120" s="82" t="s">
        <v>61</v>
      </c>
      <c r="M120" s="83">
        <f>+M117+M118+M119</f>
        <v>84</v>
      </c>
      <c r="N120" s="84">
        <f t="shared" ref="N120:V120" si="123">+N117+N118+N119</f>
        <v>141</v>
      </c>
      <c r="O120" s="217">
        <f t="shared" si="123"/>
        <v>225</v>
      </c>
      <c r="P120" s="83">
        <f t="shared" si="123"/>
        <v>0</v>
      </c>
      <c r="Q120" s="217">
        <f t="shared" si="123"/>
        <v>225</v>
      </c>
      <c r="R120" s="83">
        <f t="shared" si="123"/>
        <v>264</v>
      </c>
      <c r="S120" s="84">
        <f t="shared" si="123"/>
        <v>382</v>
      </c>
      <c r="T120" s="217">
        <f t="shared" si="123"/>
        <v>646</v>
      </c>
      <c r="U120" s="83">
        <f t="shared" si="123"/>
        <v>0</v>
      </c>
      <c r="V120" s="217">
        <f t="shared" si="123"/>
        <v>646</v>
      </c>
      <c r="W120" s="85">
        <f>IF(Q120=0,0,((V120/Q120)-1)*100)</f>
        <v>187.11111111111109</v>
      </c>
      <c r="X120" s="359"/>
      <c r="Y120" s="347"/>
      <c r="Z120" s="347">
        <f>SUM(X120:Y120)</f>
        <v>0</v>
      </c>
    </row>
    <row r="121" spans="12:26" ht="13.5" thickTop="1">
      <c r="L121" s="61" t="s">
        <v>16</v>
      </c>
      <c r="M121" s="78">
        <v>22</v>
      </c>
      <c r="N121" s="79">
        <v>47</v>
      </c>
      <c r="O121" s="216">
        <f>SUM(M121:N121)</f>
        <v>69</v>
      </c>
      <c r="P121" s="80">
        <v>0</v>
      </c>
      <c r="Q121" s="216">
        <f t="shared" ref="Q121:Q123" si="124">O121+P121</f>
        <v>69</v>
      </c>
      <c r="R121" s="78">
        <v>99</v>
      </c>
      <c r="S121" s="79">
        <v>110</v>
      </c>
      <c r="T121" s="216">
        <f>SUM(R121:S121)</f>
        <v>209</v>
      </c>
      <c r="U121" s="80">
        <v>0</v>
      </c>
      <c r="V121" s="216">
        <f>T121+U121</f>
        <v>209</v>
      </c>
      <c r="W121" s="81">
        <f t="shared" si="121"/>
        <v>202.89855072463769</v>
      </c>
    </row>
    <row r="122" spans="12:26">
      <c r="L122" s="61" t="s">
        <v>17</v>
      </c>
      <c r="M122" s="78">
        <v>36</v>
      </c>
      <c r="N122" s="79">
        <v>69</v>
      </c>
      <c r="O122" s="216">
        <f>SUM(M122:N122)</f>
        <v>105</v>
      </c>
      <c r="P122" s="80">
        <v>0</v>
      </c>
      <c r="Q122" s="216">
        <f>O122+P122</f>
        <v>105</v>
      </c>
      <c r="R122" s="78">
        <v>114</v>
      </c>
      <c r="S122" s="79">
        <v>98</v>
      </c>
      <c r="T122" s="216">
        <f>SUM(R122:S122)</f>
        <v>212</v>
      </c>
      <c r="U122" s="80">
        <v>0</v>
      </c>
      <c r="V122" s="216">
        <f>T122+U122</f>
        <v>212</v>
      </c>
      <c r="W122" s="81">
        <f>IF(Q122=0,0,((V122/Q122)-1)*100)</f>
        <v>101.9047619047619</v>
      </c>
    </row>
    <row r="123" spans="12:26" ht="13.5" thickBot="1">
      <c r="L123" s="61" t="s">
        <v>18</v>
      </c>
      <c r="M123" s="78">
        <v>35</v>
      </c>
      <c r="N123" s="79">
        <v>76</v>
      </c>
      <c r="O123" s="218">
        <f>SUM(M123:N123)</f>
        <v>111</v>
      </c>
      <c r="P123" s="86">
        <v>0</v>
      </c>
      <c r="Q123" s="218">
        <f t="shared" si="124"/>
        <v>111</v>
      </c>
      <c r="R123" s="78">
        <v>95</v>
      </c>
      <c r="S123" s="79">
        <v>112</v>
      </c>
      <c r="T123" s="218">
        <f>SUM(R123:S123)</f>
        <v>207</v>
      </c>
      <c r="U123" s="86">
        <v>0</v>
      </c>
      <c r="V123" s="218">
        <f>T123+U123</f>
        <v>207</v>
      </c>
      <c r="W123" s="81">
        <f t="shared" si="121"/>
        <v>86.486486486486484</v>
      </c>
    </row>
    <row r="124" spans="12:26" ht="14.25" thickTop="1" thickBot="1">
      <c r="L124" s="87" t="s">
        <v>39</v>
      </c>
      <c r="M124" s="88">
        <f>+M121+M122+M123</f>
        <v>93</v>
      </c>
      <c r="N124" s="88">
        <f t="shared" ref="N124:V124" si="125">+N121+N122+N123</f>
        <v>192</v>
      </c>
      <c r="O124" s="219">
        <f t="shared" si="125"/>
        <v>285</v>
      </c>
      <c r="P124" s="89">
        <f t="shared" si="125"/>
        <v>0</v>
      </c>
      <c r="Q124" s="219">
        <f t="shared" si="125"/>
        <v>285</v>
      </c>
      <c r="R124" s="88">
        <f t="shared" si="125"/>
        <v>308</v>
      </c>
      <c r="S124" s="88">
        <f t="shared" si="125"/>
        <v>320</v>
      </c>
      <c r="T124" s="219">
        <f t="shared" si="125"/>
        <v>628</v>
      </c>
      <c r="U124" s="89">
        <f t="shared" si="125"/>
        <v>0</v>
      </c>
      <c r="V124" s="219">
        <f t="shared" si="125"/>
        <v>628</v>
      </c>
      <c r="W124" s="90">
        <f t="shared" si="121"/>
        <v>120.35087719298248</v>
      </c>
    </row>
    <row r="125" spans="12:26" ht="13.5" thickTop="1">
      <c r="L125" s="61" t="s">
        <v>21</v>
      </c>
      <c r="M125" s="78">
        <v>35</v>
      </c>
      <c r="N125" s="79">
        <v>73</v>
      </c>
      <c r="O125" s="218">
        <f>SUM(M125:N125)</f>
        <v>108</v>
      </c>
      <c r="P125" s="91">
        <v>0</v>
      </c>
      <c r="Q125" s="218">
        <f t="shared" ref="Q125:Q127" si="126">O125+P125</f>
        <v>108</v>
      </c>
      <c r="R125" s="78">
        <v>98</v>
      </c>
      <c r="S125" s="79">
        <v>126</v>
      </c>
      <c r="T125" s="218">
        <f>SUM(R125:S125)</f>
        <v>224</v>
      </c>
      <c r="U125" s="91">
        <v>0</v>
      </c>
      <c r="V125" s="218">
        <f>T125+U125</f>
        <v>224</v>
      </c>
      <c r="W125" s="81">
        <f t="shared" si="121"/>
        <v>107.40740740740739</v>
      </c>
    </row>
    <row r="126" spans="12:26">
      <c r="L126" s="61" t="s">
        <v>22</v>
      </c>
      <c r="M126" s="78">
        <v>85</v>
      </c>
      <c r="N126" s="79">
        <v>50</v>
      </c>
      <c r="O126" s="218">
        <f>SUM(M126:N126)</f>
        <v>135</v>
      </c>
      <c r="P126" s="80">
        <v>0</v>
      </c>
      <c r="Q126" s="218">
        <f t="shared" si="126"/>
        <v>135</v>
      </c>
      <c r="R126" s="78">
        <v>89</v>
      </c>
      <c r="S126" s="79">
        <v>110</v>
      </c>
      <c r="T126" s="218">
        <f>SUM(R126:S126)</f>
        <v>199</v>
      </c>
      <c r="U126" s="80">
        <v>0</v>
      </c>
      <c r="V126" s="218">
        <f>T126+U126</f>
        <v>199</v>
      </c>
      <c r="W126" s="81">
        <f t="shared" si="121"/>
        <v>47.407407407407412</v>
      </c>
    </row>
    <row r="127" spans="12:26" ht="13.5" thickBot="1">
      <c r="L127" s="61" t="s">
        <v>23</v>
      </c>
      <c r="M127" s="78">
        <v>72</v>
      </c>
      <c r="N127" s="79">
        <v>46</v>
      </c>
      <c r="O127" s="218">
        <f>SUM(M127:N127)</f>
        <v>118</v>
      </c>
      <c r="P127" s="80">
        <v>0</v>
      </c>
      <c r="Q127" s="218">
        <f t="shared" si="126"/>
        <v>118</v>
      </c>
      <c r="R127" s="78">
        <v>98</v>
      </c>
      <c r="S127" s="79">
        <v>55</v>
      </c>
      <c r="T127" s="218">
        <f>SUM(R127:S127)</f>
        <v>153</v>
      </c>
      <c r="U127" s="80">
        <v>0</v>
      </c>
      <c r="V127" s="218">
        <f>T127+U127</f>
        <v>153</v>
      </c>
      <c r="W127" s="81">
        <f t="shared" si="121"/>
        <v>29.661016949152554</v>
      </c>
    </row>
    <row r="128" spans="12:26" ht="14.25" thickTop="1" thickBot="1">
      <c r="L128" s="82" t="s">
        <v>40</v>
      </c>
      <c r="M128" s="83">
        <f>+M125+M126+M127</f>
        <v>192</v>
      </c>
      <c r="N128" s="84">
        <f t="shared" ref="N128:V128" si="127">+N125+N126+N127</f>
        <v>169</v>
      </c>
      <c r="O128" s="217">
        <f t="shared" si="127"/>
        <v>361</v>
      </c>
      <c r="P128" s="83">
        <f t="shared" si="127"/>
        <v>0</v>
      </c>
      <c r="Q128" s="217">
        <f t="shared" si="127"/>
        <v>361</v>
      </c>
      <c r="R128" s="83">
        <f t="shared" si="127"/>
        <v>285</v>
      </c>
      <c r="S128" s="84">
        <f t="shared" si="127"/>
        <v>291</v>
      </c>
      <c r="T128" s="217">
        <f t="shared" si="127"/>
        <v>576</v>
      </c>
      <c r="U128" s="83">
        <f t="shared" si="127"/>
        <v>0</v>
      </c>
      <c r="V128" s="217">
        <f t="shared" si="127"/>
        <v>576</v>
      </c>
      <c r="W128" s="85">
        <f t="shared" si="121"/>
        <v>59.556786703601119</v>
      </c>
      <c r="X128" s="348"/>
    </row>
    <row r="129" spans="12:26" ht="14.25" thickTop="1" thickBot="1">
      <c r="L129" s="82" t="s">
        <v>62</v>
      </c>
      <c r="M129" s="83">
        <f t="shared" ref="M129:V129" si="128">+M120+M124+M128</f>
        <v>369</v>
      </c>
      <c r="N129" s="84">
        <f t="shared" si="128"/>
        <v>502</v>
      </c>
      <c r="O129" s="217">
        <f t="shared" si="128"/>
        <v>871</v>
      </c>
      <c r="P129" s="83">
        <f t="shared" si="128"/>
        <v>0</v>
      </c>
      <c r="Q129" s="217">
        <f t="shared" si="128"/>
        <v>871</v>
      </c>
      <c r="R129" s="83">
        <f t="shared" si="128"/>
        <v>857</v>
      </c>
      <c r="S129" s="84">
        <f t="shared" si="128"/>
        <v>993</v>
      </c>
      <c r="T129" s="217">
        <f t="shared" si="128"/>
        <v>1850</v>
      </c>
      <c r="U129" s="83">
        <f t="shared" si="128"/>
        <v>0</v>
      </c>
      <c r="V129" s="217">
        <f t="shared" si="128"/>
        <v>1850</v>
      </c>
      <c r="W129" s="85">
        <f>IF(Q129=0,0,((V129/Q129)-1)*100)</f>
        <v>112.39954075774969</v>
      </c>
      <c r="X129" s="406">
        <f>+O129+O207</f>
        <v>871</v>
      </c>
      <c r="Y129" s="347">
        <f>+T129+T207</f>
        <v>2863</v>
      </c>
      <c r="Z129" s="359">
        <f>IF(X129=0,0,(Y129/X129-1))</f>
        <v>2.2870264064293915</v>
      </c>
    </row>
    <row r="130" spans="12:26" ht="14.25" thickTop="1" thickBot="1">
      <c r="L130" s="82" t="s">
        <v>7</v>
      </c>
      <c r="M130" s="83">
        <f t="shared" ref="M130:V130" si="129">+M116+M120+M124+M128</f>
        <v>455</v>
      </c>
      <c r="N130" s="84">
        <f t="shared" si="129"/>
        <v>635</v>
      </c>
      <c r="O130" s="217">
        <f t="shared" si="129"/>
        <v>1090</v>
      </c>
      <c r="P130" s="83">
        <f t="shared" si="129"/>
        <v>0</v>
      </c>
      <c r="Q130" s="217">
        <f t="shared" si="129"/>
        <v>1090</v>
      </c>
      <c r="R130" s="83">
        <f t="shared" si="129"/>
        <v>1129</v>
      </c>
      <c r="S130" s="84">
        <f t="shared" si="129"/>
        <v>1206</v>
      </c>
      <c r="T130" s="217">
        <f t="shared" si="129"/>
        <v>2335</v>
      </c>
      <c r="U130" s="83">
        <f t="shared" si="129"/>
        <v>0</v>
      </c>
      <c r="V130" s="217">
        <f t="shared" si="129"/>
        <v>2335</v>
      </c>
      <c r="W130" s="85">
        <f>IF(Q130=0,0,((V130/Q130)-1)*100)</f>
        <v>114.22018348623854</v>
      </c>
      <c r="X130" s="406">
        <f>+O130+O208</f>
        <v>1090</v>
      </c>
      <c r="Y130" s="347">
        <f>+T130+T208</f>
        <v>3512</v>
      </c>
      <c r="Z130" s="359">
        <f>IF(X130=0,0,(Y130/X130-1))</f>
        <v>2.2220183486238532</v>
      </c>
    </row>
    <row r="131" spans="12:26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6" ht="13.5" thickTop="1">
      <c r="L132" s="442" t="s">
        <v>42</v>
      </c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4"/>
    </row>
    <row r="133" spans="12:26" ht="13.5" thickBot="1">
      <c r="L133" s="445" t="s">
        <v>45</v>
      </c>
      <c r="M133" s="446"/>
      <c r="N133" s="446"/>
      <c r="O133" s="446"/>
      <c r="P133" s="446"/>
      <c r="Q133" s="446"/>
      <c r="R133" s="446"/>
      <c r="S133" s="446"/>
      <c r="T133" s="446"/>
      <c r="U133" s="446"/>
      <c r="V133" s="446"/>
      <c r="W133" s="447"/>
    </row>
    <row r="134" spans="12:26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6" ht="14.25" thickTop="1" thickBot="1">
      <c r="L135" s="59"/>
      <c r="M135" s="230" t="s">
        <v>58</v>
      </c>
      <c r="N135" s="231"/>
      <c r="O135" s="232"/>
      <c r="P135" s="230"/>
      <c r="Q135" s="230"/>
      <c r="R135" s="230" t="s">
        <v>59</v>
      </c>
      <c r="S135" s="231"/>
      <c r="T135" s="232"/>
      <c r="U135" s="230"/>
      <c r="V135" s="230"/>
      <c r="W135" s="389" t="s">
        <v>2</v>
      </c>
    </row>
    <row r="136" spans="12:26" ht="13.5" thickTop="1">
      <c r="L136" s="61" t="s">
        <v>3</v>
      </c>
      <c r="M136" s="62"/>
      <c r="N136" s="63"/>
      <c r="O136" s="64"/>
      <c r="P136" s="65"/>
      <c r="Q136" s="104"/>
      <c r="R136" s="62"/>
      <c r="S136" s="63"/>
      <c r="T136" s="64"/>
      <c r="U136" s="65"/>
      <c r="V136" s="104"/>
      <c r="W136" s="390" t="s">
        <v>4</v>
      </c>
    </row>
    <row r="137" spans="12:26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418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418" t="s">
        <v>7</v>
      </c>
      <c r="W137" s="391"/>
    </row>
    <row r="138" spans="12:26" ht="5.25" customHeight="1" thickTop="1">
      <c r="L138" s="61"/>
      <c r="M138" s="73"/>
      <c r="N138" s="74"/>
      <c r="O138" s="75"/>
      <c r="P138" s="76"/>
      <c r="Q138" s="106"/>
      <c r="R138" s="73"/>
      <c r="S138" s="74"/>
      <c r="T138" s="75"/>
      <c r="U138" s="76"/>
      <c r="V138" s="154"/>
      <c r="W138" s="77"/>
    </row>
    <row r="139" spans="12:26">
      <c r="L139" s="61" t="s">
        <v>10</v>
      </c>
      <c r="M139" s="78">
        <f t="shared" ref="M139:N145" si="130">+M87+M113</f>
        <v>33</v>
      </c>
      <c r="N139" s="79">
        <f t="shared" si="130"/>
        <v>41</v>
      </c>
      <c r="O139" s="216">
        <f>M139+N139</f>
        <v>74</v>
      </c>
      <c r="P139" s="80">
        <f t="shared" ref="P139:P145" si="131">+P87+P113</f>
        <v>0</v>
      </c>
      <c r="Q139" s="225">
        <f t="shared" ref="Q139:Q141" si="132">O139+P139</f>
        <v>74</v>
      </c>
      <c r="R139" s="78">
        <f t="shared" ref="R139:S145" si="133">+R87+R113</f>
        <v>94</v>
      </c>
      <c r="S139" s="79">
        <f t="shared" si="133"/>
        <v>63</v>
      </c>
      <c r="T139" s="216">
        <f>R139+S139</f>
        <v>157</v>
      </c>
      <c r="U139" s="80">
        <f t="shared" ref="U139:U145" si="134">+U87+U113</f>
        <v>0</v>
      </c>
      <c r="V139" s="226">
        <f>T139+U139</f>
        <v>157</v>
      </c>
      <c r="W139" s="81">
        <f>IF(Q139=0,0,((V139/Q139)-1)*100)</f>
        <v>112.16216216216215</v>
      </c>
      <c r="X139" s="348"/>
    </row>
    <row r="140" spans="12:26">
      <c r="L140" s="61" t="s">
        <v>11</v>
      </c>
      <c r="M140" s="78">
        <f t="shared" si="130"/>
        <v>29</v>
      </c>
      <c r="N140" s="79">
        <f t="shared" si="130"/>
        <v>49</v>
      </c>
      <c r="O140" s="216">
        <f>M140+N140</f>
        <v>78</v>
      </c>
      <c r="P140" s="80">
        <f t="shared" si="131"/>
        <v>0</v>
      </c>
      <c r="Q140" s="225">
        <f t="shared" si="132"/>
        <v>78</v>
      </c>
      <c r="R140" s="78">
        <f t="shared" si="133"/>
        <v>95</v>
      </c>
      <c r="S140" s="79">
        <f t="shared" si="133"/>
        <v>67</v>
      </c>
      <c r="T140" s="216">
        <f>R140+S140</f>
        <v>162</v>
      </c>
      <c r="U140" s="80">
        <f t="shared" si="134"/>
        <v>0</v>
      </c>
      <c r="V140" s="226">
        <f>T140+U140</f>
        <v>162</v>
      </c>
      <c r="W140" s="81">
        <f>IF(Q140=0,0,((V140/Q140)-1)*100)</f>
        <v>107.69230769230771</v>
      </c>
      <c r="X140" s="348"/>
    </row>
    <row r="141" spans="12:26" ht="13.5" thickBot="1">
      <c r="L141" s="67" t="s">
        <v>12</v>
      </c>
      <c r="M141" s="78">
        <f t="shared" si="130"/>
        <v>35</v>
      </c>
      <c r="N141" s="79">
        <f t="shared" si="130"/>
        <v>43</v>
      </c>
      <c r="O141" s="216">
        <f>M141+N141</f>
        <v>78</v>
      </c>
      <c r="P141" s="80">
        <f t="shared" si="131"/>
        <v>0</v>
      </c>
      <c r="Q141" s="225">
        <f t="shared" si="132"/>
        <v>78</v>
      </c>
      <c r="R141" s="78">
        <f t="shared" si="133"/>
        <v>98</v>
      </c>
      <c r="S141" s="79">
        <f t="shared" si="133"/>
        <v>83</v>
      </c>
      <c r="T141" s="216">
        <f>R141+S141</f>
        <v>181</v>
      </c>
      <c r="U141" s="80">
        <f t="shared" si="134"/>
        <v>0</v>
      </c>
      <c r="V141" s="226">
        <f>T141+U141</f>
        <v>181</v>
      </c>
      <c r="W141" s="81">
        <f>IF(Q141=0,0,((V141/Q141)-1)*100)</f>
        <v>132.05128205128207</v>
      </c>
    </row>
    <row r="142" spans="12:26" ht="14.25" thickTop="1" thickBot="1">
      <c r="L142" s="82" t="s">
        <v>38</v>
      </c>
      <c r="M142" s="83">
        <f>+M139+M140+M141</f>
        <v>97</v>
      </c>
      <c r="N142" s="84">
        <f t="shared" ref="N142:V142" si="135">+N139+N140+N141</f>
        <v>133</v>
      </c>
      <c r="O142" s="217">
        <f t="shared" si="135"/>
        <v>230</v>
      </c>
      <c r="P142" s="83">
        <f t="shared" si="135"/>
        <v>0</v>
      </c>
      <c r="Q142" s="217">
        <f t="shared" si="135"/>
        <v>230</v>
      </c>
      <c r="R142" s="83">
        <f t="shared" si="135"/>
        <v>287</v>
      </c>
      <c r="S142" s="84">
        <f t="shared" si="135"/>
        <v>213</v>
      </c>
      <c r="T142" s="217">
        <f t="shared" si="135"/>
        <v>500</v>
      </c>
      <c r="U142" s="83">
        <f t="shared" si="135"/>
        <v>0</v>
      </c>
      <c r="V142" s="217">
        <f t="shared" si="135"/>
        <v>500</v>
      </c>
      <c r="W142" s="85">
        <f t="shared" ref="W142" si="136">IF(Q142=0,0,((V142/Q142)-1)*100)</f>
        <v>117.39130434782608</v>
      </c>
      <c r="X142" s="359"/>
    </row>
    <row r="143" spans="12:26" ht="13.5" thickTop="1">
      <c r="L143" s="61" t="s">
        <v>13</v>
      </c>
      <c r="M143" s="78">
        <f t="shared" si="130"/>
        <v>37</v>
      </c>
      <c r="N143" s="79">
        <f t="shared" si="130"/>
        <v>46</v>
      </c>
      <c r="O143" s="216">
        <f t="shared" ref="O143:O153" si="137">M143+N143</f>
        <v>83</v>
      </c>
      <c r="P143" s="80">
        <f t="shared" si="131"/>
        <v>0</v>
      </c>
      <c r="Q143" s="225">
        <f t="shared" ref="Q143:Q144" si="138">O143+P143</f>
        <v>83</v>
      </c>
      <c r="R143" s="78">
        <f t="shared" si="133"/>
        <v>88</v>
      </c>
      <c r="S143" s="79">
        <f t="shared" si="133"/>
        <v>118</v>
      </c>
      <c r="T143" s="216">
        <f t="shared" ref="T143:T153" si="139">R143+S143</f>
        <v>206</v>
      </c>
      <c r="U143" s="80">
        <f t="shared" si="134"/>
        <v>0</v>
      </c>
      <c r="V143" s="226">
        <f>T143+U143</f>
        <v>206</v>
      </c>
      <c r="W143" s="81">
        <f>IF(Q143=0,0,((V143/Q143)-1)*100)</f>
        <v>148.19277108433738</v>
      </c>
      <c r="X143" s="359"/>
    </row>
    <row r="144" spans="12:26">
      <c r="L144" s="61" t="s">
        <v>14</v>
      </c>
      <c r="M144" s="78">
        <f t="shared" si="130"/>
        <v>30</v>
      </c>
      <c r="N144" s="79">
        <f t="shared" si="130"/>
        <v>52</v>
      </c>
      <c r="O144" s="216">
        <f t="shared" si="137"/>
        <v>82</v>
      </c>
      <c r="P144" s="80">
        <f t="shared" si="131"/>
        <v>0</v>
      </c>
      <c r="Q144" s="225">
        <f t="shared" si="138"/>
        <v>82</v>
      </c>
      <c r="R144" s="78">
        <f t="shared" si="133"/>
        <v>84</v>
      </c>
      <c r="S144" s="79">
        <f t="shared" si="133"/>
        <v>155</v>
      </c>
      <c r="T144" s="216">
        <f t="shared" si="139"/>
        <v>239</v>
      </c>
      <c r="U144" s="80">
        <f t="shared" si="134"/>
        <v>0</v>
      </c>
      <c r="V144" s="226">
        <f>T144+U144</f>
        <v>239</v>
      </c>
      <c r="W144" s="81">
        <f t="shared" ref="W144:W154" si="140">IF(Q144=0,0,((V144/Q144)-1)*100)</f>
        <v>191.46341463414635</v>
      </c>
      <c r="Z144" s="347" t="e">
        <f>SUM(#REF!)</f>
        <v>#REF!</v>
      </c>
    </row>
    <row r="145" spans="12:26" ht="13.5" thickBot="1">
      <c r="L145" s="61" t="s">
        <v>15</v>
      </c>
      <c r="M145" s="78">
        <f t="shared" si="130"/>
        <v>37</v>
      </c>
      <c r="N145" s="79">
        <f t="shared" si="130"/>
        <v>43</v>
      </c>
      <c r="O145" s="216">
        <f>M145+N145</f>
        <v>80</v>
      </c>
      <c r="P145" s="80">
        <f t="shared" si="131"/>
        <v>0</v>
      </c>
      <c r="Q145" s="225">
        <f>O145+P145</f>
        <v>80</v>
      </c>
      <c r="R145" s="78">
        <f t="shared" si="133"/>
        <v>103</v>
      </c>
      <c r="S145" s="79">
        <f t="shared" si="133"/>
        <v>110</v>
      </c>
      <c r="T145" s="216">
        <f>R145+S145</f>
        <v>213</v>
      </c>
      <c r="U145" s="80">
        <f t="shared" si="134"/>
        <v>0</v>
      </c>
      <c r="V145" s="226">
        <f>T145+U145</f>
        <v>213</v>
      </c>
      <c r="W145" s="81">
        <f>IF(Q145=0,0,((V145/Q145)-1)*100)</f>
        <v>166.25</v>
      </c>
    </row>
    <row r="146" spans="12:26" ht="14.25" thickTop="1" thickBot="1">
      <c r="L146" s="82" t="s">
        <v>61</v>
      </c>
      <c r="M146" s="83">
        <f>+M143+M144+M145</f>
        <v>104</v>
      </c>
      <c r="N146" s="84">
        <f t="shared" ref="N146:V146" si="141">+N143+N144+N145</f>
        <v>141</v>
      </c>
      <c r="O146" s="217">
        <f t="shared" si="141"/>
        <v>245</v>
      </c>
      <c r="P146" s="83">
        <f t="shared" si="141"/>
        <v>0</v>
      </c>
      <c r="Q146" s="217">
        <f t="shared" si="141"/>
        <v>245</v>
      </c>
      <c r="R146" s="83">
        <f t="shared" si="141"/>
        <v>275</v>
      </c>
      <c r="S146" s="84">
        <f t="shared" si="141"/>
        <v>383</v>
      </c>
      <c r="T146" s="217">
        <f t="shared" si="141"/>
        <v>658</v>
      </c>
      <c r="U146" s="83">
        <f t="shared" si="141"/>
        <v>0</v>
      </c>
      <c r="V146" s="217">
        <f t="shared" si="141"/>
        <v>658</v>
      </c>
      <c r="W146" s="85">
        <f>IF(Q146=0,0,((V146/Q146)-1)*100)</f>
        <v>168.57142857142856</v>
      </c>
      <c r="X146" s="359"/>
      <c r="Y146" s="347"/>
      <c r="Z146" s="347">
        <f>SUM(X146:Y146)</f>
        <v>0</v>
      </c>
    </row>
    <row r="147" spans="12:26" ht="13.5" thickTop="1">
      <c r="L147" s="61" t="s">
        <v>16</v>
      </c>
      <c r="M147" s="78">
        <f t="shared" ref="M147:N149" si="142">+M95+M121</f>
        <v>23</v>
      </c>
      <c r="N147" s="79">
        <f t="shared" si="142"/>
        <v>47</v>
      </c>
      <c r="O147" s="216">
        <f t="shared" si="137"/>
        <v>70</v>
      </c>
      <c r="P147" s="80">
        <f>+P95+P121</f>
        <v>0</v>
      </c>
      <c r="Q147" s="225">
        <f t="shared" ref="Q147:Q153" si="143">O147+P147</f>
        <v>70</v>
      </c>
      <c r="R147" s="78">
        <f t="shared" ref="R147:S149" si="144">+R95+R121</f>
        <v>103</v>
      </c>
      <c r="S147" s="79">
        <f t="shared" si="144"/>
        <v>110</v>
      </c>
      <c r="T147" s="216">
        <f t="shared" si="139"/>
        <v>213</v>
      </c>
      <c r="U147" s="80">
        <f>+U95+U121</f>
        <v>0</v>
      </c>
      <c r="V147" s="226">
        <f>T147+U147</f>
        <v>213</v>
      </c>
      <c r="W147" s="81">
        <f t="shared" si="140"/>
        <v>204.28571428571428</v>
      </c>
    </row>
    <row r="148" spans="12:26">
      <c r="L148" s="61" t="s">
        <v>17</v>
      </c>
      <c r="M148" s="78">
        <f t="shared" si="142"/>
        <v>38</v>
      </c>
      <c r="N148" s="79">
        <f t="shared" si="142"/>
        <v>69</v>
      </c>
      <c r="O148" s="216">
        <f>M148+N148</f>
        <v>107</v>
      </c>
      <c r="P148" s="80">
        <f>+P96+P122</f>
        <v>0</v>
      </c>
      <c r="Q148" s="225">
        <f>O148+P148</f>
        <v>107</v>
      </c>
      <c r="R148" s="78">
        <f t="shared" si="144"/>
        <v>115</v>
      </c>
      <c r="S148" s="79">
        <f t="shared" si="144"/>
        <v>98</v>
      </c>
      <c r="T148" s="216">
        <f>R148+S148</f>
        <v>213</v>
      </c>
      <c r="U148" s="80">
        <f>+U96+U122</f>
        <v>0</v>
      </c>
      <c r="V148" s="226">
        <f>T148+U148</f>
        <v>213</v>
      </c>
      <c r="W148" s="81">
        <f>IF(Q148=0,0,((V148/Q148)-1)*100)</f>
        <v>99.065420560747668</v>
      </c>
    </row>
    <row r="149" spans="12:26" ht="13.5" thickBot="1">
      <c r="L149" s="61" t="s">
        <v>18</v>
      </c>
      <c r="M149" s="78">
        <f t="shared" si="142"/>
        <v>39</v>
      </c>
      <c r="N149" s="79">
        <f t="shared" si="142"/>
        <v>76</v>
      </c>
      <c r="O149" s="218">
        <f t="shared" si="137"/>
        <v>115</v>
      </c>
      <c r="P149" s="86">
        <f>+P97+P123</f>
        <v>0</v>
      </c>
      <c r="Q149" s="225">
        <f t="shared" si="143"/>
        <v>115</v>
      </c>
      <c r="R149" s="78">
        <f t="shared" si="144"/>
        <v>96</v>
      </c>
      <c r="S149" s="79">
        <f t="shared" si="144"/>
        <v>112</v>
      </c>
      <c r="T149" s="218">
        <f t="shared" si="139"/>
        <v>208</v>
      </c>
      <c r="U149" s="86">
        <f>+U97+U123</f>
        <v>0</v>
      </c>
      <c r="V149" s="226">
        <f>T149+U149</f>
        <v>208</v>
      </c>
      <c r="W149" s="81">
        <f t="shared" si="140"/>
        <v>80.869565217391298</v>
      </c>
    </row>
    <row r="150" spans="12:26" ht="14.25" thickTop="1" thickBot="1">
      <c r="L150" s="87" t="s">
        <v>39</v>
      </c>
      <c r="M150" s="83">
        <f>+M147+M148+M149</f>
        <v>100</v>
      </c>
      <c r="N150" s="84">
        <f t="shared" ref="N150:V150" si="145">+N147+N148+N149</f>
        <v>192</v>
      </c>
      <c r="O150" s="217">
        <f t="shared" si="145"/>
        <v>292</v>
      </c>
      <c r="P150" s="83">
        <f t="shared" si="145"/>
        <v>0</v>
      </c>
      <c r="Q150" s="217">
        <f t="shared" si="145"/>
        <v>292</v>
      </c>
      <c r="R150" s="83">
        <f t="shared" si="145"/>
        <v>314</v>
      </c>
      <c r="S150" s="84">
        <f t="shared" si="145"/>
        <v>320</v>
      </c>
      <c r="T150" s="217">
        <f t="shared" si="145"/>
        <v>634</v>
      </c>
      <c r="U150" s="83">
        <f t="shared" si="145"/>
        <v>0</v>
      </c>
      <c r="V150" s="217">
        <f t="shared" si="145"/>
        <v>634</v>
      </c>
      <c r="W150" s="90">
        <f t="shared" si="140"/>
        <v>117.12328767123287</v>
      </c>
    </row>
    <row r="151" spans="12:26" ht="13.5" thickTop="1">
      <c r="L151" s="61" t="s">
        <v>21</v>
      </c>
      <c r="M151" s="78">
        <f t="shared" ref="M151:N153" si="146">+M99+M125</f>
        <v>37</v>
      </c>
      <c r="N151" s="79">
        <f t="shared" si="146"/>
        <v>73</v>
      </c>
      <c r="O151" s="218">
        <f t="shared" si="137"/>
        <v>110</v>
      </c>
      <c r="P151" s="91">
        <f>+P99+P125</f>
        <v>0</v>
      </c>
      <c r="Q151" s="225">
        <f t="shared" si="143"/>
        <v>110</v>
      </c>
      <c r="R151" s="78">
        <f t="shared" ref="R151:S153" si="147">+R99+R125</f>
        <v>99</v>
      </c>
      <c r="S151" s="79">
        <f t="shared" si="147"/>
        <v>126</v>
      </c>
      <c r="T151" s="218">
        <f t="shared" si="139"/>
        <v>225</v>
      </c>
      <c r="U151" s="91">
        <f>+U99+U125</f>
        <v>0</v>
      </c>
      <c r="V151" s="226">
        <f>T151+U151</f>
        <v>225</v>
      </c>
      <c r="W151" s="81">
        <f t="shared" si="140"/>
        <v>104.54545454545455</v>
      </c>
    </row>
    <row r="152" spans="12:26">
      <c r="L152" s="61" t="s">
        <v>22</v>
      </c>
      <c r="M152" s="78">
        <f t="shared" si="146"/>
        <v>91</v>
      </c>
      <c r="N152" s="79">
        <f t="shared" si="146"/>
        <v>50</v>
      </c>
      <c r="O152" s="218">
        <f t="shared" si="137"/>
        <v>141</v>
      </c>
      <c r="P152" s="80">
        <f>+P100+P126</f>
        <v>0</v>
      </c>
      <c r="Q152" s="225">
        <f t="shared" si="143"/>
        <v>141</v>
      </c>
      <c r="R152" s="78">
        <f t="shared" si="147"/>
        <v>94</v>
      </c>
      <c r="S152" s="79">
        <f t="shared" si="147"/>
        <v>110</v>
      </c>
      <c r="T152" s="218">
        <f t="shared" si="139"/>
        <v>204</v>
      </c>
      <c r="U152" s="80">
        <f>+U100+U126</f>
        <v>0</v>
      </c>
      <c r="V152" s="226">
        <f>T152+U152</f>
        <v>204</v>
      </c>
      <c r="W152" s="81">
        <f t="shared" si="140"/>
        <v>44.680851063829799</v>
      </c>
      <c r="X152" s="348"/>
    </row>
    <row r="153" spans="12:26" ht="13.5" thickBot="1">
      <c r="L153" s="61" t="s">
        <v>23</v>
      </c>
      <c r="M153" s="78">
        <f t="shared" si="146"/>
        <v>77</v>
      </c>
      <c r="N153" s="79">
        <f t="shared" si="146"/>
        <v>46</v>
      </c>
      <c r="O153" s="218">
        <f t="shared" si="137"/>
        <v>123</v>
      </c>
      <c r="P153" s="80">
        <f>+P101+P127</f>
        <v>0</v>
      </c>
      <c r="Q153" s="225">
        <f t="shared" si="143"/>
        <v>123</v>
      </c>
      <c r="R153" s="78">
        <f t="shared" si="147"/>
        <v>122</v>
      </c>
      <c r="S153" s="79">
        <f t="shared" si="147"/>
        <v>55</v>
      </c>
      <c r="T153" s="218">
        <f t="shared" si="139"/>
        <v>177</v>
      </c>
      <c r="U153" s="80">
        <f>+U101+U127</f>
        <v>0</v>
      </c>
      <c r="V153" s="226">
        <f>T153+U153</f>
        <v>177</v>
      </c>
      <c r="W153" s="81">
        <f t="shared" si="140"/>
        <v>43.90243902439024</v>
      </c>
    </row>
    <row r="154" spans="12:26" ht="14.25" thickTop="1" thickBot="1">
      <c r="L154" s="82" t="s">
        <v>40</v>
      </c>
      <c r="M154" s="83">
        <f>+M151+M152+M153</f>
        <v>205</v>
      </c>
      <c r="N154" s="84">
        <f t="shared" ref="N154:V154" si="148">+N151+N152+N153</f>
        <v>169</v>
      </c>
      <c r="O154" s="217">
        <f t="shared" si="148"/>
        <v>374</v>
      </c>
      <c r="P154" s="83">
        <f t="shared" si="148"/>
        <v>0</v>
      </c>
      <c r="Q154" s="217">
        <f t="shared" si="148"/>
        <v>374</v>
      </c>
      <c r="R154" s="83">
        <f t="shared" si="148"/>
        <v>315</v>
      </c>
      <c r="S154" s="84">
        <f t="shared" si="148"/>
        <v>291</v>
      </c>
      <c r="T154" s="217">
        <f t="shared" si="148"/>
        <v>606</v>
      </c>
      <c r="U154" s="83">
        <f t="shared" si="148"/>
        <v>0</v>
      </c>
      <c r="V154" s="217">
        <f t="shared" si="148"/>
        <v>606</v>
      </c>
      <c r="W154" s="85">
        <f t="shared" si="140"/>
        <v>62.032085561497333</v>
      </c>
    </row>
    <row r="155" spans="12:26" ht="14.25" thickTop="1" thickBot="1">
      <c r="L155" s="82" t="s">
        <v>62</v>
      </c>
      <c r="M155" s="83">
        <f t="shared" ref="M155:V155" si="149">+M146+M150+M154</f>
        <v>409</v>
      </c>
      <c r="N155" s="84">
        <f t="shared" si="149"/>
        <v>502</v>
      </c>
      <c r="O155" s="217">
        <f t="shared" si="149"/>
        <v>911</v>
      </c>
      <c r="P155" s="83">
        <f t="shared" si="149"/>
        <v>0</v>
      </c>
      <c r="Q155" s="217">
        <f t="shared" si="149"/>
        <v>911</v>
      </c>
      <c r="R155" s="83">
        <f t="shared" si="149"/>
        <v>904</v>
      </c>
      <c r="S155" s="84">
        <f t="shared" si="149"/>
        <v>994</v>
      </c>
      <c r="T155" s="217">
        <f t="shared" si="149"/>
        <v>1898</v>
      </c>
      <c r="U155" s="83">
        <f t="shared" si="149"/>
        <v>0</v>
      </c>
      <c r="V155" s="217">
        <f t="shared" si="149"/>
        <v>1898</v>
      </c>
      <c r="W155" s="85">
        <f>IF(Q155=0,0,((V155/Q155)-1)*100)</f>
        <v>108.34248079034028</v>
      </c>
      <c r="X155" s="406">
        <f>+O155+O233</f>
        <v>911</v>
      </c>
      <c r="Y155" s="347">
        <f>+T155+T233</f>
        <v>2911</v>
      </c>
      <c r="Z155" s="359">
        <f>IF(X155=0,0,(Y155/X155-1))</f>
        <v>2.1953896816684964</v>
      </c>
    </row>
    <row r="156" spans="12:26" ht="14.25" thickTop="1" thickBot="1">
      <c r="L156" s="82" t="s">
        <v>7</v>
      </c>
      <c r="M156" s="83">
        <f t="shared" ref="M156:V156" si="150">+M142+M146+M150+M154</f>
        <v>506</v>
      </c>
      <c r="N156" s="84">
        <f t="shared" si="150"/>
        <v>635</v>
      </c>
      <c r="O156" s="217">
        <f t="shared" si="150"/>
        <v>1141</v>
      </c>
      <c r="P156" s="83">
        <f t="shared" si="150"/>
        <v>0</v>
      </c>
      <c r="Q156" s="217">
        <f t="shared" si="150"/>
        <v>1141</v>
      </c>
      <c r="R156" s="83">
        <f t="shared" si="150"/>
        <v>1191</v>
      </c>
      <c r="S156" s="84">
        <f t="shared" si="150"/>
        <v>1207</v>
      </c>
      <c r="T156" s="217">
        <f t="shared" si="150"/>
        <v>2398</v>
      </c>
      <c r="U156" s="83">
        <f t="shared" si="150"/>
        <v>0</v>
      </c>
      <c r="V156" s="217">
        <f t="shared" si="150"/>
        <v>2398</v>
      </c>
      <c r="W156" s="85">
        <f>IF(Q156=0,0,((V156/Q156)-1)*100)</f>
        <v>110.16652059596845</v>
      </c>
      <c r="X156" s="406">
        <f>+O156+O234</f>
        <v>1141</v>
      </c>
      <c r="Y156" s="347">
        <f>+T156+T234</f>
        <v>3575</v>
      </c>
      <c r="Z156" s="359">
        <f>IF(X156=0,0,(Y156/X156-1))</f>
        <v>2.1332164767747588</v>
      </c>
    </row>
    <row r="157" spans="12:26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2:26" ht="13.5" thickTop="1">
      <c r="L158" s="463" t="s">
        <v>54</v>
      </c>
      <c r="M158" s="464"/>
      <c r="N158" s="464"/>
      <c r="O158" s="464"/>
      <c r="P158" s="464"/>
      <c r="Q158" s="464"/>
      <c r="R158" s="464"/>
      <c r="S158" s="464"/>
      <c r="T158" s="464"/>
      <c r="U158" s="464"/>
      <c r="V158" s="464"/>
      <c r="W158" s="465"/>
    </row>
    <row r="159" spans="12:26" ht="24.75" customHeight="1" thickBot="1">
      <c r="L159" s="466" t="s">
        <v>51</v>
      </c>
      <c r="M159" s="467"/>
      <c r="N159" s="467"/>
      <c r="O159" s="467"/>
      <c r="P159" s="467"/>
      <c r="Q159" s="467"/>
      <c r="R159" s="467"/>
      <c r="S159" s="467"/>
      <c r="T159" s="467"/>
      <c r="U159" s="467"/>
      <c r="V159" s="467"/>
      <c r="W159" s="468"/>
    </row>
    <row r="160" spans="12:26" ht="14.25" thickTop="1" thickBot="1">
      <c r="L160" s="255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7" t="s">
        <v>34</v>
      </c>
    </row>
    <row r="161" spans="12:25" ht="14.25" thickTop="1" thickBot="1">
      <c r="L161" s="258"/>
      <c r="M161" s="448" t="s">
        <v>58</v>
      </c>
      <c r="N161" s="449"/>
      <c r="O161" s="449"/>
      <c r="P161" s="449"/>
      <c r="Q161" s="449"/>
      <c r="R161" s="259" t="s">
        <v>59</v>
      </c>
      <c r="S161" s="260"/>
      <c r="T161" s="298"/>
      <c r="U161" s="259"/>
      <c r="V161" s="259"/>
      <c r="W161" s="386" t="s">
        <v>2</v>
      </c>
    </row>
    <row r="162" spans="12:25" ht="13.5" thickTop="1">
      <c r="L162" s="262" t="s">
        <v>3</v>
      </c>
      <c r="M162" s="263"/>
      <c r="N162" s="264"/>
      <c r="O162" s="265"/>
      <c r="P162" s="266"/>
      <c r="Q162" s="265"/>
      <c r="R162" s="263"/>
      <c r="S162" s="264"/>
      <c r="T162" s="265"/>
      <c r="U162" s="266"/>
      <c r="V162" s="265"/>
      <c r="W162" s="387" t="s">
        <v>4</v>
      </c>
    </row>
    <row r="163" spans="12:25" ht="13.5" thickBot="1">
      <c r="L163" s="268"/>
      <c r="M163" s="269" t="s">
        <v>35</v>
      </c>
      <c r="N163" s="270" t="s">
        <v>36</v>
      </c>
      <c r="O163" s="271" t="s">
        <v>37</v>
      </c>
      <c r="P163" s="272" t="s">
        <v>32</v>
      </c>
      <c r="Q163" s="271" t="s">
        <v>7</v>
      </c>
      <c r="R163" s="269" t="s">
        <v>35</v>
      </c>
      <c r="S163" s="270" t="s">
        <v>36</v>
      </c>
      <c r="T163" s="271" t="s">
        <v>37</v>
      </c>
      <c r="U163" s="272" t="s">
        <v>32</v>
      </c>
      <c r="V163" s="271" t="s">
        <v>7</v>
      </c>
      <c r="W163" s="388"/>
    </row>
    <row r="164" spans="12:25" ht="5.25" customHeight="1" thickTop="1">
      <c r="L164" s="262"/>
      <c r="M164" s="274"/>
      <c r="N164" s="275"/>
      <c r="O164" s="276"/>
      <c r="P164" s="277"/>
      <c r="Q164" s="276"/>
      <c r="R164" s="274"/>
      <c r="S164" s="275"/>
      <c r="T164" s="276"/>
      <c r="U164" s="277"/>
      <c r="V164" s="276"/>
      <c r="W164" s="278"/>
    </row>
    <row r="165" spans="12:25">
      <c r="L165" s="262" t="s">
        <v>10</v>
      </c>
      <c r="M165" s="279">
        <v>0</v>
      </c>
      <c r="N165" s="280">
        <v>0</v>
      </c>
      <c r="O165" s="281">
        <f>M165+N165</f>
        <v>0</v>
      </c>
      <c r="P165" s="282">
        <v>0</v>
      </c>
      <c r="Q165" s="281">
        <f t="shared" ref="Q165:Q167" si="151">O165+P165</f>
        <v>0</v>
      </c>
      <c r="R165" s="279">
        <v>0</v>
      </c>
      <c r="S165" s="280">
        <v>0</v>
      </c>
      <c r="T165" s="281">
        <f>R165+S165</f>
        <v>0</v>
      </c>
      <c r="U165" s="282">
        <v>0</v>
      </c>
      <c r="V165" s="281">
        <f>T165+U165</f>
        <v>0</v>
      </c>
      <c r="W165" s="283">
        <f>IF(Q165=0,0,((V165/Q165)-1)*100)</f>
        <v>0</v>
      </c>
    </row>
    <row r="166" spans="12:25">
      <c r="L166" s="262" t="s">
        <v>11</v>
      </c>
      <c r="M166" s="279">
        <v>0</v>
      </c>
      <c r="N166" s="280">
        <v>0</v>
      </c>
      <c r="O166" s="281">
        <f>M166+N166</f>
        <v>0</v>
      </c>
      <c r="P166" s="282">
        <v>0</v>
      </c>
      <c r="Q166" s="281">
        <f t="shared" si="151"/>
        <v>0</v>
      </c>
      <c r="R166" s="279">
        <v>0</v>
      </c>
      <c r="S166" s="280">
        <v>0</v>
      </c>
      <c r="T166" s="281">
        <f>R166+S166</f>
        <v>0</v>
      </c>
      <c r="U166" s="282">
        <v>0</v>
      </c>
      <c r="V166" s="281">
        <f>T166+U166</f>
        <v>0</v>
      </c>
      <c r="W166" s="283">
        <f>IF(Q166=0,0,((V166/Q166)-1)*100)</f>
        <v>0</v>
      </c>
    </row>
    <row r="167" spans="12:25" ht="13.5" thickBot="1">
      <c r="L167" s="268" t="s">
        <v>12</v>
      </c>
      <c r="M167" s="279">
        <v>0</v>
      </c>
      <c r="N167" s="280">
        <v>0</v>
      </c>
      <c r="O167" s="281">
        <f>M167+N167</f>
        <v>0</v>
      </c>
      <c r="P167" s="282">
        <v>0</v>
      </c>
      <c r="Q167" s="281">
        <f t="shared" si="151"/>
        <v>0</v>
      </c>
      <c r="R167" s="279">
        <v>0</v>
      </c>
      <c r="S167" s="280">
        <v>0</v>
      </c>
      <c r="T167" s="281">
        <f>R167+S167</f>
        <v>0</v>
      </c>
      <c r="U167" s="282">
        <v>0</v>
      </c>
      <c r="V167" s="281">
        <f>T167+U167</f>
        <v>0</v>
      </c>
      <c r="W167" s="283">
        <f>IF(Q167=0,0,((V167/Q167)-1)*100)</f>
        <v>0</v>
      </c>
    </row>
    <row r="168" spans="12:25" ht="14.25" thickTop="1" thickBot="1">
      <c r="L168" s="284" t="s">
        <v>57</v>
      </c>
      <c r="M168" s="285">
        <f>+M165+M166+M167</f>
        <v>0</v>
      </c>
      <c r="N168" s="286">
        <f t="shared" ref="N168:V168" si="152">+N165+N166+N167</f>
        <v>0</v>
      </c>
      <c r="O168" s="287">
        <f t="shared" si="152"/>
        <v>0</v>
      </c>
      <c r="P168" s="285">
        <f t="shared" si="152"/>
        <v>0</v>
      </c>
      <c r="Q168" s="287">
        <f t="shared" si="152"/>
        <v>0</v>
      </c>
      <c r="R168" s="285">
        <f t="shared" si="152"/>
        <v>0</v>
      </c>
      <c r="S168" s="286">
        <f t="shared" si="152"/>
        <v>0</v>
      </c>
      <c r="T168" s="287">
        <f t="shared" si="152"/>
        <v>0</v>
      </c>
      <c r="U168" s="285">
        <f t="shared" si="152"/>
        <v>0</v>
      </c>
      <c r="V168" s="287">
        <f t="shared" si="152"/>
        <v>0</v>
      </c>
      <c r="W168" s="288">
        <f t="shared" ref="W168:W180" si="153">IF(Q168=0,0,((V168/Q168)-1)*100)</f>
        <v>0</v>
      </c>
    </row>
    <row r="169" spans="12:25" ht="13.5" thickTop="1">
      <c r="L169" s="262" t="s">
        <v>13</v>
      </c>
      <c r="M169" s="279">
        <v>0</v>
      </c>
      <c r="N169" s="280">
        <v>0</v>
      </c>
      <c r="O169" s="281">
        <f>M169+N169</f>
        <v>0</v>
      </c>
      <c r="P169" s="282">
        <v>0</v>
      </c>
      <c r="Q169" s="281">
        <f t="shared" ref="Q169:Q170" si="154">O169+P169</f>
        <v>0</v>
      </c>
      <c r="R169" s="279">
        <v>0</v>
      </c>
      <c r="S169" s="280">
        <v>0</v>
      </c>
      <c r="T169" s="281">
        <f>R169+S169</f>
        <v>0</v>
      </c>
      <c r="U169" s="282">
        <v>0</v>
      </c>
      <c r="V169" s="281">
        <f>T169+U169</f>
        <v>0</v>
      </c>
      <c r="W169" s="283">
        <f t="shared" si="153"/>
        <v>0</v>
      </c>
      <c r="X169" s="347"/>
      <c r="Y169" s="347"/>
    </row>
    <row r="170" spans="12:25">
      <c r="L170" s="262" t="s">
        <v>14</v>
      </c>
      <c r="M170" s="279">
        <v>0</v>
      </c>
      <c r="N170" s="280">
        <v>0</v>
      </c>
      <c r="O170" s="281">
        <f>M170+N170</f>
        <v>0</v>
      </c>
      <c r="P170" s="282">
        <v>0</v>
      </c>
      <c r="Q170" s="281">
        <f t="shared" si="154"/>
        <v>0</v>
      </c>
      <c r="R170" s="279">
        <v>0</v>
      </c>
      <c r="S170" s="280">
        <v>0</v>
      </c>
      <c r="T170" s="281">
        <f>R170+S170</f>
        <v>0</v>
      </c>
      <c r="U170" s="282">
        <v>0</v>
      </c>
      <c r="V170" s="281">
        <f>T170+U170</f>
        <v>0</v>
      </c>
      <c r="W170" s="283">
        <f t="shared" si="153"/>
        <v>0</v>
      </c>
    </row>
    <row r="171" spans="12:25" ht="13.5" thickBot="1">
      <c r="L171" s="262" t="s">
        <v>15</v>
      </c>
      <c r="M171" s="279">
        <v>0</v>
      </c>
      <c r="N171" s="280">
        <v>0</v>
      </c>
      <c r="O171" s="281">
        <f>M171+N171</f>
        <v>0</v>
      </c>
      <c r="P171" s="282">
        <v>0</v>
      </c>
      <c r="Q171" s="281">
        <f>O171+P171</f>
        <v>0</v>
      </c>
      <c r="R171" s="279">
        <v>0</v>
      </c>
      <c r="S171" s="280">
        <v>0</v>
      </c>
      <c r="T171" s="281">
        <f>R171+S171</f>
        <v>0</v>
      </c>
      <c r="U171" s="282">
        <v>0</v>
      </c>
      <c r="V171" s="281">
        <f>T171+U171</f>
        <v>0</v>
      </c>
      <c r="W171" s="283">
        <f>IF(Q171=0,0,((V171/Q171)-1)*100)</f>
        <v>0</v>
      </c>
    </row>
    <row r="172" spans="12:25" ht="14.25" thickTop="1" thickBot="1">
      <c r="L172" s="284" t="s">
        <v>61</v>
      </c>
      <c r="M172" s="285">
        <f>+M169+M170+M171</f>
        <v>0</v>
      </c>
      <c r="N172" s="286">
        <f t="shared" ref="N172:V172" si="155">+N169+N170+N171</f>
        <v>0</v>
      </c>
      <c r="O172" s="287">
        <f t="shared" si="155"/>
        <v>0</v>
      </c>
      <c r="P172" s="285">
        <f t="shared" si="155"/>
        <v>0</v>
      </c>
      <c r="Q172" s="287">
        <f t="shared" si="155"/>
        <v>0</v>
      </c>
      <c r="R172" s="285">
        <f t="shared" si="155"/>
        <v>0</v>
      </c>
      <c r="S172" s="286">
        <f t="shared" si="155"/>
        <v>0</v>
      </c>
      <c r="T172" s="287">
        <f t="shared" si="155"/>
        <v>0</v>
      </c>
      <c r="U172" s="285">
        <f t="shared" si="155"/>
        <v>0</v>
      </c>
      <c r="V172" s="287">
        <f t="shared" si="155"/>
        <v>0</v>
      </c>
      <c r="W172" s="288">
        <f t="shared" ref="W172" si="156">IF(Q172=0,0,((V172/Q172)-1)*100)</f>
        <v>0</v>
      </c>
      <c r="X172" s="347"/>
    </row>
    <row r="173" spans="12:25" ht="13.5" thickTop="1">
      <c r="L173" s="262" t="s">
        <v>16</v>
      </c>
      <c r="M173" s="279">
        <v>0</v>
      </c>
      <c r="N173" s="280">
        <v>0</v>
      </c>
      <c r="O173" s="281">
        <f>SUM(M173:N173)</f>
        <v>0</v>
      </c>
      <c r="P173" s="282">
        <v>0</v>
      </c>
      <c r="Q173" s="281">
        <f t="shared" ref="Q173:Q175" si="157">O173+P173</f>
        <v>0</v>
      </c>
      <c r="R173" s="279">
        <v>0</v>
      </c>
      <c r="S173" s="280">
        <v>0</v>
      </c>
      <c r="T173" s="281">
        <f>SUM(R173:S173)</f>
        <v>0</v>
      </c>
      <c r="U173" s="282">
        <v>0</v>
      </c>
      <c r="V173" s="281">
        <f t="shared" ref="V173" si="158">T173+U173</f>
        <v>0</v>
      </c>
      <c r="W173" s="283">
        <f t="shared" si="153"/>
        <v>0</v>
      </c>
    </row>
    <row r="174" spans="12:25">
      <c r="L174" s="262" t="s">
        <v>17</v>
      </c>
      <c r="M174" s="279">
        <v>0</v>
      </c>
      <c r="N174" s="280">
        <v>0</v>
      </c>
      <c r="O174" s="281">
        <f>SUM(M174:N174)</f>
        <v>0</v>
      </c>
      <c r="P174" s="282">
        <v>0</v>
      </c>
      <c r="Q174" s="281">
        <f>O174+P174</f>
        <v>0</v>
      </c>
      <c r="R174" s="279">
        <v>0</v>
      </c>
      <c r="S174" s="280">
        <v>0</v>
      </c>
      <c r="T174" s="281">
        <f>SUM(R174:S174)</f>
        <v>0</v>
      </c>
      <c r="U174" s="282">
        <v>0</v>
      </c>
      <c r="V174" s="281">
        <f>T174+U174</f>
        <v>0</v>
      </c>
      <c r="W174" s="283">
        <f>IF(Q174=0,0,((V174/Q174)-1)*100)</f>
        <v>0</v>
      </c>
    </row>
    <row r="175" spans="12:25" ht="13.5" thickBot="1">
      <c r="L175" s="262" t="s">
        <v>18</v>
      </c>
      <c r="M175" s="279">
        <v>0</v>
      </c>
      <c r="N175" s="280">
        <v>0</v>
      </c>
      <c r="O175" s="289">
        <f>SUM(M175:N175)</f>
        <v>0</v>
      </c>
      <c r="P175" s="290">
        <v>0</v>
      </c>
      <c r="Q175" s="289">
        <f t="shared" si="157"/>
        <v>0</v>
      </c>
      <c r="R175" s="279">
        <v>0</v>
      </c>
      <c r="S175" s="280">
        <v>0</v>
      </c>
      <c r="T175" s="289">
        <f>SUM(R175:S175)</f>
        <v>0</v>
      </c>
      <c r="U175" s="290">
        <v>0</v>
      </c>
      <c r="V175" s="289">
        <f>T175+U175</f>
        <v>0</v>
      </c>
      <c r="W175" s="283">
        <f t="shared" si="153"/>
        <v>0</v>
      </c>
    </row>
    <row r="176" spans="12:25" ht="14.25" thickTop="1" thickBot="1">
      <c r="L176" s="291" t="s">
        <v>39</v>
      </c>
      <c r="M176" s="292">
        <f>+M173+M174+M175</f>
        <v>0</v>
      </c>
      <c r="N176" s="292">
        <f t="shared" ref="N176:V176" si="159">+N173+N174+N175</f>
        <v>0</v>
      </c>
      <c r="O176" s="293">
        <f t="shared" si="159"/>
        <v>0</v>
      </c>
      <c r="P176" s="294">
        <f t="shared" si="159"/>
        <v>0</v>
      </c>
      <c r="Q176" s="293">
        <f t="shared" si="159"/>
        <v>0</v>
      </c>
      <c r="R176" s="292">
        <f t="shared" si="159"/>
        <v>0</v>
      </c>
      <c r="S176" s="292">
        <f t="shared" si="159"/>
        <v>0</v>
      </c>
      <c r="T176" s="293">
        <f t="shared" si="159"/>
        <v>0</v>
      </c>
      <c r="U176" s="294">
        <f t="shared" si="159"/>
        <v>0</v>
      </c>
      <c r="V176" s="293">
        <f t="shared" si="159"/>
        <v>0</v>
      </c>
      <c r="W176" s="295">
        <f t="shared" si="153"/>
        <v>0</v>
      </c>
    </row>
    <row r="177" spans="9:25" ht="13.5" thickTop="1">
      <c r="L177" s="262" t="s">
        <v>21</v>
      </c>
      <c r="M177" s="279">
        <v>0</v>
      </c>
      <c r="N177" s="280">
        <v>0</v>
      </c>
      <c r="O177" s="289">
        <f>SUM(M177:N177)</f>
        <v>0</v>
      </c>
      <c r="P177" s="296">
        <v>0</v>
      </c>
      <c r="Q177" s="289">
        <f t="shared" ref="Q177:Q179" si="160">O177+P177</f>
        <v>0</v>
      </c>
      <c r="R177" s="279">
        <v>0</v>
      </c>
      <c r="S177" s="280">
        <v>0</v>
      </c>
      <c r="T177" s="289">
        <f>SUM(R177:S177)</f>
        <v>0</v>
      </c>
      <c r="U177" s="296">
        <v>0</v>
      </c>
      <c r="V177" s="289">
        <f>T177+U177</f>
        <v>0</v>
      </c>
      <c r="W177" s="283">
        <f t="shared" si="153"/>
        <v>0</v>
      </c>
    </row>
    <row r="178" spans="9:25">
      <c r="L178" s="262" t="s">
        <v>22</v>
      </c>
      <c r="M178" s="279">
        <v>0</v>
      </c>
      <c r="N178" s="280">
        <v>0</v>
      </c>
      <c r="O178" s="289">
        <f>SUM(M178:N178)</f>
        <v>0</v>
      </c>
      <c r="P178" s="282">
        <v>0</v>
      </c>
      <c r="Q178" s="289">
        <f t="shared" si="160"/>
        <v>0</v>
      </c>
      <c r="R178" s="279">
        <v>0</v>
      </c>
      <c r="S178" s="280">
        <v>0</v>
      </c>
      <c r="T178" s="289">
        <f>SUM(R178:S178)</f>
        <v>0</v>
      </c>
      <c r="U178" s="282">
        <v>0</v>
      </c>
      <c r="V178" s="289">
        <f>T178+U178</f>
        <v>0</v>
      </c>
      <c r="W178" s="283">
        <f t="shared" si="153"/>
        <v>0</v>
      </c>
    </row>
    <row r="179" spans="9:25" ht="13.5" thickBot="1">
      <c r="L179" s="262" t="s">
        <v>23</v>
      </c>
      <c r="M179" s="279">
        <v>0</v>
      </c>
      <c r="N179" s="280">
        <v>0</v>
      </c>
      <c r="O179" s="289">
        <f>SUM(M179:N179)</f>
        <v>0</v>
      </c>
      <c r="P179" s="282">
        <v>0</v>
      </c>
      <c r="Q179" s="289">
        <f t="shared" si="160"/>
        <v>0</v>
      </c>
      <c r="R179" s="279">
        <v>0</v>
      </c>
      <c r="S179" s="280">
        <v>0</v>
      </c>
      <c r="T179" s="289">
        <f>SUM(R179:S179)</f>
        <v>0</v>
      </c>
      <c r="U179" s="282">
        <v>0</v>
      </c>
      <c r="V179" s="289">
        <f>T179+U179</f>
        <v>0</v>
      </c>
      <c r="W179" s="283">
        <f t="shared" si="153"/>
        <v>0</v>
      </c>
    </row>
    <row r="180" spans="9:25" ht="14.25" thickTop="1" thickBot="1">
      <c r="L180" s="284" t="s">
        <v>40</v>
      </c>
      <c r="M180" s="285">
        <f>+M177+M178+M179</f>
        <v>0</v>
      </c>
      <c r="N180" s="286">
        <f t="shared" ref="N180:V180" si="161">+N177+N178+N179</f>
        <v>0</v>
      </c>
      <c r="O180" s="287">
        <f t="shared" si="161"/>
        <v>0</v>
      </c>
      <c r="P180" s="285">
        <f t="shared" si="161"/>
        <v>0</v>
      </c>
      <c r="Q180" s="287">
        <f t="shared" si="161"/>
        <v>0</v>
      </c>
      <c r="R180" s="285">
        <f t="shared" si="161"/>
        <v>0</v>
      </c>
      <c r="S180" s="286">
        <f t="shared" si="161"/>
        <v>0</v>
      </c>
      <c r="T180" s="287">
        <f t="shared" si="161"/>
        <v>0</v>
      </c>
      <c r="U180" s="285">
        <f t="shared" si="161"/>
        <v>0</v>
      </c>
      <c r="V180" s="287">
        <f t="shared" si="161"/>
        <v>0</v>
      </c>
      <c r="W180" s="288">
        <f t="shared" si="153"/>
        <v>0</v>
      </c>
    </row>
    <row r="181" spans="9:25" ht="14.25" thickTop="1" thickBot="1">
      <c r="L181" s="284" t="s">
        <v>62</v>
      </c>
      <c r="M181" s="285">
        <f t="shared" ref="M181:V181" si="162">+M172+M176+M180</f>
        <v>0</v>
      </c>
      <c r="N181" s="286">
        <f t="shared" si="162"/>
        <v>0</v>
      </c>
      <c r="O181" s="287">
        <f t="shared" si="162"/>
        <v>0</v>
      </c>
      <c r="P181" s="285">
        <f t="shared" si="162"/>
        <v>0</v>
      </c>
      <c r="Q181" s="287">
        <f t="shared" si="162"/>
        <v>0</v>
      </c>
      <c r="R181" s="285">
        <f t="shared" si="162"/>
        <v>0</v>
      </c>
      <c r="S181" s="286">
        <f t="shared" si="162"/>
        <v>0</v>
      </c>
      <c r="T181" s="287">
        <f t="shared" si="162"/>
        <v>0</v>
      </c>
      <c r="U181" s="285">
        <f t="shared" si="162"/>
        <v>0</v>
      </c>
      <c r="V181" s="287">
        <f t="shared" si="162"/>
        <v>0</v>
      </c>
      <c r="W181" s="288">
        <f>IF(Q181=0,0,((V181/Q181)-1)*100)</f>
        <v>0</v>
      </c>
    </row>
    <row r="182" spans="9:25" ht="14.25" thickTop="1" thickBot="1">
      <c r="L182" s="284" t="s">
        <v>7</v>
      </c>
      <c r="M182" s="285">
        <f>+M181+M168</f>
        <v>0</v>
      </c>
      <c r="N182" s="286">
        <f t="shared" ref="N182:V182" si="163">+N181+N168</f>
        <v>0</v>
      </c>
      <c r="O182" s="287">
        <f t="shared" si="163"/>
        <v>0</v>
      </c>
      <c r="P182" s="285">
        <f t="shared" si="163"/>
        <v>0</v>
      </c>
      <c r="Q182" s="287">
        <f t="shared" si="163"/>
        <v>0</v>
      </c>
      <c r="R182" s="285">
        <f t="shared" si="163"/>
        <v>0</v>
      </c>
      <c r="S182" s="286">
        <f t="shared" si="163"/>
        <v>0</v>
      </c>
      <c r="T182" s="287">
        <f t="shared" si="163"/>
        <v>0</v>
      </c>
      <c r="U182" s="285">
        <f t="shared" si="163"/>
        <v>0</v>
      </c>
      <c r="V182" s="287">
        <f t="shared" si="163"/>
        <v>0</v>
      </c>
      <c r="W182" s="288">
        <f t="shared" ref="W182" si="164">IF(Q182=0,0,((V182/Q182)-1)*100)</f>
        <v>0</v>
      </c>
    </row>
    <row r="183" spans="9:25" ht="14.25" thickTop="1" thickBot="1">
      <c r="L183" s="297" t="s">
        <v>60</v>
      </c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</row>
    <row r="184" spans="9:25" ht="13.5" thickTop="1">
      <c r="L184" s="463" t="s">
        <v>55</v>
      </c>
      <c r="M184" s="464"/>
      <c r="N184" s="464"/>
      <c r="O184" s="464"/>
      <c r="P184" s="464"/>
      <c r="Q184" s="464"/>
      <c r="R184" s="464"/>
      <c r="S184" s="464"/>
      <c r="T184" s="464"/>
      <c r="U184" s="464"/>
      <c r="V184" s="464"/>
      <c r="W184" s="465"/>
    </row>
    <row r="185" spans="9:25" ht="13.5" thickBot="1">
      <c r="L185" s="466" t="s">
        <v>52</v>
      </c>
      <c r="M185" s="467"/>
      <c r="N185" s="467"/>
      <c r="O185" s="467"/>
      <c r="P185" s="467"/>
      <c r="Q185" s="467"/>
      <c r="R185" s="467"/>
      <c r="S185" s="467"/>
      <c r="T185" s="467"/>
      <c r="U185" s="467"/>
      <c r="V185" s="467"/>
      <c r="W185" s="468"/>
    </row>
    <row r="186" spans="9:25" ht="14.25" thickTop="1" thickBot="1">
      <c r="L186" s="255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7" t="s">
        <v>34</v>
      </c>
    </row>
    <row r="187" spans="9:25" ht="14.25" thickTop="1" thickBot="1">
      <c r="L187" s="258"/>
      <c r="M187" s="448" t="s">
        <v>58</v>
      </c>
      <c r="N187" s="449"/>
      <c r="O187" s="449"/>
      <c r="P187" s="449"/>
      <c r="Q187" s="449"/>
      <c r="R187" s="259" t="s">
        <v>59</v>
      </c>
      <c r="S187" s="260"/>
      <c r="T187" s="298"/>
      <c r="U187" s="259"/>
      <c r="V187" s="259"/>
      <c r="W187" s="386" t="s">
        <v>2</v>
      </c>
    </row>
    <row r="188" spans="9:25" ht="12" customHeight="1" thickTop="1">
      <c r="L188" s="262" t="s">
        <v>3</v>
      </c>
      <c r="M188" s="263"/>
      <c r="N188" s="264"/>
      <c r="O188" s="265"/>
      <c r="P188" s="266"/>
      <c r="Q188" s="265"/>
      <c r="R188" s="263"/>
      <c r="S188" s="264"/>
      <c r="T188" s="265"/>
      <c r="U188" s="266"/>
      <c r="V188" s="265"/>
      <c r="W188" s="387" t="s">
        <v>4</v>
      </c>
      <c r="X188" s="352"/>
      <c r="Y188" s="352"/>
    </row>
    <row r="189" spans="9:25" s="352" customFormat="1" ht="12" customHeight="1" thickBot="1">
      <c r="I189" s="351"/>
      <c r="L189" s="268"/>
      <c r="M189" s="269" t="s">
        <v>35</v>
      </c>
      <c r="N189" s="270" t="s">
        <v>36</v>
      </c>
      <c r="O189" s="271" t="s">
        <v>37</v>
      </c>
      <c r="P189" s="272" t="s">
        <v>32</v>
      </c>
      <c r="Q189" s="271" t="s">
        <v>7</v>
      </c>
      <c r="R189" s="269" t="s">
        <v>35</v>
      </c>
      <c r="S189" s="270" t="s">
        <v>36</v>
      </c>
      <c r="T189" s="271" t="s">
        <v>37</v>
      </c>
      <c r="U189" s="272" t="s">
        <v>32</v>
      </c>
      <c r="V189" s="271" t="s">
        <v>7</v>
      </c>
      <c r="W189" s="388"/>
      <c r="X189" s="1"/>
      <c r="Y189" s="1"/>
    </row>
    <row r="190" spans="9:25" ht="6" customHeight="1" thickTop="1">
      <c r="L190" s="262"/>
      <c r="M190" s="274"/>
      <c r="N190" s="275"/>
      <c r="O190" s="276"/>
      <c r="P190" s="277"/>
      <c r="Q190" s="276"/>
      <c r="R190" s="274"/>
      <c r="S190" s="275"/>
      <c r="T190" s="276"/>
      <c r="U190" s="277"/>
      <c r="V190" s="276"/>
      <c r="W190" s="278"/>
    </row>
    <row r="191" spans="9:25">
      <c r="L191" s="262" t="s">
        <v>10</v>
      </c>
      <c r="M191" s="279">
        <v>0</v>
      </c>
      <c r="N191" s="334">
        <v>0</v>
      </c>
      <c r="O191" s="281">
        <f>M191+N191</f>
        <v>0</v>
      </c>
      <c r="P191" s="282">
        <v>0</v>
      </c>
      <c r="Q191" s="281">
        <f t="shared" ref="Q191:Q193" si="165">O191+P191</f>
        <v>0</v>
      </c>
      <c r="R191" s="279">
        <v>0</v>
      </c>
      <c r="S191" s="280">
        <v>0</v>
      </c>
      <c r="T191" s="281">
        <f>R191+S191</f>
        <v>0</v>
      </c>
      <c r="U191" s="282">
        <v>0</v>
      </c>
      <c r="V191" s="281">
        <f>T191+U191</f>
        <v>0</v>
      </c>
      <c r="W191" s="283">
        <f>IF(Q191=0,0,((V191/Q191)-1)*100)</f>
        <v>0</v>
      </c>
    </row>
    <row r="192" spans="9:25">
      <c r="L192" s="353" t="s">
        <v>11</v>
      </c>
      <c r="M192" s="382">
        <v>0</v>
      </c>
      <c r="N192" s="357">
        <v>0</v>
      </c>
      <c r="O192" s="354">
        <f>M192+N192</f>
        <v>0</v>
      </c>
      <c r="P192" s="355">
        <v>0</v>
      </c>
      <c r="Q192" s="354">
        <f t="shared" si="165"/>
        <v>0</v>
      </c>
      <c r="R192" s="382">
        <v>20</v>
      </c>
      <c r="S192" s="357">
        <v>34</v>
      </c>
      <c r="T192" s="354">
        <f>R192+S192</f>
        <v>54</v>
      </c>
      <c r="U192" s="355">
        <v>0</v>
      </c>
      <c r="V192" s="354">
        <f>T192+U192</f>
        <v>54</v>
      </c>
      <c r="W192" s="356">
        <f>IF(Q192=0,0,((V192/Q192)-1)*100)</f>
        <v>0</v>
      </c>
    </row>
    <row r="193" spans="12:25" ht="13.5" thickBot="1">
      <c r="L193" s="268" t="s">
        <v>12</v>
      </c>
      <c r="M193" s="383">
        <v>0</v>
      </c>
      <c r="N193" s="280">
        <v>0</v>
      </c>
      <c r="O193" s="281">
        <f>M193+N193</f>
        <v>0</v>
      </c>
      <c r="P193" s="282">
        <v>0</v>
      </c>
      <c r="Q193" s="281">
        <f t="shared" si="165"/>
        <v>0</v>
      </c>
      <c r="R193" s="383">
        <v>54</v>
      </c>
      <c r="S193" s="280">
        <v>56</v>
      </c>
      <c r="T193" s="281">
        <f>R193+S193</f>
        <v>110</v>
      </c>
      <c r="U193" s="282">
        <v>0</v>
      </c>
      <c r="V193" s="281">
        <f>T193+U193</f>
        <v>110</v>
      </c>
      <c r="W193" s="384">
        <f>IF(Q193=0,0,((V193/Q193)-1)*100)</f>
        <v>0</v>
      </c>
    </row>
    <row r="194" spans="12:25" ht="14.25" thickTop="1" thickBot="1">
      <c r="L194" s="284" t="s">
        <v>38</v>
      </c>
      <c r="M194" s="285">
        <f>+M191+M192+M193</f>
        <v>0</v>
      </c>
      <c r="N194" s="286">
        <f t="shared" ref="N194:V194" si="166">+N191+N192+N193</f>
        <v>0</v>
      </c>
      <c r="O194" s="287">
        <f t="shared" si="166"/>
        <v>0</v>
      </c>
      <c r="P194" s="285">
        <f t="shared" si="166"/>
        <v>0</v>
      </c>
      <c r="Q194" s="287">
        <f t="shared" si="166"/>
        <v>0</v>
      </c>
      <c r="R194" s="285">
        <f t="shared" si="166"/>
        <v>74</v>
      </c>
      <c r="S194" s="286">
        <f t="shared" si="166"/>
        <v>90</v>
      </c>
      <c r="T194" s="287">
        <f t="shared" si="166"/>
        <v>164</v>
      </c>
      <c r="U194" s="285">
        <f t="shared" si="166"/>
        <v>0</v>
      </c>
      <c r="V194" s="287">
        <f t="shared" si="166"/>
        <v>164</v>
      </c>
      <c r="W194" s="288">
        <f t="shared" ref="W194:W206" si="167">IF(Q194=0,0,((V194/Q194)-1)*100)</f>
        <v>0</v>
      </c>
      <c r="X194" s="347"/>
      <c r="Y194" s="347"/>
    </row>
    <row r="195" spans="12:25" ht="13.5" thickTop="1">
      <c r="L195" s="262" t="s">
        <v>13</v>
      </c>
      <c r="M195" s="279">
        <v>0</v>
      </c>
      <c r="N195" s="280">
        <v>0</v>
      </c>
      <c r="O195" s="281">
        <f>M195+N195</f>
        <v>0</v>
      </c>
      <c r="P195" s="282">
        <v>0</v>
      </c>
      <c r="Q195" s="281">
        <f t="shared" ref="Q195:Q196" si="168">O195+P195</f>
        <v>0</v>
      </c>
      <c r="R195" s="279">
        <v>63</v>
      </c>
      <c r="S195" s="280">
        <v>74</v>
      </c>
      <c r="T195" s="281">
        <f>R195+S195</f>
        <v>137</v>
      </c>
      <c r="U195" s="282">
        <v>0</v>
      </c>
      <c r="V195" s="281">
        <f>T195+U195</f>
        <v>137</v>
      </c>
      <c r="W195" s="283">
        <f t="shared" si="167"/>
        <v>0</v>
      </c>
    </row>
    <row r="196" spans="12:25">
      <c r="L196" s="262" t="s">
        <v>14</v>
      </c>
      <c r="M196" s="279">
        <v>0</v>
      </c>
      <c r="N196" s="280">
        <v>0</v>
      </c>
      <c r="O196" s="281">
        <f>M196+N196</f>
        <v>0</v>
      </c>
      <c r="P196" s="282">
        <v>0</v>
      </c>
      <c r="Q196" s="281">
        <f t="shared" si="168"/>
        <v>0</v>
      </c>
      <c r="R196" s="279">
        <v>44</v>
      </c>
      <c r="S196" s="280">
        <v>73</v>
      </c>
      <c r="T196" s="281">
        <f>R196+S196</f>
        <v>117</v>
      </c>
      <c r="U196" s="282">
        <v>0</v>
      </c>
      <c r="V196" s="281">
        <f>T196+U196</f>
        <v>117</v>
      </c>
      <c r="W196" s="283">
        <f t="shared" si="167"/>
        <v>0</v>
      </c>
    </row>
    <row r="197" spans="12:25" ht="13.5" thickBot="1">
      <c r="L197" s="262" t="s">
        <v>15</v>
      </c>
      <c r="M197" s="279">
        <v>0</v>
      </c>
      <c r="N197" s="280">
        <v>0</v>
      </c>
      <c r="O197" s="281">
        <f>M197+N197</f>
        <v>0</v>
      </c>
      <c r="P197" s="282">
        <v>0</v>
      </c>
      <c r="Q197" s="281">
        <f>O197+P197</f>
        <v>0</v>
      </c>
      <c r="R197" s="279">
        <v>35</v>
      </c>
      <c r="S197" s="280">
        <v>57</v>
      </c>
      <c r="T197" s="281">
        <f>R197+S197</f>
        <v>92</v>
      </c>
      <c r="U197" s="282">
        <v>0</v>
      </c>
      <c r="V197" s="281">
        <f>T197+U197</f>
        <v>92</v>
      </c>
      <c r="W197" s="283">
        <f>IF(Q197=0,0,((V197/Q197)-1)*100)</f>
        <v>0</v>
      </c>
    </row>
    <row r="198" spans="12:25" ht="14.25" thickTop="1" thickBot="1">
      <c r="L198" s="284" t="s">
        <v>61</v>
      </c>
      <c r="M198" s="285">
        <f>+M195+M196+M197</f>
        <v>0</v>
      </c>
      <c r="N198" s="286">
        <f t="shared" ref="N198:V198" si="169">+N195+N196+N197</f>
        <v>0</v>
      </c>
      <c r="O198" s="287">
        <f t="shared" si="169"/>
        <v>0</v>
      </c>
      <c r="P198" s="285">
        <f t="shared" si="169"/>
        <v>0</v>
      </c>
      <c r="Q198" s="287">
        <f t="shared" si="169"/>
        <v>0</v>
      </c>
      <c r="R198" s="285">
        <f t="shared" si="169"/>
        <v>142</v>
      </c>
      <c r="S198" s="286">
        <f t="shared" si="169"/>
        <v>204</v>
      </c>
      <c r="T198" s="287">
        <f t="shared" si="169"/>
        <v>346</v>
      </c>
      <c r="U198" s="285">
        <f t="shared" si="169"/>
        <v>0</v>
      </c>
      <c r="V198" s="287">
        <f t="shared" si="169"/>
        <v>346</v>
      </c>
      <c r="W198" s="288">
        <f t="shared" ref="W198" si="170">IF(Q198=0,0,((V198/Q198)-1)*100)</f>
        <v>0</v>
      </c>
      <c r="X198" s="347"/>
    </row>
    <row r="199" spans="12:25" ht="13.5" thickTop="1">
      <c r="L199" s="262" t="s">
        <v>16</v>
      </c>
      <c r="M199" s="279">
        <v>0</v>
      </c>
      <c r="N199" s="280">
        <v>0</v>
      </c>
      <c r="O199" s="281">
        <f>SUM(M199:N199)</f>
        <v>0</v>
      </c>
      <c r="P199" s="282">
        <v>0</v>
      </c>
      <c r="Q199" s="281">
        <f t="shared" ref="Q199:Q201" si="171">O199+P199</f>
        <v>0</v>
      </c>
      <c r="R199" s="279">
        <v>35</v>
      </c>
      <c r="S199" s="280">
        <v>57</v>
      </c>
      <c r="T199" s="281">
        <f>SUM(R199:S199)</f>
        <v>92</v>
      </c>
      <c r="U199" s="282">
        <v>0</v>
      </c>
      <c r="V199" s="281">
        <f>T199+U199</f>
        <v>92</v>
      </c>
      <c r="W199" s="283">
        <f t="shared" si="167"/>
        <v>0</v>
      </c>
    </row>
    <row r="200" spans="12:25">
      <c r="L200" s="262" t="s">
        <v>17</v>
      </c>
      <c r="M200" s="279">
        <v>0</v>
      </c>
      <c r="N200" s="280">
        <v>0</v>
      </c>
      <c r="O200" s="281">
        <f>SUM(M200:N200)</f>
        <v>0</v>
      </c>
      <c r="P200" s="282">
        <v>0</v>
      </c>
      <c r="Q200" s="281">
        <f>O200+P200</f>
        <v>0</v>
      </c>
      <c r="R200" s="279">
        <v>33</v>
      </c>
      <c r="S200" s="280">
        <v>49</v>
      </c>
      <c r="T200" s="281">
        <f>SUM(R200:S200)</f>
        <v>82</v>
      </c>
      <c r="U200" s="282">
        <v>0</v>
      </c>
      <c r="V200" s="281">
        <f>T200+U200</f>
        <v>82</v>
      </c>
      <c r="W200" s="283">
        <f>IF(Q200=0,0,((V200/Q200)-1)*100)</f>
        <v>0</v>
      </c>
    </row>
    <row r="201" spans="12:25" ht="13.5" thickBot="1">
      <c r="L201" s="262" t="s">
        <v>18</v>
      </c>
      <c r="M201" s="279">
        <v>0</v>
      </c>
      <c r="N201" s="280">
        <v>0</v>
      </c>
      <c r="O201" s="289">
        <f>SUM(M201:N201)</f>
        <v>0</v>
      </c>
      <c r="P201" s="290">
        <v>0</v>
      </c>
      <c r="Q201" s="289">
        <f t="shared" si="171"/>
        <v>0</v>
      </c>
      <c r="R201" s="279">
        <v>45</v>
      </c>
      <c r="S201" s="280">
        <v>61</v>
      </c>
      <c r="T201" s="289">
        <f>SUM(R201:S201)</f>
        <v>106</v>
      </c>
      <c r="U201" s="290">
        <v>0</v>
      </c>
      <c r="V201" s="289">
        <f>T201+U201</f>
        <v>106</v>
      </c>
      <c r="W201" s="283">
        <f t="shared" si="167"/>
        <v>0</v>
      </c>
    </row>
    <row r="202" spans="12:25" ht="14.25" thickTop="1" thickBot="1">
      <c r="L202" s="291" t="s">
        <v>39</v>
      </c>
      <c r="M202" s="292">
        <f>+M199+M200+M201</f>
        <v>0</v>
      </c>
      <c r="N202" s="292">
        <f t="shared" ref="N202:V202" si="172">+N199+N200+N201</f>
        <v>0</v>
      </c>
      <c r="O202" s="293">
        <f t="shared" si="172"/>
        <v>0</v>
      </c>
      <c r="P202" s="294">
        <f t="shared" si="172"/>
        <v>0</v>
      </c>
      <c r="Q202" s="293">
        <f t="shared" si="172"/>
        <v>0</v>
      </c>
      <c r="R202" s="292">
        <f t="shared" si="172"/>
        <v>113</v>
      </c>
      <c r="S202" s="292">
        <f t="shared" si="172"/>
        <v>167</v>
      </c>
      <c r="T202" s="293">
        <f t="shared" si="172"/>
        <v>280</v>
      </c>
      <c r="U202" s="294">
        <f t="shared" si="172"/>
        <v>0</v>
      </c>
      <c r="V202" s="293">
        <f t="shared" si="172"/>
        <v>280</v>
      </c>
      <c r="W202" s="295">
        <f t="shared" si="167"/>
        <v>0</v>
      </c>
    </row>
    <row r="203" spans="12:25" ht="13.5" thickTop="1">
      <c r="L203" s="262" t="s">
        <v>21</v>
      </c>
      <c r="M203" s="279">
        <v>0</v>
      </c>
      <c r="N203" s="280">
        <v>0</v>
      </c>
      <c r="O203" s="289">
        <f>SUM(M203:N203)</f>
        <v>0</v>
      </c>
      <c r="P203" s="296">
        <v>0</v>
      </c>
      <c r="Q203" s="289">
        <f t="shared" ref="Q203:Q205" si="173">O203+P203</f>
        <v>0</v>
      </c>
      <c r="R203" s="279">
        <v>70</v>
      </c>
      <c r="S203" s="280">
        <v>71</v>
      </c>
      <c r="T203" s="289">
        <f>SUM(R203:S203)</f>
        <v>141</v>
      </c>
      <c r="U203" s="296">
        <v>0</v>
      </c>
      <c r="V203" s="289">
        <f>T203+U203</f>
        <v>141</v>
      </c>
      <c r="W203" s="283">
        <f t="shared" si="167"/>
        <v>0</v>
      </c>
    </row>
    <row r="204" spans="12:25">
      <c r="L204" s="262" t="s">
        <v>22</v>
      </c>
      <c r="M204" s="279">
        <v>0</v>
      </c>
      <c r="N204" s="280">
        <v>0</v>
      </c>
      <c r="O204" s="289">
        <f>SUM(M204:N204)</f>
        <v>0</v>
      </c>
      <c r="P204" s="282">
        <v>0</v>
      </c>
      <c r="Q204" s="289">
        <f t="shared" si="173"/>
        <v>0</v>
      </c>
      <c r="R204" s="279">
        <v>72</v>
      </c>
      <c r="S204" s="280">
        <v>64</v>
      </c>
      <c r="T204" s="289">
        <f>SUM(R204:S204)</f>
        <v>136</v>
      </c>
      <c r="U204" s="282">
        <v>0</v>
      </c>
      <c r="V204" s="289">
        <f>T204+U204</f>
        <v>136</v>
      </c>
      <c r="W204" s="283">
        <f t="shared" si="167"/>
        <v>0</v>
      </c>
    </row>
    <row r="205" spans="12:25" ht="13.5" thickBot="1">
      <c r="L205" s="262" t="s">
        <v>23</v>
      </c>
      <c r="M205" s="279">
        <v>0</v>
      </c>
      <c r="N205" s="280">
        <v>0</v>
      </c>
      <c r="O205" s="289">
        <f>SUM(M205:N205)</f>
        <v>0</v>
      </c>
      <c r="P205" s="282">
        <v>0</v>
      </c>
      <c r="Q205" s="289">
        <f t="shared" si="173"/>
        <v>0</v>
      </c>
      <c r="R205" s="279">
        <v>57</v>
      </c>
      <c r="S205" s="280">
        <v>53</v>
      </c>
      <c r="T205" s="289">
        <f>SUM(R205:S205)</f>
        <v>110</v>
      </c>
      <c r="U205" s="282">
        <v>0</v>
      </c>
      <c r="V205" s="289">
        <f>T205+U205</f>
        <v>110</v>
      </c>
      <c r="W205" s="283">
        <f t="shared" si="167"/>
        <v>0</v>
      </c>
    </row>
    <row r="206" spans="12:25" ht="14.25" thickTop="1" thickBot="1">
      <c r="L206" s="284" t="s">
        <v>40</v>
      </c>
      <c r="M206" s="285">
        <f>+M203+M204+M205</f>
        <v>0</v>
      </c>
      <c r="N206" s="286">
        <f t="shared" ref="N206:V206" si="174">+N203+N204+N205</f>
        <v>0</v>
      </c>
      <c r="O206" s="287">
        <f t="shared" si="174"/>
        <v>0</v>
      </c>
      <c r="P206" s="285">
        <f t="shared" si="174"/>
        <v>0</v>
      </c>
      <c r="Q206" s="287">
        <f t="shared" si="174"/>
        <v>0</v>
      </c>
      <c r="R206" s="285">
        <f t="shared" si="174"/>
        <v>199</v>
      </c>
      <c r="S206" s="286">
        <f t="shared" si="174"/>
        <v>188</v>
      </c>
      <c r="T206" s="287">
        <f t="shared" si="174"/>
        <v>387</v>
      </c>
      <c r="U206" s="285">
        <f t="shared" si="174"/>
        <v>0</v>
      </c>
      <c r="V206" s="287">
        <f t="shared" si="174"/>
        <v>387</v>
      </c>
      <c r="W206" s="288">
        <f t="shared" si="167"/>
        <v>0</v>
      </c>
    </row>
    <row r="207" spans="12:25" ht="14.25" thickTop="1" thickBot="1">
      <c r="L207" s="284" t="s">
        <v>62</v>
      </c>
      <c r="M207" s="285">
        <f t="shared" ref="M207:V207" si="175">+M198+M202+M206</f>
        <v>0</v>
      </c>
      <c r="N207" s="286">
        <f t="shared" si="175"/>
        <v>0</v>
      </c>
      <c r="O207" s="287">
        <f t="shared" si="175"/>
        <v>0</v>
      </c>
      <c r="P207" s="285">
        <f t="shared" si="175"/>
        <v>0</v>
      </c>
      <c r="Q207" s="287">
        <f t="shared" si="175"/>
        <v>0</v>
      </c>
      <c r="R207" s="285">
        <f t="shared" si="175"/>
        <v>454</v>
      </c>
      <c r="S207" s="286">
        <f t="shared" si="175"/>
        <v>559</v>
      </c>
      <c r="T207" s="287">
        <f t="shared" si="175"/>
        <v>1013</v>
      </c>
      <c r="U207" s="285">
        <f t="shared" si="175"/>
        <v>0</v>
      </c>
      <c r="V207" s="287">
        <f t="shared" si="175"/>
        <v>1013</v>
      </c>
      <c r="W207" s="288">
        <f>IF(Q207=0,0,((V207/Q207)-1)*100)</f>
        <v>0</v>
      </c>
    </row>
    <row r="208" spans="12:25" ht="14.25" thickTop="1" thickBot="1">
      <c r="L208" s="284" t="s">
        <v>7</v>
      </c>
      <c r="M208" s="285">
        <f>+M207+M194</f>
        <v>0</v>
      </c>
      <c r="N208" s="286">
        <f t="shared" ref="N208:V208" si="176">+N207+N194</f>
        <v>0</v>
      </c>
      <c r="O208" s="287">
        <f t="shared" si="176"/>
        <v>0</v>
      </c>
      <c r="P208" s="285">
        <f t="shared" si="176"/>
        <v>0</v>
      </c>
      <c r="Q208" s="287">
        <f t="shared" si="176"/>
        <v>0</v>
      </c>
      <c r="R208" s="285">
        <f t="shared" si="176"/>
        <v>528</v>
      </c>
      <c r="S208" s="286">
        <f t="shared" si="176"/>
        <v>649</v>
      </c>
      <c r="T208" s="287">
        <f t="shared" si="176"/>
        <v>1177</v>
      </c>
      <c r="U208" s="285">
        <f t="shared" si="176"/>
        <v>0</v>
      </c>
      <c r="V208" s="287">
        <f t="shared" si="176"/>
        <v>1177</v>
      </c>
      <c r="W208" s="288">
        <f>IF(Q208=0,0,((V208/Q208)-1)*100)</f>
        <v>0</v>
      </c>
    </row>
    <row r="209" spans="12:25" ht="14.25" thickTop="1" thickBot="1">
      <c r="L209" s="297" t="s">
        <v>60</v>
      </c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</row>
    <row r="210" spans="12:25" ht="13.5" thickTop="1">
      <c r="L210" s="454" t="s">
        <v>56</v>
      </c>
      <c r="M210" s="455"/>
      <c r="N210" s="455"/>
      <c r="O210" s="455"/>
      <c r="P210" s="455"/>
      <c r="Q210" s="455"/>
      <c r="R210" s="455"/>
      <c r="S210" s="455"/>
      <c r="T210" s="455"/>
      <c r="U210" s="455"/>
      <c r="V210" s="455"/>
      <c r="W210" s="456"/>
    </row>
    <row r="211" spans="12:25" ht="13.5" thickBot="1">
      <c r="L211" s="457" t="s">
        <v>53</v>
      </c>
      <c r="M211" s="458"/>
      <c r="N211" s="458"/>
      <c r="O211" s="458"/>
      <c r="P211" s="458"/>
      <c r="Q211" s="458"/>
      <c r="R211" s="458"/>
      <c r="S211" s="458"/>
      <c r="T211" s="458"/>
      <c r="U211" s="458"/>
      <c r="V211" s="458"/>
      <c r="W211" s="459"/>
    </row>
    <row r="212" spans="12:25" ht="14.25" thickTop="1" thickBot="1">
      <c r="L212" s="255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7" t="s">
        <v>34</v>
      </c>
    </row>
    <row r="213" spans="12:25" ht="12.75" customHeight="1" thickTop="1" thickBot="1">
      <c r="L213" s="258"/>
      <c r="M213" s="448" t="s">
        <v>58</v>
      </c>
      <c r="N213" s="449"/>
      <c r="O213" s="449"/>
      <c r="P213" s="449"/>
      <c r="Q213" s="449"/>
      <c r="R213" s="259" t="s">
        <v>59</v>
      </c>
      <c r="S213" s="260"/>
      <c r="T213" s="298"/>
      <c r="U213" s="259"/>
      <c r="V213" s="259"/>
      <c r="W213" s="386" t="s">
        <v>2</v>
      </c>
    </row>
    <row r="214" spans="12:25" ht="13.5" thickTop="1">
      <c r="L214" s="262" t="s">
        <v>3</v>
      </c>
      <c r="M214" s="263"/>
      <c r="N214" s="264"/>
      <c r="O214" s="265"/>
      <c r="P214" s="266"/>
      <c r="Q214" s="312"/>
      <c r="R214" s="263"/>
      <c r="S214" s="264"/>
      <c r="T214" s="265"/>
      <c r="U214" s="266"/>
      <c r="V214" s="385"/>
      <c r="W214" s="387" t="s">
        <v>4</v>
      </c>
    </row>
    <row r="215" spans="12:25" ht="13.5" thickBot="1">
      <c r="L215" s="268"/>
      <c r="M215" s="269" t="s">
        <v>35</v>
      </c>
      <c r="N215" s="270" t="s">
        <v>36</v>
      </c>
      <c r="O215" s="271" t="s">
        <v>37</v>
      </c>
      <c r="P215" s="272" t="s">
        <v>32</v>
      </c>
      <c r="Q215" s="421" t="s">
        <v>7</v>
      </c>
      <c r="R215" s="269" t="s">
        <v>35</v>
      </c>
      <c r="S215" s="270" t="s">
        <v>36</v>
      </c>
      <c r="T215" s="271" t="s">
        <v>37</v>
      </c>
      <c r="U215" s="272" t="s">
        <v>32</v>
      </c>
      <c r="V215" s="420" t="s">
        <v>7</v>
      </c>
      <c r="W215" s="388"/>
    </row>
    <row r="216" spans="12:25" ht="4.5" customHeight="1" thickTop="1">
      <c r="L216" s="262"/>
      <c r="M216" s="274"/>
      <c r="N216" s="275"/>
      <c r="O216" s="276"/>
      <c r="P216" s="277"/>
      <c r="Q216" s="314"/>
      <c r="R216" s="274"/>
      <c r="S216" s="275"/>
      <c r="T216" s="276"/>
      <c r="U216" s="277"/>
      <c r="V216" s="316"/>
      <c r="W216" s="278"/>
    </row>
    <row r="217" spans="12:25">
      <c r="L217" s="262" t="s">
        <v>10</v>
      </c>
      <c r="M217" s="279">
        <f t="shared" ref="M217:N219" si="177">+M165+M191</f>
        <v>0</v>
      </c>
      <c r="N217" s="280">
        <f t="shared" si="177"/>
        <v>0</v>
      </c>
      <c r="O217" s="281">
        <f>M217+N217</f>
        <v>0</v>
      </c>
      <c r="P217" s="282">
        <f>+P165+P191</f>
        <v>0</v>
      </c>
      <c r="Q217" s="315">
        <f t="shared" ref="Q217" si="178">O217+P217</f>
        <v>0</v>
      </c>
      <c r="R217" s="279">
        <f t="shared" ref="R217:S219" si="179">+R165+R191</f>
        <v>0</v>
      </c>
      <c r="S217" s="280">
        <f t="shared" si="179"/>
        <v>0</v>
      </c>
      <c r="T217" s="281">
        <f>R217+S217</f>
        <v>0</v>
      </c>
      <c r="U217" s="282">
        <f>+U165+U191</f>
        <v>0</v>
      </c>
      <c r="V217" s="317">
        <f>T217+U217</f>
        <v>0</v>
      </c>
      <c r="W217" s="283">
        <f>IF(Q217=0,0,((V217/Q217)-1)*100)</f>
        <v>0</v>
      </c>
    </row>
    <row r="218" spans="12:25">
      <c r="L218" s="262" t="s">
        <v>11</v>
      </c>
      <c r="M218" s="279">
        <f t="shared" si="177"/>
        <v>0</v>
      </c>
      <c r="N218" s="280">
        <f t="shared" si="177"/>
        <v>0</v>
      </c>
      <c r="O218" s="281">
        <f t="shared" ref="O218:O219" si="180">M218+N218</f>
        <v>0</v>
      </c>
      <c r="P218" s="282">
        <f>+P166+P192</f>
        <v>0</v>
      </c>
      <c r="Q218" s="315">
        <f>O218+P218</f>
        <v>0</v>
      </c>
      <c r="R218" s="279">
        <f t="shared" si="179"/>
        <v>20</v>
      </c>
      <c r="S218" s="280">
        <f t="shared" si="179"/>
        <v>34</v>
      </c>
      <c r="T218" s="281">
        <f t="shared" ref="T218:T219" si="181">R218+S218</f>
        <v>54</v>
      </c>
      <c r="U218" s="282">
        <f>+U166+U192</f>
        <v>0</v>
      </c>
      <c r="V218" s="317">
        <f>T218+U218</f>
        <v>54</v>
      </c>
      <c r="W218" s="283">
        <f>IF(Q218=0,0,((V218/Q218)-1)*100)</f>
        <v>0</v>
      </c>
    </row>
    <row r="219" spans="12:25" ht="13.5" thickBot="1">
      <c r="L219" s="268" t="s">
        <v>12</v>
      </c>
      <c r="M219" s="279">
        <f t="shared" si="177"/>
        <v>0</v>
      </c>
      <c r="N219" s="280">
        <f t="shared" si="177"/>
        <v>0</v>
      </c>
      <c r="O219" s="281">
        <f t="shared" si="180"/>
        <v>0</v>
      </c>
      <c r="P219" s="282">
        <f>+P167+P193</f>
        <v>0</v>
      </c>
      <c r="Q219" s="315">
        <f>O219+P219</f>
        <v>0</v>
      </c>
      <c r="R219" s="279">
        <f t="shared" si="179"/>
        <v>54</v>
      </c>
      <c r="S219" s="280">
        <f t="shared" si="179"/>
        <v>56</v>
      </c>
      <c r="T219" s="281">
        <f t="shared" si="181"/>
        <v>110</v>
      </c>
      <c r="U219" s="282">
        <f>+U167+U193</f>
        <v>0</v>
      </c>
      <c r="V219" s="317">
        <f>T219+U219</f>
        <v>110</v>
      </c>
      <c r="W219" s="283">
        <f>IF(Q219=0,0,((V219/Q219)-1)*100)</f>
        <v>0</v>
      </c>
      <c r="X219" s="347"/>
      <c r="Y219" s="347"/>
    </row>
    <row r="220" spans="12:25" ht="14.25" thickTop="1" thickBot="1">
      <c r="L220" s="284" t="s">
        <v>38</v>
      </c>
      <c r="M220" s="285">
        <f>+M217+M218+M219</f>
        <v>0</v>
      </c>
      <c r="N220" s="286">
        <f t="shared" ref="N220:V220" si="182">+N217+N218+N219</f>
        <v>0</v>
      </c>
      <c r="O220" s="287">
        <f t="shared" si="182"/>
        <v>0</v>
      </c>
      <c r="P220" s="285">
        <f t="shared" si="182"/>
        <v>0</v>
      </c>
      <c r="Q220" s="287">
        <f t="shared" si="182"/>
        <v>0</v>
      </c>
      <c r="R220" s="285">
        <f t="shared" si="182"/>
        <v>74</v>
      </c>
      <c r="S220" s="286">
        <f t="shared" si="182"/>
        <v>90</v>
      </c>
      <c r="T220" s="287">
        <f t="shared" si="182"/>
        <v>164</v>
      </c>
      <c r="U220" s="285">
        <f t="shared" si="182"/>
        <v>0</v>
      </c>
      <c r="V220" s="287">
        <f t="shared" si="182"/>
        <v>164</v>
      </c>
      <c r="W220" s="288">
        <f t="shared" ref="W220" si="183">IF(Q220=0,0,((V220/Q220)-1)*100)</f>
        <v>0</v>
      </c>
    </row>
    <row r="221" spans="12:25" ht="13.5" thickTop="1">
      <c r="L221" s="262" t="s">
        <v>13</v>
      </c>
      <c r="M221" s="279">
        <f t="shared" ref="M221:N223" si="184">+M169+M195</f>
        <v>0</v>
      </c>
      <c r="N221" s="280">
        <f t="shared" si="184"/>
        <v>0</v>
      </c>
      <c r="O221" s="281">
        <f t="shared" ref="O221:O222" si="185">M221+N221</f>
        <v>0</v>
      </c>
      <c r="P221" s="282">
        <f>+P169+P195</f>
        <v>0</v>
      </c>
      <c r="Q221" s="315">
        <f t="shared" ref="Q221:Q222" si="186">O221+P221</f>
        <v>0</v>
      </c>
      <c r="R221" s="279">
        <f t="shared" ref="R221:S223" si="187">+R169+R195</f>
        <v>63</v>
      </c>
      <c r="S221" s="280">
        <f t="shared" si="187"/>
        <v>74</v>
      </c>
      <c r="T221" s="281">
        <f t="shared" ref="T221:T222" si="188">R221+S221</f>
        <v>137</v>
      </c>
      <c r="U221" s="282">
        <f>+U169+U195</f>
        <v>0</v>
      </c>
      <c r="V221" s="317">
        <f>T221+U221</f>
        <v>137</v>
      </c>
      <c r="W221" s="283">
        <f>IF(Q221=0,0,((V221/Q221)-1)*100)</f>
        <v>0</v>
      </c>
    </row>
    <row r="222" spans="12:25">
      <c r="L222" s="262" t="s">
        <v>14</v>
      </c>
      <c r="M222" s="279">
        <f t="shared" si="184"/>
        <v>0</v>
      </c>
      <c r="N222" s="280">
        <f t="shared" si="184"/>
        <v>0</v>
      </c>
      <c r="O222" s="281">
        <f t="shared" si="185"/>
        <v>0</v>
      </c>
      <c r="P222" s="282">
        <f>+P170+P196</f>
        <v>0</v>
      </c>
      <c r="Q222" s="315">
        <f t="shared" si="186"/>
        <v>0</v>
      </c>
      <c r="R222" s="279">
        <f t="shared" si="187"/>
        <v>44</v>
      </c>
      <c r="S222" s="280">
        <f t="shared" si="187"/>
        <v>73</v>
      </c>
      <c r="T222" s="281">
        <f t="shared" si="188"/>
        <v>117</v>
      </c>
      <c r="U222" s="282">
        <f>+U170+U196</f>
        <v>0</v>
      </c>
      <c r="V222" s="317">
        <f>T222+U222</f>
        <v>117</v>
      </c>
      <c r="W222" s="283">
        <f t="shared" ref="W222:W232" si="189">IF(Q222=0,0,((V222/Q222)-1)*100)</f>
        <v>0</v>
      </c>
    </row>
    <row r="223" spans="12:25" ht="13.5" thickBot="1">
      <c r="L223" s="262" t="s">
        <v>15</v>
      </c>
      <c r="M223" s="279">
        <f t="shared" si="184"/>
        <v>0</v>
      </c>
      <c r="N223" s="280">
        <f t="shared" si="184"/>
        <v>0</v>
      </c>
      <c r="O223" s="281">
        <f>M223+N223</f>
        <v>0</v>
      </c>
      <c r="P223" s="282">
        <f>+P171+P197</f>
        <v>0</v>
      </c>
      <c r="Q223" s="315">
        <f>O223+P223</f>
        <v>0</v>
      </c>
      <c r="R223" s="279">
        <f t="shared" si="187"/>
        <v>35</v>
      </c>
      <c r="S223" s="280">
        <f t="shared" si="187"/>
        <v>57</v>
      </c>
      <c r="T223" s="281">
        <f>R223+S223</f>
        <v>92</v>
      </c>
      <c r="U223" s="282">
        <f>+U171+U197</f>
        <v>0</v>
      </c>
      <c r="V223" s="317">
        <f>T223+U223</f>
        <v>92</v>
      </c>
      <c r="W223" s="283">
        <f>IF(Q223=0,0,((V223/Q223)-1)*100)</f>
        <v>0</v>
      </c>
    </row>
    <row r="224" spans="12:25" ht="14.25" thickTop="1" thickBot="1">
      <c r="L224" s="284" t="s">
        <v>61</v>
      </c>
      <c r="M224" s="285">
        <f>+M221+M222+M223</f>
        <v>0</v>
      </c>
      <c r="N224" s="286">
        <f t="shared" ref="N224:V224" si="190">+N221+N222+N223</f>
        <v>0</v>
      </c>
      <c r="O224" s="287">
        <f t="shared" si="190"/>
        <v>0</v>
      </c>
      <c r="P224" s="285">
        <f t="shared" si="190"/>
        <v>0</v>
      </c>
      <c r="Q224" s="287">
        <f t="shared" si="190"/>
        <v>0</v>
      </c>
      <c r="R224" s="285">
        <f t="shared" si="190"/>
        <v>142</v>
      </c>
      <c r="S224" s="286">
        <f t="shared" si="190"/>
        <v>204</v>
      </c>
      <c r="T224" s="287">
        <f t="shared" si="190"/>
        <v>346</v>
      </c>
      <c r="U224" s="285">
        <f t="shared" si="190"/>
        <v>0</v>
      </c>
      <c r="V224" s="287">
        <f t="shared" si="190"/>
        <v>346</v>
      </c>
      <c r="W224" s="288">
        <f t="shared" ref="W224" si="191">IF(Q224=0,0,((V224/Q224)-1)*100)</f>
        <v>0</v>
      </c>
      <c r="X224" s="347"/>
    </row>
    <row r="225" spans="12:23" ht="13.5" thickTop="1">
      <c r="L225" s="262" t="s">
        <v>16</v>
      </c>
      <c r="M225" s="279">
        <f t="shared" ref="M225:N227" si="192">+M173+M199</f>
        <v>0</v>
      </c>
      <c r="N225" s="280">
        <f t="shared" si="192"/>
        <v>0</v>
      </c>
      <c r="O225" s="281">
        <f t="shared" ref="O225:O227" si="193">M225+N225</f>
        <v>0</v>
      </c>
      <c r="P225" s="282">
        <f>+P173+P199</f>
        <v>0</v>
      </c>
      <c r="Q225" s="315">
        <f t="shared" ref="Q225:Q227" si="194">O225+P225</f>
        <v>0</v>
      </c>
      <c r="R225" s="279">
        <f t="shared" ref="R225:S227" si="195">+R173+R199</f>
        <v>35</v>
      </c>
      <c r="S225" s="280">
        <f t="shared" si="195"/>
        <v>57</v>
      </c>
      <c r="T225" s="281">
        <f t="shared" ref="T225:T227" si="196">R225+S225</f>
        <v>92</v>
      </c>
      <c r="U225" s="282">
        <f>+U173+U199</f>
        <v>0</v>
      </c>
      <c r="V225" s="317">
        <f>T225+U225</f>
        <v>92</v>
      </c>
      <c r="W225" s="283">
        <f t="shared" si="189"/>
        <v>0</v>
      </c>
    </row>
    <row r="226" spans="12:23">
      <c r="L226" s="262" t="s">
        <v>17</v>
      </c>
      <c r="M226" s="279">
        <f t="shared" si="192"/>
        <v>0</v>
      </c>
      <c r="N226" s="280">
        <f t="shared" si="192"/>
        <v>0</v>
      </c>
      <c r="O226" s="281">
        <f>M226+N226</f>
        <v>0</v>
      </c>
      <c r="P226" s="282">
        <f>+P174+P200</f>
        <v>0</v>
      </c>
      <c r="Q226" s="315">
        <f>O226+P226</f>
        <v>0</v>
      </c>
      <c r="R226" s="279">
        <f t="shared" si="195"/>
        <v>33</v>
      </c>
      <c r="S226" s="280">
        <f t="shared" si="195"/>
        <v>49</v>
      </c>
      <c r="T226" s="281">
        <f>R226+S226</f>
        <v>82</v>
      </c>
      <c r="U226" s="282">
        <f>+U174+U200</f>
        <v>0</v>
      </c>
      <c r="V226" s="317">
        <f>T226+U226</f>
        <v>82</v>
      </c>
      <c r="W226" s="283">
        <f>IF(Q226=0,0,((V226/Q226)-1)*100)</f>
        <v>0</v>
      </c>
    </row>
    <row r="227" spans="12:23" ht="13.5" thickBot="1">
      <c r="L227" s="262" t="s">
        <v>18</v>
      </c>
      <c r="M227" s="279">
        <f t="shared" si="192"/>
        <v>0</v>
      </c>
      <c r="N227" s="280">
        <f t="shared" si="192"/>
        <v>0</v>
      </c>
      <c r="O227" s="289">
        <f t="shared" si="193"/>
        <v>0</v>
      </c>
      <c r="P227" s="290">
        <f>+P175+P201</f>
        <v>0</v>
      </c>
      <c r="Q227" s="315">
        <f t="shared" si="194"/>
        <v>0</v>
      </c>
      <c r="R227" s="279">
        <f t="shared" si="195"/>
        <v>45</v>
      </c>
      <c r="S227" s="280">
        <f t="shared" si="195"/>
        <v>61</v>
      </c>
      <c r="T227" s="289">
        <f t="shared" si="196"/>
        <v>106</v>
      </c>
      <c r="U227" s="290">
        <f>+U175+U201</f>
        <v>0</v>
      </c>
      <c r="V227" s="317">
        <f>T227+U227</f>
        <v>106</v>
      </c>
      <c r="W227" s="283">
        <f t="shared" si="189"/>
        <v>0</v>
      </c>
    </row>
    <row r="228" spans="12:23" ht="14.25" thickTop="1" thickBot="1">
      <c r="L228" s="291" t="s">
        <v>39</v>
      </c>
      <c r="M228" s="292">
        <f t="shared" ref="M228:V228" si="197">SUM(M225:M227)</f>
        <v>0</v>
      </c>
      <c r="N228" s="292">
        <f t="shared" si="197"/>
        <v>0</v>
      </c>
      <c r="O228" s="293">
        <f t="shared" si="197"/>
        <v>0</v>
      </c>
      <c r="P228" s="294">
        <f t="shared" si="197"/>
        <v>0</v>
      </c>
      <c r="Q228" s="293">
        <f t="shared" si="197"/>
        <v>0</v>
      </c>
      <c r="R228" s="292">
        <f t="shared" si="197"/>
        <v>113</v>
      </c>
      <c r="S228" s="292">
        <f t="shared" si="197"/>
        <v>167</v>
      </c>
      <c r="T228" s="293">
        <f t="shared" si="197"/>
        <v>280</v>
      </c>
      <c r="U228" s="294">
        <f t="shared" si="197"/>
        <v>0</v>
      </c>
      <c r="V228" s="293">
        <f t="shared" si="197"/>
        <v>280</v>
      </c>
      <c r="W228" s="416">
        <f t="shared" si="189"/>
        <v>0</v>
      </c>
    </row>
    <row r="229" spans="12:23" ht="13.5" thickTop="1">
      <c r="L229" s="262" t="s">
        <v>21</v>
      </c>
      <c r="M229" s="279">
        <f t="shared" ref="M229:N231" si="198">+M177+M203</f>
        <v>0</v>
      </c>
      <c r="N229" s="280">
        <f t="shared" si="198"/>
        <v>0</v>
      </c>
      <c r="O229" s="289">
        <f t="shared" ref="O229:O231" si="199">M229+N229</f>
        <v>0</v>
      </c>
      <c r="P229" s="296">
        <f>+P177+P203</f>
        <v>0</v>
      </c>
      <c r="Q229" s="315">
        <f t="shared" ref="Q229:Q231" si="200">O229+P229</f>
        <v>0</v>
      </c>
      <c r="R229" s="279">
        <f t="shared" ref="R229:S231" si="201">+R177+R203</f>
        <v>70</v>
      </c>
      <c r="S229" s="280">
        <f t="shared" si="201"/>
        <v>71</v>
      </c>
      <c r="T229" s="289">
        <f t="shared" ref="T229:T231" si="202">R229+S229</f>
        <v>141</v>
      </c>
      <c r="U229" s="296">
        <f>+U177+U203</f>
        <v>0</v>
      </c>
      <c r="V229" s="317">
        <f>T229+U229</f>
        <v>141</v>
      </c>
      <c r="W229" s="283">
        <f t="shared" si="189"/>
        <v>0</v>
      </c>
    </row>
    <row r="230" spans="12:23">
      <c r="L230" s="262" t="s">
        <v>22</v>
      </c>
      <c r="M230" s="279">
        <f t="shared" si="198"/>
        <v>0</v>
      </c>
      <c r="N230" s="280">
        <f t="shared" si="198"/>
        <v>0</v>
      </c>
      <c r="O230" s="289">
        <f t="shared" si="199"/>
        <v>0</v>
      </c>
      <c r="P230" s="282">
        <f>+P178+P204</f>
        <v>0</v>
      </c>
      <c r="Q230" s="315">
        <f t="shared" si="200"/>
        <v>0</v>
      </c>
      <c r="R230" s="279">
        <f t="shared" si="201"/>
        <v>72</v>
      </c>
      <c r="S230" s="280">
        <f t="shared" si="201"/>
        <v>64</v>
      </c>
      <c r="T230" s="289">
        <f t="shared" si="202"/>
        <v>136</v>
      </c>
      <c r="U230" s="282">
        <f>+U178+U204</f>
        <v>0</v>
      </c>
      <c r="V230" s="317">
        <f>T230+U230</f>
        <v>136</v>
      </c>
      <c r="W230" s="283">
        <f t="shared" si="189"/>
        <v>0</v>
      </c>
    </row>
    <row r="231" spans="12:23" ht="13.5" thickBot="1">
      <c r="L231" s="262" t="s">
        <v>23</v>
      </c>
      <c r="M231" s="279">
        <f t="shared" si="198"/>
        <v>0</v>
      </c>
      <c r="N231" s="280">
        <f t="shared" si="198"/>
        <v>0</v>
      </c>
      <c r="O231" s="289">
        <f t="shared" si="199"/>
        <v>0</v>
      </c>
      <c r="P231" s="282">
        <f>+P179+P205</f>
        <v>0</v>
      </c>
      <c r="Q231" s="315">
        <f t="shared" si="200"/>
        <v>0</v>
      </c>
      <c r="R231" s="279">
        <f t="shared" si="201"/>
        <v>57</v>
      </c>
      <c r="S231" s="280">
        <f t="shared" si="201"/>
        <v>53</v>
      </c>
      <c r="T231" s="289">
        <f t="shared" si="202"/>
        <v>110</v>
      </c>
      <c r="U231" s="282">
        <f>+U179+U205</f>
        <v>0</v>
      </c>
      <c r="V231" s="317">
        <f>T231+U231</f>
        <v>110</v>
      </c>
      <c r="W231" s="283">
        <f t="shared" si="189"/>
        <v>0</v>
      </c>
    </row>
    <row r="232" spans="12:23" ht="14.25" thickTop="1" thickBot="1">
      <c r="L232" s="284" t="s">
        <v>40</v>
      </c>
      <c r="M232" s="285">
        <f>+M229+M230+M231</f>
        <v>0</v>
      </c>
      <c r="N232" s="286">
        <f t="shared" ref="N232:V232" si="203">+N229+N230+N231</f>
        <v>0</v>
      </c>
      <c r="O232" s="287">
        <f t="shared" si="203"/>
        <v>0</v>
      </c>
      <c r="P232" s="285">
        <f t="shared" si="203"/>
        <v>0</v>
      </c>
      <c r="Q232" s="287">
        <f t="shared" si="203"/>
        <v>0</v>
      </c>
      <c r="R232" s="285">
        <f t="shared" si="203"/>
        <v>199</v>
      </c>
      <c r="S232" s="286">
        <f t="shared" si="203"/>
        <v>188</v>
      </c>
      <c r="T232" s="287">
        <f t="shared" si="203"/>
        <v>387</v>
      </c>
      <c r="U232" s="285">
        <f t="shared" si="203"/>
        <v>0</v>
      </c>
      <c r="V232" s="287">
        <f t="shared" si="203"/>
        <v>387</v>
      </c>
      <c r="W232" s="288">
        <f t="shared" si="189"/>
        <v>0</v>
      </c>
    </row>
    <row r="233" spans="12:23" ht="14.25" thickTop="1" thickBot="1">
      <c r="L233" s="284" t="s">
        <v>62</v>
      </c>
      <c r="M233" s="285">
        <f t="shared" ref="M233:V233" si="204">+M224+M228+M232</f>
        <v>0</v>
      </c>
      <c r="N233" s="286">
        <f t="shared" si="204"/>
        <v>0</v>
      </c>
      <c r="O233" s="287">
        <f t="shared" si="204"/>
        <v>0</v>
      </c>
      <c r="P233" s="285">
        <f t="shared" si="204"/>
        <v>0</v>
      </c>
      <c r="Q233" s="287">
        <f t="shared" si="204"/>
        <v>0</v>
      </c>
      <c r="R233" s="285">
        <f t="shared" si="204"/>
        <v>454</v>
      </c>
      <c r="S233" s="286">
        <f t="shared" si="204"/>
        <v>559</v>
      </c>
      <c r="T233" s="287">
        <f t="shared" si="204"/>
        <v>1013</v>
      </c>
      <c r="U233" s="285">
        <f t="shared" si="204"/>
        <v>0</v>
      </c>
      <c r="V233" s="287">
        <f t="shared" si="204"/>
        <v>1013</v>
      </c>
      <c r="W233" s="288">
        <f>IF(Q233=0,0,((V233/Q233)-1)*100)</f>
        <v>0</v>
      </c>
    </row>
    <row r="234" spans="12:23" ht="14.25" thickTop="1" thickBot="1">
      <c r="L234" s="284" t="s">
        <v>7</v>
      </c>
      <c r="M234" s="285">
        <f>+M233+M220</f>
        <v>0</v>
      </c>
      <c r="N234" s="286">
        <f t="shared" ref="N234:V234" si="205">+N233+N220</f>
        <v>0</v>
      </c>
      <c r="O234" s="287">
        <f t="shared" si="205"/>
        <v>0</v>
      </c>
      <c r="P234" s="285">
        <f t="shared" si="205"/>
        <v>0</v>
      </c>
      <c r="Q234" s="287">
        <f t="shared" si="205"/>
        <v>0</v>
      </c>
      <c r="R234" s="285">
        <f t="shared" si="205"/>
        <v>528</v>
      </c>
      <c r="S234" s="286">
        <f t="shared" si="205"/>
        <v>649</v>
      </c>
      <c r="T234" s="287">
        <f t="shared" si="205"/>
        <v>1177</v>
      </c>
      <c r="U234" s="285">
        <f t="shared" si="205"/>
        <v>0</v>
      </c>
      <c r="V234" s="287">
        <f t="shared" si="205"/>
        <v>1177</v>
      </c>
      <c r="W234" s="288">
        <f>IF(Q234=0,0,((V234/Q234)-1)*100)</f>
        <v>0</v>
      </c>
    </row>
    <row r="235" spans="12:23" ht="13.5" thickTop="1">
      <c r="L235" s="297" t="s">
        <v>60</v>
      </c>
      <c r="M235" s="256"/>
      <c r="N235" s="256"/>
      <c r="O235" s="256"/>
      <c r="P235" s="256"/>
      <c r="Q235" s="256"/>
      <c r="R235" s="256"/>
      <c r="S235" s="256"/>
      <c r="T235" s="256"/>
      <c r="U235" s="256"/>
      <c r="V235" s="256"/>
      <c r="W235" s="256"/>
    </row>
  </sheetData>
  <mergeCells count="39"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AB235"/>
  <sheetViews>
    <sheetView topLeftCell="L1" workbookViewId="0">
      <selection activeCell="I158" sqref="I158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9" style="1" bestFit="1" customWidth="1"/>
    <col min="25" max="25" width="10" style="3" customWidth="1"/>
    <col min="26" max="26" width="7.85546875" style="1" bestFit="1" customWidth="1"/>
    <col min="27" max="16384" width="7" style="1"/>
  </cols>
  <sheetData>
    <row r="1" spans="2:27" ht="13.5" thickBot="1"/>
    <row r="2" spans="2:27" ht="13.5" thickTop="1">
      <c r="B2" s="424" t="s">
        <v>0</v>
      </c>
      <c r="C2" s="425"/>
      <c r="D2" s="425"/>
      <c r="E2" s="425"/>
      <c r="F2" s="425"/>
      <c r="G2" s="425"/>
      <c r="H2" s="425"/>
      <c r="I2" s="426"/>
      <c r="J2" s="4"/>
      <c r="K2" s="4"/>
      <c r="L2" s="427" t="s">
        <v>1</v>
      </c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9"/>
    </row>
    <row r="3" spans="2:27" ht="13.5" thickBot="1">
      <c r="B3" s="430" t="s">
        <v>46</v>
      </c>
      <c r="C3" s="431"/>
      <c r="D3" s="431"/>
      <c r="E3" s="431"/>
      <c r="F3" s="431"/>
      <c r="G3" s="431"/>
      <c r="H3" s="431"/>
      <c r="I3" s="432"/>
      <c r="J3" s="4"/>
      <c r="K3" s="4"/>
      <c r="L3" s="433" t="s">
        <v>48</v>
      </c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5"/>
    </row>
    <row r="4" spans="2:27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K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2:27" ht="14.25" thickTop="1" thickBot="1">
      <c r="B5" s="110"/>
      <c r="C5" s="436" t="s">
        <v>59</v>
      </c>
      <c r="D5" s="437"/>
      <c r="E5" s="438"/>
      <c r="F5" s="436" t="s">
        <v>63</v>
      </c>
      <c r="G5" s="437"/>
      <c r="H5" s="438"/>
      <c r="I5" s="111" t="s">
        <v>2</v>
      </c>
      <c r="J5" s="4"/>
      <c r="K5" s="4"/>
      <c r="L5" s="12"/>
      <c r="M5" s="439" t="s">
        <v>59</v>
      </c>
      <c r="N5" s="440"/>
      <c r="O5" s="440"/>
      <c r="P5" s="440"/>
      <c r="Q5" s="441"/>
      <c r="R5" s="439" t="s">
        <v>63</v>
      </c>
      <c r="S5" s="440"/>
      <c r="T5" s="440"/>
      <c r="U5" s="440"/>
      <c r="V5" s="441"/>
      <c r="W5" s="13" t="s">
        <v>2</v>
      </c>
    </row>
    <row r="6" spans="2:27" ht="13.5" thickTop="1">
      <c r="B6" s="112" t="s">
        <v>3</v>
      </c>
      <c r="C6" s="236"/>
      <c r="D6" s="114"/>
      <c r="E6" s="115"/>
      <c r="F6" s="236"/>
      <c r="G6" s="114"/>
      <c r="H6" s="115"/>
      <c r="I6" s="116" t="s">
        <v>4</v>
      </c>
      <c r="J6" s="4"/>
      <c r="K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2:27" ht="13.5" thickBot="1">
      <c r="B7" s="117"/>
      <c r="C7" s="237" t="s">
        <v>5</v>
      </c>
      <c r="D7" s="119" t="s">
        <v>6</v>
      </c>
      <c r="E7" s="422" t="s">
        <v>7</v>
      </c>
      <c r="F7" s="237" t="s">
        <v>5</v>
      </c>
      <c r="G7" s="119" t="s">
        <v>6</v>
      </c>
      <c r="H7" s="120" t="s">
        <v>7</v>
      </c>
      <c r="I7" s="121"/>
      <c r="J7" s="4"/>
      <c r="K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2:27" ht="6" customHeight="1" thickTop="1">
      <c r="B8" s="112"/>
      <c r="C8" s="238"/>
      <c r="D8" s="123"/>
      <c r="E8" s="185"/>
      <c r="F8" s="238"/>
      <c r="G8" s="123"/>
      <c r="H8" s="185"/>
      <c r="I8" s="125"/>
      <c r="J8" s="4"/>
      <c r="K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2:27">
      <c r="B9" s="112" t="s">
        <v>10</v>
      </c>
      <c r="C9" s="233">
        <v>62</v>
      </c>
      <c r="D9" s="127">
        <v>62</v>
      </c>
      <c r="E9" s="180">
        <f>SUM(C9:D9)</f>
        <v>124</v>
      </c>
      <c r="F9" s="233">
        <v>76</v>
      </c>
      <c r="G9" s="127">
        <v>76</v>
      </c>
      <c r="H9" s="180">
        <f>SUM(F9:G9)</f>
        <v>152</v>
      </c>
      <c r="I9" s="129">
        <f>IF(E9=0,0,((H9/E9)-1)*100)</f>
        <v>22.580645161290324</v>
      </c>
      <c r="J9" s="4"/>
      <c r="K9" s="7"/>
      <c r="L9" s="14" t="s">
        <v>10</v>
      </c>
      <c r="M9" s="40">
        <v>9008</v>
      </c>
      <c r="N9" s="38">
        <v>9077</v>
      </c>
      <c r="O9" s="202">
        <f>SUM(M9:N9)</f>
        <v>18085</v>
      </c>
      <c r="P9" s="151">
        <v>0</v>
      </c>
      <c r="Q9" s="202">
        <f>O9+P9</f>
        <v>18085</v>
      </c>
      <c r="R9" s="40">
        <v>9464</v>
      </c>
      <c r="S9" s="38">
        <v>9596</v>
      </c>
      <c r="T9" s="202">
        <f>SUM(R9:S9)</f>
        <v>19060</v>
      </c>
      <c r="U9" s="151">
        <v>0</v>
      </c>
      <c r="V9" s="202">
        <f>T9+U9</f>
        <v>19060</v>
      </c>
      <c r="W9" s="41">
        <f>IF(Q9=0,0,((V9/Q9)-1)*100)</f>
        <v>5.3912081835775449</v>
      </c>
    </row>
    <row r="10" spans="2:27">
      <c r="B10" s="112" t="s">
        <v>11</v>
      </c>
      <c r="C10" s="233">
        <v>60</v>
      </c>
      <c r="D10" s="127">
        <v>60</v>
      </c>
      <c r="E10" s="180">
        <f>SUM(C10:D10)</f>
        <v>120</v>
      </c>
      <c r="F10" s="233">
        <v>73</v>
      </c>
      <c r="G10" s="127">
        <v>73</v>
      </c>
      <c r="H10" s="180">
        <f>SUM(F10:G10)</f>
        <v>146</v>
      </c>
      <c r="I10" s="129">
        <f>IF(E10=0,0,((H10/E10)-1)*100)</f>
        <v>21.666666666666657</v>
      </c>
      <c r="J10" s="4"/>
      <c r="K10" s="7"/>
      <c r="L10" s="14" t="s">
        <v>11</v>
      </c>
      <c r="M10" s="40">
        <v>9038</v>
      </c>
      <c r="N10" s="38">
        <v>8694</v>
      </c>
      <c r="O10" s="202">
        <f t="shared" ref="O10:O11" si="0">SUM(M10:N10)</f>
        <v>17732</v>
      </c>
      <c r="P10" s="151">
        <v>0</v>
      </c>
      <c r="Q10" s="202">
        <f>O10+P10</f>
        <v>17732</v>
      </c>
      <c r="R10" s="40">
        <v>9402</v>
      </c>
      <c r="S10" s="38">
        <v>9247</v>
      </c>
      <c r="T10" s="202">
        <f>SUM(R10:S10)</f>
        <v>18649</v>
      </c>
      <c r="U10" s="151">
        <v>0</v>
      </c>
      <c r="V10" s="202">
        <f>T10+U10</f>
        <v>18649</v>
      </c>
      <c r="W10" s="41">
        <f>IF(Q10=0,0,((V10/Q10)-1)*100)</f>
        <v>5.1714414617640481</v>
      </c>
    </row>
    <row r="11" spans="2:27" ht="13.5" thickBot="1">
      <c r="B11" s="117" t="s">
        <v>12</v>
      </c>
      <c r="C11" s="235">
        <v>62</v>
      </c>
      <c r="D11" s="131">
        <v>62</v>
      </c>
      <c r="E11" s="180">
        <f>SUM(C11:D11)</f>
        <v>124</v>
      </c>
      <c r="F11" s="235">
        <v>75</v>
      </c>
      <c r="G11" s="131">
        <v>75</v>
      </c>
      <c r="H11" s="180">
        <f>SUM(F11:G11)</f>
        <v>150</v>
      </c>
      <c r="I11" s="129">
        <f>IF(E11=0,0,((H11/E11)-1)*100)</f>
        <v>20.967741935483875</v>
      </c>
      <c r="J11" s="4"/>
      <c r="K11" s="7"/>
      <c r="L11" s="23" t="s">
        <v>12</v>
      </c>
      <c r="M11" s="40">
        <v>8936</v>
      </c>
      <c r="N11" s="38">
        <v>9254</v>
      </c>
      <c r="O11" s="202">
        <f t="shared" si="0"/>
        <v>18190</v>
      </c>
      <c r="P11" s="39">
        <v>0</v>
      </c>
      <c r="Q11" s="325">
        <f>O11+P11</f>
        <v>18190</v>
      </c>
      <c r="R11" s="40">
        <v>10544</v>
      </c>
      <c r="S11" s="38">
        <v>10378</v>
      </c>
      <c r="T11" s="202">
        <f t="shared" ref="T11" si="1">SUM(R11:S11)</f>
        <v>20922</v>
      </c>
      <c r="U11" s="39">
        <v>0</v>
      </c>
      <c r="V11" s="325">
        <f t="shared" ref="V11" si="2">T11+U11</f>
        <v>20922</v>
      </c>
      <c r="W11" s="41">
        <f>IF(Q11=0,0,((V11/Q11)-1)*100)</f>
        <v>15.019241341396361</v>
      </c>
    </row>
    <row r="12" spans="2:27" ht="14.25" thickTop="1" thickBot="1">
      <c r="B12" s="133" t="s">
        <v>57</v>
      </c>
      <c r="C12" s="234">
        <f t="shared" ref="C12:E12" si="3">+C9+C10+C11</f>
        <v>184</v>
      </c>
      <c r="D12" s="241">
        <f t="shared" si="3"/>
        <v>184</v>
      </c>
      <c r="E12" s="181">
        <f t="shared" si="3"/>
        <v>368</v>
      </c>
      <c r="F12" s="234">
        <f t="shared" ref="F12:H12" si="4">+F9+F10+F11</f>
        <v>224</v>
      </c>
      <c r="G12" s="241">
        <f t="shared" si="4"/>
        <v>224</v>
      </c>
      <c r="H12" s="181">
        <f t="shared" si="4"/>
        <v>448</v>
      </c>
      <c r="I12" s="137">
        <f>IF(E12=0,0,((H12/E12)-1)*100)</f>
        <v>21.739130434782616</v>
      </c>
      <c r="J12" s="4"/>
      <c r="K12" s="4"/>
      <c r="L12" s="42" t="s">
        <v>57</v>
      </c>
      <c r="M12" s="46">
        <f t="shared" ref="M12:Q12" si="5">+M9+M10+M11</f>
        <v>26982</v>
      </c>
      <c r="N12" s="44">
        <f t="shared" si="5"/>
        <v>27025</v>
      </c>
      <c r="O12" s="203">
        <f t="shared" si="5"/>
        <v>54007</v>
      </c>
      <c r="P12" s="44">
        <f t="shared" si="5"/>
        <v>0</v>
      </c>
      <c r="Q12" s="203">
        <f t="shared" si="5"/>
        <v>54007</v>
      </c>
      <c r="R12" s="46">
        <f t="shared" ref="R12:V12" si="6">+R9+R10+R11</f>
        <v>29410</v>
      </c>
      <c r="S12" s="44">
        <f t="shared" si="6"/>
        <v>29221</v>
      </c>
      <c r="T12" s="203">
        <f t="shared" si="6"/>
        <v>58631</v>
      </c>
      <c r="U12" s="44">
        <f t="shared" si="6"/>
        <v>0</v>
      </c>
      <c r="V12" s="203">
        <f t="shared" si="6"/>
        <v>58631</v>
      </c>
      <c r="W12" s="47">
        <f>IF(Q12=0,0,((V12/Q12)-1)*100)</f>
        <v>8.5618530931175663</v>
      </c>
    </row>
    <row r="13" spans="2:27" ht="14.25" thickTop="1" thickBot="1">
      <c r="B13" s="112" t="s">
        <v>13</v>
      </c>
      <c r="C13" s="233">
        <v>62</v>
      </c>
      <c r="D13" s="127">
        <v>62</v>
      </c>
      <c r="E13" s="180">
        <f>SUM(C13:D13)</f>
        <v>124</v>
      </c>
      <c r="F13" s="233">
        <v>62</v>
      </c>
      <c r="G13" s="127">
        <v>62</v>
      </c>
      <c r="H13" s="180">
        <f>SUM(F13:G13)</f>
        <v>124</v>
      </c>
      <c r="I13" s="129">
        <f t="shared" ref="I13" si="7">IF(E13=0,0,((H13/E13)-1)*100)</f>
        <v>0</v>
      </c>
      <c r="J13" s="4"/>
      <c r="K13" s="4"/>
      <c r="L13" s="14" t="s">
        <v>13</v>
      </c>
      <c r="M13" s="40">
        <v>6859</v>
      </c>
      <c r="N13" s="38">
        <v>6531</v>
      </c>
      <c r="O13" s="202">
        <f>SUM(M13:N13)</f>
        <v>13390</v>
      </c>
      <c r="P13" s="151">
        <v>0</v>
      </c>
      <c r="Q13" s="202">
        <f>O13+P13</f>
        <v>13390</v>
      </c>
      <c r="R13" s="40">
        <v>8024</v>
      </c>
      <c r="S13" s="38">
        <v>7903</v>
      </c>
      <c r="T13" s="202">
        <f>SUM(R13:S13)</f>
        <v>15927</v>
      </c>
      <c r="U13" s="151">
        <v>0</v>
      </c>
      <c r="V13" s="202">
        <f>T13+U13</f>
        <v>15927</v>
      </c>
      <c r="W13" s="41">
        <f t="shared" ref="W13" si="8">IF(Q13=0,0,((V13/Q13)-1)*100)</f>
        <v>18.946975354742346</v>
      </c>
    </row>
    <row r="14" spans="2:27" ht="14.25" thickTop="1" thickBot="1">
      <c r="B14" s="133" t="s">
        <v>64</v>
      </c>
      <c r="C14" s="134">
        <f>+C12+C13</f>
        <v>246</v>
      </c>
      <c r="D14" s="136">
        <f t="shared" ref="D14:H14" si="9">+D12+D13</f>
        <v>246</v>
      </c>
      <c r="E14" s="187">
        <f t="shared" si="9"/>
        <v>492</v>
      </c>
      <c r="F14" s="134">
        <f t="shared" si="9"/>
        <v>286</v>
      </c>
      <c r="G14" s="136">
        <f t="shared" si="9"/>
        <v>286</v>
      </c>
      <c r="H14" s="187">
        <f t="shared" si="9"/>
        <v>572</v>
      </c>
      <c r="I14" s="138">
        <f>IF(E14=0,0,((H14/E14)-1)*100)</f>
        <v>16.260162601626014</v>
      </c>
      <c r="J14" s="8"/>
      <c r="K14" s="4"/>
      <c r="L14" s="42" t="s">
        <v>64</v>
      </c>
      <c r="M14" s="46">
        <f>+M12+M13</f>
        <v>33841</v>
      </c>
      <c r="N14" s="44">
        <f t="shared" ref="N14:V14" si="10">+N12+N13</f>
        <v>33556</v>
      </c>
      <c r="O14" s="203">
        <f t="shared" si="10"/>
        <v>67397</v>
      </c>
      <c r="P14" s="45">
        <f t="shared" si="10"/>
        <v>0</v>
      </c>
      <c r="Q14" s="206">
        <f t="shared" si="10"/>
        <v>67397</v>
      </c>
      <c r="R14" s="46">
        <f t="shared" si="10"/>
        <v>37434</v>
      </c>
      <c r="S14" s="44">
        <f t="shared" si="10"/>
        <v>37124</v>
      </c>
      <c r="T14" s="203">
        <f t="shared" si="10"/>
        <v>74558</v>
      </c>
      <c r="U14" s="45">
        <f t="shared" si="10"/>
        <v>0</v>
      </c>
      <c r="V14" s="206">
        <f t="shared" si="10"/>
        <v>74558</v>
      </c>
      <c r="W14" s="47">
        <f>IF(Q14=0,0,((V14/Q14)-1)*100)</f>
        <v>10.625102007507747</v>
      </c>
      <c r="X14" s="347"/>
      <c r="Z14" s="347"/>
      <c r="AA14" s="347"/>
    </row>
    <row r="15" spans="2:27" ht="13.5" thickTop="1">
      <c r="B15" s="112" t="s">
        <v>14</v>
      </c>
      <c r="C15" s="233">
        <v>56</v>
      </c>
      <c r="D15" s="127">
        <v>56</v>
      </c>
      <c r="E15" s="180">
        <f>SUM(C15:D15)</f>
        <v>112</v>
      </c>
      <c r="F15" s="233"/>
      <c r="G15" s="127"/>
      <c r="H15" s="180"/>
      <c r="I15" s="129"/>
      <c r="J15" s="4"/>
      <c r="K15" s="4"/>
      <c r="L15" s="14" t="s">
        <v>14</v>
      </c>
      <c r="M15" s="40">
        <v>7665</v>
      </c>
      <c r="N15" s="38">
        <v>7896</v>
      </c>
      <c r="O15" s="202">
        <f t="shared" ref="O15" si="11">SUM(M15:N15)</f>
        <v>15561</v>
      </c>
      <c r="P15" s="151">
        <v>0</v>
      </c>
      <c r="Q15" s="202">
        <f>O15+P15</f>
        <v>15561</v>
      </c>
      <c r="R15" s="40"/>
      <c r="S15" s="38"/>
      <c r="T15" s="202"/>
      <c r="U15" s="151"/>
      <c r="V15" s="202"/>
      <c r="W15" s="41"/>
    </row>
    <row r="16" spans="2:27" ht="13.5" thickBot="1">
      <c r="B16" s="112" t="s">
        <v>15</v>
      </c>
      <c r="C16" s="233">
        <v>62</v>
      </c>
      <c r="D16" s="127">
        <v>62</v>
      </c>
      <c r="E16" s="180">
        <f>SUM(C16:D16)</f>
        <v>124</v>
      </c>
      <c r="F16" s="233"/>
      <c r="G16" s="127"/>
      <c r="H16" s="180"/>
      <c r="I16" s="129"/>
      <c r="J16" s="8"/>
      <c r="K16" s="4"/>
      <c r="L16" s="14" t="s">
        <v>15</v>
      </c>
      <c r="M16" s="40">
        <v>8678</v>
      </c>
      <c r="N16" s="38">
        <v>9175</v>
      </c>
      <c r="O16" s="202">
        <f>SUM(M16:N16)</f>
        <v>17853</v>
      </c>
      <c r="P16" s="151">
        <v>0</v>
      </c>
      <c r="Q16" s="202">
        <f>O16+P16</f>
        <v>17853</v>
      </c>
      <c r="R16" s="40"/>
      <c r="S16" s="38"/>
      <c r="T16" s="202"/>
      <c r="U16" s="151"/>
      <c r="V16" s="202"/>
      <c r="W16" s="41"/>
    </row>
    <row r="17" spans="2:27" ht="14.25" thickTop="1" thickBot="1">
      <c r="B17" s="133" t="s">
        <v>61</v>
      </c>
      <c r="C17" s="234">
        <f t="shared" ref="C17:E17" si="12">+C13+C15+C16</f>
        <v>180</v>
      </c>
      <c r="D17" s="241">
        <f t="shared" si="12"/>
        <v>180</v>
      </c>
      <c r="E17" s="181">
        <f t="shared" si="12"/>
        <v>360</v>
      </c>
      <c r="F17" s="234"/>
      <c r="G17" s="241"/>
      <c r="H17" s="181"/>
      <c r="I17" s="138"/>
      <c r="J17" s="8"/>
      <c r="K17" s="8"/>
      <c r="L17" s="42" t="s">
        <v>61</v>
      </c>
      <c r="M17" s="46">
        <f t="shared" ref="M17:Q17" si="13">+M13+M15+M16</f>
        <v>23202</v>
      </c>
      <c r="N17" s="44">
        <f t="shared" si="13"/>
        <v>23602</v>
      </c>
      <c r="O17" s="203">
        <f t="shared" si="13"/>
        <v>46804</v>
      </c>
      <c r="P17" s="44">
        <f t="shared" si="13"/>
        <v>0</v>
      </c>
      <c r="Q17" s="203">
        <f t="shared" si="13"/>
        <v>46804</v>
      </c>
      <c r="R17" s="46"/>
      <c r="S17" s="44"/>
      <c r="T17" s="203"/>
      <c r="U17" s="44"/>
      <c r="V17" s="203"/>
      <c r="W17" s="47"/>
      <c r="X17" s="347"/>
      <c r="Z17" s="347"/>
      <c r="AA17" s="347"/>
    </row>
    <row r="18" spans="2:27" ht="13.5" thickTop="1">
      <c r="B18" s="112" t="s">
        <v>16</v>
      </c>
      <c r="C18" s="140">
        <v>84</v>
      </c>
      <c r="D18" s="240">
        <v>84</v>
      </c>
      <c r="E18" s="180">
        <f t="shared" ref="E18" si="14">SUM(C18:D18)</f>
        <v>168</v>
      </c>
      <c r="F18" s="140"/>
      <c r="G18" s="240"/>
      <c r="H18" s="180"/>
      <c r="I18" s="129"/>
      <c r="J18" s="8"/>
      <c r="K18" s="4"/>
      <c r="L18" s="14" t="s">
        <v>16</v>
      </c>
      <c r="M18" s="40">
        <v>8939</v>
      </c>
      <c r="N18" s="38">
        <v>9115</v>
      </c>
      <c r="O18" s="202">
        <f t="shared" ref="O18" si="15">SUM(M18:N18)</f>
        <v>18054</v>
      </c>
      <c r="P18" s="151">
        <v>0</v>
      </c>
      <c r="Q18" s="202">
        <f>O18+P18</f>
        <v>18054</v>
      </c>
      <c r="R18" s="40"/>
      <c r="S18" s="38"/>
      <c r="T18" s="202"/>
      <c r="U18" s="151"/>
      <c r="V18" s="202"/>
      <c r="W18" s="41"/>
    </row>
    <row r="19" spans="2:27">
      <c r="B19" s="112" t="s">
        <v>17</v>
      </c>
      <c r="C19" s="140">
        <v>83</v>
      </c>
      <c r="D19" s="240">
        <v>83</v>
      </c>
      <c r="E19" s="180">
        <f>SUM(C19:D19)</f>
        <v>166</v>
      </c>
      <c r="F19" s="140"/>
      <c r="G19" s="240"/>
      <c r="H19" s="180"/>
      <c r="I19" s="129"/>
      <c r="K19" s="4"/>
      <c r="L19" s="14" t="s">
        <v>17</v>
      </c>
      <c r="M19" s="40">
        <v>9207</v>
      </c>
      <c r="N19" s="38">
        <v>9738</v>
      </c>
      <c r="O19" s="202">
        <f>SUM(M19:N19)</f>
        <v>18945</v>
      </c>
      <c r="P19" s="151">
        <v>0</v>
      </c>
      <c r="Q19" s="202">
        <f>O19+P19</f>
        <v>18945</v>
      </c>
      <c r="R19" s="40"/>
      <c r="S19" s="38"/>
      <c r="T19" s="202"/>
      <c r="U19" s="151"/>
      <c r="V19" s="202"/>
      <c r="W19" s="41"/>
    </row>
    <row r="20" spans="2:27" ht="13.5" thickBot="1">
      <c r="B20" s="112" t="s">
        <v>18</v>
      </c>
      <c r="C20" s="140">
        <v>85</v>
      </c>
      <c r="D20" s="240">
        <v>85</v>
      </c>
      <c r="E20" s="180">
        <f t="shared" ref="E20" si="16">SUM(C20:D20)</f>
        <v>170</v>
      </c>
      <c r="F20" s="140"/>
      <c r="G20" s="240"/>
      <c r="H20" s="180"/>
      <c r="I20" s="129"/>
      <c r="J20" s="9"/>
      <c r="K20" s="4"/>
      <c r="L20" s="14" t="s">
        <v>18</v>
      </c>
      <c r="M20" s="40">
        <v>8927</v>
      </c>
      <c r="N20" s="38">
        <v>8998</v>
      </c>
      <c r="O20" s="202">
        <f t="shared" ref="O20" si="17">SUM(M20:N20)</f>
        <v>17925</v>
      </c>
      <c r="P20" s="151">
        <v>0</v>
      </c>
      <c r="Q20" s="202">
        <f>O20+P20</f>
        <v>17925</v>
      </c>
      <c r="R20" s="40"/>
      <c r="S20" s="38"/>
      <c r="T20" s="202"/>
      <c r="U20" s="151"/>
      <c r="V20" s="202"/>
      <c r="W20" s="41"/>
    </row>
    <row r="21" spans="2:27" ht="15.75" customHeight="1" thickTop="1" thickBot="1">
      <c r="B21" s="142" t="s">
        <v>19</v>
      </c>
      <c r="C21" s="234">
        <f t="shared" ref="C21:E21" si="18">+C18+C19+C20</f>
        <v>252</v>
      </c>
      <c r="D21" s="241">
        <f t="shared" si="18"/>
        <v>252</v>
      </c>
      <c r="E21" s="181">
        <f t="shared" si="18"/>
        <v>504</v>
      </c>
      <c r="F21" s="234"/>
      <c r="G21" s="241"/>
      <c r="H21" s="181"/>
      <c r="I21" s="137"/>
      <c r="J21" s="10"/>
      <c r="K21" s="11"/>
      <c r="L21" s="48" t="s">
        <v>19</v>
      </c>
      <c r="M21" s="49">
        <f t="shared" ref="M21:Q21" si="19">+M18+M19+M20</f>
        <v>27073</v>
      </c>
      <c r="N21" s="50">
        <f t="shared" si="19"/>
        <v>27851</v>
      </c>
      <c r="O21" s="204">
        <f t="shared" si="19"/>
        <v>54924</v>
      </c>
      <c r="P21" s="50">
        <f t="shared" si="19"/>
        <v>0</v>
      </c>
      <c r="Q21" s="204">
        <f t="shared" si="19"/>
        <v>54924</v>
      </c>
      <c r="R21" s="49"/>
      <c r="S21" s="50"/>
      <c r="T21" s="204"/>
      <c r="U21" s="50"/>
      <c r="V21" s="204"/>
      <c r="W21" s="51"/>
    </row>
    <row r="22" spans="2:27" ht="13.5" thickTop="1">
      <c r="B22" s="112" t="s">
        <v>20</v>
      </c>
      <c r="C22" s="233">
        <v>77</v>
      </c>
      <c r="D22" s="127">
        <v>77</v>
      </c>
      <c r="E22" s="189">
        <f t="shared" ref="E22:E24" si="20">SUM(C22:D22)</f>
        <v>154</v>
      </c>
      <c r="F22" s="233"/>
      <c r="G22" s="127"/>
      <c r="H22" s="189"/>
      <c r="I22" s="129"/>
      <c r="J22" s="4"/>
      <c r="K22" s="4"/>
      <c r="L22" s="14" t="s">
        <v>21</v>
      </c>
      <c r="M22" s="40">
        <v>9286</v>
      </c>
      <c r="N22" s="38">
        <v>8993</v>
      </c>
      <c r="O22" s="202">
        <f t="shared" ref="O22:O24" si="21">SUM(M22:N22)</f>
        <v>18279</v>
      </c>
      <c r="P22" s="151">
        <v>0</v>
      </c>
      <c r="Q22" s="202">
        <f>O22+P22</f>
        <v>18279</v>
      </c>
      <c r="R22" s="40"/>
      <c r="S22" s="38"/>
      <c r="T22" s="202"/>
      <c r="U22" s="151"/>
      <c r="V22" s="202"/>
      <c r="W22" s="41"/>
    </row>
    <row r="23" spans="2:27">
      <c r="B23" s="112" t="s">
        <v>22</v>
      </c>
      <c r="C23" s="233">
        <v>81</v>
      </c>
      <c r="D23" s="127">
        <v>81</v>
      </c>
      <c r="E23" s="180">
        <f t="shared" si="20"/>
        <v>162</v>
      </c>
      <c r="F23" s="233"/>
      <c r="G23" s="127"/>
      <c r="H23" s="180"/>
      <c r="I23" s="129"/>
      <c r="J23" s="4"/>
      <c r="K23" s="4"/>
      <c r="L23" s="14" t="s">
        <v>22</v>
      </c>
      <c r="M23" s="40">
        <v>8781</v>
      </c>
      <c r="N23" s="38">
        <v>9116</v>
      </c>
      <c r="O23" s="202">
        <f t="shared" si="21"/>
        <v>17897</v>
      </c>
      <c r="P23" s="151">
        <v>0</v>
      </c>
      <c r="Q23" s="202">
        <f>O23+P23</f>
        <v>17897</v>
      </c>
      <c r="R23" s="40"/>
      <c r="S23" s="38"/>
      <c r="T23" s="202"/>
      <c r="U23" s="151"/>
      <c r="V23" s="202"/>
      <c r="W23" s="41"/>
    </row>
    <row r="24" spans="2:27" ht="13.5" thickBot="1">
      <c r="B24" s="112" t="s">
        <v>23</v>
      </c>
      <c r="C24" s="233">
        <v>67</v>
      </c>
      <c r="D24" s="127">
        <v>67</v>
      </c>
      <c r="E24" s="184">
        <f t="shared" si="20"/>
        <v>134</v>
      </c>
      <c r="F24" s="233"/>
      <c r="G24" s="127"/>
      <c r="H24" s="184"/>
      <c r="I24" s="148"/>
      <c r="J24" s="4"/>
      <c r="K24" s="4"/>
      <c r="L24" s="14" t="s">
        <v>23</v>
      </c>
      <c r="M24" s="40">
        <v>8435</v>
      </c>
      <c r="N24" s="38">
        <v>8382</v>
      </c>
      <c r="O24" s="202">
        <f t="shared" si="21"/>
        <v>16817</v>
      </c>
      <c r="P24" s="151">
        <v>0</v>
      </c>
      <c r="Q24" s="202">
        <f>O24+P24</f>
        <v>16817</v>
      </c>
      <c r="R24" s="40"/>
      <c r="S24" s="38"/>
      <c r="T24" s="202"/>
      <c r="U24" s="151"/>
      <c r="V24" s="202"/>
      <c r="W24" s="41"/>
    </row>
    <row r="25" spans="2:27" ht="14.25" thickTop="1" thickBot="1">
      <c r="B25" s="133" t="s">
        <v>24</v>
      </c>
      <c r="C25" s="234">
        <f t="shared" ref="C25:E25" si="22">+C22+C23+C24</f>
        <v>225</v>
      </c>
      <c r="D25" s="241">
        <f t="shared" si="22"/>
        <v>225</v>
      </c>
      <c r="E25" s="181">
        <f t="shared" si="22"/>
        <v>450</v>
      </c>
      <c r="F25" s="234"/>
      <c r="G25" s="241"/>
      <c r="H25" s="181"/>
      <c r="I25" s="137"/>
      <c r="J25" s="4"/>
      <c r="K25" s="4"/>
      <c r="L25" s="42" t="s">
        <v>24</v>
      </c>
      <c r="M25" s="46">
        <f t="shared" ref="M25:Q25" si="23">+M22+M23+M24</f>
        <v>26502</v>
      </c>
      <c r="N25" s="44">
        <f t="shared" si="23"/>
        <v>26491</v>
      </c>
      <c r="O25" s="203">
        <f t="shared" si="23"/>
        <v>52993</v>
      </c>
      <c r="P25" s="44">
        <f t="shared" si="23"/>
        <v>0</v>
      </c>
      <c r="Q25" s="203">
        <f t="shared" si="23"/>
        <v>52993</v>
      </c>
      <c r="R25" s="46"/>
      <c r="S25" s="44"/>
      <c r="T25" s="203"/>
      <c r="U25" s="44"/>
      <c r="V25" s="203"/>
      <c r="W25" s="47"/>
    </row>
    <row r="26" spans="2:27" ht="14.25" thickTop="1" thickBot="1">
      <c r="B26" s="133" t="s">
        <v>7</v>
      </c>
      <c r="C26" s="234">
        <f>+C17+C21+C25</f>
        <v>657</v>
      </c>
      <c r="D26" s="241">
        <f t="shared" ref="D26:E26" si="24">+D17+D21+D25</f>
        <v>657</v>
      </c>
      <c r="E26" s="181">
        <f t="shared" si="24"/>
        <v>1314</v>
      </c>
      <c r="F26" s="234"/>
      <c r="G26" s="241"/>
      <c r="H26" s="181"/>
      <c r="I26" s="138"/>
      <c r="J26" s="8"/>
      <c r="K26" s="8"/>
      <c r="L26" s="42" t="s">
        <v>7</v>
      </c>
      <c r="M26" s="46">
        <f>+M17+M21+M25</f>
        <v>76777</v>
      </c>
      <c r="N26" s="44">
        <f t="shared" ref="N26:Q26" si="25">+N17+N21+N25</f>
        <v>77944</v>
      </c>
      <c r="O26" s="203">
        <f t="shared" si="25"/>
        <v>154721</v>
      </c>
      <c r="P26" s="44">
        <f t="shared" si="25"/>
        <v>0</v>
      </c>
      <c r="Q26" s="203">
        <f t="shared" si="25"/>
        <v>154721</v>
      </c>
      <c r="R26" s="46"/>
      <c r="S26" s="44"/>
      <c r="T26" s="203"/>
      <c r="U26" s="44"/>
      <c r="V26" s="203"/>
      <c r="W26" s="47"/>
      <c r="X26" s="347"/>
      <c r="Z26" s="347"/>
      <c r="AA26" s="347"/>
    </row>
    <row r="27" spans="2:27" ht="14.25" thickTop="1" thickBot="1">
      <c r="B27" s="149" t="s">
        <v>60</v>
      </c>
      <c r="C27" s="108"/>
      <c r="D27" s="108"/>
      <c r="E27" s="108"/>
      <c r="F27" s="108"/>
      <c r="G27" s="108"/>
      <c r="H27" s="108"/>
      <c r="I27" s="109"/>
      <c r="J27" s="4"/>
      <c r="K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2:27" ht="13.5" thickTop="1">
      <c r="B28" s="424" t="s">
        <v>25</v>
      </c>
      <c r="C28" s="425"/>
      <c r="D28" s="425"/>
      <c r="E28" s="425"/>
      <c r="F28" s="425"/>
      <c r="G28" s="425"/>
      <c r="H28" s="425"/>
      <c r="I28" s="426"/>
      <c r="J28" s="4"/>
      <c r="K28" s="4"/>
      <c r="L28" s="427" t="s">
        <v>26</v>
      </c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9"/>
    </row>
    <row r="29" spans="2:27" ht="13.5" thickBot="1">
      <c r="B29" s="430" t="s">
        <v>47</v>
      </c>
      <c r="C29" s="431"/>
      <c r="D29" s="431"/>
      <c r="E29" s="431"/>
      <c r="F29" s="431"/>
      <c r="G29" s="431"/>
      <c r="H29" s="431"/>
      <c r="I29" s="432"/>
      <c r="J29" s="4"/>
      <c r="K29" s="4"/>
      <c r="L29" s="433" t="s">
        <v>49</v>
      </c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5"/>
    </row>
    <row r="30" spans="2:27" ht="14.25" thickTop="1" thickBot="1">
      <c r="B30" s="107"/>
      <c r="C30" s="108"/>
      <c r="D30" s="108"/>
      <c r="E30" s="108"/>
      <c r="F30" s="108"/>
      <c r="G30" s="108"/>
      <c r="H30" s="108"/>
      <c r="I30" s="109"/>
      <c r="J30" s="4"/>
      <c r="K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2:27" ht="14.25" thickTop="1" thickBot="1">
      <c r="B31" s="110"/>
      <c r="C31" s="436" t="s">
        <v>59</v>
      </c>
      <c r="D31" s="437"/>
      <c r="E31" s="438"/>
      <c r="F31" s="436" t="s">
        <v>63</v>
      </c>
      <c r="G31" s="437"/>
      <c r="H31" s="438"/>
      <c r="I31" s="111" t="s">
        <v>2</v>
      </c>
      <c r="J31" s="4"/>
      <c r="K31" s="4"/>
      <c r="L31" s="12"/>
      <c r="M31" s="439" t="s">
        <v>59</v>
      </c>
      <c r="N31" s="440"/>
      <c r="O31" s="440"/>
      <c r="P31" s="440"/>
      <c r="Q31" s="441"/>
      <c r="R31" s="439" t="s">
        <v>59</v>
      </c>
      <c r="S31" s="440"/>
      <c r="T31" s="440"/>
      <c r="U31" s="440"/>
      <c r="V31" s="441"/>
      <c r="W31" s="13" t="s">
        <v>2</v>
      </c>
    </row>
    <row r="32" spans="2:27" ht="13.5" thickTop="1">
      <c r="B32" s="112" t="s">
        <v>3</v>
      </c>
      <c r="C32" s="113"/>
      <c r="D32" s="114"/>
      <c r="E32" s="115"/>
      <c r="F32" s="113"/>
      <c r="G32" s="114"/>
      <c r="H32" s="115"/>
      <c r="I32" s="116" t="s">
        <v>4</v>
      </c>
      <c r="J32" s="4"/>
      <c r="K32" s="4"/>
      <c r="L32" s="14" t="s">
        <v>3</v>
      </c>
      <c r="M32" s="20"/>
      <c r="N32" s="16"/>
      <c r="O32" s="17"/>
      <c r="P32" s="18"/>
      <c r="Q32" s="21"/>
      <c r="R32" s="20"/>
      <c r="S32" s="16"/>
      <c r="T32" s="17"/>
      <c r="U32" s="18"/>
      <c r="V32" s="21"/>
      <c r="W32" s="22" t="s">
        <v>4</v>
      </c>
    </row>
    <row r="33" spans="2:27" ht="13.5" thickBot="1">
      <c r="B33" s="117"/>
      <c r="C33" s="118" t="s">
        <v>5</v>
      </c>
      <c r="D33" s="119" t="s">
        <v>6</v>
      </c>
      <c r="E33" s="422" t="s">
        <v>7</v>
      </c>
      <c r="F33" s="118" t="s">
        <v>5</v>
      </c>
      <c r="G33" s="119" t="s">
        <v>6</v>
      </c>
      <c r="H33" s="120" t="s">
        <v>7</v>
      </c>
      <c r="I33" s="121"/>
      <c r="J33" s="4"/>
      <c r="K33" s="4"/>
      <c r="L33" s="23"/>
      <c r="M33" s="28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2:27" ht="5.25" customHeight="1" thickTop="1">
      <c r="B34" s="112"/>
      <c r="C34" s="122"/>
      <c r="D34" s="123"/>
      <c r="E34" s="124"/>
      <c r="F34" s="122"/>
      <c r="G34" s="123"/>
      <c r="H34" s="124"/>
      <c r="I34" s="125"/>
      <c r="J34" s="4"/>
      <c r="K34" s="4"/>
      <c r="L34" s="14"/>
      <c r="M34" s="34"/>
      <c r="N34" s="31"/>
      <c r="O34" s="32"/>
      <c r="P34" s="33"/>
      <c r="Q34" s="35"/>
      <c r="R34" s="34"/>
      <c r="S34" s="31"/>
      <c r="T34" s="32"/>
      <c r="U34" s="33"/>
      <c r="V34" s="35"/>
      <c r="W34" s="36"/>
    </row>
    <row r="35" spans="2:27">
      <c r="B35" s="112" t="s">
        <v>10</v>
      </c>
      <c r="C35" s="126">
        <v>538</v>
      </c>
      <c r="D35" s="128">
        <v>538</v>
      </c>
      <c r="E35" s="186">
        <f t="shared" ref="E35:E37" si="26">SUM(C35:D35)</f>
        <v>1076</v>
      </c>
      <c r="F35" s="126">
        <v>745</v>
      </c>
      <c r="G35" s="128">
        <v>745</v>
      </c>
      <c r="H35" s="186">
        <f t="shared" ref="H35:H37" si="27">SUM(F35:G35)</f>
        <v>1490</v>
      </c>
      <c r="I35" s="129">
        <f t="shared" ref="I35:I37" si="28">IF(E35=0,0,((H35/E35)-1)*100)</f>
        <v>38.47583643122676</v>
      </c>
      <c r="J35" s="4"/>
      <c r="K35" s="7"/>
      <c r="L35" s="14" t="s">
        <v>10</v>
      </c>
      <c r="M35" s="40">
        <v>84967</v>
      </c>
      <c r="N35" s="38">
        <v>85054</v>
      </c>
      <c r="O35" s="202">
        <f>SUM(M35:N35)</f>
        <v>170021</v>
      </c>
      <c r="P35" s="151">
        <v>159</v>
      </c>
      <c r="Q35" s="202">
        <f>O35+P35</f>
        <v>170180</v>
      </c>
      <c r="R35" s="40">
        <v>119588</v>
      </c>
      <c r="S35" s="38">
        <v>121277</v>
      </c>
      <c r="T35" s="202">
        <f>SUM(R35:S35)</f>
        <v>240865</v>
      </c>
      <c r="U35" s="151">
        <v>0</v>
      </c>
      <c r="V35" s="202">
        <f>T35+U35</f>
        <v>240865</v>
      </c>
      <c r="W35" s="41">
        <f t="shared" ref="W35:W37" si="29">IF(Q35=0,0,((V35/Q35)-1)*100)</f>
        <v>41.535433070866134</v>
      </c>
    </row>
    <row r="36" spans="2:27">
      <c r="B36" s="112" t="s">
        <v>11</v>
      </c>
      <c r="C36" s="126">
        <v>570</v>
      </c>
      <c r="D36" s="128">
        <v>570</v>
      </c>
      <c r="E36" s="186">
        <f t="shared" si="26"/>
        <v>1140</v>
      </c>
      <c r="F36" s="126">
        <v>702</v>
      </c>
      <c r="G36" s="128">
        <v>702</v>
      </c>
      <c r="H36" s="186">
        <f t="shared" si="27"/>
        <v>1404</v>
      </c>
      <c r="I36" s="129">
        <f t="shared" si="28"/>
        <v>23.15789473684211</v>
      </c>
      <c r="J36" s="4"/>
      <c r="K36" s="7"/>
      <c r="L36" s="14" t="s">
        <v>11</v>
      </c>
      <c r="M36" s="40">
        <v>76337</v>
      </c>
      <c r="N36" s="38">
        <v>78387</v>
      </c>
      <c r="O36" s="202">
        <f t="shared" ref="O36:O37" si="30">SUM(M36:N36)</f>
        <v>154724</v>
      </c>
      <c r="P36" s="151">
        <v>173</v>
      </c>
      <c r="Q36" s="202">
        <f>O36+P36</f>
        <v>154897</v>
      </c>
      <c r="R36" s="40">
        <v>102111</v>
      </c>
      <c r="S36" s="38">
        <v>104422</v>
      </c>
      <c r="T36" s="202">
        <f>SUM(R36:S36)</f>
        <v>206533</v>
      </c>
      <c r="U36" s="151">
        <v>0</v>
      </c>
      <c r="V36" s="202">
        <f>T36+U36</f>
        <v>206533</v>
      </c>
      <c r="W36" s="41">
        <f t="shared" si="29"/>
        <v>33.335700497750118</v>
      </c>
    </row>
    <row r="37" spans="2:27" ht="13.5" thickBot="1">
      <c r="B37" s="117" t="s">
        <v>12</v>
      </c>
      <c r="C37" s="130">
        <v>609</v>
      </c>
      <c r="D37" s="132">
        <v>609</v>
      </c>
      <c r="E37" s="186">
        <f t="shared" si="26"/>
        <v>1218</v>
      </c>
      <c r="F37" s="130">
        <v>736</v>
      </c>
      <c r="G37" s="132">
        <v>735</v>
      </c>
      <c r="H37" s="186">
        <f t="shared" si="27"/>
        <v>1471</v>
      </c>
      <c r="I37" s="129">
        <f t="shared" si="28"/>
        <v>20.771756978653521</v>
      </c>
      <c r="J37" s="4"/>
      <c r="K37" s="7"/>
      <c r="L37" s="23" t="s">
        <v>12</v>
      </c>
      <c r="M37" s="40">
        <v>89738</v>
      </c>
      <c r="N37" s="38">
        <v>84575</v>
      </c>
      <c r="O37" s="202">
        <f t="shared" si="30"/>
        <v>174313</v>
      </c>
      <c r="P37" s="39">
        <v>341</v>
      </c>
      <c r="Q37" s="202">
        <f>O37+P37</f>
        <v>174654</v>
      </c>
      <c r="R37" s="40">
        <v>117850</v>
      </c>
      <c r="S37" s="38">
        <v>110610</v>
      </c>
      <c r="T37" s="202">
        <f t="shared" ref="T37" si="31">SUM(R37:S37)</f>
        <v>228460</v>
      </c>
      <c r="U37" s="39">
        <v>0</v>
      </c>
      <c r="V37" s="202">
        <f t="shared" ref="V37" si="32">T37+U37</f>
        <v>228460</v>
      </c>
      <c r="W37" s="41">
        <f t="shared" si="29"/>
        <v>30.807195941690434</v>
      </c>
    </row>
    <row r="38" spans="2:27" ht="14.25" thickTop="1" thickBot="1">
      <c r="B38" s="133" t="s">
        <v>57</v>
      </c>
      <c r="C38" s="234">
        <f t="shared" ref="C38:E38" si="33">+C35+C36+C37</f>
        <v>1717</v>
      </c>
      <c r="D38" s="241">
        <f t="shared" si="33"/>
        <v>1717</v>
      </c>
      <c r="E38" s="181">
        <f t="shared" si="33"/>
        <v>3434</v>
      </c>
      <c r="F38" s="234">
        <f t="shared" ref="F38" si="34">+F35+F36+F37</f>
        <v>2183</v>
      </c>
      <c r="G38" s="241">
        <f t="shared" ref="G38" si="35">+G35+G36+G37</f>
        <v>2182</v>
      </c>
      <c r="H38" s="181">
        <f t="shared" ref="H38" si="36">+H35+H36+H37</f>
        <v>4365</v>
      </c>
      <c r="I38" s="137">
        <f>IF(E38=0,0,((H38/E38)-1)*100)</f>
        <v>27.111240535818283</v>
      </c>
      <c r="J38" s="4"/>
      <c r="K38" s="4"/>
      <c r="L38" s="42" t="s">
        <v>57</v>
      </c>
      <c r="M38" s="46">
        <f t="shared" ref="M38:Q38" si="37">+M35+M36+M37</f>
        <v>251042</v>
      </c>
      <c r="N38" s="44">
        <f t="shared" si="37"/>
        <v>248016</v>
      </c>
      <c r="O38" s="203">
        <f t="shared" si="37"/>
        <v>499058</v>
      </c>
      <c r="P38" s="44">
        <f t="shared" si="37"/>
        <v>673</v>
      </c>
      <c r="Q38" s="203">
        <f t="shared" si="37"/>
        <v>499731</v>
      </c>
      <c r="R38" s="46">
        <f t="shared" ref="R38" si="38">+R35+R36+R37</f>
        <v>339549</v>
      </c>
      <c r="S38" s="44">
        <f t="shared" ref="S38" si="39">+S35+S36+S37</f>
        <v>336309</v>
      </c>
      <c r="T38" s="203">
        <f t="shared" ref="T38" si="40">+T35+T36+T37</f>
        <v>675858</v>
      </c>
      <c r="U38" s="44">
        <f t="shared" ref="U38" si="41">+U35+U36+U37</f>
        <v>0</v>
      </c>
      <c r="V38" s="203">
        <f t="shared" ref="V38" si="42">+V35+V36+V37</f>
        <v>675858</v>
      </c>
      <c r="W38" s="47">
        <f>IF(Q38=0,0,((V38/Q38)-1)*100)</f>
        <v>35.244361466468966</v>
      </c>
    </row>
    <row r="39" spans="2:27" ht="14.25" thickTop="1" thickBot="1">
      <c r="B39" s="112" t="s">
        <v>13</v>
      </c>
      <c r="C39" s="126">
        <v>594</v>
      </c>
      <c r="D39" s="128">
        <v>594</v>
      </c>
      <c r="E39" s="186">
        <f t="shared" ref="E39:E41" si="43">SUM(C39:D39)</f>
        <v>1188</v>
      </c>
      <c r="F39" s="126">
        <v>744</v>
      </c>
      <c r="G39" s="128">
        <v>744</v>
      </c>
      <c r="H39" s="186">
        <f t="shared" ref="H39" si="44">SUM(F39:G39)</f>
        <v>1488</v>
      </c>
      <c r="I39" s="129">
        <f t="shared" ref="I39" si="45">IF(E39=0,0,((H39/E39)-1)*100)</f>
        <v>25.25252525252526</v>
      </c>
      <c r="L39" s="14" t="s">
        <v>13</v>
      </c>
      <c r="M39" s="40">
        <v>80693</v>
      </c>
      <c r="N39" s="38">
        <v>81575</v>
      </c>
      <c r="O39" s="202">
        <f t="shared" ref="O39:O41" si="46">SUM(M39:N39)</f>
        <v>162268</v>
      </c>
      <c r="P39" s="39">
        <v>161</v>
      </c>
      <c r="Q39" s="205">
        <f>O39+P39</f>
        <v>162429</v>
      </c>
      <c r="R39" s="40">
        <v>108396</v>
      </c>
      <c r="S39" s="38">
        <v>114502</v>
      </c>
      <c r="T39" s="202">
        <f t="shared" ref="T39" si="47">SUM(R39:S39)</f>
        <v>222898</v>
      </c>
      <c r="U39" s="39">
        <v>0</v>
      </c>
      <c r="V39" s="205">
        <f>T39+U39</f>
        <v>222898</v>
      </c>
      <c r="W39" s="41">
        <f t="shared" ref="W39" si="48">IF(Q39=0,0,((V39/Q39)-1)*100)</f>
        <v>37.227958061676183</v>
      </c>
    </row>
    <row r="40" spans="2:27" ht="14.25" thickTop="1" thickBot="1">
      <c r="B40" s="133" t="s">
        <v>64</v>
      </c>
      <c r="C40" s="134">
        <f>+C38+C39</f>
        <v>2311</v>
      </c>
      <c r="D40" s="136">
        <f t="shared" ref="D40" si="49">+D38+D39</f>
        <v>2311</v>
      </c>
      <c r="E40" s="187">
        <f t="shared" ref="E40" si="50">+E38+E39</f>
        <v>4622</v>
      </c>
      <c r="F40" s="134">
        <f t="shared" ref="F40" si="51">+F38+F39</f>
        <v>2927</v>
      </c>
      <c r="G40" s="136">
        <f t="shared" ref="G40" si="52">+G38+G39</f>
        <v>2926</v>
      </c>
      <c r="H40" s="187">
        <f t="shared" ref="H40" si="53">+H38+H39</f>
        <v>5853</v>
      </c>
      <c r="I40" s="138">
        <f>IF(E40=0,0,((H40/E40)-1)*100)</f>
        <v>26.633491994807446</v>
      </c>
      <c r="J40" s="8"/>
      <c r="K40" s="4"/>
      <c r="L40" s="42" t="s">
        <v>64</v>
      </c>
      <c r="M40" s="46">
        <f>+M38+M39</f>
        <v>331735</v>
      </c>
      <c r="N40" s="44">
        <f t="shared" ref="N40" si="54">+N38+N39</f>
        <v>329591</v>
      </c>
      <c r="O40" s="203">
        <f t="shared" ref="O40" si="55">+O38+O39</f>
        <v>661326</v>
      </c>
      <c r="P40" s="45">
        <f t="shared" ref="P40" si="56">+P38+P39</f>
        <v>834</v>
      </c>
      <c r="Q40" s="206">
        <f t="shared" ref="Q40" si="57">+Q38+Q39</f>
        <v>662160</v>
      </c>
      <c r="R40" s="46">
        <f t="shared" ref="R40" si="58">+R38+R39</f>
        <v>447945</v>
      </c>
      <c r="S40" s="44">
        <f t="shared" ref="S40" si="59">+S38+S39</f>
        <v>450811</v>
      </c>
      <c r="T40" s="203">
        <f t="shared" ref="T40" si="60">+T38+T39</f>
        <v>898756</v>
      </c>
      <c r="U40" s="45">
        <f t="shared" ref="U40" si="61">+U38+U39</f>
        <v>0</v>
      </c>
      <c r="V40" s="206">
        <f>+V38+V39</f>
        <v>898756</v>
      </c>
      <c r="W40" s="47">
        <f>IF(Q40=0,0,((V40/Q40)-1)*100)</f>
        <v>35.730941162256855</v>
      </c>
      <c r="X40" s="347"/>
      <c r="Z40" s="347"/>
      <c r="AA40" s="347"/>
    </row>
    <row r="41" spans="2:27" ht="13.5" thickTop="1">
      <c r="B41" s="112" t="s">
        <v>14</v>
      </c>
      <c r="C41" s="126">
        <v>533</v>
      </c>
      <c r="D41" s="128">
        <v>533</v>
      </c>
      <c r="E41" s="186">
        <f t="shared" si="43"/>
        <v>1066</v>
      </c>
      <c r="F41" s="126"/>
      <c r="G41" s="128"/>
      <c r="H41" s="186"/>
      <c r="I41" s="129"/>
      <c r="J41" s="4"/>
      <c r="K41" s="4"/>
      <c r="L41" s="14" t="s">
        <v>14</v>
      </c>
      <c r="M41" s="40">
        <v>73612</v>
      </c>
      <c r="N41" s="38">
        <v>75913</v>
      </c>
      <c r="O41" s="202">
        <f t="shared" si="46"/>
        <v>149525</v>
      </c>
      <c r="P41" s="39">
        <v>89</v>
      </c>
      <c r="Q41" s="205">
        <f>O41+P41</f>
        <v>149614</v>
      </c>
      <c r="R41" s="40"/>
      <c r="S41" s="38"/>
      <c r="T41" s="202"/>
      <c r="U41" s="39"/>
      <c r="V41" s="205"/>
      <c r="W41" s="41"/>
    </row>
    <row r="42" spans="2:27" ht="13.5" thickBot="1">
      <c r="B42" s="112" t="s">
        <v>15</v>
      </c>
      <c r="C42" s="126">
        <v>656</v>
      </c>
      <c r="D42" s="128">
        <v>654</v>
      </c>
      <c r="E42" s="186">
        <f>SUM(C42:D42)</f>
        <v>1310</v>
      </c>
      <c r="F42" s="126"/>
      <c r="G42" s="128"/>
      <c r="H42" s="186"/>
      <c r="I42" s="129"/>
      <c r="J42" s="4"/>
      <c r="K42" s="4"/>
      <c r="L42" s="14" t="s">
        <v>15</v>
      </c>
      <c r="M42" s="40">
        <v>106278</v>
      </c>
      <c r="N42" s="38">
        <v>105942</v>
      </c>
      <c r="O42" s="202">
        <f>SUM(M42:N42)</f>
        <v>212220</v>
      </c>
      <c r="P42" s="39">
        <v>0</v>
      </c>
      <c r="Q42" s="205">
        <f>O42+P42</f>
        <v>212220</v>
      </c>
      <c r="R42" s="40"/>
      <c r="S42" s="38"/>
      <c r="T42" s="202"/>
      <c r="U42" s="39"/>
      <c r="V42" s="205"/>
      <c r="W42" s="41"/>
    </row>
    <row r="43" spans="2:27" ht="14.25" thickTop="1" thickBot="1">
      <c r="B43" s="133" t="s">
        <v>61</v>
      </c>
      <c r="C43" s="134">
        <f t="shared" ref="C43:E43" si="62">+C39+C41+C42</f>
        <v>1783</v>
      </c>
      <c r="D43" s="136">
        <f t="shared" si="62"/>
        <v>1781</v>
      </c>
      <c r="E43" s="187">
        <f t="shared" si="62"/>
        <v>3564</v>
      </c>
      <c r="F43" s="134"/>
      <c r="G43" s="136"/>
      <c r="H43" s="187"/>
      <c r="I43" s="138"/>
      <c r="J43" s="8"/>
      <c r="K43" s="8"/>
      <c r="L43" s="42" t="s">
        <v>61</v>
      </c>
      <c r="M43" s="46">
        <f t="shared" ref="M43:Q43" si="63">+M39+M41+M42</f>
        <v>260583</v>
      </c>
      <c r="N43" s="44">
        <f t="shared" si="63"/>
        <v>263430</v>
      </c>
      <c r="O43" s="203">
        <f t="shared" si="63"/>
        <v>524013</v>
      </c>
      <c r="P43" s="45">
        <f t="shared" si="63"/>
        <v>250</v>
      </c>
      <c r="Q43" s="206">
        <f t="shared" si="63"/>
        <v>524263</v>
      </c>
      <c r="R43" s="46"/>
      <c r="S43" s="44"/>
      <c r="T43" s="203"/>
      <c r="U43" s="45"/>
      <c r="V43" s="206"/>
      <c r="W43" s="47"/>
      <c r="X43" s="347"/>
      <c r="Z43" s="347"/>
      <c r="AA43" s="347"/>
    </row>
    <row r="44" spans="2:27" ht="13.5" thickTop="1">
      <c r="B44" s="112" t="s">
        <v>16</v>
      </c>
      <c r="C44" s="139">
        <v>763</v>
      </c>
      <c r="D44" s="141">
        <v>763</v>
      </c>
      <c r="E44" s="186">
        <f t="shared" ref="E44" si="64">SUM(C44:D44)</f>
        <v>1526</v>
      </c>
      <c r="F44" s="139"/>
      <c r="G44" s="141"/>
      <c r="H44" s="186"/>
      <c r="I44" s="129"/>
      <c r="J44" s="8"/>
      <c r="K44" s="4"/>
      <c r="L44" s="14" t="s">
        <v>16</v>
      </c>
      <c r="M44" s="40">
        <v>112400</v>
      </c>
      <c r="N44" s="38">
        <v>115015</v>
      </c>
      <c r="O44" s="202">
        <f t="shared" ref="O44" si="65">SUM(M44:N44)</f>
        <v>227415</v>
      </c>
      <c r="P44" s="151">
        <v>147</v>
      </c>
      <c r="Q44" s="328">
        <f>O44+P44</f>
        <v>227562</v>
      </c>
      <c r="R44" s="40"/>
      <c r="S44" s="38"/>
      <c r="T44" s="202"/>
      <c r="U44" s="151"/>
      <c r="V44" s="328"/>
      <c r="W44" s="41"/>
    </row>
    <row r="45" spans="2:27">
      <c r="B45" s="112" t="s">
        <v>17</v>
      </c>
      <c r="C45" s="139">
        <v>739</v>
      </c>
      <c r="D45" s="141">
        <v>739</v>
      </c>
      <c r="E45" s="186">
        <f>SUM(C45:D45)</f>
        <v>1478</v>
      </c>
      <c r="F45" s="139"/>
      <c r="G45" s="141"/>
      <c r="H45" s="186"/>
      <c r="I45" s="129"/>
      <c r="J45" s="4"/>
      <c r="K45" s="4"/>
      <c r="L45" s="14" t="s">
        <v>17</v>
      </c>
      <c r="M45" s="40">
        <v>104772</v>
      </c>
      <c r="N45" s="38">
        <v>103561</v>
      </c>
      <c r="O45" s="202">
        <f>SUM(M45:N45)</f>
        <v>208333</v>
      </c>
      <c r="P45" s="151">
        <v>0</v>
      </c>
      <c r="Q45" s="202">
        <f>O45+P45</f>
        <v>208333</v>
      </c>
      <c r="R45" s="40"/>
      <c r="S45" s="38"/>
      <c r="T45" s="202"/>
      <c r="U45" s="151"/>
      <c r="V45" s="202"/>
      <c r="W45" s="41"/>
    </row>
    <row r="46" spans="2:27" ht="13.5" thickBot="1">
      <c r="B46" s="112" t="s">
        <v>18</v>
      </c>
      <c r="C46" s="139">
        <v>656</v>
      </c>
      <c r="D46" s="141">
        <v>656</v>
      </c>
      <c r="E46" s="186">
        <f t="shared" ref="E46" si="66">SUM(C46:D46)</f>
        <v>1312</v>
      </c>
      <c r="F46" s="139"/>
      <c r="G46" s="141"/>
      <c r="H46" s="186"/>
      <c r="I46" s="129"/>
      <c r="J46" s="4"/>
      <c r="K46" s="4"/>
      <c r="L46" s="14" t="s">
        <v>18</v>
      </c>
      <c r="M46" s="40">
        <v>94908</v>
      </c>
      <c r="N46" s="38">
        <v>95093</v>
      </c>
      <c r="O46" s="202">
        <f t="shared" ref="O46" si="67">SUM(M46:N46)</f>
        <v>190001</v>
      </c>
      <c r="P46" s="151">
        <v>138</v>
      </c>
      <c r="Q46" s="202">
        <f>O46+P46</f>
        <v>190139</v>
      </c>
      <c r="R46" s="40"/>
      <c r="S46" s="38"/>
      <c r="T46" s="202"/>
      <c r="U46" s="151"/>
      <c r="V46" s="202"/>
      <c r="W46" s="41"/>
    </row>
    <row r="47" spans="2:27" ht="16.5" thickTop="1" thickBot="1">
      <c r="B47" s="142" t="s">
        <v>19</v>
      </c>
      <c r="C47" s="134">
        <f t="shared" ref="C47:E47" si="68">+C44+C45+C46</f>
        <v>2158</v>
      </c>
      <c r="D47" s="145">
        <f t="shared" si="68"/>
        <v>2158</v>
      </c>
      <c r="E47" s="188">
        <f t="shared" si="68"/>
        <v>4316</v>
      </c>
      <c r="F47" s="134"/>
      <c r="G47" s="145"/>
      <c r="H47" s="188"/>
      <c r="I47" s="137"/>
      <c r="J47" s="10"/>
      <c r="K47" s="11"/>
      <c r="L47" s="48" t="s">
        <v>19</v>
      </c>
      <c r="M47" s="49">
        <f t="shared" ref="M47:Q47" si="69">+M44+M45+M46</f>
        <v>312080</v>
      </c>
      <c r="N47" s="50">
        <f t="shared" si="69"/>
        <v>313669</v>
      </c>
      <c r="O47" s="204">
        <f t="shared" si="69"/>
        <v>625749</v>
      </c>
      <c r="P47" s="50">
        <f t="shared" si="69"/>
        <v>285</v>
      </c>
      <c r="Q47" s="204">
        <f t="shared" si="69"/>
        <v>626034</v>
      </c>
      <c r="R47" s="49"/>
      <c r="S47" s="50"/>
      <c r="T47" s="204"/>
      <c r="U47" s="50"/>
      <c r="V47" s="204"/>
      <c r="W47" s="51"/>
    </row>
    <row r="48" spans="2:27" ht="13.5" thickTop="1">
      <c r="B48" s="112" t="s">
        <v>20</v>
      </c>
      <c r="C48" s="126">
        <v>659</v>
      </c>
      <c r="D48" s="128">
        <v>659</v>
      </c>
      <c r="E48" s="189">
        <f t="shared" ref="E48:E50" si="70">SUM(C48:D48)</f>
        <v>1318</v>
      </c>
      <c r="F48" s="126"/>
      <c r="G48" s="128"/>
      <c r="H48" s="189"/>
      <c r="I48" s="129"/>
      <c r="J48" s="4"/>
      <c r="K48" s="4"/>
      <c r="L48" s="14" t="s">
        <v>21</v>
      </c>
      <c r="M48" s="40">
        <v>103684</v>
      </c>
      <c r="N48" s="38">
        <v>103001</v>
      </c>
      <c r="O48" s="202">
        <f t="shared" ref="O48:O50" si="71">SUM(M48:N48)</f>
        <v>206685</v>
      </c>
      <c r="P48" s="151">
        <v>0</v>
      </c>
      <c r="Q48" s="202">
        <f>O48+P48</f>
        <v>206685</v>
      </c>
      <c r="R48" s="40"/>
      <c r="S48" s="38"/>
      <c r="T48" s="202"/>
      <c r="U48" s="151"/>
      <c r="V48" s="202"/>
      <c r="W48" s="41"/>
    </row>
    <row r="49" spans="2:27">
      <c r="B49" s="112" t="s">
        <v>22</v>
      </c>
      <c r="C49" s="126">
        <v>689</v>
      </c>
      <c r="D49" s="128">
        <v>689</v>
      </c>
      <c r="E49" s="180">
        <f t="shared" si="70"/>
        <v>1378</v>
      </c>
      <c r="F49" s="126"/>
      <c r="G49" s="128"/>
      <c r="H49" s="180"/>
      <c r="I49" s="129"/>
      <c r="J49" s="4"/>
      <c r="K49" s="4"/>
      <c r="L49" s="14" t="s">
        <v>22</v>
      </c>
      <c r="M49" s="40">
        <v>108788</v>
      </c>
      <c r="N49" s="38">
        <v>112870</v>
      </c>
      <c r="O49" s="202">
        <f t="shared" si="71"/>
        <v>221658</v>
      </c>
      <c r="P49" s="151">
        <v>150</v>
      </c>
      <c r="Q49" s="202">
        <f>O49+P49</f>
        <v>221808</v>
      </c>
      <c r="R49" s="40"/>
      <c r="S49" s="38"/>
      <c r="T49" s="202"/>
      <c r="U49" s="151"/>
      <c r="V49" s="202"/>
      <c r="W49" s="41"/>
    </row>
    <row r="50" spans="2:27" ht="13.5" thickBot="1">
      <c r="B50" s="112" t="s">
        <v>23</v>
      </c>
      <c r="C50" s="126">
        <v>626</v>
      </c>
      <c r="D50" s="147">
        <v>626</v>
      </c>
      <c r="E50" s="184">
        <f t="shared" si="70"/>
        <v>1252</v>
      </c>
      <c r="F50" s="126"/>
      <c r="G50" s="147"/>
      <c r="H50" s="184"/>
      <c r="I50" s="148"/>
      <c r="J50" s="4"/>
      <c r="K50" s="4"/>
      <c r="L50" s="14" t="s">
        <v>23</v>
      </c>
      <c r="M50" s="40">
        <v>100770</v>
      </c>
      <c r="N50" s="38">
        <v>100708</v>
      </c>
      <c r="O50" s="202">
        <f t="shared" si="71"/>
        <v>201478</v>
      </c>
      <c r="P50" s="151">
        <v>0</v>
      </c>
      <c r="Q50" s="325">
        <f>O50+P50</f>
        <v>201478</v>
      </c>
      <c r="R50" s="40"/>
      <c r="S50" s="38"/>
      <c r="T50" s="202"/>
      <c r="U50" s="151"/>
      <c r="V50" s="325"/>
      <c r="W50" s="41"/>
    </row>
    <row r="51" spans="2:27" ht="14.25" thickTop="1" thickBot="1">
      <c r="B51" s="133" t="s">
        <v>24</v>
      </c>
      <c r="C51" s="134">
        <f t="shared" ref="C51:E51" si="72">+C48+C49+C50</f>
        <v>1974</v>
      </c>
      <c r="D51" s="136">
        <f t="shared" si="72"/>
        <v>1974</v>
      </c>
      <c r="E51" s="190">
        <f t="shared" si="72"/>
        <v>3948</v>
      </c>
      <c r="F51" s="134"/>
      <c r="G51" s="136"/>
      <c r="H51" s="190"/>
      <c r="I51" s="137"/>
      <c r="J51" s="4"/>
      <c r="K51" s="4"/>
      <c r="L51" s="42" t="s">
        <v>24</v>
      </c>
      <c r="M51" s="46">
        <f t="shared" ref="M51:Q51" si="73">+M48+M49+M50</f>
        <v>313242</v>
      </c>
      <c r="N51" s="44">
        <f t="shared" si="73"/>
        <v>316579</v>
      </c>
      <c r="O51" s="203">
        <f t="shared" si="73"/>
        <v>629821</v>
      </c>
      <c r="P51" s="44">
        <f t="shared" si="73"/>
        <v>150</v>
      </c>
      <c r="Q51" s="203">
        <f t="shared" si="73"/>
        <v>629971</v>
      </c>
      <c r="R51" s="46"/>
      <c r="S51" s="44"/>
      <c r="T51" s="203"/>
      <c r="U51" s="44"/>
      <c r="V51" s="203"/>
      <c r="W51" s="47"/>
    </row>
    <row r="52" spans="2:27" ht="14.25" thickTop="1" thickBot="1">
      <c r="B52" s="133" t="s">
        <v>7</v>
      </c>
      <c r="C52" s="134">
        <f>+C43+C47+C51</f>
        <v>5915</v>
      </c>
      <c r="D52" s="136">
        <f t="shared" ref="D52:E52" si="74">+D43+D47+D51</f>
        <v>5913</v>
      </c>
      <c r="E52" s="187">
        <f t="shared" si="74"/>
        <v>11828</v>
      </c>
      <c r="F52" s="134"/>
      <c r="G52" s="136"/>
      <c r="H52" s="187"/>
      <c r="I52" s="138"/>
      <c r="J52" s="8"/>
      <c r="K52" s="8"/>
      <c r="L52" s="42" t="s">
        <v>7</v>
      </c>
      <c r="M52" s="46">
        <f>+M43+M47+M51</f>
        <v>885905</v>
      </c>
      <c r="N52" s="44">
        <f t="shared" ref="N52:Q52" si="75">+N43+N47+N51</f>
        <v>893678</v>
      </c>
      <c r="O52" s="203">
        <f t="shared" si="75"/>
        <v>1779583</v>
      </c>
      <c r="P52" s="45">
        <f t="shared" si="75"/>
        <v>685</v>
      </c>
      <c r="Q52" s="206">
        <f t="shared" si="75"/>
        <v>1780268</v>
      </c>
      <c r="R52" s="46"/>
      <c r="S52" s="44"/>
      <c r="T52" s="203"/>
      <c r="U52" s="45"/>
      <c r="V52" s="206"/>
      <c r="W52" s="47"/>
      <c r="X52" s="347"/>
      <c r="Z52" s="347"/>
      <c r="AA52" s="347"/>
    </row>
    <row r="53" spans="2:27" ht="14.25" thickTop="1" thickBot="1">
      <c r="B53" s="149" t="s">
        <v>60</v>
      </c>
      <c r="C53" s="108"/>
      <c r="D53" s="108"/>
      <c r="E53" s="108"/>
      <c r="F53" s="108"/>
      <c r="G53" s="108"/>
      <c r="H53" s="108"/>
      <c r="I53" s="109"/>
      <c r="J53" s="4"/>
      <c r="K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2:27" ht="13.5" thickTop="1">
      <c r="B54" s="424" t="s">
        <v>27</v>
      </c>
      <c r="C54" s="425"/>
      <c r="D54" s="425"/>
      <c r="E54" s="425"/>
      <c r="F54" s="425"/>
      <c r="G54" s="425"/>
      <c r="H54" s="425"/>
      <c r="I54" s="426"/>
      <c r="J54" s="4"/>
      <c r="K54" s="4"/>
      <c r="L54" s="427" t="s">
        <v>28</v>
      </c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9"/>
    </row>
    <row r="55" spans="2:27" ht="13.5" thickBot="1">
      <c r="B55" s="430" t="s">
        <v>30</v>
      </c>
      <c r="C55" s="431"/>
      <c r="D55" s="431"/>
      <c r="E55" s="431"/>
      <c r="F55" s="431"/>
      <c r="G55" s="431"/>
      <c r="H55" s="431"/>
      <c r="I55" s="432"/>
      <c r="J55" s="4"/>
      <c r="K55" s="4"/>
      <c r="L55" s="433" t="s">
        <v>50</v>
      </c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5"/>
    </row>
    <row r="56" spans="2:27" ht="14.25" thickTop="1" thickBot="1">
      <c r="B56" s="107"/>
      <c r="C56" s="108"/>
      <c r="D56" s="108"/>
      <c r="E56" s="108"/>
      <c r="F56" s="108"/>
      <c r="G56" s="108"/>
      <c r="H56" s="108"/>
      <c r="I56" s="109"/>
      <c r="J56" s="4"/>
      <c r="K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2:27" ht="14.25" thickTop="1" thickBot="1">
      <c r="B57" s="110"/>
      <c r="C57" s="460" t="s">
        <v>59</v>
      </c>
      <c r="D57" s="461"/>
      <c r="E57" s="462"/>
      <c r="F57" s="436" t="s">
        <v>63</v>
      </c>
      <c r="G57" s="437"/>
      <c r="H57" s="438"/>
      <c r="I57" s="111" t="s">
        <v>2</v>
      </c>
      <c r="J57" s="4"/>
      <c r="K57" s="4"/>
      <c r="L57" s="12"/>
      <c r="M57" s="439" t="s">
        <v>59</v>
      </c>
      <c r="N57" s="440"/>
      <c r="O57" s="440"/>
      <c r="P57" s="440"/>
      <c r="Q57" s="441"/>
      <c r="R57" s="439" t="s">
        <v>63</v>
      </c>
      <c r="S57" s="440"/>
      <c r="T57" s="440"/>
      <c r="U57" s="440"/>
      <c r="V57" s="441"/>
      <c r="W57" s="13" t="s">
        <v>2</v>
      </c>
    </row>
    <row r="58" spans="2:27" ht="13.5" thickTop="1">
      <c r="B58" s="112" t="s">
        <v>3</v>
      </c>
      <c r="C58" s="113"/>
      <c r="D58" s="114"/>
      <c r="E58" s="115"/>
      <c r="F58" s="113"/>
      <c r="G58" s="114"/>
      <c r="H58" s="115"/>
      <c r="I58" s="116" t="s">
        <v>4</v>
      </c>
      <c r="J58" s="4"/>
      <c r="K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2:27" ht="13.5" thickBot="1">
      <c r="B59" s="117" t="s">
        <v>29</v>
      </c>
      <c r="C59" s="118" t="s">
        <v>5</v>
      </c>
      <c r="D59" s="119" t="s">
        <v>6</v>
      </c>
      <c r="E59" s="120" t="s">
        <v>7</v>
      </c>
      <c r="F59" s="118" t="s">
        <v>5</v>
      </c>
      <c r="G59" s="119" t="s">
        <v>6</v>
      </c>
      <c r="H59" s="120" t="s">
        <v>7</v>
      </c>
      <c r="I59" s="121"/>
      <c r="J59" s="4"/>
      <c r="K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2:27" ht="5.25" customHeight="1" thickTop="1">
      <c r="B60" s="112"/>
      <c r="C60" s="122"/>
      <c r="D60" s="123"/>
      <c r="E60" s="124"/>
      <c r="F60" s="122"/>
      <c r="G60" s="123"/>
      <c r="H60" s="124"/>
      <c r="I60" s="125"/>
      <c r="J60" s="4"/>
      <c r="K60" s="4"/>
      <c r="L60" s="14"/>
      <c r="M60" s="30"/>
      <c r="N60" s="31"/>
      <c r="O60" s="32"/>
      <c r="P60" s="33"/>
      <c r="Q60" s="32"/>
      <c r="R60" s="34"/>
      <c r="S60" s="31"/>
      <c r="T60" s="32"/>
      <c r="U60" s="33"/>
      <c r="V60" s="35"/>
      <c r="W60" s="36"/>
    </row>
    <row r="61" spans="2:27">
      <c r="B61" s="112" t="s">
        <v>10</v>
      </c>
      <c r="C61" s="126">
        <f t="shared" ref="C61:H63" si="76">+C9+C35</f>
        <v>600</v>
      </c>
      <c r="D61" s="128">
        <f t="shared" si="76"/>
        <v>600</v>
      </c>
      <c r="E61" s="186">
        <f t="shared" si="76"/>
        <v>1200</v>
      </c>
      <c r="F61" s="126">
        <f t="shared" si="76"/>
        <v>821</v>
      </c>
      <c r="G61" s="128">
        <f t="shared" si="76"/>
        <v>821</v>
      </c>
      <c r="H61" s="186">
        <f t="shared" si="76"/>
        <v>1642</v>
      </c>
      <c r="I61" s="129">
        <f t="shared" ref="I61:I63" si="77">IF(E61=0,0,((H61/E61)-1)*100)</f>
        <v>36.833333333333343</v>
      </c>
      <c r="J61" s="4"/>
      <c r="K61" s="7"/>
      <c r="L61" s="14" t="s">
        <v>10</v>
      </c>
      <c r="M61" s="37">
        <f t="shared" ref="M61:N63" si="78">+M9+M35</f>
        <v>93975</v>
      </c>
      <c r="N61" s="38">
        <f t="shared" si="78"/>
        <v>94131</v>
      </c>
      <c r="O61" s="202">
        <f>SUM(M61:N61)</f>
        <v>188106</v>
      </c>
      <c r="P61" s="39">
        <f t="shared" ref="P61:S63" si="79">+P9+P35</f>
        <v>159</v>
      </c>
      <c r="Q61" s="202">
        <f t="shared" si="79"/>
        <v>188265</v>
      </c>
      <c r="R61" s="40">
        <f t="shared" si="79"/>
        <v>129052</v>
      </c>
      <c r="S61" s="38">
        <f t="shared" si="79"/>
        <v>130873</v>
      </c>
      <c r="T61" s="202">
        <f>SUM(R61:S61)</f>
        <v>259925</v>
      </c>
      <c r="U61" s="39">
        <f>U9+U35</f>
        <v>0</v>
      </c>
      <c r="V61" s="202">
        <f>+T61+U61</f>
        <v>259925</v>
      </c>
      <c r="W61" s="41">
        <f t="shared" ref="W61:W63" si="80">IF(Q61=0,0,((V61/Q61)-1)*100)</f>
        <v>38.063368124717826</v>
      </c>
    </row>
    <row r="62" spans="2:27">
      <c r="B62" s="112" t="s">
        <v>11</v>
      </c>
      <c r="C62" s="126">
        <f t="shared" si="76"/>
        <v>630</v>
      </c>
      <c r="D62" s="128">
        <f t="shared" si="76"/>
        <v>630</v>
      </c>
      <c r="E62" s="186">
        <f t="shared" si="76"/>
        <v>1260</v>
      </c>
      <c r="F62" s="126">
        <f t="shared" si="76"/>
        <v>775</v>
      </c>
      <c r="G62" s="128">
        <f t="shared" si="76"/>
        <v>775</v>
      </c>
      <c r="H62" s="186">
        <f t="shared" si="76"/>
        <v>1550</v>
      </c>
      <c r="I62" s="129">
        <f t="shared" si="77"/>
        <v>23.015873015873023</v>
      </c>
      <c r="J62" s="4"/>
      <c r="K62" s="7"/>
      <c r="L62" s="14" t="s">
        <v>11</v>
      </c>
      <c r="M62" s="37">
        <f t="shared" si="78"/>
        <v>85375</v>
      </c>
      <c r="N62" s="38">
        <f t="shared" si="78"/>
        <v>87081</v>
      </c>
      <c r="O62" s="202">
        <f t="shared" ref="O62:O63" si="81">SUM(M62:N62)</f>
        <v>172456</v>
      </c>
      <c r="P62" s="39">
        <f t="shared" si="79"/>
        <v>173</v>
      </c>
      <c r="Q62" s="202">
        <f t="shared" si="79"/>
        <v>172629</v>
      </c>
      <c r="R62" s="40">
        <f t="shared" si="79"/>
        <v>111513</v>
      </c>
      <c r="S62" s="38">
        <f t="shared" si="79"/>
        <v>113669</v>
      </c>
      <c r="T62" s="202">
        <f t="shared" ref="T62:T63" si="82">SUM(R62:S62)</f>
        <v>225182</v>
      </c>
      <c r="U62" s="39">
        <f>U10+U36</f>
        <v>0</v>
      </c>
      <c r="V62" s="202">
        <f>+T62+U62</f>
        <v>225182</v>
      </c>
      <c r="W62" s="41">
        <f t="shared" si="80"/>
        <v>30.442741370221693</v>
      </c>
    </row>
    <row r="63" spans="2:27" ht="13.5" thickBot="1">
      <c r="B63" s="117" t="s">
        <v>12</v>
      </c>
      <c r="C63" s="130">
        <f t="shared" si="76"/>
        <v>671</v>
      </c>
      <c r="D63" s="132">
        <f t="shared" si="76"/>
        <v>671</v>
      </c>
      <c r="E63" s="186">
        <f t="shared" si="76"/>
        <v>1342</v>
      </c>
      <c r="F63" s="130">
        <f t="shared" si="76"/>
        <v>811</v>
      </c>
      <c r="G63" s="132">
        <f t="shared" si="76"/>
        <v>810</v>
      </c>
      <c r="H63" s="186">
        <f t="shared" si="76"/>
        <v>1621</v>
      </c>
      <c r="I63" s="129">
        <f t="shared" si="77"/>
        <v>20.78986587183309</v>
      </c>
      <c r="J63" s="4"/>
      <c r="K63" s="7"/>
      <c r="L63" s="23" t="s">
        <v>12</v>
      </c>
      <c r="M63" s="37">
        <f t="shared" si="78"/>
        <v>98674</v>
      </c>
      <c r="N63" s="38">
        <f t="shared" si="78"/>
        <v>93829</v>
      </c>
      <c r="O63" s="202">
        <f t="shared" si="81"/>
        <v>192503</v>
      </c>
      <c r="P63" s="39">
        <f t="shared" si="79"/>
        <v>341</v>
      </c>
      <c r="Q63" s="202">
        <f t="shared" si="79"/>
        <v>192844</v>
      </c>
      <c r="R63" s="40">
        <f t="shared" si="79"/>
        <v>128394</v>
      </c>
      <c r="S63" s="38">
        <f t="shared" si="79"/>
        <v>120988</v>
      </c>
      <c r="T63" s="202">
        <f t="shared" si="82"/>
        <v>249382</v>
      </c>
      <c r="U63" s="39">
        <f>U11+U37</f>
        <v>0</v>
      </c>
      <c r="V63" s="202">
        <f>+T63+U63</f>
        <v>249382</v>
      </c>
      <c r="W63" s="41">
        <f t="shared" si="80"/>
        <v>29.317997967268884</v>
      </c>
    </row>
    <row r="64" spans="2:27" ht="14.25" thickTop="1" thickBot="1">
      <c r="B64" s="133" t="s">
        <v>57</v>
      </c>
      <c r="C64" s="234">
        <f>+C61+C62+C63</f>
        <v>1901</v>
      </c>
      <c r="D64" s="239">
        <f t="shared" ref="D64" si="83">+D61+D62+D63</f>
        <v>1901</v>
      </c>
      <c r="E64" s="181">
        <f t="shared" ref="E64" si="84">+E61+E62+E63</f>
        <v>3802</v>
      </c>
      <c r="F64" s="234">
        <f t="shared" ref="F64" si="85">+F61+F62+F63</f>
        <v>2407</v>
      </c>
      <c r="G64" s="241">
        <f t="shared" ref="G64" si="86">+G61+G62+G63</f>
        <v>2406</v>
      </c>
      <c r="H64" s="181">
        <f t="shared" ref="H64" si="87">+H61+H62+H63</f>
        <v>4813</v>
      </c>
      <c r="I64" s="137">
        <f>IF(E64=0,0,((H64/E64)-1)*100)</f>
        <v>26.591267753813774</v>
      </c>
      <c r="J64" s="4"/>
      <c r="K64" s="4"/>
      <c r="L64" s="42" t="s">
        <v>57</v>
      </c>
      <c r="M64" s="43">
        <f>+M61+M62+M63</f>
        <v>278024</v>
      </c>
      <c r="N64" s="44">
        <f t="shared" ref="N64" si="88">+N61+N62+N63</f>
        <v>275041</v>
      </c>
      <c r="O64" s="203">
        <f t="shared" ref="O64" si="89">+O61+O62+O63</f>
        <v>553065</v>
      </c>
      <c r="P64" s="45">
        <f t="shared" ref="P64" si="90">+P61+P62+P63</f>
        <v>673</v>
      </c>
      <c r="Q64" s="203">
        <f t="shared" ref="Q64" si="91">+Q61+Q62+Q63</f>
        <v>553738</v>
      </c>
      <c r="R64" s="46">
        <f t="shared" ref="R64" si="92">+R61+R62+R63</f>
        <v>368959</v>
      </c>
      <c r="S64" s="44">
        <f t="shared" ref="S64" si="93">+S61+S62+S63</f>
        <v>365530</v>
      </c>
      <c r="T64" s="203">
        <f t="shared" ref="T64" si="94">+T61+T62+T63</f>
        <v>734489</v>
      </c>
      <c r="U64" s="44">
        <f t="shared" ref="U64" si="95">+U61+U62+U63</f>
        <v>0</v>
      </c>
      <c r="V64" s="203">
        <f t="shared" ref="V64" si="96">+V61+V62+V63</f>
        <v>734489</v>
      </c>
      <c r="W64" s="47">
        <f>IF(Q64=0,0,((V64/Q64)-1)*100)</f>
        <v>32.64197147387393</v>
      </c>
    </row>
    <row r="65" spans="2:27" ht="14.25" thickTop="1" thickBot="1">
      <c r="B65" s="112" t="s">
        <v>13</v>
      </c>
      <c r="C65" s="126">
        <f t="shared" ref="C65:H65" si="97">+C13+C39</f>
        <v>656</v>
      </c>
      <c r="D65" s="128">
        <f t="shared" si="97"/>
        <v>656</v>
      </c>
      <c r="E65" s="186">
        <f t="shared" si="97"/>
        <v>1312</v>
      </c>
      <c r="F65" s="126">
        <f t="shared" si="97"/>
        <v>806</v>
      </c>
      <c r="G65" s="128">
        <f t="shared" si="97"/>
        <v>806</v>
      </c>
      <c r="H65" s="186">
        <f t="shared" si="97"/>
        <v>1612</v>
      </c>
      <c r="I65" s="129">
        <f t="shared" ref="I65" si="98">IF(E65=0,0,((H65/E65)-1)*100)</f>
        <v>22.865853658536594</v>
      </c>
      <c r="J65" s="4"/>
      <c r="K65" s="4"/>
      <c r="L65" s="14" t="s">
        <v>13</v>
      </c>
      <c r="M65" s="37">
        <f>+M13+M39</f>
        <v>87552</v>
      </c>
      <c r="N65" s="38">
        <f>+N13+N39</f>
        <v>88106</v>
      </c>
      <c r="O65" s="202">
        <f t="shared" ref="O65:O67" si="99">SUM(M65:N65)</f>
        <v>175658</v>
      </c>
      <c r="P65" s="39">
        <f>+P13+P39</f>
        <v>161</v>
      </c>
      <c r="Q65" s="202">
        <f>+Q13+Q39</f>
        <v>175819</v>
      </c>
      <c r="R65" s="40">
        <f>+R13+R39</f>
        <v>116420</v>
      </c>
      <c r="S65" s="38">
        <f>+S13+S39</f>
        <v>122405</v>
      </c>
      <c r="T65" s="202">
        <f t="shared" ref="T65" si="100">SUM(R65:S65)</f>
        <v>238825</v>
      </c>
      <c r="U65" s="39">
        <f>U13+U39</f>
        <v>0</v>
      </c>
      <c r="V65" s="205">
        <f>+T65+U65</f>
        <v>238825</v>
      </c>
      <c r="W65" s="41">
        <f t="shared" ref="W65" si="101">IF(Q65=0,0,((V65/Q65)-1)*100)</f>
        <v>35.83571741393137</v>
      </c>
    </row>
    <row r="66" spans="2:27" ht="14.25" thickTop="1" thickBot="1">
      <c r="B66" s="133" t="s">
        <v>64</v>
      </c>
      <c r="C66" s="134">
        <f>+C64+C65</f>
        <v>2557</v>
      </c>
      <c r="D66" s="136">
        <f t="shared" ref="D66" si="102">+D64+D65</f>
        <v>2557</v>
      </c>
      <c r="E66" s="187">
        <f t="shared" ref="E66" si="103">+E64+E65</f>
        <v>5114</v>
      </c>
      <c r="F66" s="134">
        <f t="shared" ref="F66" si="104">+F64+F65</f>
        <v>3213</v>
      </c>
      <c r="G66" s="136">
        <f t="shared" ref="G66" si="105">+G64+G65</f>
        <v>3212</v>
      </c>
      <c r="H66" s="187">
        <f t="shared" ref="H66" si="106">+H64+H65</f>
        <v>6425</v>
      </c>
      <c r="I66" s="138">
        <f>IF(E66=0,0,((H66/E66)-1)*100)</f>
        <v>25.635510363707461</v>
      </c>
      <c r="J66" s="8"/>
      <c r="K66" s="4"/>
      <c r="L66" s="42" t="s">
        <v>64</v>
      </c>
      <c r="M66" s="46">
        <f>+M64+M65</f>
        <v>365576</v>
      </c>
      <c r="N66" s="44">
        <f t="shared" ref="N66" si="107">+N64+N65</f>
        <v>363147</v>
      </c>
      <c r="O66" s="203">
        <f t="shared" ref="O66" si="108">+O64+O65</f>
        <v>728723</v>
      </c>
      <c r="P66" s="45">
        <f t="shared" ref="P66" si="109">+P64+P65</f>
        <v>834</v>
      </c>
      <c r="Q66" s="206">
        <f t="shared" ref="Q66" si="110">+Q64+Q65</f>
        <v>729557</v>
      </c>
      <c r="R66" s="46">
        <f t="shared" ref="R66" si="111">+R64+R65</f>
        <v>485379</v>
      </c>
      <c r="S66" s="44">
        <f t="shared" ref="S66" si="112">+S64+S65</f>
        <v>487935</v>
      </c>
      <c r="T66" s="203">
        <f t="shared" ref="T66" si="113">+T64+T65</f>
        <v>973314</v>
      </c>
      <c r="U66" s="45">
        <f t="shared" ref="U66" si="114">+U64+U65</f>
        <v>0</v>
      </c>
      <c r="V66" s="206">
        <f t="shared" ref="V66" si="115">+V64+V65</f>
        <v>973314</v>
      </c>
      <c r="W66" s="47">
        <f>IF(Q66=0,0,((V66/Q66)-1)*100)</f>
        <v>33.411645697320424</v>
      </c>
      <c r="X66" s="347"/>
      <c r="Z66" s="347"/>
      <c r="AA66" s="347"/>
    </row>
    <row r="67" spans="2:27" ht="13.5" thickTop="1">
      <c r="B67" s="112" t="s">
        <v>14</v>
      </c>
      <c r="C67" s="126">
        <f t="shared" ref="C67:E68" si="116">+C15+C41</f>
        <v>589</v>
      </c>
      <c r="D67" s="128">
        <f t="shared" si="116"/>
        <v>589</v>
      </c>
      <c r="E67" s="186">
        <f t="shared" si="116"/>
        <v>1178</v>
      </c>
      <c r="F67" s="126"/>
      <c r="G67" s="128"/>
      <c r="H67" s="186"/>
      <c r="I67" s="129"/>
      <c r="J67" s="4"/>
      <c r="K67" s="4"/>
      <c r="L67" s="14" t="s">
        <v>14</v>
      </c>
      <c r="M67" s="37">
        <f>+M15+M41</f>
        <v>81277</v>
      </c>
      <c r="N67" s="38">
        <f>+N15+N41</f>
        <v>83809</v>
      </c>
      <c r="O67" s="202">
        <f t="shared" si="99"/>
        <v>165086</v>
      </c>
      <c r="P67" s="39">
        <f t="shared" ref="P67:Q68" si="117">+P15+P41</f>
        <v>89</v>
      </c>
      <c r="Q67" s="202">
        <f t="shared" si="117"/>
        <v>165175</v>
      </c>
      <c r="R67" s="40"/>
      <c r="S67" s="38"/>
      <c r="T67" s="202"/>
      <c r="U67" s="39"/>
      <c r="V67" s="205"/>
      <c r="W67" s="41"/>
    </row>
    <row r="68" spans="2:27" ht="13.5" thickBot="1">
      <c r="B68" s="112" t="s">
        <v>15</v>
      </c>
      <c r="C68" s="126">
        <f t="shared" si="116"/>
        <v>718</v>
      </c>
      <c r="D68" s="128">
        <f t="shared" si="116"/>
        <v>716</v>
      </c>
      <c r="E68" s="186">
        <f t="shared" si="116"/>
        <v>1434</v>
      </c>
      <c r="F68" s="126"/>
      <c r="G68" s="128"/>
      <c r="H68" s="186"/>
      <c r="I68" s="129"/>
      <c r="J68" s="4"/>
      <c r="K68" s="4"/>
      <c r="L68" s="14" t="s">
        <v>15</v>
      </c>
      <c r="M68" s="37">
        <f>+M16+M42</f>
        <v>114956</v>
      </c>
      <c r="N68" s="38">
        <f>+N16+N42</f>
        <v>115117</v>
      </c>
      <c r="O68" s="202">
        <f>SUM(M68:N68)</f>
        <v>230073</v>
      </c>
      <c r="P68" s="39">
        <f t="shared" si="117"/>
        <v>0</v>
      </c>
      <c r="Q68" s="202">
        <f t="shared" si="117"/>
        <v>230073</v>
      </c>
      <c r="R68" s="40"/>
      <c r="S68" s="38"/>
      <c r="T68" s="202"/>
      <c r="U68" s="39"/>
      <c r="V68" s="205"/>
      <c r="W68" s="41"/>
    </row>
    <row r="69" spans="2:27" ht="14.25" thickTop="1" thickBot="1">
      <c r="B69" s="133" t="s">
        <v>61</v>
      </c>
      <c r="C69" s="134">
        <f>+C65+C67+C68</f>
        <v>1963</v>
      </c>
      <c r="D69" s="136">
        <f t="shared" ref="D69" si="118">+D65+D67+D68</f>
        <v>1961</v>
      </c>
      <c r="E69" s="181">
        <f t="shared" ref="E69" si="119">+E65+E67+E68</f>
        <v>3924</v>
      </c>
      <c r="F69" s="134"/>
      <c r="G69" s="136"/>
      <c r="H69" s="187"/>
      <c r="I69" s="138"/>
      <c r="J69" s="8"/>
      <c r="K69" s="8"/>
      <c r="L69" s="42" t="s">
        <v>61</v>
      </c>
      <c r="M69" s="46">
        <f>+M65+M67+M68</f>
        <v>283785</v>
      </c>
      <c r="N69" s="44">
        <f t="shared" ref="N69" si="120">+N65+N67+N68</f>
        <v>287032</v>
      </c>
      <c r="O69" s="203">
        <f t="shared" ref="O69" si="121">+O65+O67+O68</f>
        <v>570817</v>
      </c>
      <c r="P69" s="45">
        <f t="shared" ref="P69" si="122">+P65+P67+P68</f>
        <v>250</v>
      </c>
      <c r="Q69" s="206">
        <f t="shared" ref="Q69" si="123">+Q65+Q67+Q68</f>
        <v>571067</v>
      </c>
      <c r="R69" s="46"/>
      <c r="S69" s="44"/>
      <c r="T69" s="203"/>
      <c r="U69" s="45"/>
      <c r="V69" s="206"/>
      <c r="W69" s="47"/>
      <c r="X69" s="347"/>
      <c r="Z69" s="347"/>
      <c r="AA69" s="347"/>
    </row>
    <row r="70" spans="2:27" ht="13.5" thickTop="1">
      <c r="B70" s="112" t="s">
        <v>16</v>
      </c>
      <c r="C70" s="139">
        <f t="shared" ref="C70:E72" si="124">+C18+C44</f>
        <v>847</v>
      </c>
      <c r="D70" s="141">
        <f t="shared" si="124"/>
        <v>847</v>
      </c>
      <c r="E70" s="186">
        <f t="shared" si="124"/>
        <v>1694</v>
      </c>
      <c r="F70" s="139"/>
      <c r="G70" s="141"/>
      <c r="H70" s="186"/>
      <c r="I70" s="129"/>
      <c r="J70" s="8"/>
      <c r="K70" s="4"/>
      <c r="L70" s="14" t="s">
        <v>16</v>
      </c>
      <c r="M70" s="37">
        <f t="shared" ref="M70:N72" si="125">+M18+M44</f>
        <v>121339</v>
      </c>
      <c r="N70" s="38">
        <f t="shared" si="125"/>
        <v>124130</v>
      </c>
      <c r="O70" s="202">
        <f t="shared" ref="O70:O72" si="126">SUM(M70:N70)</f>
        <v>245469</v>
      </c>
      <c r="P70" s="39">
        <f t="shared" ref="P70:Q72" si="127">+P18+P44</f>
        <v>147</v>
      </c>
      <c r="Q70" s="202">
        <f t="shared" si="127"/>
        <v>245616</v>
      </c>
      <c r="R70" s="40"/>
      <c r="S70" s="38"/>
      <c r="T70" s="202"/>
      <c r="U70" s="39"/>
      <c r="V70" s="205"/>
      <c r="W70" s="41"/>
    </row>
    <row r="71" spans="2:27">
      <c r="B71" s="112" t="s">
        <v>17</v>
      </c>
      <c r="C71" s="139">
        <f t="shared" si="124"/>
        <v>822</v>
      </c>
      <c r="D71" s="141">
        <f t="shared" si="124"/>
        <v>822</v>
      </c>
      <c r="E71" s="186">
        <f t="shared" si="124"/>
        <v>1644</v>
      </c>
      <c r="F71" s="139"/>
      <c r="G71" s="141"/>
      <c r="H71" s="186"/>
      <c r="I71" s="129"/>
      <c r="J71" s="4"/>
      <c r="K71" s="4"/>
      <c r="L71" s="14" t="s">
        <v>17</v>
      </c>
      <c r="M71" s="37">
        <f t="shared" si="125"/>
        <v>113979</v>
      </c>
      <c r="N71" s="38">
        <f t="shared" si="125"/>
        <v>113299</v>
      </c>
      <c r="O71" s="202">
        <f>SUM(M71:N71)</f>
        <v>227278</v>
      </c>
      <c r="P71" s="39">
        <f t="shared" si="127"/>
        <v>0</v>
      </c>
      <c r="Q71" s="202">
        <f t="shared" si="127"/>
        <v>227278</v>
      </c>
      <c r="R71" s="40"/>
      <c r="S71" s="38"/>
      <c r="T71" s="202"/>
      <c r="U71" s="151"/>
      <c r="V71" s="202"/>
      <c r="W71" s="41"/>
    </row>
    <row r="72" spans="2:27" ht="13.5" thickBot="1">
      <c r="B72" s="112" t="s">
        <v>18</v>
      </c>
      <c r="C72" s="139">
        <f t="shared" si="124"/>
        <v>741</v>
      </c>
      <c r="D72" s="141">
        <f t="shared" si="124"/>
        <v>741</v>
      </c>
      <c r="E72" s="186">
        <f t="shared" si="124"/>
        <v>1482</v>
      </c>
      <c r="F72" s="139"/>
      <c r="G72" s="141"/>
      <c r="H72" s="186"/>
      <c r="I72" s="129"/>
      <c r="J72" s="4"/>
      <c r="K72" s="4"/>
      <c r="L72" s="14" t="s">
        <v>18</v>
      </c>
      <c r="M72" s="37">
        <f t="shared" si="125"/>
        <v>103835</v>
      </c>
      <c r="N72" s="38">
        <f t="shared" si="125"/>
        <v>104091</v>
      </c>
      <c r="O72" s="202">
        <f t="shared" si="126"/>
        <v>207926</v>
      </c>
      <c r="P72" s="39">
        <f t="shared" si="127"/>
        <v>138</v>
      </c>
      <c r="Q72" s="202">
        <f t="shared" si="127"/>
        <v>208064</v>
      </c>
      <c r="R72" s="40"/>
      <c r="S72" s="38"/>
      <c r="T72" s="202"/>
      <c r="U72" s="151"/>
      <c r="V72" s="202"/>
      <c r="W72" s="41"/>
    </row>
    <row r="73" spans="2:27" ht="16.5" thickTop="1" thickBot="1">
      <c r="B73" s="142" t="s">
        <v>19</v>
      </c>
      <c r="C73" s="143">
        <f>+C70+C71+C72</f>
        <v>2410</v>
      </c>
      <c r="D73" s="150">
        <f t="shared" ref="D73" si="128">+D70+D71+D72</f>
        <v>2410</v>
      </c>
      <c r="E73" s="195">
        <f t="shared" ref="E73" si="129">+E70+E71+E72</f>
        <v>4820</v>
      </c>
      <c r="F73" s="134"/>
      <c r="G73" s="145"/>
      <c r="H73" s="188"/>
      <c r="I73" s="137"/>
      <c r="J73" s="10"/>
      <c r="K73" s="11"/>
      <c r="L73" s="48" t="s">
        <v>19</v>
      </c>
      <c r="M73" s="49">
        <f>+M70+M71+M72</f>
        <v>339153</v>
      </c>
      <c r="N73" s="50">
        <f t="shared" ref="N73" si="130">+N70+N71+N72</f>
        <v>341520</v>
      </c>
      <c r="O73" s="204">
        <f t="shared" ref="O73" si="131">+O70+O71+O72</f>
        <v>680673</v>
      </c>
      <c r="P73" s="50">
        <f t="shared" ref="P73" si="132">+P70+P71+P72</f>
        <v>285</v>
      </c>
      <c r="Q73" s="204">
        <f t="shared" ref="Q73" si="133">+Q70+Q71+Q72</f>
        <v>680958</v>
      </c>
      <c r="R73" s="49"/>
      <c r="S73" s="50"/>
      <c r="T73" s="204"/>
      <c r="U73" s="50"/>
      <c r="V73" s="204"/>
      <c r="W73" s="51"/>
    </row>
    <row r="74" spans="2:27" ht="13.5" thickTop="1">
      <c r="B74" s="112" t="s">
        <v>21</v>
      </c>
      <c r="C74" s="126">
        <f t="shared" ref="C74:E76" si="134">+C22+C48</f>
        <v>736</v>
      </c>
      <c r="D74" s="128">
        <f t="shared" si="134"/>
        <v>736</v>
      </c>
      <c r="E74" s="196">
        <f t="shared" si="134"/>
        <v>1472</v>
      </c>
      <c r="F74" s="126"/>
      <c r="G74" s="128"/>
      <c r="H74" s="189"/>
      <c r="I74" s="129"/>
      <c r="J74" s="4"/>
      <c r="K74" s="4"/>
      <c r="L74" s="14" t="s">
        <v>21</v>
      </c>
      <c r="M74" s="37">
        <f t="shared" ref="M74:N76" si="135">+M22+M48</f>
        <v>112970</v>
      </c>
      <c r="N74" s="38">
        <f t="shared" si="135"/>
        <v>111994</v>
      </c>
      <c r="O74" s="202">
        <f t="shared" ref="O74:O76" si="136">SUM(M74:N74)</f>
        <v>224964</v>
      </c>
      <c r="P74" s="39">
        <f t="shared" ref="P74:Q76" si="137">+P22+P48</f>
        <v>0</v>
      </c>
      <c r="Q74" s="202">
        <f t="shared" si="137"/>
        <v>224964</v>
      </c>
      <c r="R74" s="40"/>
      <c r="S74" s="38"/>
      <c r="T74" s="202"/>
      <c r="U74" s="151"/>
      <c r="V74" s="202"/>
      <c r="W74" s="41"/>
    </row>
    <row r="75" spans="2:27">
      <c r="B75" s="112" t="s">
        <v>22</v>
      </c>
      <c r="C75" s="126">
        <f t="shared" si="134"/>
        <v>770</v>
      </c>
      <c r="D75" s="128">
        <f t="shared" si="134"/>
        <v>770</v>
      </c>
      <c r="E75" s="180">
        <f t="shared" si="134"/>
        <v>1540</v>
      </c>
      <c r="F75" s="126"/>
      <c r="G75" s="128"/>
      <c r="H75" s="180"/>
      <c r="I75" s="129"/>
      <c r="J75" s="4"/>
      <c r="K75" s="4"/>
      <c r="L75" s="14" t="s">
        <v>22</v>
      </c>
      <c r="M75" s="37">
        <f t="shared" si="135"/>
        <v>117569</v>
      </c>
      <c r="N75" s="38">
        <f t="shared" si="135"/>
        <v>121986</v>
      </c>
      <c r="O75" s="202">
        <f t="shared" si="136"/>
        <v>239555</v>
      </c>
      <c r="P75" s="39">
        <f t="shared" si="137"/>
        <v>150</v>
      </c>
      <c r="Q75" s="202">
        <f t="shared" si="137"/>
        <v>239705</v>
      </c>
      <c r="R75" s="40"/>
      <c r="S75" s="38"/>
      <c r="T75" s="202"/>
      <c r="U75" s="151"/>
      <c r="V75" s="202"/>
      <c r="W75" s="41"/>
    </row>
    <row r="76" spans="2:27" ht="13.5" thickBot="1">
      <c r="B76" s="112" t="s">
        <v>23</v>
      </c>
      <c r="C76" s="126">
        <f t="shared" si="134"/>
        <v>693</v>
      </c>
      <c r="D76" s="147">
        <f t="shared" si="134"/>
        <v>693</v>
      </c>
      <c r="E76" s="184">
        <f t="shared" si="134"/>
        <v>1386</v>
      </c>
      <c r="F76" s="126"/>
      <c r="G76" s="147"/>
      <c r="H76" s="184"/>
      <c r="I76" s="148"/>
      <c r="J76" s="4"/>
      <c r="K76" s="4"/>
      <c r="L76" s="14" t="s">
        <v>23</v>
      </c>
      <c r="M76" s="37">
        <f t="shared" si="135"/>
        <v>109205</v>
      </c>
      <c r="N76" s="38">
        <f t="shared" si="135"/>
        <v>109090</v>
      </c>
      <c r="O76" s="202">
        <f t="shared" si="136"/>
        <v>218295</v>
      </c>
      <c r="P76" s="39">
        <f t="shared" si="137"/>
        <v>0</v>
      </c>
      <c r="Q76" s="202">
        <f t="shared" si="137"/>
        <v>218295</v>
      </c>
      <c r="R76" s="40"/>
      <c r="S76" s="38"/>
      <c r="T76" s="202"/>
      <c r="U76" s="39"/>
      <c r="V76" s="202"/>
      <c r="W76" s="41"/>
    </row>
    <row r="77" spans="2:27" ht="14.25" thickTop="1" thickBot="1">
      <c r="B77" s="133" t="s">
        <v>24</v>
      </c>
      <c r="C77" s="134">
        <f>+C74+C75+C76</f>
        <v>2199</v>
      </c>
      <c r="D77" s="136">
        <f t="shared" ref="D77" si="138">+D74+D75+D76</f>
        <v>2199</v>
      </c>
      <c r="E77" s="190">
        <f t="shared" ref="E77" si="139">+E74+E75+E76</f>
        <v>4398</v>
      </c>
      <c r="F77" s="134"/>
      <c r="G77" s="136"/>
      <c r="H77" s="190"/>
      <c r="I77" s="137"/>
      <c r="J77" s="4"/>
      <c r="K77" s="4"/>
      <c r="L77" s="42" t="s">
        <v>24</v>
      </c>
      <c r="M77" s="43">
        <f>+M74+M75+M76</f>
        <v>339744</v>
      </c>
      <c r="N77" s="44">
        <f t="shared" ref="N77" si="140">+N74+N75+N76</f>
        <v>343070</v>
      </c>
      <c r="O77" s="203">
        <f t="shared" ref="O77" si="141">+O74+O75+O76</f>
        <v>682814</v>
      </c>
      <c r="P77" s="45">
        <f t="shared" ref="P77" si="142">+P74+P75+P76</f>
        <v>150</v>
      </c>
      <c r="Q77" s="203">
        <f t="shared" ref="Q77" si="143">+Q74+Q75+Q76</f>
        <v>682964</v>
      </c>
      <c r="R77" s="46"/>
      <c r="S77" s="44"/>
      <c r="T77" s="203"/>
      <c r="U77" s="45"/>
      <c r="V77" s="203"/>
      <c r="W77" s="47"/>
    </row>
    <row r="78" spans="2:27" ht="14.25" thickTop="1" thickBot="1">
      <c r="B78" s="133" t="s">
        <v>7</v>
      </c>
      <c r="C78" s="134">
        <f>+C69+C73+C77</f>
        <v>6572</v>
      </c>
      <c r="D78" s="136">
        <f t="shared" ref="D78:E78" si="144">+D69+D73+D77</f>
        <v>6570</v>
      </c>
      <c r="E78" s="181">
        <f t="shared" si="144"/>
        <v>13142</v>
      </c>
      <c r="F78" s="134"/>
      <c r="G78" s="136"/>
      <c r="H78" s="187"/>
      <c r="I78" s="138"/>
      <c r="J78" s="8"/>
      <c r="K78" s="8"/>
      <c r="L78" s="42" t="s">
        <v>7</v>
      </c>
      <c r="M78" s="46">
        <f>+M69+M73+M77</f>
        <v>962682</v>
      </c>
      <c r="N78" s="44">
        <f t="shared" ref="N78:Q78" si="145">+N69+N73+N77</f>
        <v>971622</v>
      </c>
      <c r="O78" s="203">
        <f t="shared" si="145"/>
        <v>1934304</v>
      </c>
      <c r="P78" s="45">
        <f t="shared" si="145"/>
        <v>685</v>
      </c>
      <c r="Q78" s="206">
        <f t="shared" si="145"/>
        <v>1934989</v>
      </c>
      <c r="R78" s="46"/>
      <c r="S78" s="44"/>
      <c r="T78" s="203"/>
      <c r="U78" s="45"/>
      <c r="V78" s="206"/>
      <c r="W78" s="47"/>
      <c r="X78" s="347"/>
      <c r="Z78" s="347"/>
      <c r="AA78" s="347"/>
    </row>
    <row r="79" spans="2:27" ht="14.25" thickTop="1" thickBot="1">
      <c r="B79" s="149" t="s">
        <v>60</v>
      </c>
      <c r="C79" s="108"/>
      <c r="D79" s="108"/>
      <c r="E79" s="108"/>
      <c r="F79" s="108"/>
      <c r="G79" s="108"/>
      <c r="H79" s="108"/>
      <c r="I79" s="109"/>
      <c r="J79" s="4"/>
      <c r="K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2:27" ht="13.5" thickTop="1">
      <c r="L80" s="442" t="s">
        <v>33</v>
      </c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4"/>
    </row>
    <row r="81" spans="12:28" ht="13.5" thickBot="1">
      <c r="L81" s="445" t="s">
        <v>43</v>
      </c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7"/>
    </row>
    <row r="82" spans="12:28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  <c r="Y82" s="1"/>
    </row>
    <row r="83" spans="12:28" ht="14.25" thickTop="1" thickBot="1">
      <c r="L83" s="59"/>
      <c r="M83" s="230" t="s">
        <v>59</v>
      </c>
      <c r="N83" s="231"/>
      <c r="O83" s="232"/>
      <c r="P83" s="230"/>
      <c r="Q83" s="230"/>
      <c r="R83" s="230" t="s">
        <v>63</v>
      </c>
      <c r="S83" s="231"/>
      <c r="T83" s="232"/>
      <c r="U83" s="230"/>
      <c r="V83" s="230"/>
      <c r="W83" s="389" t="s">
        <v>2</v>
      </c>
      <c r="Y83" s="1"/>
    </row>
    <row r="84" spans="12:28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90" t="s">
        <v>4</v>
      </c>
      <c r="Y84" s="1"/>
    </row>
    <row r="85" spans="12:28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88"/>
      <c r="Y85" s="1"/>
    </row>
    <row r="86" spans="12:28" ht="6" customHeight="1" thickTop="1">
      <c r="L86" s="61"/>
      <c r="M86" s="73"/>
      <c r="N86" s="74"/>
      <c r="O86" s="249"/>
      <c r="P86" s="244"/>
      <c r="Q86" s="75"/>
      <c r="R86" s="73"/>
      <c r="S86" s="74"/>
      <c r="T86" s="249"/>
      <c r="U86" s="244"/>
      <c r="V86" s="75"/>
      <c r="W86" s="77"/>
      <c r="Y86" s="1"/>
    </row>
    <row r="87" spans="12:28">
      <c r="L87" s="61" t="s">
        <v>10</v>
      </c>
      <c r="M87" s="78">
        <v>0</v>
      </c>
      <c r="N87" s="79">
        <v>0</v>
      </c>
      <c r="O87" s="216">
        <f>M87+N87</f>
        <v>0</v>
      </c>
      <c r="P87" s="245">
        <v>0</v>
      </c>
      <c r="Q87" s="216">
        <f>O87+P87</f>
        <v>0</v>
      </c>
      <c r="R87" s="78">
        <v>0</v>
      </c>
      <c r="S87" s="79">
        <v>0</v>
      </c>
      <c r="T87" s="216">
        <f>R87+S87</f>
        <v>0</v>
      </c>
      <c r="U87" s="245">
        <v>0</v>
      </c>
      <c r="V87" s="216">
        <f>T87+U87</f>
        <v>0</v>
      </c>
      <c r="W87" s="81">
        <f>IF(Q87=0,0,((V87/Q87)-1)*100)</f>
        <v>0</v>
      </c>
      <c r="X87" s="347"/>
      <c r="Z87" s="348"/>
    </row>
    <row r="88" spans="12:28">
      <c r="L88" s="61" t="s">
        <v>11</v>
      </c>
      <c r="M88" s="78">
        <v>0</v>
      </c>
      <c r="N88" s="79">
        <v>0</v>
      </c>
      <c r="O88" s="216">
        <f>M88+N88</f>
        <v>0</v>
      </c>
      <c r="P88" s="245">
        <v>0</v>
      </c>
      <c r="Q88" s="216">
        <f>O88+P88</f>
        <v>0</v>
      </c>
      <c r="R88" s="78">
        <v>0</v>
      </c>
      <c r="S88" s="79">
        <v>0</v>
      </c>
      <c r="T88" s="216">
        <f>R88+S88</f>
        <v>0</v>
      </c>
      <c r="U88" s="245">
        <v>0</v>
      </c>
      <c r="V88" s="216">
        <f>T88+U88</f>
        <v>0</v>
      </c>
      <c r="W88" s="81">
        <f>IF(Q88=0,0,((V88/Q88)-1)*100)</f>
        <v>0</v>
      </c>
      <c r="X88" s="347"/>
      <c r="Z88" s="348"/>
    </row>
    <row r="89" spans="12:28" ht="13.5" thickBot="1">
      <c r="L89" s="67" t="s">
        <v>12</v>
      </c>
      <c r="M89" s="78">
        <v>0</v>
      </c>
      <c r="N89" s="79">
        <v>0</v>
      </c>
      <c r="O89" s="252">
        <f>M89+N89</f>
        <v>0</v>
      </c>
      <c r="P89" s="245">
        <v>0</v>
      </c>
      <c r="Q89" s="216">
        <f>O89+P89</f>
        <v>0</v>
      </c>
      <c r="R89" s="78">
        <v>0</v>
      </c>
      <c r="S89" s="79">
        <v>0</v>
      </c>
      <c r="T89" s="252">
        <f>R89+S89</f>
        <v>0</v>
      </c>
      <c r="U89" s="245">
        <v>0</v>
      </c>
      <c r="V89" s="216">
        <f>T89+U89</f>
        <v>0</v>
      </c>
      <c r="W89" s="81">
        <f>IF(Q89=0,0,((V89/Q89)-1)*100)</f>
        <v>0</v>
      </c>
      <c r="Y89" s="1"/>
    </row>
    <row r="90" spans="12:28" ht="14.25" thickTop="1" thickBot="1">
      <c r="L90" s="82" t="s">
        <v>57</v>
      </c>
      <c r="M90" s="83">
        <f t="shared" ref="M90:Q90" si="146">+M87+M88+M89</f>
        <v>0</v>
      </c>
      <c r="N90" s="242">
        <f t="shared" si="146"/>
        <v>0</v>
      </c>
      <c r="O90" s="250">
        <f t="shared" si="146"/>
        <v>0</v>
      </c>
      <c r="P90" s="84">
        <f t="shared" si="146"/>
        <v>0</v>
      </c>
      <c r="Q90" s="217">
        <f t="shared" si="146"/>
        <v>0</v>
      </c>
      <c r="R90" s="83">
        <f t="shared" ref="R90:V90" si="147">+R87+R88+R89</f>
        <v>0</v>
      </c>
      <c r="S90" s="242">
        <f t="shared" si="147"/>
        <v>0</v>
      </c>
      <c r="T90" s="250">
        <f t="shared" si="147"/>
        <v>0</v>
      </c>
      <c r="U90" s="84">
        <f t="shared" si="147"/>
        <v>0</v>
      </c>
      <c r="V90" s="217">
        <f t="shared" si="147"/>
        <v>0</v>
      </c>
      <c r="W90" s="85">
        <f t="shared" ref="W90" si="148">IF(Q90=0,0,((V90/Q90)-1)*100)</f>
        <v>0</v>
      </c>
      <c r="X90" s="347"/>
      <c r="Y90" s="360"/>
      <c r="Z90" s="359"/>
    </row>
    <row r="91" spans="12:28" ht="14.25" thickTop="1" thickBot="1">
      <c r="L91" s="61" t="s">
        <v>13</v>
      </c>
      <c r="M91" s="78">
        <v>0</v>
      </c>
      <c r="N91" s="79">
        <v>0</v>
      </c>
      <c r="O91" s="216">
        <f>M91+N91</f>
        <v>0</v>
      </c>
      <c r="P91" s="245">
        <v>0</v>
      </c>
      <c r="Q91" s="216">
        <f>O91+P91</f>
        <v>0</v>
      </c>
      <c r="R91" s="78">
        <v>0</v>
      </c>
      <c r="S91" s="79">
        <v>0</v>
      </c>
      <c r="T91" s="216">
        <f>R91+S91</f>
        <v>0</v>
      </c>
      <c r="U91" s="245">
        <v>0</v>
      </c>
      <c r="V91" s="216">
        <f>T91+U91</f>
        <v>0</v>
      </c>
      <c r="W91" s="81">
        <f t="shared" ref="W91" si="149">IF(Q91=0,0,((V91/Q91)-1)*100)</f>
        <v>0</v>
      </c>
      <c r="X91" s="347"/>
      <c r="Y91" s="347"/>
      <c r="Z91" s="359"/>
    </row>
    <row r="92" spans="12:28" ht="14.25" thickTop="1" thickBot="1">
      <c r="L92" s="82" t="s">
        <v>64</v>
      </c>
      <c r="M92" s="83">
        <f>+M90+M91</f>
        <v>0</v>
      </c>
      <c r="N92" s="242">
        <f t="shared" ref="N92" si="150">+N90+N91</f>
        <v>0</v>
      </c>
      <c r="O92" s="250">
        <f t="shared" ref="O92" si="151">+O90+O91</f>
        <v>0</v>
      </c>
      <c r="P92" s="84">
        <f t="shared" ref="P92" si="152">+P90+P91</f>
        <v>0</v>
      </c>
      <c r="Q92" s="217">
        <f t="shared" ref="Q92" si="153">+Q90+Q91</f>
        <v>0</v>
      </c>
      <c r="R92" s="83">
        <f t="shared" ref="R92" si="154">+R90+R91</f>
        <v>0</v>
      </c>
      <c r="S92" s="242">
        <f t="shared" ref="S92" si="155">+S90+S91</f>
        <v>0</v>
      </c>
      <c r="T92" s="250">
        <f t="shared" ref="T92" si="156">+T90+T91</f>
        <v>0</v>
      </c>
      <c r="U92" s="84">
        <f t="shared" ref="U92" si="157">+U90+U91</f>
        <v>0</v>
      </c>
      <c r="V92" s="217">
        <f t="shared" ref="V92" si="158">+V90+V91</f>
        <v>0</v>
      </c>
      <c r="W92" s="85">
        <f>IF(Q92=0,0,((V92/Q92)-1)*100)</f>
        <v>0</v>
      </c>
      <c r="X92" s="347"/>
      <c r="Y92" s="347"/>
      <c r="Z92" s="359"/>
      <c r="AA92" s="347"/>
      <c r="AB92" s="347"/>
    </row>
    <row r="93" spans="12:28" ht="13.5" thickTop="1">
      <c r="L93" s="61" t="s">
        <v>14</v>
      </c>
      <c r="M93" s="78">
        <v>0</v>
      </c>
      <c r="N93" s="79">
        <v>0</v>
      </c>
      <c r="O93" s="216">
        <f>M93+N93</f>
        <v>0</v>
      </c>
      <c r="P93" s="245">
        <v>0</v>
      </c>
      <c r="Q93" s="216">
        <f>O93+P93</f>
        <v>0</v>
      </c>
      <c r="R93" s="78"/>
      <c r="S93" s="79"/>
      <c r="T93" s="216"/>
      <c r="U93" s="245"/>
      <c r="V93" s="216"/>
      <c r="W93" s="81"/>
      <c r="Y93" s="1"/>
    </row>
    <row r="94" spans="12:28" ht="13.5" thickBot="1">
      <c r="L94" s="61" t="s">
        <v>15</v>
      </c>
      <c r="M94" s="78">
        <v>0</v>
      </c>
      <c r="N94" s="79">
        <v>0</v>
      </c>
      <c r="O94" s="216">
        <f>M94+N94</f>
        <v>0</v>
      </c>
      <c r="P94" s="245">
        <v>0</v>
      </c>
      <c r="Q94" s="216">
        <f>O94+P94</f>
        <v>0</v>
      </c>
      <c r="R94" s="78"/>
      <c r="S94" s="79"/>
      <c r="T94" s="216"/>
      <c r="U94" s="245"/>
      <c r="V94" s="216"/>
      <c r="W94" s="81"/>
      <c r="Y94" s="1"/>
    </row>
    <row r="95" spans="12:28" ht="14.25" thickTop="1" thickBot="1">
      <c r="L95" s="82" t="s">
        <v>61</v>
      </c>
      <c r="M95" s="83">
        <f t="shared" ref="M95:Q95" si="159">+M91+M93+M94</f>
        <v>0</v>
      </c>
      <c r="N95" s="242">
        <f t="shared" si="159"/>
        <v>0</v>
      </c>
      <c r="O95" s="250">
        <f t="shared" si="159"/>
        <v>0</v>
      </c>
      <c r="P95" s="84">
        <f t="shared" si="159"/>
        <v>0</v>
      </c>
      <c r="Q95" s="217">
        <f t="shared" si="159"/>
        <v>0</v>
      </c>
      <c r="R95" s="83"/>
      <c r="S95" s="242"/>
      <c r="T95" s="250"/>
      <c r="U95" s="84"/>
      <c r="V95" s="217"/>
      <c r="W95" s="85"/>
      <c r="X95" s="347"/>
      <c r="Y95" s="347"/>
      <c r="Z95" s="359"/>
      <c r="AA95" s="347"/>
      <c r="AB95" s="347"/>
    </row>
    <row r="96" spans="12:28" ht="13.5" thickTop="1">
      <c r="L96" s="61" t="s">
        <v>16</v>
      </c>
      <c r="M96" s="78">
        <v>0</v>
      </c>
      <c r="N96" s="79">
        <v>0</v>
      </c>
      <c r="O96" s="216">
        <f>SUM(M96:N96)</f>
        <v>0</v>
      </c>
      <c r="P96" s="245">
        <v>0</v>
      </c>
      <c r="Q96" s="216">
        <f>O96+P96</f>
        <v>0</v>
      </c>
      <c r="R96" s="78"/>
      <c r="S96" s="79"/>
      <c r="T96" s="216"/>
      <c r="U96" s="245"/>
      <c r="V96" s="216"/>
      <c r="W96" s="81"/>
      <c r="Y96" s="1"/>
    </row>
    <row r="97" spans="12:28">
      <c r="L97" s="61" t="s">
        <v>17</v>
      </c>
      <c r="M97" s="78">
        <v>0</v>
      </c>
      <c r="N97" s="79">
        <v>0</v>
      </c>
      <c r="O97" s="216">
        <f>SUM(M97:N97)</f>
        <v>0</v>
      </c>
      <c r="P97" s="245">
        <v>0</v>
      </c>
      <c r="Q97" s="216">
        <f>O97+P97</f>
        <v>0</v>
      </c>
      <c r="R97" s="78"/>
      <c r="S97" s="79"/>
      <c r="T97" s="216"/>
      <c r="U97" s="245"/>
      <c r="V97" s="216"/>
      <c r="W97" s="81"/>
      <c r="Y97" s="1"/>
    </row>
    <row r="98" spans="12:28" ht="13.5" thickBot="1">
      <c r="L98" s="61" t="s">
        <v>18</v>
      </c>
      <c r="M98" s="78">
        <v>0</v>
      </c>
      <c r="N98" s="79">
        <v>0</v>
      </c>
      <c r="O98" s="216">
        <f>SUM(M98:N98)</f>
        <v>0</v>
      </c>
      <c r="P98" s="246">
        <v>0</v>
      </c>
      <c r="Q98" s="218">
        <f>O98+P98</f>
        <v>0</v>
      </c>
      <c r="R98" s="78"/>
      <c r="S98" s="79"/>
      <c r="T98" s="216"/>
      <c r="U98" s="246"/>
      <c r="V98" s="218"/>
      <c r="W98" s="81"/>
      <c r="Y98" s="1"/>
    </row>
    <row r="99" spans="12:28" ht="14.25" thickTop="1" thickBot="1">
      <c r="L99" s="87" t="s">
        <v>39</v>
      </c>
      <c r="M99" s="88">
        <f t="shared" ref="M99:Q99" si="160">+M96+M97+M98</f>
        <v>0</v>
      </c>
      <c r="N99" s="243">
        <f t="shared" si="160"/>
        <v>0</v>
      </c>
      <c r="O99" s="251">
        <f t="shared" si="160"/>
        <v>0</v>
      </c>
      <c r="P99" s="247">
        <f t="shared" si="160"/>
        <v>0</v>
      </c>
      <c r="Q99" s="219">
        <f t="shared" si="160"/>
        <v>0</v>
      </c>
      <c r="R99" s="88"/>
      <c r="S99" s="243"/>
      <c r="T99" s="251"/>
      <c r="U99" s="247"/>
      <c r="V99" s="219"/>
      <c r="W99" s="90"/>
      <c r="Y99" s="1"/>
    </row>
    <row r="100" spans="12:28" ht="13.5" thickTop="1">
      <c r="L100" s="61" t="s">
        <v>21</v>
      </c>
      <c r="M100" s="78">
        <v>0</v>
      </c>
      <c r="N100" s="79">
        <v>0</v>
      </c>
      <c r="O100" s="216">
        <f>SUM(M100:N100)</f>
        <v>0</v>
      </c>
      <c r="P100" s="248">
        <v>0</v>
      </c>
      <c r="Q100" s="218">
        <f>O100+P100</f>
        <v>0</v>
      </c>
      <c r="R100" s="78"/>
      <c r="S100" s="79"/>
      <c r="T100" s="216"/>
      <c r="U100" s="248"/>
      <c r="V100" s="218"/>
      <c r="W100" s="81"/>
      <c r="Y100" s="1"/>
    </row>
    <row r="101" spans="12:28">
      <c r="L101" s="61" t="s">
        <v>22</v>
      </c>
      <c r="M101" s="78">
        <v>0</v>
      </c>
      <c r="N101" s="79">
        <v>0</v>
      </c>
      <c r="O101" s="216">
        <f>SUM(M101:N101)</f>
        <v>0</v>
      </c>
      <c r="P101" s="245">
        <v>0</v>
      </c>
      <c r="Q101" s="218">
        <f>O101+P101</f>
        <v>0</v>
      </c>
      <c r="R101" s="78"/>
      <c r="S101" s="79"/>
      <c r="T101" s="216"/>
      <c r="U101" s="245"/>
      <c r="V101" s="218"/>
      <c r="W101" s="81"/>
      <c r="Y101" s="1"/>
    </row>
    <row r="102" spans="12:28" ht="13.5" thickBot="1">
      <c r="L102" s="61" t="s">
        <v>23</v>
      </c>
      <c r="M102" s="78">
        <v>0</v>
      </c>
      <c r="N102" s="79">
        <v>0</v>
      </c>
      <c r="O102" s="216">
        <f>SUM(M102:N102)</f>
        <v>0</v>
      </c>
      <c r="P102" s="245">
        <v>0</v>
      </c>
      <c r="Q102" s="218">
        <f>O102+P102</f>
        <v>0</v>
      </c>
      <c r="R102" s="78"/>
      <c r="S102" s="79"/>
      <c r="T102" s="216"/>
      <c r="U102" s="245"/>
      <c r="V102" s="218"/>
      <c r="W102" s="81"/>
      <c r="Y102" s="1"/>
    </row>
    <row r="103" spans="12:28" ht="14.25" thickTop="1" thickBot="1">
      <c r="L103" s="82" t="s">
        <v>40</v>
      </c>
      <c r="M103" s="83">
        <f t="shared" ref="M103:Q103" si="161">+M100+M101+M102</f>
        <v>0</v>
      </c>
      <c r="N103" s="242">
        <f t="shared" si="161"/>
        <v>0</v>
      </c>
      <c r="O103" s="250">
        <f t="shared" si="161"/>
        <v>0</v>
      </c>
      <c r="P103" s="84">
        <f t="shared" si="161"/>
        <v>0</v>
      </c>
      <c r="Q103" s="217">
        <f t="shared" si="161"/>
        <v>0</v>
      </c>
      <c r="R103" s="83"/>
      <c r="S103" s="242"/>
      <c r="T103" s="250"/>
      <c r="U103" s="84"/>
      <c r="V103" s="217"/>
      <c r="W103" s="85"/>
      <c r="Y103" s="1"/>
    </row>
    <row r="104" spans="12:28" ht="14.25" thickTop="1" thickBot="1">
      <c r="L104" s="82" t="s">
        <v>7</v>
      </c>
      <c r="M104" s="83">
        <f>+M95+M99+M103</f>
        <v>0</v>
      </c>
      <c r="N104" s="242">
        <f t="shared" ref="N104:Q104" si="162">+N95+N99+N103</f>
        <v>0</v>
      </c>
      <c r="O104" s="250">
        <f t="shared" si="162"/>
        <v>0</v>
      </c>
      <c r="P104" s="84">
        <f t="shared" si="162"/>
        <v>0</v>
      </c>
      <c r="Q104" s="217">
        <f t="shared" si="162"/>
        <v>0</v>
      </c>
      <c r="R104" s="83"/>
      <c r="S104" s="242"/>
      <c r="T104" s="250"/>
      <c r="U104" s="84"/>
      <c r="V104" s="217"/>
      <c r="W104" s="85"/>
      <c r="X104" s="347"/>
      <c r="Y104" s="347"/>
      <c r="Z104" s="359"/>
      <c r="AA104" s="347"/>
      <c r="AB104" s="347"/>
    </row>
    <row r="105" spans="12:28" ht="14.25" thickTop="1" thickBot="1"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2:28" ht="13.5" thickTop="1">
      <c r="L106" s="442" t="s">
        <v>41</v>
      </c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4"/>
    </row>
    <row r="107" spans="12:28" ht="13.5" thickBot="1">
      <c r="L107" s="445" t="s">
        <v>44</v>
      </c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7"/>
    </row>
    <row r="108" spans="12:28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  <c r="Y108" s="1"/>
    </row>
    <row r="109" spans="12:28" ht="14.25" thickTop="1" thickBot="1">
      <c r="L109" s="59"/>
      <c r="M109" s="230" t="s">
        <v>59</v>
      </c>
      <c r="N109" s="231"/>
      <c r="O109" s="232"/>
      <c r="P109" s="230"/>
      <c r="Q109" s="230"/>
      <c r="R109" s="230" t="s">
        <v>63</v>
      </c>
      <c r="S109" s="231"/>
      <c r="T109" s="232"/>
      <c r="U109" s="230"/>
      <c r="V109" s="230"/>
      <c r="W109" s="389" t="s">
        <v>2</v>
      </c>
      <c r="Y109" s="1"/>
    </row>
    <row r="110" spans="12:28" ht="13.5" thickTop="1">
      <c r="L110" s="61" t="s">
        <v>3</v>
      </c>
      <c r="M110" s="330"/>
      <c r="N110" s="63"/>
      <c r="O110" s="64"/>
      <c r="P110" s="65"/>
      <c r="Q110" s="64"/>
      <c r="R110" s="330"/>
      <c r="S110" s="63"/>
      <c r="T110" s="64"/>
      <c r="U110" s="65"/>
      <c r="V110" s="64"/>
      <c r="W110" s="390" t="s">
        <v>4</v>
      </c>
      <c r="Y110" s="1"/>
    </row>
    <row r="111" spans="12:28" ht="13.5" thickBot="1">
      <c r="L111" s="67"/>
      <c r="M111" s="331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331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91"/>
      <c r="Y111" s="1"/>
    </row>
    <row r="112" spans="12:28" ht="7.5" customHeight="1" thickTop="1">
      <c r="L112" s="61"/>
      <c r="M112" s="332"/>
      <c r="N112" s="74"/>
      <c r="O112" s="75"/>
      <c r="P112" s="76"/>
      <c r="Q112" s="75"/>
      <c r="R112" s="332"/>
      <c r="S112" s="74"/>
      <c r="T112" s="75"/>
      <c r="U112" s="76"/>
      <c r="V112" s="75"/>
      <c r="W112" s="77"/>
      <c r="Y112" s="1"/>
    </row>
    <row r="113" spans="12:28">
      <c r="L113" s="61" t="s">
        <v>10</v>
      </c>
      <c r="M113" s="333">
        <v>138</v>
      </c>
      <c r="N113" s="79">
        <v>113</v>
      </c>
      <c r="O113" s="216">
        <f>M113+N113</f>
        <v>251</v>
      </c>
      <c r="P113" s="80">
        <v>0</v>
      </c>
      <c r="Q113" s="216">
        <f>O113+P113</f>
        <v>251</v>
      </c>
      <c r="R113" s="333">
        <v>245</v>
      </c>
      <c r="S113" s="79">
        <v>42</v>
      </c>
      <c r="T113" s="216">
        <f>R113+S113</f>
        <v>287</v>
      </c>
      <c r="U113" s="80">
        <v>0</v>
      </c>
      <c r="V113" s="216">
        <f>T113+U113</f>
        <v>287</v>
      </c>
      <c r="W113" s="81">
        <f>IF(Q113=0,0,((V113/Q113)-1)*100)</f>
        <v>14.342629482071722</v>
      </c>
      <c r="X113" s="347"/>
      <c r="Y113" s="343"/>
      <c r="Z113" s="348"/>
    </row>
    <row r="114" spans="12:28">
      <c r="L114" s="61" t="s">
        <v>11</v>
      </c>
      <c r="M114" s="333">
        <v>167</v>
      </c>
      <c r="N114" s="79">
        <v>128</v>
      </c>
      <c r="O114" s="216">
        <f>M114+N114</f>
        <v>295</v>
      </c>
      <c r="P114" s="80">
        <v>0</v>
      </c>
      <c r="Q114" s="216">
        <f>O114+P114</f>
        <v>295</v>
      </c>
      <c r="R114" s="333">
        <v>228</v>
      </c>
      <c r="S114" s="79">
        <v>54</v>
      </c>
      <c r="T114" s="216">
        <f>R114+S114</f>
        <v>282</v>
      </c>
      <c r="U114" s="80">
        <v>0</v>
      </c>
      <c r="V114" s="216">
        <f>T114+U114</f>
        <v>282</v>
      </c>
      <c r="W114" s="81">
        <f>IF(Q114=0,0,((V114/Q114)-1)*100)</f>
        <v>-4.4067796610169463</v>
      </c>
      <c r="X114" s="347"/>
      <c r="Y114" s="343"/>
      <c r="Z114" s="348"/>
    </row>
    <row r="115" spans="12:28" ht="13.5" thickBot="1">
      <c r="L115" s="67" t="s">
        <v>12</v>
      </c>
      <c r="M115" s="333">
        <v>190</v>
      </c>
      <c r="N115" s="79">
        <v>164</v>
      </c>
      <c r="O115" s="216">
        <f>M115+N115</f>
        <v>354</v>
      </c>
      <c r="P115" s="80">
        <v>1</v>
      </c>
      <c r="Q115" s="216">
        <f>O115+P115</f>
        <v>355</v>
      </c>
      <c r="R115" s="333">
        <v>276</v>
      </c>
      <c r="S115" s="79">
        <v>54</v>
      </c>
      <c r="T115" s="216">
        <f>R115+S115</f>
        <v>330</v>
      </c>
      <c r="U115" s="80">
        <v>0</v>
      </c>
      <c r="V115" s="216">
        <f>T115+U115</f>
        <v>330</v>
      </c>
      <c r="W115" s="81">
        <f>IF(Q115=0,0,((V115/Q115)-1)*100)</f>
        <v>-7.0422535211267618</v>
      </c>
      <c r="Y115" s="347"/>
    </row>
    <row r="116" spans="12:28" ht="14.25" thickTop="1" thickBot="1">
      <c r="L116" s="82" t="s">
        <v>38</v>
      </c>
      <c r="M116" s="83">
        <f t="shared" ref="M116:Q116" si="163">+M113+M114+M115</f>
        <v>495</v>
      </c>
      <c r="N116" s="242">
        <f t="shared" si="163"/>
        <v>405</v>
      </c>
      <c r="O116" s="250">
        <f t="shared" si="163"/>
        <v>900</v>
      </c>
      <c r="P116" s="84">
        <f t="shared" si="163"/>
        <v>1</v>
      </c>
      <c r="Q116" s="250">
        <f t="shared" si="163"/>
        <v>901</v>
      </c>
      <c r="R116" s="84">
        <f t="shared" ref="R116" si="164">+R113+R114+R115</f>
        <v>749</v>
      </c>
      <c r="S116" s="242">
        <f t="shared" ref="S116" si="165">+S113+S114+S115</f>
        <v>150</v>
      </c>
      <c r="T116" s="250">
        <f t="shared" ref="T116" si="166">+T113+T114+T115</f>
        <v>899</v>
      </c>
      <c r="U116" s="84">
        <f t="shared" ref="U116" si="167">+U113+U114+U115</f>
        <v>0</v>
      </c>
      <c r="V116" s="217">
        <f t="shared" ref="V116" si="168">+V113+V114+V115</f>
        <v>899</v>
      </c>
      <c r="W116" s="85">
        <f t="shared" ref="W116" si="169">IF(Q116=0,0,((V116/Q116)-1)*100)</f>
        <v>-0.22197558268590711</v>
      </c>
      <c r="X116" s="347"/>
      <c r="Y116" s="358"/>
      <c r="Z116" s="359"/>
    </row>
    <row r="117" spans="12:28" ht="14.25" thickTop="1" thickBot="1">
      <c r="L117" s="61" t="s">
        <v>13</v>
      </c>
      <c r="M117" s="333">
        <v>208</v>
      </c>
      <c r="N117" s="79">
        <v>102</v>
      </c>
      <c r="O117" s="216">
        <f>M117+N117</f>
        <v>310</v>
      </c>
      <c r="P117" s="80">
        <v>0</v>
      </c>
      <c r="Q117" s="216">
        <f>O117+P117</f>
        <v>310</v>
      </c>
      <c r="R117" s="333">
        <v>287</v>
      </c>
      <c r="S117" s="79">
        <v>70</v>
      </c>
      <c r="T117" s="216">
        <f>R117+S117</f>
        <v>357</v>
      </c>
      <c r="U117" s="80">
        <v>0</v>
      </c>
      <c r="V117" s="216">
        <f>T117+U117</f>
        <v>357</v>
      </c>
      <c r="W117" s="81">
        <f t="shared" ref="W117" si="170">IF(Q117=0,0,((V117/Q117)-1)*100)</f>
        <v>15.161290322580644</v>
      </c>
      <c r="X117" s="347"/>
      <c r="Y117" s="358"/>
      <c r="Z117" s="359"/>
    </row>
    <row r="118" spans="12:28" ht="14.25" thickTop="1" thickBot="1">
      <c r="L118" s="82" t="s">
        <v>64</v>
      </c>
      <c r="M118" s="83">
        <f>+M116+M117</f>
        <v>703</v>
      </c>
      <c r="N118" s="242">
        <f t="shared" ref="N118" si="171">+N116+N117</f>
        <v>507</v>
      </c>
      <c r="O118" s="250">
        <f t="shared" ref="O118" si="172">+O116+O117</f>
        <v>1210</v>
      </c>
      <c r="P118" s="84">
        <f t="shared" ref="P118" si="173">+P116+P117</f>
        <v>1</v>
      </c>
      <c r="Q118" s="217">
        <f t="shared" ref="Q118" si="174">+Q116+Q117</f>
        <v>1211</v>
      </c>
      <c r="R118" s="83">
        <f t="shared" ref="R118" si="175">+R116+R117</f>
        <v>1036</v>
      </c>
      <c r="S118" s="242">
        <f t="shared" ref="S118" si="176">+S116+S117</f>
        <v>220</v>
      </c>
      <c r="T118" s="250">
        <f t="shared" ref="T118" si="177">+T116+T117</f>
        <v>1256</v>
      </c>
      <c r="U118" s="84">
        <f t="shared" ref="U118" si="178">+U116+U117</f>
        <v>0</v>
      </c>
      <c r="V118" s="217">
        <f t="shared" ref="V118" si="179">+V116+V117</f>
        <v>1256</v>
      </c>
      <c r="W118" s="85">
        <f>IF(Q118=0,0,((V118/Q118)-1)*100)</f>
        <v>3.7159372419488079</v>
      </c>
      <c r="X118" s="347"/>
      <c r="Y118" s="347"/>
      <c r="Z118" s="359"/>
      <c r="AA118" s="347"/>
      <c r="AB118" s="347"/>
    </row>
    <row r="119" spans="12:28" ht="13.5" thickTop="1">
      <c r="L119" s="61" t="s">
        <v>14</v>
      </c>
      <c r="M119" s="333">
        <v>226</v>
      </c>
      <c r="N119" s="79">
        <v>93</v>
      </c>
      <c r="O119" s="216">
        <f>M119+N119</f>
        <v>319</v>
      </c>
      <c r="P119" s="80">
        <v>0</v>
      </c>
      <c r="Q119" s="216">
        <f>O119+P119</f>
        <v>319</v>
      </c>
      <c r="R119" s="333"/>
      <c r="S119" s="79"/>
      <c r="T119" s="216"/>
      <c r="U119" s="80"/>
      <c r="V119" s="216"/>
      <c r="W119" s="81"/>
      <c r="Y119" s="1"/>
    </row>
    <row r="120" spans="12:28" ht="13.5" thickBot="1">
      <c r="L120" s="61" t="s">
        <v>15</v>
      </c>
      <c r="M120" s="333">
        <v>245</v>
      </c>
      <c r="N120" s="79">
        <v>81</v>
      </c>
      <c r="O120" s="216">
        <f>M120+N120</f>
        <v>326</v>
      </c>
      <c r="P120" s="80">
        <v>0</v>
      </c>
      <c r="Q120" s="216">
        <f>O120+P120</f>
        <v>326</v>
      </c>
      <c r="R120" s="333"/>
      <c r="S120" s="79"/>
      <c r="T120" s="216"/>
      <c r="U120" s="80"/>
      <c r="V120" s="216"/>
      <c r="W120" s="81"/>
    </row>
    <row r="121" spans="12:28" ht="14.25" thickTop="1" thickBot="1">
      <c r="L121" s="82" t="s">
        <v>61</v>
      </c>
      <c r="M121" s="83">
        <f t="shared" ref="M121:Q121" si="180">+M117+M119+M120</f>
        <v>679</v>
      </c>
      <c r="N121" s="242">
        <f t="shared" si="180"/>
        <v>276</v>
      </c>
      <c r="O121" s="250">
        <f t="shared" si="180"/>
        <v>955</v>
      </c>
      <c r="P121" s="84">
        <f t="shared" si="180"/>
        <v>0</v>
      </c>
      <c r="Q121" s="250">
        <f t="shared" si="180"/>
        <v>955</v>
      </c>
      <c r="R121" s="84"/>
      <c r="S121" s="242"/>
      <c r="T121" s="250"/>
      <c r="U121" s="84"/>
      <c r="V121" s="217"/>
      <c r="W121" s="85"/>
      <c r="X121" s="347"/>
      <c r="Y121" s="347"/>
      <c r="Z121" s="359"/>
      <c r="AA121" s="347"/>
      <c r="AB121" s="347"/>
    </row>
    <row r="122" spans="12:28" ht="13.5" thickTop="1">
      <c r="L122" s="61" t="s">
        <v>16</v>
      </c>
      <c r="M122" s="333">
        <v>191</v>
      </c>
      <c r="N122" s="79">
        <v>102</v>
      </c>
      <c r="O122" s="216">
        <f>SUM(M122:N122)</f>
        <v>293</v>
      </c>
      <c r="P122" s="80">
        <v>0</v>
      </c>
      <c r="Q122" s="216">
        <f>O122+P122</f>
        <v>293</v>
      </c>
      <c r="R122" s="333"/>
      <c r="S122" s="79"/>
      <c r="T122" s="216"/>
      <c r="U122" s="80"/>
      <c r="V122" s="216"/>
      <c r="W122" s="81"/>
      <c r="Y122" s="1"/>
    </row>
    <row r="123" spans="12:28">
      <c r="L123" s="61" t="s">
        <v>17</v>
      </c>
      <c r="M123" s="333">
        <v>171</v>
      </c>
      <c r="N123" s="79">
        <v>84</v>
      </c>
      <c r="O123" s="216">
        <f>SUM(M123:N123)</f>
        <v>255</v>
      </c>
      <c r="P123" s="80">
        <v>0</v>
      </c>
      <c r="Q123" s="216">
        <f>O123+P123</f>
        <v>255</v>
      </c>
      <c r="R123" s="333"/>
      <c r="S123" s="79"/>
      <c r="T123" s="216"/>
      <c r="U123" s="80"/>
      <c r="V123" s="216"/>
      <c r="W123" s="81"/>
      <c r="Y123" s="1"/>
    </row>
    <row r="124" spans="12:28" ht="13.5" thickBot="1">
      <c r="L124" s="61" t="s">
        <v>18</v>
      </c>
      <c r="M124" s="333">
        <v>159</v>
      </c>
      <c r="N124" s="79">
        <v>54</v>
      </c>
      <c r="O124" s="218">
        <f>SUM(M124:N124)</f>
        <v>213</v>
      </c>
      <c r="P124" s="86"/>
      <c r="Q124" s="216">
        <f>O124+P124</f>
        <v>213</v>
      </c>
      <c r="R124" s="333"/>
      <c r="S124" s="79"/>
      <c r="T124" s="218"/>
      <c r="U124" s="86"/>
      <c r="V124" s="218"/>
      <c r="W124" s="81"/>
      <c r="Y124" s="1"/>
    </row>
    <row r="125" spans="12:28" ht="14.25" thickTop="1" thickBot="1">
      <c r="L125" s="87" t="s">
        <v>39</v>
      </c>
      <c r="M125" s="88">
        <f t="shared" ref="M125:Q125" si="181">+M122+M123+M124</f>
        <v>521</v>
      </c>
      <c r="N125" s="88">
        <f t="shared" si="181"/>
        <v>240</v>
      </c>
      <c r="O125" s="219">
        <f t="shared" si="181"/>
        <v>761</v>
      </c>
      <c r="P125" s="89">
        <f t="shared" si="181"/>
        <v>0</v>
      </c>
      <c r="Q125" s="401">
        <f t="shared" si="181"/>
        <v>761</v>
      </c>
      <c r="R125" s="88"/>
      <c r="S125" s="88"/>
      <c r="T125" s="219"/>
      <c r="U125" s="89"/>
      <c r="V125" s="219"/>
      <c r="W125" s="90"/>
      <c r="Y125" s="1"/>
    </row>
    <row r="126" spans="12:28" ht="13.5" thickTop="1">
      <c r="L126" s="61" t="s">
        <v>21</v>
      </c>
      <c r="M126" s="333">
        <v>230</v>
      </c>
      <c r="N126" s="79">
        <v>58</v>
      </c>
      <c r="O126" s="218">
        <f>SUM(M126:N126)</f>
        <v>288</v>
      </c>
      <c r="P126" s="91">
        <v>0</v>
      </c>
      <c r="Q126" s="216">
        <f>O126+P126</f>
        <v>288</v>
      </c>
      <c r="R126" s="333"/>
      <c r="S126" s="79"/>
      <c r="T126" s="218"/>
      <c r="U126" s="91"/>
      <c r="V126" s="218"/>
      <c r="W126" s="81"/>
      <c r="Y126" s="1"/>
    </row>
    <row r="127" spans="12:28">
      <c r="L127" s="61" t="s">
        <v>22</v>
      </c>
      <c r="M127" s="333">
        <v>222</v>
      </c>
      <c r="N127" s="79">
        <v>52</v>
      </c>
      <c r="O127" s="218">
        <f>SUM(M127:N127)</f>
        <v>274</v>
      </c>
      <c r="P127" s="80">
        <v>0</v>
      </c>
      <c r="Q127" s="216">
        <f>O127+P127</f>
        <v>274</v>
      </c>
      <c r="R127" s="333"/>
      <c r="S127" s="79"/>
      <c r="T127" s="218"/>
      <c r="U127" s="80"/>
      <c r="V127" s="218"/>
      <c r="W127" s="81"/>
      <c r="Y127" s="1"/>
    </row>
    <row r="128" spans="12:28" ht="13.5" thickBot="1">
      <c r="L128" s="61" t="s">
        <v>23</v>
      </c>
      <c r="M128" s="333">
        <v>204</v>
      </c>
      <c r="N128" s="79">
        <v>48</v>
      </c>
      <c r="O128" s="218">
        <f>SUM(M128:N128)</f>
        <v>252</v>
      </c>
      <c r="P128" s="80">
        <v>0</v>
      </c>
      <c r="Q128" s="216">
        <f>O128+P128</f>
        <v>252</v>
      </c>
      <c r="R128" s="333"/>
      <c r="S128" s="79"/>
      <c r="T128" s="218"/>
      <c r="U128" s="80"/>
      <c r="V128" s="218"/>
      <c r="W128" s="81"/>
      <c r="Y128" s="1"/>
    </row>
    <row r="129" spans="12:28" ht="14.25" thickTop="1" thickBot="1">
      <c r="L129" s="82" t="s">
        <v>40</v>
      </c>
      <c r="M129" s="84">
        <f t="shared" ref="M129:Q129" si="182">+M126+M127+M128</f>
        <v>656</v>
      </c>
      <c r="N129" s="84">
        <f t="shared" si="182"/>
        <v>158</v>
      </c>
      <c r="O129" s="217">
        <f t="shared" si="182"/>
        <v>814</v>
      </c>
      <c r="P129" s="83">
        <f t="shared" si="182"/>
        <v>0</v>
      </c>
      <c r="Q129" s="250">
        <f t="shared" si="182"/>
        <v>814</v>
      </c>
      <c r="R129" s="84"/>
      <c r="S129" s="84"/>
      <c r="T129" s="217"/>
      <c r="U129" s="83"/>
      <c r="V129" s="217"/>
      <c r="W129" s="85"/>
      <c r="X129" s="347"/>
      <c r="Z129" s="348"/>
    </row>
    <row r="130" spans="12:28" ht="14.25" thickTop="1" thickBot="1">
      <c r="L130" s="82" t="s">
        <v>7</v>
      </c>
      <c r="M130" s="83">
        <f>+M121+M125+M129</f>
        <v>1856</v>
      </c>
      <c r="N130" s="242">
        <f t="shared" ref="N130:Q130" si="183">+N121+N125+N129</f>
        <v>674</v>
      </c>
      <c r="O130" s="250">
        <f t="shared" si="183"/>
        <v>2530</v>
      </c>
      <c r="P130" s="84">
        <f t="shared" si="183"/>
        <v>0</v>
      </c>
      <c r="Q130" s="217">
        <f t="shared" si="183"/>
        <v>2530</v>
      </c>
      <c r="R130" s="83"/>
      <c r="S130" s="242"/>
      <c r="T130" s="250"/>
      <c r="U130" s="84"/>
      <c r="V130" s="217"/>
      <c r="W130" s="85"/>
      <c r="X130" s="347"/>
      <c r="Y130" s="347"/>
      <c r="Z130" s="359"/>
      <c r="AA130" s="347"/>
      <c r="AB130" s="347"/>
    </row>
    <row r="131" spans="12:28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8" ht="13.5" thickTop="1">
      <c r="L132" s="442" t="s">
        <v>42</v>
      </c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4"/>
    </row>
    <row r="133" spans="12:28" ht="13.5" thickBot="1">
      <c r="L133" s="445" t="s">
        <v>45</v>
      </c>
      <c r="M133" s="446"/>
      <c r="N133" s="446"/>
      <c r="O133" s="446"/>
      <c r="P133" s="446"/>
      <c r="Q133" s="446"/>
      <c r="R133" s="446"/>
      <c r="S133" s="446"/>
      <c r="T133" s="446"/>
      <c r="U133" s="446"/>
      <c r="V133" s="446"/>
      <c r="W133" s="447"/>
      <c r="Y133" s="1"/>
    </row>
    <row r="134" spans="12:28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  <c r="Y134" s="1"/>
    </row>
    <row r="135" spans="12:28" ht="14.25" thickTop="1" thickBot="1">
      <c r="L135" s="59"/>
      <c r="M135" s="230" t="s">
        <v>59</v>
      </c>
      <c r="N135" s="231"/>
      <c r="O135" s="232"/>
      <c r="P135" s="230"/>
      <c r="Q135" s="230"/>
      <c r="R135" s="230" t="s">
        <v>63</v>
      </c>
      <c r="S135" s="231"/>
      <c r="T135" s="232"/>
      <c r="U135" s="230"/>
      <c r="V135" s="230"/>
      <c r="W135" s="389" t="s">
        <v>2</v>
      </c>
      <c r="Y135" s="1"/>
    </row>
    <row r="136" spans="12:28" ht="13.5" thickTop="1">
      <c r="L136" s="61" t="s">
        <v>3</v>
      </c>
      <c r="M136" s="62"/>
      <c r="N136" s="63"/>
      <c r="O136" s="64"/>
      <c r="P136" s="65"/>
      <c r="Q136" s="104"/>
      <c r="R136" s="62"/>
      <c r="S136" s="63"/>
      <c r="T136" s="64"/>
      <c r="U136" s="65"/>
      <c r="V136" s="104"/>
      <c r="W136" s="390" t="s">
        <v>4</v>
      </c>
      <c r="Y136" s="1"/>
    </row>
    <row r="137" spans="12:28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105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105" t="s">
        <v>7</v>
      </c>
      <c r="W137" s="391"/>
      <c r="Y137" s="1"/>
    </row>
    <row r="138" spans="12:28" ht="5.25" customHeight="1" thickTop="1">
      <c r="L138" s="61"/>
      <c r="M138" s="73"/>
      <c r="N138" s="74"/>
      <c r="O138" s="75"/>
      <c r="P138" s="76"/>
      <c r="Q138" s="106"/>
      <c r="R138" s="73"/>
      <c r="S138" s="74"/>
      <c r="T138" s="75"/>
      <c r="U138" s="76"/>
      <c r="V138" s="154"/>
      <c r="W138" s="77"/>
      <c r="Y138" s="1"/>
    </row>
    <row r="139" spans="12:28">
      <c r="L139" s="61" t="s">
        <v>10</v>
      </c>
      <c r="M139" s="78">
        <f t="shared" ref="M139:N141" si="184">+M87+M113</f>
        <v>138</v>
      </c>
      <c r="N139" s="79">
        <f t="shared" si="184"/>
        <v>113</v>
      </c>
      <c r="O139" s="216">
        <f>M139+N139</f>
        <v>251</v>
      </c>
      <c r="P139" s="80">
        <f>+P87+P113</f>
        <v>0</v>
      </c>
      <c r="Q139" s="225">
        <f t="shared" ref="Q139:Q141" si="185">O139+P139</f>
        <v>251</v>
      </c>
      <c r="R139" s="78">
        <f>R87+R113</f>
        <v>245</v>
      </c>
      <c r="S139" s="79">
        <f>S113+S87</f>
        <v>42</v>
      </c>
      <c r="T139" s="216">
        <f>R139+S139</f>
        <v>287</v>
      </c>
      <c r="U139" s="80">
        <f>+U87+U113</f>
        <v>0</v>
      </c>
      <c r="V139" s="226">
        <f>T139+U139</f>
        <v>287</v>
      </c>
      <c r="W139" s="81">
        <f>IF(Q139=0,0,((V139/Q139)-1)*100)</f>
        <v>14.342629482071722</v>
      </c>
      <c r="X139" s="347"/>
      <c r="Z139" s="348"/>
    </row>
    <row r="140" spans="12:28">
      <c r="L140" s="61" t="s">
        <v>11</v>
      </c>
      <c r="M140" s="78">
        <f t="shared" si="184"/>
        <v>167</v>
      </c>
      <c r="N140" s="79">
        <f t="shared" si="184"/>
        <v>128</v>
      </c>
      <c r="O140" s="216">
        <f>M140+N140</f>
        <v>295</v>
      </c>
      <c r="P140" s="80">
        <f>+P88+P114</f>
        <v>0</v>
      </c>
      <c r="Q140" s="225">
        <f t="shared" si="185"/>
        <v>295</v>
      </c>
      <c r="R140" s="78">
        <f>+R88+R114</f>
        <v>228</v>
      </c>
      <c r="S140" s="79">
        <f>+S88+S114</f>
        <v>54</v>
      </c>
      <c r="T140" s="216">
        <f>R140+S140</f>
        <v>282</v>
      </c>
      <c r="U140" s="80">
        <f>+U88+U114</f>
        <v>0</v>
      </c>
      <c r="V140" s="226">
        <f>T140+U140</f>
        <v>282</v>
      </c>
      <c r="W140" s="81">
        <f>IF(Q140=0,0,((V140/Q140)-1)*100)</f>
        <v>-4.4067796610169463</v>
      </c>
      <c r="X140" s="347"/>
      <c r="Z140" s="348"/>
    </row>
    <row r="141" spans="12:28" ht="13.5" thickBot="1">
      <c r="L141" s="67" t="s">
        <v>12</v>
      </c>
      <c r="M141" s="78">
        <f t="shared" si="184"/>
        <v>190</v>
      </c>
      <c r="N141" s="79">
        <f t="shared" si="184"/>
        <v>164</v>
      </c>
      <c r="O141" s="216">
        <f>M141+N141</f>
        <v>354</v>
      </c>
      <c r="P141" s="80">
        <f>+P89+P115</f>
        <v>1</v>
      </c>
      <c r="Q141" s="225">
        <f t="shared" si="185"/>
        <v>355</v>
      </c>
      <c r="R141" s="78">
        <f>+R89+R115</f>
        <v>276</v>
      </c>
      <c r="S141" s="79">
        <f>+S89+S115</f>
        <v>54</v>
      </c>
      <c r="T141" s="216">
        <f>R141+S141</f>
        <v>330</v>
      </c>
      <c r="U141" s="80">
        <f>+U89+U115</f>
        <v>0</v>
      </c>
      <c r="V141" s="226">
        <f>T141+U141</f>
        <v>330</v>
      </c>
      <c r="W141" s="81">
        <f>IF(Q141=0,0,((V141/Q141)-1)*100)</f>
        <v>-7.0422535211267618</v>
      </c>
      <c r="Y141" s="1"/>
    </row>
    <row r="142" spans="12:28" ht="14.25" thickTop="1" thickBot="1">
      <c r="L142" s="82" t="s">
        <v>38</v>
      </c>
      <c r="M142" s="83">
        <f>+M139+M140+M141</f>
        <v>495</v>
      </c>
      <c r="N142" s="84">
        <f t="shared" ref="N142" si="186">+N139+N140+N141</f>
        <v>405</v>
      </c>
      <c r="O142" s="217">
        <f t="shared" ref="O142" si="187">+O139+O140+O141</f>
        <v>900</v>
      </c>
      <c r="P142" s="83">
        <f t="shared" ref="P142" si="188">+P139+P140+P141</f>
        <v>1</v>
      </c>
      <c r="Q142" s="217">
        <f t="shared" ref="Q142" si="189">+Q139+Q140+Q141</f>
        <v>901</v>
      </c>
      <c r="R142" s="83">
        <f t="shared" ref="R142" si="190">+R139+R140+R141</f>
        <v>749</v>
      </c>
      <c r="S142" s="242">
        <f t="shared" ref="S142" si="191">+S139+S140+S141</f>
        <v>150</v>
      </c>
      <c r="T142" s="250">
        <f t="shared" ref="T142" si="192">+T139+T140+T141</f>
        <v>899</v>
      </c>
      <c r="U142" s="84">
        <f t="shared" ref="U142" si="193">+U139+U140+U141</f>
        <v>0</v>
      </c>
      <c r="V142" s="217">
        <f t="shared" ref="V142" si="194">+V139+V140+V141</f>
        <v>899</v>
      </c>
      <c r="W142" s="85">
        <f t="shared" ref="W142" si="195">IF(Q142=0,0,((V142/Q142)-1)*100)</f>
        <v>-0.22197558268590711</v>
      </c>
      <c r="X142" s="347"/>
      <c r="Y142" s="360"/>
      <c r="Z142" s="359"/>
    </row>
    <row r="143" spans="12:28" ht="14.25" thickTop="1" thickBot="1">
      <c r="L143" s="61" t="s">
        <v>13</v>
      </c>
      <c r="M143" s="78">
        <f>+M91+M117</f>
        <v>208</v>
      </c>
      <c r="N143" s="79">
        <f>+N91+N117</f>
        <v>102</v>
      </c>
      <c r="O143" s="216">
        <f t="shared" ref="O143:O154" si="196">M143+N143</f>
        <v>310</v>
      </c>
      <c r="P143" s="80">
        <f>+P91+P117</f>
        <v>0</v>
      </c>
      <c r="Q143" s="225">
        <f t="shared" ref="Q143:Q145" si="197">O143+P143</f>
        <v>310</v>
      </c>
      <c r="R143" s="78">
        <f>+R91+R117</f>
        <v>287</v>
      </c>
      <c r="S143" s="79">
        <f>+S91+S117</f>
        <v>70</v>
      </c>
      <c r="T143" s="216">
        <f t="shared" ref="T143" si="198">R143+S143</f>
        <v>357</v>
      </c>
      <c r="U143" s="80">
        <f>+U91+U117</f>
        <v>0</v>
      </c>
      <c r="V143" s="226">
        <f>T143+U143</f>
        <v>357</v>
      </c>
      <c r="W143" s="81">
        <f>IF(Q143=0,0,((V143/Q143)-1)*100)</f>
        <v>15.161290322580644</v>
      </c>
      <c r="X143" s="347"/>
      <c r="Y143" s="347"/>
      <c r="Z143" s="359"/>
    </row>
    <row r="144" spans="12:28" ht="14.25" thickTop="1" thickBot="1">
      <c r="L144" s="82" t="s">
        <v>64</v>
      </c>
      <c r="M144" s="83">
        <f>+M142+M143</f>
        <v>703</v>
      </c>
      <c r="N144" s="242">
        <f t="shared" ref="N144" si="199">+N142+N143</f>
        <v>507</v>
      </c>
      <c r="O144" s="250">
        <f t="shared" ref="O144" si="200">+O142+O143</f>
        <v>1210</v>
      </c>
      <c r="P144" s="84">
        <f t="shared" ref="P144" si="201">+P142+P143</f>
        <v>1</v>
      </c>
      <c r="Q144" s="217">
        <f t="shared" ref="Q144" si="202">+Q142+Q143</f>
        <v>1211</v>
      </c>
      <c r="R144" s="83">
        <f t="shared" ref="R144" si="203">+R142+R143</f>
        <v>1036</v>
      </c>
      <c r="S144" s="242">
        <f t="shared" ref="S144" si="204">+S142+S143</f>
        <v>220</v>
      </c>
      <c r="T144" s="250">
        <f t="shared" ref="T144" si="205">+T142+T143</f>
        <v>1256</v>
      </c>
      <c r="U144" s="84">
        <f t="shared" ref="U144" si="206">+U142+U143</f>
        <v>0</v>
      </c>
      <c r="V144" s="217">
        <f t="shared" ref="V144" si="207">+V142+V143</f>
        <v>1256</v>
      </c>
      <c r="W144" s="85">
        <f>IF(Q144=0,0,((V144/Q144)-1)*100)</f>
        <v>3.7159372419488079</v>
      </c>
      <c r="X144" s="347"/>
      <c r="Y144" s="347"/>
      <c r="Z144" s="359"/>
      <c r="AA144" s="347"/>
      <c r="AB144" s="347"/>
    </row>
    <row r="145" spans="12:28" ht="13.5" thickTop="1">
      <c r="L145" s="61" t="s">
        <v>14</v>
      </c>
      <c r="M145" s="78">
        <f>+M93+M119</f>
        <v>226</v>
      </c>
      <c r="N145" s="79">
        <f>+N93+N119</f>
        <v>93</v>
      </c>
      <c r="O145" s="216">
        <f t="shared" si="196"/>
        <v>319</v>
      </c>
      <c r="P145" s="80">
        <f>+P93+P119</f>
        <v>0</v>
      </c>
      <c r="Q145" s="225">
        <f t="shared" si="197"/>
        <v>319</v>
      </c>
      <c r="R145" s="78"/>
      <c r="S145" s="79"/>
      <c r="T145" s="216"/>
      <c r="U145" s="80"/>
      <c r="V145" s="226"/>
      <c r="W145" s="81"/>
      <c r="Y145" s="1"/>
      <c r="AB145" s="347"/>
    </row>
    <row r="146" spans="12:28" ht="13.5" thickBot="1">
      <c r="L146" s="61" t="s">
        <v>15</v>
      </c>
      <c r="M146" s="78">
        <f>+M94+M120</f>
        <v>245</v>
      </c>
      <c r="N146" s="79">
        <f>+N94+N120</f>
        <v>81</v>
      </c>
      <c r="O146" s="216">
        <f>M146+N146</f>
        <v>326</v>
      </c>
      <c r="P146" s="80">
        <f>+P94+P120</f>
        <v>0</v>
      </c>
      <c r="Q146" s="225">
        <f>O146+P146</f>
        <v>326</v>
      </c>
      <c r="R146" s="78"/>
      <c r="S146" s="79"/>
      <c r="T146" s="216"/>
      <c r="U146" s="80"/>
      <c r="V146" s="226"/>
      <c r="W146" s="81"/>
      <c r="Y146" s="1"/>
    </row>
    <row r="147" spans="12:28" ht="14.25" thickTop="1" thickBot="1">
      <c r="L147" s="82" t="s">
        <v>61</v>
      </c>
      <c r="M147" s="83">
        <f>+M143+M145+M146</f>
        <v>679</v>
      </c>
      <c r="N147" s="242">
        <f t="shared" ref="N147" si="208">+N143+N145+N146</f>
        <v>276</v>
      </c>
      <c r="O147" s="250">
        <f t="shared" ref="O147" si="209">+O143+O145+O146</f>
        <v>955</v>
      </c>
      <c r="P147" s="84">
        <f t="shared" ref="P147" si="210">+P143+P145+P146</f>
        <v>0</v>
      </c>
      <c r="Q147" s="217">
        <f t="shared" ref="Q147" si="211">+Q143+Q145+Q146</f>
        <v>955</v>
      </c>
      <c r="R147" s="83"/>
      <c r="S147" s="242"/>
      <c r="T147" s="250"/>
      <c r="U147" s="84"/>
      <c r="V147" s="217"/>
      <c r="W147" s="85"/>
      <c r="X147" s="347"/>
      <c r="Y147" s="347"/>
      <c r="Z147" s="359"/>
      <c r="AA147" s="347"/>
      <c r="AB147" s="347"/>
    </row>
    <row r="148" spans="12:28" ht="13.5" thickTop="1">
      <c r="L148" s="61" t="s">
        <v>16</v>
      </c>
      <c r="M148" s="78">
        <f t="shared" ref="M148:N150" si="212">+M96+M122</f>
        <v>191</v>
      </c>
      <c r="N148" s="79">
        <f t="shared" si="212"/>
        <v>102</v>
      </c>
      <c r="O148" s="216">
        <f t="shared" si="196"/>
        <v>293</v>
      </c>
      <c r="P148" s="80">
        <f>+P96+P122</f>
        <v>0</v>
      </c>
      <c r="Q148" s="225">
        <f t="shared" ref="Q148:Q154" si="213">O148+P148</f>
        <v>293</v>
      </c>
      <c r="R148" s="78"/>
      <c r="S148" s="79"/>
      <c r="T148" s="216"/>
      <c r="U148" s="80"/>
      <c r="V148" s="226"/>
      <c r="W148" s="81"/>
      <c r="Y148" s="1"/>
    </row>
    <row r="149" spans="12:28">
      <c r="L149" s="61" t="s">
        <v>17</v>
      </c>
      <c r="M149" s="78">
        <f t="shared" si="212"/>
        <v>171</v>
      </c>
      <c r="N149" s="79">
        <f t="shared" si="212"/>
        <v>84</v>
      </c>
      <c r="O149" s="216">
        <f>M149+N149</f>
        <v>255</v>
      </c>
      <c r="P149" s="80">
        <f>+P97+P123</f>
        <v>0</v>
      </c>
      <c r="Q149" s="225">
        <f>O149+P149</f>
        <v>255</v>
      </c>
      <c r="R149" s="78"/>
      <c r="S149" s="79"/>
      <c r="T149" s="216"/>
      <c r="U149" s="80"/>
      <c r="V149" s="226"/>
      <c r="W149" s="81"/>
      <c r="Y149" s="1"/>
    </row>
    <row r="150" spans="12:28" ht="13.5" thickBot="1">
      <c r="L150" s="61" t="s">
        <v>18</v>
      </c>
      <c r="M150" s="78">
        <f t="shared" si="212"/>
        <v>159</v>
      </c>
      <c r="N150" s="79">
        <f t="shared" si="212"/>
        <v>54</v>
      </c>
      <c r="O150" s="218">
        <f t="shared" si="196"/>
        <v>213</v>
      </c>
      <c r="P150" s="86">
        <f>+P98+P124</f>
        <v>0</v>
      </c>
      <c r="Q150" s="225">
        <f t="shared" si="213"/>
        <v>213</v>
      </c>
      <c r="R150" s="78"/>
      <c r="S150" s="79"/>
      <c r="T150" s="218"/>
      <c r="U150" s="86"/>
      <c r="V150" s="226"/>
      <c r="W150" s="81"/>
      <c r="Y150" s="1"/>
    </row>
    <row r="151" spans="12:28" ht="14.25" thickTop="1" thickBot="1">
      <c r="L151" s="87" t="s">
        <v>39</v>
      </c>
      <c r="M151" s="83">
        <f>+M148+M149+M150</f>
        <v>521</v>
      </c>
      <c r="N151" s="242">
        <f t="shared" ref="N151" si="214">+N148+N149+N150</f>
        <v>240</v>
      </c>
      <c r="O151" s="250">
        <f t="shared" ref="O151" si="215">+O148+O149+O150</f>
        <v>761</v>
      </c>
      <c r="P151" s="84">
        <f t="shared" ref="P151" si="216">+P148+P149+P150</f>
        <v>0</v>
      </c>
      <c r="Q151" s="217">
        <f t="shared" ref="Q151" si="217">+Q148+Q149+Q150</f>
        <v>761</v>
      </c>
      <c r="R151" s="83"/>
      <c r="S151" s="242"/>
      <c r="T151" s="250"/>
      <c r="U151" s="84"/>
      <c r="V151" s="217"/>
      <c r="W151" s="90"/>
      <c r="Y151" s="1"/>
    </row>
    <row r="152" spans="12:28" ht="13.5" thickTop="1">
      <c r="L152" s="61" t="s">
        <v>21</v>
      </c>
      <c r="M152" s="78">
        <f t="shared" ref="M152:N154" si="218">+M100+M126</f>
        <v>230</v>
      </c>
      <c r="N152" s="79">
        <f t="shared" si="218"/>
        <v>58</v>
      </c>
      <c r="O152" s="218">
        <f t="shared" si="196"/>
        <v>288</v>
      </c>
      <c r="P152" s="91">
        <f>+P100+P126</f>
        <v>0</v>
      </c>
      <c r="Q152" s="225">
        <f t="shared" si="213"/>
        <v>288</v>
      </c>
      <c r="R152" s="78"/>
      <c r="S152" s="79"/>
      <c r="T152" s="218"/>
      <c r="U152" s="91"/>
      <c r="V152" s="226"/>
      <c r="W152" s="81"/>
      <c r="Y152" s="1"/>
    </row>
    <row r="153" spans="12:28">
      <c r="L153" s="61" t="s">
        <v>22</v>
      </c>
      <c r="M153" s="78">
        <f t="shared" si="218"/>
        <v>222</v>
      </c>
      <c r="N153" s="79">
        <f t="shared" si="218"/>
        <v>52</v>
      </c>
      <c r="O153" s="218">
        <f t="shared" si="196"/>
        <v>274</v>
      </c>
      <c r="P153" s="80">
        <f>+P101+P127</f>
        <v>0</v>
      </c>
      <c r="Q153" s="225">
        <f t="shared" si="213"/>
        <v>274</v>
      </c>
      <c r="R153" s="78"/>
      <c r="S153" s="79"/>
      <c r="T153" s="218"/>
      <c r="U153" s="80"/>
      <c r="V153" s="226"/>
      <c r="W153" s="81"/>
      <c r="X153" s="347"/>
      <c r="Z153" s="348"/>
    </row>
    <row r="154" spans="12:28" ht="13.5" thickBot="1">
      <c r="L154" s="61" t="s">
        <v>23</v>
      </c>
      <c r="M154" s="78">
        <f t="shared" si="218"/>
        <v>204</v>
      </c>
      <c r="N154" s="79">
        <f t="shared" si="218"/>
        <v>48</v>
      </c>
      <c r="O154" s="218">
        <f t="shared" si="196"/>
        <v>252</v>
      </c>
      <c r="P154" s="80">
        <f>+P102+P128</f>
        <v>0</v>
      </c>
      <c r="Q154" s="225">
        <f t="shared" si="213"/>
        <v>252</v>
      </c>
      <c r="R154" s="78"/>
      <c r="S154" s="79"/>
      <c r="T154" s="218"/>
      <c r="U154" s="80"/>
      <c r="V154" s="226"/>
      <c r="W154" s="81"/>
    </row>
    <row r="155" spans="12:28" ht="14.25" thickTop="1" thickBot="1">
      <c r="L155" s="82" t="s">
        <v>40</v>
      </c>
      <c r="M155" s="83">
        <f>+M152+M153+M154</f>
        <v>656</v>
      </c>
      <c r="N155" s="242">
        <f t="shared" ref="N155" si="219">+N152+N153+N154</f>
        <v>158</v>
      </c>
      <c r="O155" s="250">
        <f t="shared" ref="O155" si="220">+O152+O153+O154</f>
        <v>814</v>
      </c>
      <c r="P155" s="84">
        <f t="shared" ref="P155" si="221">+P152+P153+P154</f>
        <v>0</v>
      </c>
      <c r="Q155" s="217">
        <f t="shared" ref="Q155" si="222">+Q152+Q153+Q154</f>
        <v>814</v>
      </c>
      <c r="R155" s="83"/>
      <c r="S155" s="242"/>
      <c r="T155" s="250"/>
      <c r="U155" s="84"/>
      <c r="V155" s="217"/>
      <c r="W155" s="85"/>
    </row>
    <row r="156" spans="12:28" ht="14.25" thickTop="1" thickBot="1">
      <c r="L156" s="82" t="s">
        <v>7</v>
      </c>
      <c r="M156" s="83">
        <f>+M147+M151+M155</f>
        <v>1856</v>
      </c>
      <c r="N156" s="242">
        <f t="shared" ref="N156:Q156" si="223">+N147+N151+N155</f>
        <v>674</v>
      </c>
      <c r="O156" s="250">
        <f t="shared" si="223"/>
        <v>2530</v>
      </c>
      <c r="P156" s="84">
        <f t="shared" si="223"/>
        <v>0</v>
      </c>
      <c r="Q156" s="217">
        <f t="shared" si="223"/>
        <v>2530</v>
      </c>
      <c r="R156" s="83"/>
      <c r="S156" s="242"/>
      <c r="T156" s="250"/>
      <c r="U156" s="84"/>
      <c r="V156" s="217"/>
      <c r="W156" s="85"/>
      <c r="X156" s="347"/>
      <c r="Y156" s="347"/>
      <c r="Z156" s="359"/>
      <c r="AA156" s="347"/>
      <c r="AB156" s="347"/>
    </row>
    <row r="157" spans="12:28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Y157" s="1"/>
    </row>
    <row r="158" spans="12:28" ht="13.5" thickTop="1">
      <c r="L158" s="463" t="s">
        <v>54</v>
      </c>
      <c r="M158" s="464"/>
      <c r="N158" s="464"/>
      <c r="O158" s="464"/>
      <c r="P158" s="464"/>
      <c r="Q158" s="464"/>
      <c r="R158" s="464"/>
      <c r="S158" s="464"/>
      <c r="T158" s="464"/>
      <c r="U158" s="464"/>
      <c r="V158" s="464"/>
      <c r="W158" s="465"/>
      <c r="Y158" s="1"/>
    </row>
    <row r="159" spans="12:28" ht="24.75" customHeight="1" thickBot="1">
      <c r="L159" s="466" t="s">
        <v>51</v>
      </c>
      <c r="M159" s="467"/>
      <c r="N159" s="467"/>
      <c r="O159" s="467"/>
      <c r="P159" s="467"/>
      <c r="Q159" s="467"/>
      <c r="R159" s="467"/>
      <c r="S159" s="467"/>
      <c r="T159" s="467"/>
      <c r="U159" s="467"/>
      <c r="V159" s="467"/>
      <c r="W159" s="468"/>
      <c r="Y159" s="1"/>
    </row>
    <row r="160" spans="12:28" ht="14.25" thickTop="1" thickBot="1">
      <c r="L160" s="255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7" t="s">
        <v>34</v>
      </c>
      <c r="Y160" s="1"/>
    </row>
    <row r="161" spans="12:27" ht="14.25" thickTop="1" thickBot="1">
      <c r="L161" s="258"/>
      <c r="M161" s="259" t="s">
        <v>59</v>
      </c>
      <c r="N161" s="260"/>
      <c r="O161" s="298"/>
      <c r="P161" s="259"/>
      <c r="Q161" s="259"/>
      <c r="R161" s="259" t="s">
        <v>63</v>
      </c>
      <c r="S161" s="260"/>
      <c r="T161" s="298"/>
      <c r="U161" s="259"/>
      <c r="V161" s="259"/>
      <c r="W161" s="386" t="s">
        <v>2</v>
      </c>
      <c r="Y161" s="1"/>
    </row>
    <row r="162" spans="12:27" ht="13.5" thickTop="1">
      <c r="L162" s="262" t="s">
        <v>3</v>
      </c>
      <c r="M162" s="263"/>
      <c r="N162" s="264"/>
      <c r="O162" s="265"/>
      <c r="P162" s="266"/>
      <c r="Q162" s="265"/>
      <c r="R162" s="263"/>
      <c r="S162" s="264"/>
      <c r="T162" s="265"/>
      <c r="U162" s="266"/>
      <c r="V162" s="265"/>
      <c r="W162" s="387" t="s">
        <v>4</v>
      </c>
      <c r="Y162" s="1"/>
    </row>
    <row r="163" spans="12:27" ht="13.5" thickBot="1">
      <c r="L163" s="268"/>
      <c r="M163" s="269" t="s">
        <v>35</v>
      </c>
      <c r="N163" s="270" t="s">
        <v>36</v>
      </c>
      <c r="O163" s="271" t="s">
        <v>37</v>
      </c>
      <c r="P163" s="272" t="s">
        <v>32</v>
      </c>
      <c r="Q163" s="271" t="s">
        <v>7</v>
      </c>
      <c r="R163" s="269" t="s">
        <v>35</v>
      </c>
      <c r="S163" s="270" t="s">
        <v>36</v>
      </c>
      <c r="T163" s="271" t="s">
        <v>37</v>
      </c>
      <c r="U163" s="272" t="s">
        <v>32</v>
      </c>
      <c r="V163" s="271" t="s">
        <v>7</v>
      </c>
      <c r="W163" s="388"/>
      <c r="Y163" s="1"/>
    </row>
    <row r="164" spans="12:27" ht="5.25" customHeight="1" thickTop="1">
      <c r="L164" s="262"/>
      <c r="M164" s="274"/>
      <c r="N164" s="275"/>
      <c r="O164" s="276"/>
      <c r="P164" s="277"/>
      <c r="Q164" s="276"/>
      <c r="R164" s="274"/>
      <c r="S164" s="275"/>
      <c r="T164" s="276"/>
      <c r="U164" s="277"/>
      <c r="V164" s="276"/>
      <c r="W164" s="278"/>
      <c r="Y164" s="1"/>
    </row>
    <row r="165" spans="12:27">
      <c r="L165" s="262" t="s">
        <v>10</v>
      </c>
      <c r="M165" s="279">
        <v>0</v>
      </c>
      <c r="N165" s="280">
        <v>0</v>
      </c>
      <c r="O165" s="281">
        <f>M165+N165</f>
        <v>0</v>
      </c>
      <c r="P165" s="282">
        <v>0</v>
      </c>
      <c r="Q165" s="281">
        <f>O165+P165</f>
        <v>0</v>
      </c>
      <c r="R165" s="279">
        <v>0</v>
      </c>
      <c r="S165" s="280">
        <v>0</v>
      </c>
      <c r="T165" s="281">
        <f>R165+S165</f>
        <v>0</v>
      </c>
      <c r="U165" s="282">
        <v>0</v>
      </c>
      <c r="V165" s="281">
        <f t="shared" ref="V165:V167" si="224">T165+U165</f>
        <v>0</v>
      </c>
      <c r="W165" s="283">
        <f>IF(Q165=0,0,((V165/Q165)-1)*100)</f>
        <v>0</v>
      </c>
      <c r="Y165" s="1"/>
    </row>
    <row r="166" spans="12:27">
      <c r="L166" s="262" t="s">
        <v>11</v>
      </c>
      <c r="M166" s="279">
        <v>0</v>
      </c>
      <c r="N166" s="280">
        <v>0</v>
      </c>
      <c r="O166" s="281">
        <f>M166+N166</f>
        <v>0</v>
      </c>
      <c r="P166" s="282">
        <v>0</v>
      </c>
      <c r="Q166" s="281">
        <f>O166+P166</f>
        <v>0</v>
      </c>
      <c r="R166" s="279">
        <v>0</v>
      </c>
      <c r="S166" s="280">
        <v>0</v>
      </c>
      <c r="T166" s="281">
        <f>R166+S166</f>
        <v>0</v>
      </c>
      <c r="U166" s="282">
        <v>0</v>
      </c>
      <c r="V166" s="281">
        <f>T166+U166</f>
        <v>0</v>
      </c>
      <c r="W166" s="283">
        <f>IF(Q166=0,0,((V166/Q166)-1)*100)</f>
        <v>0</v>
      </c>
      <c r="Y166" s="1"/>
    </row>
    <row r="167" spans="12:27" ht="13.5" thickBot="1">
      <c r="L167" s="268" t="s">
        <v>12</v>
      </c>
      <c r="M167" s="279">
        <v>0</v>
      </c>
      <c r="N167" s="280">
        <v>0</v>
      </c>
      <c r="O167" s="281">
        <f>M167+N167</f>
        <v>0</v>
      </c>
      <c r="P167" s="282">
        <v>0</v>
      </c>
      <c r="Q167" s="281">
        <f>O167+P167</f>
        <v>0</v>
      </c>
      <c r="R167" s="279">
        <v>0</v>
      </c>
      <c r="S167" s="280">
        <v>0</v>
      </c>
      <c r="T167" s="281">
        <f>R167+S167</f>
        <v>0</v>
      </c>
      <c r="U167" s="282">
        <v>0</v>
      </c>
      <c r="V167" s="281">
        <f t="shared" si="224"/>
        <v>0</v>
      </c>
      <c r="W167" s="283">
        <f>IF(Q167=0,0,((V167/Q167)-1)*100)</f>
        <v>0</v>
      </c>
      <c r="Y167" s="1"/>
    </row>
    <row r="168" spans="12:27" ht="14.25" thickTop="1" thickBot="1">
      <c r="L168" s="284" t="s">
        <v>57</v>
      </c>
      <c r="M168" s="285">
        <f t="shared" ref="M168:Q168" si="225">+M165+M166+M167</f>
        <v>0</v>
      </c>
      <c r="N168" s="286">
        <f t="shared" si="225"/>
        <v>0</v>
      </c>
      <c r="O168" s="287">
        <f t="shared" si="225"/>
        <v>0</v>
      </c>
      <c r="P168" s="285">
        <f t="shared" si="225"/>
        <v>0</v>
      </c>
      <c r="Q168" s="287">
        <f t="shared" si="225"/>
        <v>0</v>
      </c>
      <c r="R168" s="285">
        <f t="shared" ref="R168" si="226">+R165+R166+R167</f>
        <v>0</v>
      </c>
      <c r="S168" s="286">
        <f t="shared" ref="S168" si="227">+S165+S166+S167</f>
        <v>0</v>
      </c>
      <c r="T168" s="287">
        <f t="shared" ref="T168" si="228">+T165+T166+T167</f>
        <v>0</v>
      </c>
      <c r="U168" s="285">
        <f t="shared" ref="U168" si="229">+U165+U166+U167</f>
        <v>0</v>
      </c>
      <c r="V168" s="287">
        <f t="shared" ref="V168" si="230">+V165+V166+V167</f>
        <v>0</v>
      </c>
      <c r="W168" s="288">
        <f t="shared" ref="W168" si="231">IF(Q168=0,0,((V168/Q168)-1)*100)</f>
        <v>0</v>
      </c>
      <c r="Y168" s="1"/>
    </row>
    <row r="169" spans="12:27" ht="14.25" thickTop="1" thickBot="1">
      <c r="L169" s="262" t="s">
        <v>13</v>
      </c>
      <c r="M169" s="279">
        <v>0</v>
      </c>
      <c r="N169" s="280">
        <v>0</v>
      </c>
      <c r="O169" s="281">
        <f>M169+N169</f>
        <v>0</v>
      </c>
      <c r="P169" s="282">
        <v>0</v>
      </c>
      <c r="Q169" s="281">
        <f>O169+P169</f>
        <v>0</v>
      </c>
      <c r="R169" s="279">
        <v>0</v>
      </c>
      <c r="S169" s="280">
        <v>0</v>
      </c>
      <c r="T169" s="281">
        <f>R169+S169</f>
        <v>0</v>
      </c>
      <c r="U169" s="282">
        <v>0</v>
      </c>
      <c r="V169" s="281">
        <f>T169+U169</f>
        <v>0</v>
      </c>
      <c r="W169" s="283">
        <f t="shared" ref="W169" si="232">IF(Q169=0,0,((V169/Q169)-1)*100)</f>
        <v>0</v>
      </c>
      <c r="X169" s="347"/>
      <c r="Y169" s="347"/>
      <c r="Z169" s="347"/>
      <c r="AA169" s="347"/>
    </row>
    <row r="170" spans="12:27" ht="14.25" thickTop="1" thickBot="1">
      <c r="L170" s="284" t="s">
        <v>64</v>
      </c>
      <c r="M170" s="285">
        <f>+M168+M169</f>
        <v>0</v>
      </c>
      <c r="N170" s="286">
        <f t="shared" ref="N170" si="233">+N168+N169</f>
        <v>0</v>
      </c>
      <c r="O170" s="287">
        <f t="shared" ref="O170" si="234">+O168+O169</f>
        <v>0</v>
      </c>
      <c r="P170" s="285">
        <f t="shared" ref="P170" si="235">+P168+P169</f>
        <v>0</v>
      </c>
      <c r="Q170" s="287">
        <f t="shared" ref="Q170" si="236">+Q168+Q169</f>
        <v>0</v>
      </c>
      <c r="R170" s="285">
        <f t="shared" ref="R170" si="237">+R168+R169</f>
        <v>0</v>
      </c>
      <c r="S170" s="286">
        <f t="shared" ref="S170" si="238">+S168+S169</f>
        <v>0</v>
      </c>
      <c r="T170" s="287">
        <f t="shared" ref="T170" si="239">+T168+T169</f>
        <v>0</v>
      </c>
      <c r="U170" s="285">
        <f t="shared" ref="U170" si="240">+U168+U169</f>
        <v>0</v>
      </c>
      <c r="V170" s="287">
        <f t="shared" ref="V170" si="241">+V168+V169</f>
        <v>0</v>
      </c>
      <c r="W170" s="288">
        <f>IF(Q170=0,0,((V170/Q170)-1)*100)</f>
        <v>0</v>
      </c>
      <c r="Y170" s="1"/>
    </row>
    <row r="171" spans="12:27" ht="13.5" thickTop="1">
      <c r="L171" s="262" t="s">
        <v>14</v>
      </c>
      <c r="M171" s="279">
        <v>0</v>
      </c>
      <c r="N171" s="280">
        <v>0</v>
      </c>
      <c r="O171" s="281">
        <f>M171+N171</f>
        <v>0</v>
      </c>
      <c r="P171" s="282">
        <v>0</v>
      </c>
      <c r="Q171" s="281">
        <f>O171+P171</f>
        <v>0</v>
      </c>
      <c r="R171" s="279"/>
      <c r="S171" s="280"/>
      <c r="T171" s="281"/>
      <c r="U171" s="282"/>
      <c r="V171" s="281"/>
      <c r="W171" s="283"/>
      <c r="Y171" s="1"/>
    </row>
    <row r="172" spans="12:27" ht="13.5" thickBot="1">
      <c r="L172" s="262" t="s">
        <v>15</v>
      </c>
      <c r="M172" s="279">
        <v>0</v>
      </c>
      <c r="N172" s="280">
        <v>0</v>
      </c>
      <c r="O172" s="281">
        <f>M172+N172</f>
        <v>0</v>
      </c>
      <c r="P172" s="282">
        <v>0</v>
      </c>
      <c r="Q172" s="281">
        <f>O172+P172</f>
        <v>0</v>
      </c>
      <c r="R172" s="279"/>
      <c r="S172" s="280"/>
      <c r="T172" s="281"/>
      <c r="U172" s="282"/>
      <c r="V172" s="281"/>
      <c r="W172" s="283"/>
      <c r="Y172" s="1"/>
    </row>
    <row r="173" spans="12:27" ht="14.25" thickTop="1" thickBot="1">
      <c r="L173" s="284" t="s">
        <v>61</v>
      </c>
      <c r="M173" s="285">
        <f t="shared" ref="M173:Q173" si="242">+M169+M171+M172</f>
        <v>0</v>
      </c>
      <c r="N173" s="286">
        <f t="shared" si="242"/>
        <v>0</v>
      </c>
      <c r="O173" s="287">
        <f t="shared" si="242"/>
        <v>0</v>
      </c>
      <c r="P173" s="285">
        <f t="shared" si="242"/>
        <v>0</v>
      </c>
      <c r="Q173" s="287">
        <f t="shared" si="242"/>
        <v>0</v>
      </c>
      <c r="R173" s="285"/>
      <c r="S173" s="286"/>
      <c r="T173" s="287"/>
      <c r="U173" s="285"/>
      <c r="V173" s="287"/>
      <c r="W173" s="288"/>
      <c r="X173" s="347"/>
      <c r="Y173" s="347"/>
      <c r="Z173" s="347"/>
    </row>
    <row r="174" spans="12:27" ht="13.5" thickTop="1">
      <c r="L174" s="262" t="s">
        <v>16</v>
      </c>
      <c r="M174" s="279">
        <v>0</v>
      </c>
      <c r="N174" s="280">
        <v>0</v>
      </c>
      <c r="O174" s="281">
        <f>SUM(M174:N174)</f>
        <v>0</v>
      </c>
      <c r="P174" s="282">
        <v>0</v>
      </c>
      <c r="Q174" s="281">
        <f t="shared" ref="Q174" si="243">O174+P174</f>
        <v>0</v>
      </c>
      <c r="R174" s="279"/>
      <c r="S174" s="280"/>
      <c r="T174" s="281"/>
      <c r="U174" s="282"/>
      <c r="V174" s="281"/>
      <c r="W174" s="283"/>
      <c r="Y174" s="1"/>
    </row>
    <row r="175" spans="12:27">
      <c r="L175" s="262" t="s">
        <v>17</v>
      </c>
      <c r="M175" s="279">
        <v>0</v>
      </c>
      <c r="N175" s="280">
        <v>0</v>
      </c>
      <c r="O175" s="281">
        <f>SUM(M175:N175)</f>
        <v>0</v>
      </c>
      <c r="P175" s="282">
        <v>0</v>
      </c>
      <c r="Q175" s="281">
        <f>O175+P175</f>
        <v>0</v>
      </c>
      <c r="R175" s="279"/>
      <c r="S175" s="280"/>
      <c r="T175" s="281"/>
      <c r="U175" s="282"/>
      <c r="V175" s="281"/>
      <c r="W175" s="283"/>
      <c r="Y175" s="1"/>
    </row>
    <row r="176" spans="12:27" ht="13.5" thickBot="1">
      <c r="L176" s="262" t="s">
        <v>18</v>
      </c>
      <c r="M176" s="279">
        <v>0</v>
      </c>
      <c r="N176" s="280">
        <v>0</v>
      </c>
      <c r="O176" s="289">
        <f>SUM(M176:N176)</f>
        <v>0</v>
      </c>
      <c r="P176" s="290">
        <v>0</v>
      </c>
      <c r="Q176" s="289">
        <f>O176+P176</f>
        <v>0</v>
      </c>
      <c r="R176" s="279"/>
      <c r="S176" s="280"/>
      <c r="T176" s="289"/>
      <c r="U176" s="290"/>
      <c r="V176" s="289"/>
      <c r="W176" s="283"/>
      <c r="Y176" s="1"/>
    </row>
    <row r="177" spans="12:25" ht="14.25" thickTop="1" thickBot="1">
      <c r="L177" s="291" t="s">
        <v>39</v>
      </c>
      <c r="M177" s="292">
        <f t="shared" ref="M177:Q177" si="244">+M174+M175+M176</f>
        <v>0</v>
      </c>
      <c r="N177" s="292">
        <f t="shared" si="244"/>
        <v>0</v>
      </c>
      <c r="O177" s="293">
        <f t="shared" si="244"/>
        <v>0</v>
      </c>
      <c r="P177" s="294">
        <f t="shared" si="244"/>
        <v>0</v>
      </c>
      <c r="Q177" s="293">
        <f t="shared" si="244"/>
        <v>0</v>
      </c>
      <c r="R177" s="292"/>
      <c r="S177" s="292"/>
      <c r="T177" s="293"/>
      <c r="U177" s="294"/>
      <c r="V177" s="293"/>
      <c r="W177" s="295"/>
      <c r="Y177" s="1"/>
    </row>
    <row r="178" spans="12:25" ht="13.5" thickTop="1">
      <c r="L178" s="262" t="s">
        <v>21</v>
      </c>
      <c r="M178" s="279">
        <v>0</v>
      </c>
      <c r="N178" s="280">
        <v>0</v>
      </c>
      <c r="O178" s="289">
        <f>SUM(M178:N178)</f>
        <v>0</v>
      </c>
      <c r="P178" s="296">
        <v>0</v>
      </c>
      <c r="Q178" s="289">
        <f>O178+P178</f>
        <v>0</v>
      </c>
      <c r="R178" s="279"/>
      <c r="S178" s="280"/>
      <c r="T178" s="289"/>
      <c r="U178" s="296"/>
      <c r="V178" s="289"/>
      <c r="W178" s="283"/>
    </row>
    <row r="179" spans="12:25">
      <c r="L179" s="262" t="s">
        <v>22</v>
      </c>
      <c r="M179" s="279">
        <v>0</v>
      </c>
      <c r="N179" s="280">
        <v>0</v>
      </c>
      <c r="O179" s="289">
        <f>SUM(M179:N179)</f>
        <v>0</v>
      </c>
      <c r="P179" s="282">
        <v>0</v>
      </c>
      <c r="Q179" s="289">
        <f>O179+P179</f>
        <v>0</v>
      </c>
      <c r="R179" s="279"/>
      <c r="S179" s="280"/>
      <c r="T179" s="289"/>
      <c r="U179" s="282"/>
      <c r="V179" s="289"/>
      <c r="W179" s="283"/>
    </row>
    <row r="180" spans="12:25" ht="13.5" thickBot="1">
      <c r="L180" s="262" t="s">
        <v>23</v>
      </c>
      <c r="M180" s="279">
        <v>0</v>
      </c>
      <c r="N180" s="280">
        <v>0</v>
      </c>
      <c r="O180" s="289">
        <f>SUM(M180:N180)</f>
        <v>0</v>
      </c>
      <c r="P180" s="282">
        <v>0</v>
      </c>
      <c r="Q180" s="289">
        <f>O180+P180</f>
        <v>0</v>
      </c>
      <c r="R180" s="279"/>
      <c r="S180" s="280"/>
      <c r="T180" s="289"/>
      <c r="U180" s="282"/>
      <c r="V180" s="289"/>
      <c r="W180" s="283"/>
    </row>
    <row r="181" spans="12:25" ht="14.25" thickTop="1" thickBot="1">
      <c r="L181" s="284" t="s">
        <v>40</v>
      </c>
      <c r="M181" s="285">
        <f t="shared" ref="M181:Q181" si="245">+M178+M179+M180</f>
        <v>0</v>
      </c>
      <c r="N181" s="286">
        <f t="shared" si="245"/>
        <v>0</v>
      </c>
      <c r="O181" s="287">
        <f t="shared" si="245"/>
        <v>0</v>
      </c>
      <c r="P181" s="285">
        <f t="shared" si="245"/>
        <v>0</v>
      </c>
      <c r="Q181" s="287">
        <f t="shared" si="245"/>
        <v>0</v>
      </c>
      <c r="R181" s="285"/>
      <c r="S181" s="286"/>
      <c r="T181" s="287"/>
      <c r="U181" s="285"/>
      <c r="V181" s="287"/>
      <c r="W181" s="288"/>
    </row>
    <row r="182" spans="12:25" ht="14.25" thickTop="1" thickBot="1">
      <c r="L182" s="284" t="s">
        <v>7</v>
      </c>
      <c r="M182" s="285">
        <f>+M173+M177+M181</f>
        <v>0</v>
      </c>
      <c r="N182" s="286">
        <f t="shared" ref="N182:Q182" si="246">+N173+N177+N181</f>
        <v>0</v>
      </c>
      <c r="O182" s="287">
        <f t="shared" si="246"/>
        <v>0</v>
      </c>
      <c r="P182" s="285">
        <f t="shared" si="246"/>
        <v>0</v>
      </c>
      <c r="Q182" s="287">
        <f t="shared" si="246"/>
        <v>0</v>
      </c>
      <c r="R182" s="285"/>
      <c r="S182" s="286"/>
      <c r="T182" s="287"/>
      <c r="U182" s="285"/>
      <c r="V182" s="287"/>
      <c r="W182" s="288"/>
      <c r="Y182" s="1"/>
    </row>
    <row r="183" spans="12:25" ht="14.25" thickTop="1" thickBot="1">
      <c r="L183" s="297" t="s">
        <v>60</v>
      </c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  <c r="Y183" s="1"/>
    </row>
    <row r="184" spans="12:25" ht="13.5" thickTop="1">
      <c r="L184" s="463" t="s">
        <v>55</v>
      </c>
      <c r="M184" s="464"/>
      <c r="N184" s="464"/>
      <c r="O184" s="464"/>
      <c r="P184" s="464"/>
      <c r="Q184" s="464"/>
      <c r="R184" s="464"/>
      <c r="S184" s="464"/>
      <c r="T184" s="464"/>
      <c r="U184" s="464"/>
      <c r="V184" s="464"/>
      <c r="W184" s="465"/>
      <c r="Y184" s="1"/>
    </row>
    <row r="185" spans="12:25" ht="13.5" thickBot="1">
      <c r="L185" s="466" t="s">
        <v>52</v>
      </c>
      <c r="M185" s="467"/>
      <c r="N185" s="467"/>
      <c r="O185" s="467"/>
      <c r="P185" s="467"/>
      <c r="Q185" s="467"/>
      <c r="R185" s="467"/>
      <c r="S185" s="467"/>
      <c r="T185" s="467"/>
      <c r="U185" s="467"/>
      <c r="V185" s="467"/>
      <c r="W185" s="468"/>
      <c r="Y185" s="1"/>
    </row>
    <row r="186" spans="12:25" ht="14.25" thickTop="1" thickBot="1">
      <c r="L186" s="255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7" t="s">
        <v>34</v>
      </c>
      <c r="Y186" s="1"/>
    </row>
    <row r="187" spans="12:25" ht="14.25" thickTop="1" thickBot="1">
      <c r="L187" s="258"/>
      <c r="M187" s="259" t="s">
        <v>59</v>
      </c>
      <c r="N187" s="260"/>
      <c r="O187" s="298"/>
      <c r="P187" s="259"/>
      <c r="Q187" s="259"/>
      <c r="R187" s="259" t="s">
        <v>63</v>
      </c>
      <c r="S187" s="260"/>
      <c r="T187" s="298"/>
      <c r="U187" s="259"/>
      <c r="V187" s="259"/>
      <c r="W187" s="386" t="s">
        <v>2</v>
      </c>
      <c r="Y187" s="1"/>
    </row>
    <row r="188" spans="12:25" ht="13.5" thickTop="1">
      <c r="L188" s="262" t="s">
        <v>3</v>
      </c>
      <c r="M188" s="263"/>
      <c r="N188" s="264"/>
      <c r="O188" s="265"/>
      <c r="P188" s="266"/>
      <c r="Q188" s="265"/>
      <c r="R188" s="263"/>
      <c r="S188" s="264"/>
      <c r="T188" s="265"/>
      <c r="U188" s="266"/>
      <c r="V188" s="265"/>
      <c r="W188" s="387" t="s">
        <v>4</v>
      </c>
      <c r="Y188" s="1"/>
    </row>
    <row r="189" spans="12:25" ht="13.5" thickBot="1">
      <c r="L189" s="268"/>
      <c r="M189" s="269" t="s">
        <v>35</v>
      </c>
      <c r="N189" s="270" t="s">
        <v>36</v>
      </c>
      <c r="O189" s="271" t="s">
        <v>37</v>
      </c>
      <c r="P189" s="272" t="s">
        <v>32</v>
      </c>
      <c r="Q189" s="271" t="s">
        <v>7</v>
      </c>
      <c r="R189" s="269" t="s">
        <v>35</v>
      </c>
      <c r="S189" s="270" t="s">
        <v>36</v>
      </c>
      <c r="T189" s="271" t="s">
        <v>37</v>
      </c>
      <c r="U189" s="272" t="s">
        <v>32</v>
      </c>
      <c r="V189" s="271" t="s">
        <v>7</v>
      </c>
      <c r="W189" s="388"/>
      <c r="Y189" s="1"/>
    </row>
    <row r="190" spans="12:25" ht="6" customHeight="1" thickTop="1">
      <c r="L190" s="262"/>
      <c r="M190" s="274"/>
      <c r="N190" s="275"/>
      <c r="O190" s="276"/>
      <c r="P190" s="277"/>
      <c r="Q190" s="276"/>
      <c r="R190" s="274"/>
      <c r="S190" s="275"/>
      <c r="T190" s="276"/>
      <c r="U190" s="277"/>
      <c r="V190" s="276"/>
      <c r="W190" s="278"/>
      <c r="Y190" s="1"/>
    </row>
    <row r="191" spans="12:25">
      <c r="L191" s="262" t="s">
        <v>10</v>
      </c>
      <c r="M191" s="279">
        <v>87</v>
      </c>
      <c r="N191" s="280">
        <v>53</v>
      </c>
      <c r="O191" s="281">
        <f>M191+N191</f>
        <v>140</v>
      </c>
      <c r="P191" s="334">
        <v>0</v>
      </c>
      <c r="Q191" s="281">
        <f>O191+P191</f>
        <v>140</v>
      </c>
      <c r="R191" s="279">
        <v>100</v>
      </c>
      <c r="S191" s="280">
        <v>84</v>
      </c>
      <c r="T191" s="281">
        <f>R191+S191</f>
        <v>184</v>
      </c>
      <c r="U191" s="334">
        <v>0</v>
      </c>
      <c r="V191" s="281">
        <f>T191+U191</f>
        <v>184</v>
      </c>
      <c r="W191" s="283">
        <f>IF(Q191=0,0,((V191/Q191)-1)*100)</f>
        <v>31.428571428571427</v>
      </c>
      <c r="Y191" s="1"/>
    </row>
    <row r="192" spans="12:25">
      <c r="L192" s="262" t="s">
        <v>11</v>
      </c>
      <c r="M192" s="279">
        <v>105</v>
      </c>
      <c r="N192" s="280">
        <v>70</v>
      </c>
      <c r="O192" s="281">
        <f>M192+N192</f>
        <v>175</v>
      </c>
      <c r="P192" s="334">
        <v>0</v>
      </c>
      <c r="Q192" s="281">
        <f>O192+P192</f>
        <v>175</v>
      </c>
      <c r="R192" s="279">
        <v>97</v>
      </c>
      <c r="S192" s="280">
        <v>77</v>
      </c>
      <c r="T192" s="281">
        <f>R192+S192</f>
        <v>174</v>
      </c>
      <c r="U192" s="334">
        <v>0</v>
      </c>
      <c r="V192" s="281">
        <f>T192+U192</f>
        <v>174</v>
      </c>
      <c r="W192" s="283">
        <f>IF(Q192=0,0,((V192/Q192)-1)*100)</f>
        <v>-0.57142857142856718</v>
      </c>
      <c r="Y192" s="1"/>
    </row>
    <row r="193" spans="12:27" ht="13.5" thickBot="1">
      <c r="L193" s="268" t="s">
        <v>12</v>
      </c>
      <c r="M193" s="279">
        <v>99</v>
      </c>
      <c r="N193" s="280">
        <v>77</v>
      </c>
      <c r="O193" s="324">
        <f>M193+N193</f>
        <v>176</v>
      </c>
      <c r="P193" s="334">
        <v>0</v>
      </c>
      <c r="Q193" s="281">
        <f>O193+P193</f>
        <v>176</v>
      </c>
      <c r="R193" s="279">
        <v>89</v>
      </c>
      <c r="S193" s="280">
        <v>72</v>
      </c>
      <c r="T193" s="324">
        <f>R193+S193</f>
        <v>161</v>
      </c>
      <c r="U193" s="334">
        <v>0</v>
      </c>
      <c r="V193" s="281">
        <f t="shared" ref="V193" si="247">T193+U193</f>
        <v>161</v>
      </c>
      <c r="W193" s="283">
        <f>IF(Q193=0,0,((V193/Q193)-1)*100)</f>
        <v>-8.5227272727272698</v>
      </c>
      <c r="Y193" s="1"/>
    </row>
    <row r="194" spans="12:27" ht="14.25" thickTop="1" thickBot="1">
      <c r="L194" s="284" t="s">
        <v>38</v>
      </c>
      <c r="M194" s="285">
        <f t="shared" ref="M194:Q194" si="248">+M191+M192+M193</f>
        <v>291</v>
      </c>
      <c r="N194" s="286">
        <f t="shared" si="248"/>
        <v>200</v>
      </c>
      <c r="O194" s="287">
        <f t="shared" si="248"/>
        <v>491</v>
      </c>
      <c r="P194" s="285">
        <f t="shared" si="248"/>
        <v>0</v>
      </c>
      <c r="Q194" s="287">
        <f t="shared" si="248"/>
        <v>491</v>
      </c>
      <c r="R194" s="285">
        <f t="shared" ref="R194" si="249">+R191+R192+R193</f>
        <v>286</v>
      </c>
      <c r="S194" s="286">
        <f t="shared" ref="S194" si="250">+S191+S192+S193</f>
        <v>233</v>
      </c>
      <c r="T194" s="287">
        <f t="shared" ref="T194" si="251">+T191+T192+T193</f>
        <v>519</v>
      </c>
      <c r="U194" s="285">
        <f t="shared" ref="U194" si="252">+U191+U192+U193</f>
        <v>0</v>
      </c>
      <c r="V194" s="287">
        <f t="shared" ref="V194" si="253">+V191+V192+V193</f>
        <v>519</v>
      </c>
      <c r="W194" s="288">
        <f t="shared" ref="W194" si="254">IF(Q194=0,0,((V194/Q194)-1)*100)</f>
        <v>5.7026476578411422</v>
      </c>
      <c r="X194" s="347"/>
      <c r="Y194" s="347"/>
      <c r="Z194" s="347"/>
      <c r="AA194" s="347"/>
    </row>
    <row r="195" spans="12:27" ht="14.25" thickTop="1" thickBot="1">
      <c r="L195" s="262" t="s">
        <v>13</v>
      </c>
      <c r="M195" s="279">
        <v>109</v>
      </c>
      <c r="N195" s="280">
        <v>81</v>
      </c>
      <c r="O195" s="281">
        <f>M195+N195</f>
        <v>190</v>
      </c>
      <c r="P195" s="334">
        <v>0</v>
      </c>
      <c r="Q195" s="281">
        <f>O195+P195</f>
        <v>190</v>
      </c>
      <c r="R195" s="279">
        <v>91</v>
      </c>
      <c r="S195" s="280">
        <v>86</v>
      </c>
      <c r="T195" s="281">
        <f>R195+S195</f>
        <v>177</v>
      </c>
      <c r="U195" s="334">
        <v>0</v>
      </c>
      <c r="V195" s="281">
        <f>T195+U195</f>
        <v>177</v>
      </c>
      <c r="W195" s="283">
        <f t="shared" ref="W195" si="255">IF(Q195=0,0,((V195/Q195)-1)*100)</f>
        <v>-6.8421052631578938</v>
      </c>
      <c r="Y195" s="1"/>
    </row>
    <row r="196" spans="12:27" ht="14.25" thickTop="1" thickBot="1">
      <c r="L196" s="284" t="s">
        <v>64</v>
      </c>
      <c r="M196" s="285">
        <f>+M194+M195</f>
        <v>400</v>
      </c>
      <c r="N196" s="286">
        <f t="shared" ref="N196" si="256">+N194+N195</f>
        <v>281</v>
      </c>
      <c r="O196" s="287">
        <f t="shared" ref="O196" si="257">+O194+O195</f>
        <v>681</v>
      </c>
      <c r="P196" s="285">
        <f t="shared" ref="P196" si="258">+P194+P195</f>
        <v>0</v>
      </c>
      <c r="Q196" s="287">
        <f t="shared" ref="Q196" si="259">+Q194+Q195</f>
        <v>681</v>
      </c>
      <c r="R196" s="285">
        <f t="shared" ref="R196" si="260">+R194+R195</f>
        <v>377</v>
      </c>
      <c r="S196" s="286">
        <f t="shared" ref="S196" si="261">+S194+S195</f>
        <v>319</v>
      </c>
      <c r="T196" s="287">
        <f t="shared" ref="T196" si="262">+T194+T195</f>
        <v>696</v>
      </c>
      <c r="U196" s="285">
        <f t="shared" ref="U196" si="263">+U194+U195</f>
        <v>0</v>
      </c>
      <c r="V196" s="287">
        <f t="shared" ref="V196" si="264">+V194+V195</f>
        <v>696</v>
      </c>
      <c r="W196" s="288">
        <f>IF(Q196=0,0,((V196/Q196)-1)*100)</f>
        <v>2.2026431718061623</v>
      </c>
      <c r="Y196" s="1"/>
    </row>
    <row r="197" spans="12:27" ht="13.5" thickTop="1">
      <c r="L197" s="262" t="s">
        <v>14</v>
      </c>
      <c r="M197" s="279">
        <v>90</v>
      </c>
      <c r="N197" s="280">
        <v>75</v>
      </c>
      <c r="O197" s="281">
        <f>M197+N197</f>
        <v>165</v>
      </c>
      <c r="P197" s="334">
        <v>0</v>
      </c>
      <c r="Q197" s="281">
        <f>O197+P197</f>
        <v>165</v>
      </c>
      <c r="R197" s="279"/>
      <c r="S197" s="280"/>
      <c r="T197" s="281"/>
      <c r="U197" s="334"/>
      <c r="V197" s="281"/>
      <c r="W197" s="283"/>
      <c r="Y197" s="1"/>
    </row>
    <row r="198" spans="12:27" ht="13.5" thickBot="1">
      <c r="L198" s="262" t="s">
        <v>15</v>
      </c>
      <c r="M198" s="279">
        <v>94</v>
      </c>
      <c r="N198" s="280">
        <v>78</v>
      </c>
      <c r="O198" s="281">
        <f>M198+N198</f>
        <v>172</v>
      </c>
      <c r="P198" s="334">
        <v>0</v>
      </c>
      <c r="Q198" s="281">
        <f>O198+P198</f>
        <v>172</v>
      </c>
      <c r="R198" s="279"/>
      <c r="S198" s="280"/>
      <c r="T198" s="281"/>
      <c r="U198" s="334"/>
      <c r="V198" s="281"/>
      <c r="W198" s="283"/>
      <c r="Y198" s="1"/>
    </row>
    <row r="199" spans="12:27" ht="14.25" thickTop="1" thickBot="1">
      <c r="L199" s="284" t="s">
        <v>61</v>
      </c>
      <c r="M199" s="285">
        <f t="shared" ref="M199:Q199" si="265">+M195+M197+M198</f>
        <v>293</v>
      </c>
      <c r="N199" s="286">
        <f t="shared" si="265"/>
        <v>234</v>
      </c>
      <c r="O199" s="287">
        <f t="shared" si="265"/>
        <v>527</v>
      </c>
      <c r="P199" s="285">
        <f t="shared" si="265"/>
        <v>0</v>
      </c>
      <c r="Q199" s="287">
        <f t="shared" si="265"/>
        <v>527</v>
      </c>
      <c r="R199" s="285"/>
      <c r="S199" s="286"/>
      <c r="T199" s="287"/>
      <c r="U199" s="285"/>
      <c r="V199" s="287"/>
      <c r="W199" s="288"/>
      <c r="X199" s="347"/>
      <c r="Y199" s="347"/>
      <c r="Z199" s="347"/>
    </row>
    <row r="200" spans="12:27" ht="13.5" thickTop="1">
      <c r="L200" s="262" t="s">
        <v>16</v>
      </c>
      <c r="M200" s="279">
        <v>76</v>
      </c>
      <c r="N200" s="280">
        <v>59</v>
      </c>
      <c r="O200" s="281">
        <f>SUM(M200:N200)</f>
        <v>135</v>
      </c>
      <c r="P200" s="334">
        <v>0</v>
      </c>
      <c r="Q200" s="281">
        <f>O200+P200</f>
        <v>135</v>
      </c>
      <c r="R200" s="279"/>
      <c r="S200" s="280"/>
      <c r="T200" s="281"/>
      <c r="U200" s="334"/>
      <c r="V200" s="281"/>
      <c r="W200" s="283"/>
      <c r="Y200" s="1"/>
    </row>
    <row r="201" spans="12:27">
      <c r="L201" s="262" t="s">
        <v>17</v>
      </c>
      <c r="M201" s="279">
        <v>92</v>
      </c>
      <c r="N201" s="280">
        <v>70</v>
      </c>
      <c r="O201" s="281">
        <f>SUM(M201:N201)</f>
        <v>162</v>
      </c>
      <c r="P201" s="334">
        <v>0</v>
      </c>
      <c r="Q201" s="281">
        <f>O201+P201</f>
        <v>162</v>
      </c>
      <c r="R201" s="279"/>
      <c r="S201" s="280"/>
      <c r="T201" s="281"/>
      <c r="U201" s="334"/>
      <c r="V201" s="281"/>
      <c r="W201" s="283"/>
      <c r="Y201" s="1"/>
    </row>
    <row r="202" spans="12:27" ht="13.5" thickBot="1">
      <c r="L202" s="262" t="s">
        <v>18</v>
      </c>
      <c r="M202" s="279">
        <v>100</v>
      </c>
      <c r="N202" s="280">
        <v>71</v>
      </c>
      <c r="O202" s="281">
        <f>SUM(M202:N202)</f>
        <v>171</v>
      </c>
      <c r="P202" s="335">
        <v>0</v>
      </c>
      <c r="Q202" s="289">
        <f>O202+P202</f>
        <v>171</v>
      </c>
      <c r="R202" s="279"/>
      <c r="S202" s="280"/>
      <c r="T202" s="281"/>
      <c r="U202" s="335"/>
      <c r="V202" s="289"/>
      <c r="W202" s="283"/>
      <c r="Y202" s="1"/>
    </row>
    <row r="203" spans="12:27" ht="14.25" thickTop="1" thickBot="1">
      <c r="L203" s="291" t="s">
        <v>39</v>
      </c>
      <c r="M203" s="292">
        <f t="shared" ref="M203:Q203" si="266">+M200+M201+M202</f>
        <v>268</v>
      </c>
      <c r="N203" s="322">
        <f t="shared" si="266"/>
        <v>200</v>
      </c>
      <c r="O203" s="310">
        <f t="shared" si="266"/>
        <v>468</v>
      </c>
      <c r="P203" s="336">
        <f t="shared" si="266"/>
        <v>0</v>
      </c>
      <c r="Q203" s="293">
        <f t="shared" si="266"/>
        <v>468</v>
      </c>
      <c r="R203" s="292"/>
      <c r="S203" s="322"/>
      <c r="T203" s="310"/>
      <c r="U203" s="336"/>
      <c r="V203" s="293"/>
      <c r="W203" s="295"/>
    </row>
    <row r="204" spans="12:27" ht="13.5" thickTop="1">
      <c r="L204" s="262" t="s">
        <v>21</v>
      </c>
      <c r="M204" s="279">
        <v>100</v>
      </c>
      <c r="N204" s="280">
        <v>97</v>
      </c>
      <c r="O204" s="281">
        <f>SUM(M204:N204)</f>
        <v>197</v>
      </c>
      <c r="P204" s="337">
        <v>0</v>
      </c>
      <c r="Q204" s="289">
        <f>O204+P204</f>
        <v>197</v>
      </c>
      <c r="R204" s="279"/>
      <c r="S204" s="280"/>
      <c r="T204" s="281"/>
      <c r="U204" s="337"/>
      <c r="V204" s="289"/>
      <c r="W204" s="283"/>
    </row>
    <row r="205" spans="12:27">
      <c r="L205" s="262" t="s">
        <v>22</v>
      </c>
      <c r="M205" s="279">
        <v>95</v>
      </c>
      <c r="N205" s="280">
        <v>108</v>
      </c>
      <c r="O205" s="281">
        <f>SUM(M205:N205)</f>
        <v>203</v>
      </c>
      <c r="P205" s="334">
        <v>0</v>
      </c>
      <c r="Q205" s="289">
        <f>O205+P205</f>
        <v>203</v>
      </c>
      <c r="R205" s="279"/>
      <c r="S205" s="280"/>
      <c r="T205" s="281"/>
      <c r="U205" s="334"/>
      <c r="V205" s="289"/>
      <c r="W205" s="283"/>
    </row>
    <row r="206" spans="12:27" ht="13.5" thickBot="1">
      <c r="L206" s="262" t="s">
        <v>23</v>
      </c>
      <c r="M206" s="279">
        <v>100</v>
      </c>
      <c r="N206" s="280">
        <v>105</v>
      </c>
      <c r="O206" s="281">
        <f>SUM(M206:N206)</f>
        <v>205</v>
      </c>
      <c r="P206" s="334">
        <v>0</v>
      </c>
      <c r="Q206" s="289">
        <f>O206+P206</f>
        <v>205</v>
      </c>
      <c r="R206" s="279"/>
      <c r="S206" s="280"/>
      <c r="T206" s="281"/>
      <c r="U206" s="334"/>
      <c r="V206" s="289"/>
      <c r="W206" s="283"/>
    </row>
    <row r="207" spans="12:27" ht="14.25" thickTop="1" thickBot="1">
      <c r="L207" s="284" t="s">
        <v>40</v>
      </c>
      <c r="M207" s="285">
        <f t="shared" ref="M207:Q207" si="267">+M204+M205+M206</f>
        <v>295</v>
      </c>
      <c r="N207" s="320">
        <f t="shared" si="267"/>
        <v>310</v>
      </c>
      <c r="O207" s="306">
        <f t="shared" si="267"/>
        <v>605</v>
      </c>
      <c r="P207" s="286">
        <f t="shared" si="267"/>
        <v>0</v>
      </c>
      <c r="Q207" s="287">
        <f t="shared" si="267"/>
        <v>605</v>
      </c>
      <c r="R207" s="285"/>
      <c r="S207" s="320"/>
      <c r="T207" s="306"/>
      <c r="U207" s="286"/>
      <c r="V207" s="287"/>
      <c r="W207" s="288"/>
      <c r="Y207" s="1"/>
    </row>
    <row r="208" spans="12:27" ht="14.25" thickTop="1" thickBot="1">
      <c r="L208" s="284" t="s">
        <v>7</v>
      </c>
      <c r="M208" s="285">
        <f>+M199+M203+M207</f>
        <v>856</v>
      </c>
      <c r="N208" s="286">
        <f t="shared" ref="N208:Q208" si="268">+N199+N203+N207</f>
        <v>744</v>
      </c>
      <c r="O208" s="287">
        <f t="shared" si="268"/>
        <v>1600</v>
      </c>
      <c r="P208" s="285">
        <f t="shared" si="268"/>
        <v>0</v>
      </c>
      <c r="Q208" s="287">
        <f t="shared" si="268"/>
        <v>1600</v>
      </c>
      <c r="R208" s="285"/>
      <c r="S208" s="286"/>
      <c r="T208" s="287"/>
      <c r="U208" s="285"/>
      <c r="V208" s="287"/>
      <c r="W208" s="288"/>
      <c r="Y208" s="347"/>
    </row>
    <row r="209" spans="12:27" ht="14.25" thickTop="1" thickBot="1">
      <c r="L209" s="297" t="s">
        <v>60</v>
      </c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  <c r="Y209" s="1"/>
    </row>
    <row r="210" spans="12:27" ht="13.5" thickTop="1">
      <c r="L210" s="454" t="s">
        <v>56</v>
      </c>
      <c r="M210" s="455"/>
      <c r="N210" s="455"/>
      <c r="O210" s="455"/>
      <c r="P210" s="455"/>
      <c r="Q210" s="455"/>
      <c r="R210" s="455"/>
      <c r="S210" s="455"/>
      <c r="T210" s="455"/>
      <c r="U210" s="455"/>
      <c r="V210" s="455"/>
      <c r="W210" s="456"/>
      <c r="Y210" s="1"/>
    </row>
    <row r="211" spans="12:27" ht="13.5" thickBot="1">
      <c r="L211" s="457" t="s">
        <v>53</v>
      </c>
      <c r="M211" s="458"/>
      <c r="N211" s="458"/>
      <c r="O211" s="458"/>
      <c r="P211" s="458"/>
      <c r="Q211" s="458"/>
      <c r="R211" s="458"/>
      <c r="S211" s="458"/>
      <c r="T211" s="458"/>
      <c r="U211" s="458"/>
      <c r="V211" s="458"/>
      <c r="W211" s="459"/>
      <c r="Y211" s="1"/>
    </row>
    <row r="212" spans="12:27" ht="5.25" customHeight="1" thickTop="1" thickBot="1">
      <c r="L212" s="255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7" t="s">
        <v>34</v>
      </c>
      <c r="Y212" s="1"/>
    </row>
    <row r="213" spans="12:27" ht="12.75" customHeight="1" thickTop="1" thickBot="1">
      <c r="L213" s="258"/>
      <c r="M213" s="448" t="s">
        <v>59</v>
      </c>
      <c r="N213" s="449"/>
      <c r="O213" s="449"/>
      <c r="P213" s="449"/>
      <c r="Q213" s="449"/>
      <c r="R213" s="259" t="s">
        <v>63</v>
      </c>
      <c r="S213" s="260"/>
      <c r="T213" s="298"/>
      <c r="U213" s="259"/>
      <c r="V213" s="259"/>
      <c r="W213" s="386" t="s">
        <v>2</v>
      </c>
      <c r="Y213" s="1"/>
    </row>
    <row r="214" spans="12:27" ht="13.5" thickTop="1">
      <c r="L214" s="262" t="s">
        <v>3</v>
      </c>
      <c r="M214" s="263"/>
      <c r="N214" s="264"/>
      <c r="O214" s="265"/>
      <c r="P214" s="266"/>
      <c r="Q214" s="312"/>
      <c r="R214" s="263"/>
      <c r="S214" s="264"/>
      <c r="T214" s="265"/>
      <c r="U214" s="266"/>
      <c r="V214" s="385"/>
      <c r="W214" s="387" t="s">
        <v>4</v>
      </c>
      <c r="Y214" s="1"/>
    </row>
    <row r="215" spans="12:27" ht="13.5" thickBot="1">
      <c r="L215" s="268"/>
      <c r="M215" s="269" t="s">
        <v>35</v>
      </c>
      <c r="N215" s="270" t="s">
        <v>36</v>
      </c>
      <c r="O215" s="271" t="s">
        <v>37</v>
      </c>
      <c r="P215" s="272" t="s">
        <v>32</v>
      </c>
      <c r="Q215" s="313" t="s">
        <v>7</v>
      </c>
      <c r="R215" s="269" t="s">
        <v>35</v>
      </c>
      <c r="S215" s="270" t="s">
        <v>36</v>
      </c>
      <c r="T215" s="271" t="s">
        <v>37</v>
      </c>
      <c r="U215" s="272" t="s">
        <v>32</v>
      </c>
      <c r="V215" s="381" t="s">
        <v>7</v>
      </c>
      <c r="W215" s="388"/>
      <c r="Y215" s="1"/>
    </row>
    <row r="216" spans="12:27" ht="4.5" customHeight="1" thickTop="1">
      <c r="L216" s="262"/>
      <c r="M216" s="274"/>
      <c r="N216" s="275"/>
      <c r="O216" s="276"/>
      <c r="P216" s="277"/>
      <c r="Q216" s="314"/>
      <c r="R216" s="274"/>
      <c r="S216" s="275"/>
      <c r="T216" s="276"/>
      <c r="U216" s="277"/>
      <c r="V216" s="316"/>
      <c r="W216" s="278"/>
      <c r="Y216" s="1"/>
    </row>
    <row r="217" spans="12:27">
      <c r="L217" s="262" t="s">
        <v>10</v>
      </c>
      <c r="M217" s="279">
        <f t="shared" ref="M217:N219" si="269">+M165+M191</f>
        <v>87</v>
      </c>
      <c r="N217" s="280">
        <f t="shared" si="269"/>
        <v>53</v>
      </c>
      <c r="O217" s="281">
        <f>M217+N217</f>
        <v>140</v>
      </c>
      <c r="P217" s="282">
        <f>+P165+P191</f>
        <v>0</v>
      </c>
      <c r="Q217" s="315">
        <f t="shared" ref="Q217" si="270">O217+P217</f>
        <v>140</v>
      </c>
      <c r="R217" s="279">
        <f t="shared" ref="R217:S219" si="271">+R165+R191</f>
        <v>100</v>
      </c>
      <c r="S217" s="280">
        <f t="shared" si="271"/>
        <v>84</v>
      </c>
      <c r="T217" s="281">
        <f>R217+S217</f>
        <v>184</v>
      </c>
      <c r="U217" s="282">
        <f>+U165+U191</f>
        <v>0</v>
      </c>
      <c r="V217" s="317">
        <f>T217+U217</f>
        <v>184</v>
      </c>
      <c r="W217" s="283">
        <f>IF(Q217=0,0,((V217/Q217)-1)*100)</f>
        <v>31.428571428571427</v>
      </c>
      <c r="Y217" s="1"/>
    </row>
    <row r="218" spans="12:27">
      <c r="L218" s="262" t="s">
        <v>11</v>
      </c>
      <c r="M218" s="279">
        <f t="shared" si="269"/>
        <v>105</v>
      </c>
      <c r="N218" s="280">
        <f t="shared" si="269"/>
        <v>70</v>
      </c>
      <c r="O218" s="281">
        <f t="shared" ref="O218:O219" si="272">M218+N218</f>
        <v>175</v>
      </c>
      <c r="P218" s="282">
        <f>+P166+P192</f>
        <v>0</v>
      </c>
      <c r="Q218" s="315">
        <f>O218+P218</f>
        <v>175</v>
      </c>
      <c r="R218" s="279">
        <f t="shared" si="271"/>
        <v>97</v>
      </c>
      <c r="S218" s="280">
        <f t="shared" si="271"/>
        <v>77</v>
      </c>
      <c r="T218" s="281">
        <f t="shared" ref="T218:T219" si="273">R218+S218</f>
        <v>174</v>
      </c>
      <c r="U218" s="282">
        <f>+U166+U192</f>
        <v>0</v>
      </c>
      <c r="V218" s="317">
        <f>T218+U218</f>
        <v>174</v>
      </c>
      <c r="W218" s="283">
        <f>IF(Q218=0,0,((V218/Q218)-1)*100)</f>
        <v>-0.57142857142856718</v>
      </c>
      <c r="Y218" s="1"/>
    </row>
    <row r="219" spans="12:27" ht="13.5" thickBot="1">
      <c r="L219" s="268" t="s">
        <v>12</v>
      </c>
      <c r="M219" s="279">
        <f t="shared" si="269"/>
        <v>99</v>
      </c>
      <c r="N219" s="280">
        <f t="shared" si="269"/>
        <v>77</v>
      </c>
      <c r="O219" s="281">
        <f t="shared" si="272"/>
        <v>176</v>
      </c>
      <c r="P219" s="282">
        <f>+P167+P193</f>
        <v>0</v>
      </c>
      <c r="Q219" s="315">
        <f>O219+P219</f>
        <v>176</v>
      </c>
      <c r="R219" s="279">
        <f t="shared" si="271"/>
        <v>89</v>
      </c>
      <c r="S219" s="280">
        <f t="shared" si="271"/>
        <v>72</v>
      </c>
      <c r="T219" s="281">
        <f t="shared" si="273"/>
        <v>161</v>
      </c>
      <c r="U219" s="282">
        <f>+U167+U193</f>
        <v>0</v>
      </c>
      <c r="V219" s="317">
        <f>T219+U219</f>
        <v>161</v>
      </c>
      <c r="W219" s="283">
        <f>IF(Q219=0,0,((V219/Q219)-1)*100)</f>
        <v>-8.5227272727272698</v>
      </c>
      <c r="X219" s="347"/>
      <c r="Y219" s="347"/>
      <c r="Z219" s="347"/>
      <c r="AA219" s="347"/>
    </row>
    <row r="220" spans="12:27" ht="14.25" thickTop="1" thickBot="1">
      <c r="L220" s="284" t="s">
        <v>38</v>
      </c>
      <c r="M220" s="285">
        <f>+M217+M218+M219</f>
        <v>291</v>
      </c>
      <c r="N220" s="286">
        <f t="shared" ref="N220" si="274">+N217+N218+N219</f>
        <v>200</v>
      </c>
      <c r="O220" s="287">
        <f t="shared" ref="O220" si="275">+O217+O218+O219</f>
        <v>491</v>
      </c>
      <c r="P220" s="285">
        <f t="shared" ref="P220" si="276">+P217+P218+P219</f>
        <v>0</v>
      </c>
      <c r="Q220" s="287">
        <f t="shared" ref="Q220" si="277">+Q217+Q218+Q219</f>
        <v>491</v>
      </c>
      <c r="R220" s="285">
        <f t="shared" ref="R220" si="278">+R217+R218+R219</f>
        <v>286</v>
      </c>
      <c r="S220" s="286">
        <f t="shared" ref="S220" si="279">+S217+S218+S219</f>
        <v>233</v>
      </c>
      <c r="T220" s="287">
        <f t="shared" ref="T220" si="280">+T217+T218+T219</f>
        <v>519</v>
      </c>
      <c r="U220" s="285">
        <f t="shared" ref="U220" si="281">+U217+U218+U219</f>
        <v>0</v>
      </c>
      <c r="V220" s="287">
        <f t="shared" ref="V220" si="282">+V217+V218+V219</f>
        <v>519</v>
      </c>
      <c r="W220" s="288">
        <f t="shared" ref="W220" si="283">IF(Q220=0,0,((V220/Q220)-1)*100)</f>
        <v>5.7026476578411422</v>
      </c>
      <c r="Y220" s="1"/>
    </row>
    <row r="221" spans="12:27" ht="14.25" thickTop="1" thickBot="1">
      <c r="L221" s="262" t="s">
        <v>13</v>
      </c>
      <c r="M221" s="279">
        <f>+M169+M195</f>
        <v>109</v>
      </c>
      <c r="N221" s="280">
        <f>+N169+N195</f>
        <v>81</v>
      </c>
      <c r="O221" s="281">
        <f t="shared" ref="O221:O223" si="284">M221+N221</f>
        <v>190</v>
      </c>
      <c r="P221" s="282">
        <f>+P169+P195</f>
        <v>0</v>
      </c>
      <c r="Q221" s="315">
        <f t="shared" ref="Q221:Q223" si="285">O221+P221</f>
        <v>190</v>
      </c>
      <c r="R221" s="279">
        <f>+R169+R195</f>
        <v>91</v>
      </c>
      <c r="S221" s="280">
        <f>+S169+S195</f>
        <v>86</v>
      </c>
      <c r="T221" s="281">
        <f t="shared" ref="T221" si="286">R221+S221</f>
        <v>177</v>
      </c>
      <c r="U221" s="282">
        <f>+U169+U195</f>
        <v>0</v>
      </c>
      <c r="V221" s="317">
        <f>T221+U221</f>
        <v>177</v>
      </c>
      <c r="W221" s="283">
        <f>IF(Q221=0,0,((V221/Q221)-1)*100)</f>
        <v>-6.8421052631578938</v>
      </c>
      <c r="Y221" s="1"/>
    </row>
    <row r="222" spans="12:27" ht="14.25" thickTop="1" thickBot="1">
      <c r="L222" s="284" t="s">
        <v>64</v>
      </c>
      <c r="M222" s="285">
        <f>+M220+M221</f>
        <v>400</v>
      </c>
      <c r="N222" s="286">
        <f t="shared" ref="N222" si="287">+N220+N221</f>
        <v>281</v>
      </c>
      <c r="O222" s="287">
        <f t="shared" ref="O222" si="288">+O220+O221</f>
        <v>681</v>
      </c>
      <c r="P222" s="285">
        <f t="shared" ref="P222" si="289">+P220+P221</f>
        <v>0</v>
      </c>
      <c r="Q222" s="287">
        <f t="shared" ref="Q222" si="290">+Q220+Q221</f>
        <v>681</v>
      </c>
      <c r="R222" s="285">
        <f t="shared" ref="R222" si="291">+R220+R221</f>
        <v>377</v>
      </c>
      <c r="S222" s="286">
        <f t="shared" ref="S222" si="292">+S220+S221</f>
        <v>319</v>
      </c>
      <c r="T222" s="287">
        <f t="shared" ref="T222" si="293">+T220+T221</f>
        <v>696</v>
      </c>
      <c r="U222" s="285">
        <f t="shared" ref="U222" si="294">+U220+U221</f>
        <v>0</v>
      </c>
      <c r="V222" s="287">
        <f t="shared" ref="V222" si="295">+V220+V221</f>
        <v>696</v>
      </c>
      <c r="W222" s="288">
        <f>IF(Q222=0,0,((V222/Q222)-1)*100)</f>
        <v>2.2026431718061623</v>
      </c>
      <c r="Y222" s="1"/>
    </row>
    <row r="223" spans="12:27" ht="13.5" thickTop="1">
      <c r="L223" s="262" t="s">
        <v>14</v>
      </c>
      <c r="M223" s="279">
        <f>+M171+M197</f>
        <v>90</v>
      </c>
      <c r="N223" s="280">
        <f>+N171+N197</f>
        <v>75</v>
      </c>
      <c r="O223" s="281">
        <f t="shared" si="284"/>
        <v>165</v>
      </c>
      <c r="P223" s="282">
        <f>+P171+P197</f>
        <v>0</v>
      </c>
      <c r="Q223" s="315">
        <f t="shared" si="285"/>
        <v>165</v>
      </c>
      <c r="R223" s="279"/>
      <c r="S223" s="280"/>
      <c r="T223" s="281"/>
      <c r="U223" s="282"/>
      <c r="V223" s="317"/>
      <c r="W223" s="283"/>
      <c r="Y223" s="1"/>
    </row>
    <row r="224" spans="12:27" ht="13.5" thickBot="1">
      <c r="L224" s="262" t="s">
        <v>15</v>
      </c>
      <c r="M224" s="279">
        <f>+M172+M198</f>
        <v>94</v>
      </c>
      <c r="N224" s="280">
        <f>+N172+N198</f>
        <v>78</v>
      </c>
      <c r="O224" s="281">
        <f>M224+N224</f>
        <v>172</v>
      </c>
      <c r="P224" s="282">
        <f>+P172+P198</f>
        <v>0</v>
      </c>
      <c r="Q224" s="315">
        <f>O224+P224</f>
        <v>172</v>
      </c>
      <c r="R224" s="279"/>
      <c r="S224" s="280"/>
      <c r="T224" s="281"/>
      <c r="U224" s="282"/>
      <c r="V224" s="317"/>
      <c r="W224" s="283"/>
      <c r="Y224" s="1"/>
    </row>
    <row r="225" spans="12:26" ht="14.25" thickTop="1" thickBot="1">
      <c r="L225" s="284" t="s">
        <v>61</v>
      </c>
      <c r="M225" s="285">
        <f>+M221+M223+M224</f>
        <v>293</v>
      </c>
      <c r="N225" s="286">
        <f t="shared" ref="N225" si="296">+N221+N223+N224</f>
        <v>234</v>
      </c>
      <c r="O225" s="287">
        <f t="shared" ref="O225" si="297">+O221+O223+O224</f>
        <v>527</v>
      </c>
      <c r="P225" s="285">
        <f t="shared" ref="P225" si="298">+P221+P223+P224</f>
        <v>0</v>
      </c>
      <c r="Q225" s="287">
        <f t="shared" ref="Q225" si="299">+Q221+Q223+Q224</f>
        <v>527</v>
      </c>
      <c r="R225" s="285"/>
      <c r="S225" s="286"/>
      <c r="T225" s="287"/>
      <c r="U225" s="285"/>
      <c r="V225" s="287"/>
      <c r="W225" s="288"/>
      <c r="X225" s="347"/>
      <c r="Y225" s="347"/>
      <c r="Z225" s="347"/>
    </row>
    <row r="226" spans="12:26" ht="13.5" thickTop="1">
      <c r="L226" s="262" t="s">
        <v>16</v>
      </c>
      <c r="M226" s="279">
        <f t="shared" ref="M226:N228" si="300">+M174+M200</f>
        <v>76</v>
      </c>
      <c r="N226" s="280">
        <f t="shared" si="300"/>
        <v>59</v>
      </c>
      <c r="O226" s="281">
        <f t="shared" ref="O226:O228" si="301">M226+N226</f>
        <v>135</v>
      </c>
      <c r="P226" s="282">
        <f>+P174+P200</f>
        <v>0</v>
      </c>
      <c r="Q226" s="315">
        <f t="shared" ref="Q226:Q228" si="302">O226+P226</f>
        <v>135</v>
      </c>
      <c r="R226" s="279"/>
      <c r="S226" s="280"/>
      <c r="T226" s="281"/>
      <c r="U226" s="282"/>
      <c r="V226" s="317"/>
      <c r="W226" s="283"/>
      <c r="Y226" s="1"/>
    </row>
    <row r="227" spans="12:26">
      <c r="L227" s="262" t="s">
        <v>17</v>
      </c>
      <c r="M227" s="279">
        <f t="shared" si="300"/>
        <v>92</v>
      </c>
      <c r="N227" s="280">
        <f t="shared" si="300"/>
        <v>70</v>
      </c>
      <c r="O227" s="281">
        <f>M227+N227</f>
        <v>162</v>
      </c>
      <c r="P227" s="282">
        <f>+P175+P201</f>
        <v>0</v>
      </c>
      <c r="Q227" s="315">
        <f>O227+P227</f>
        <v>162</v>
      </c>
      <c r="R227" s="279"/>
      <c r="S227" s="280"/>
      <c r="T227" s="281"/>
      <c r="U227" s="282"/>
      <c r="V227" s="317"/>
      <c r="W227" s="283"/>
      <c r="Y227" s="1"/>
    </row>
    <row r="228" spans="12:26" ht="13.5" thickBot="1">
      <c r="L228" s="262" t="s">
        <v>18</v>
      </c>
      <c r="M228" s="279">
        <f t="shared" si="300"/>
        <v>100</v>
      </c>
      <c r="N228" s="280">
        <f t="shared" si="300"/>
        <v>71</v>
      </c>
      <c r="O228" s="289">
        <f t="shared" si="301"/>
        <v>171</v>
      </c>
      <c r="P228" s="290">
        <f>+P176+P202</f>
        <v>0</v>
      </c>
      <c r="Q228" s="315">
        <f t="shared" si="302"/>
        <v>171</v>
      </c>
      <c r="R228" s="279"/>
      <c r="S228" s="280"/>
      <c r="T228" s="289"/>
      <c r="U228" s="290"/>
      <c r="V228" s="317"/>
      <c r="W228" s="283"/>
    </row>
    <row r="229" spans="12:26" ht="14.25" thickTop="1" thickBot="1">
      <c r="L229" s="291" t="s">
        <v>39</v>
      </c>
      <c r="M229" s="292">
        <f t="shared" ref="M229:Q229" si="303">SUM(M226:M228)</f>
        <v>268</v>
      </c>
      <c r="N229" s="292">
        <f t="shared" si="303"/>
        <v>200</v>
      </c>
      <c r="O229" s="293">
        <f t="shared" si="303"/>
        <v>468</v>
      </c>
      <c r="P229" s="294">
        <f t="shared" si="303"/>
        <v>0</v>
      </c>
      <c r="Q229" s="293">
        <f t="shared" si="303"/>
        <v>468</v>
      </c>
      <c r="R229" s="292"/>
      <c r="S229" s="292"/>
      <c r="T229" s="293"/>
      <c r="U229" s="294"/>
      <c r="V229" s="293"/>
      <c r="W229" s="416"/>
    </row>
    <row r="230" spans="12:26" ht="13.5" thickTop="1">
      <c r="L230" s="262" t="s">
        <v>21</v>
      </c>
      <c r="M230" s="279">
        <f t="shared" ref="M230:N232" si="304">+M178+M204</f>
        <v>100</v>
      </c>
      <c r="N230" s="280">
        <f t="shared" si="304"/>
        <v>97</v>
      </c>
      <c r="O230" s="289">
        <f t="shared" ref="O230:O232" si="305">M230+N230</f>
        <v>197</v>
      </c>
      <c r="P230" s="296">
        <f>+P178+P204</f>
        <v>0</v>
      </c>
      <c r="Q230" s="315">
        <f t="shared" ref="Q230:Q232" si="306">O230+P230</f>
        <v>197</v>
      </c>
      <c r="R230" s="279"/>
      <c r="S230" s="280"/>
      <c r="T230" s="289"/>
      <c r="U230" s="296"/>
      <c r="V230" s="317"/>
      <c r="W230" s="283"/>
    </row>
    <row r="231" spans="12:26">
      <c r="L231" s="262" t="s">
        <v>22</v>
      </c>
      <c r="M231" s="279">
        <f t="shared" si="304"/>
        <v>95</v>
      </c>
      <c r="N231" s="280">
        <f t="shared" si="304"/>
        <v>108</v>
      </c>
      <c r="O231" s="289">
        <f t="shared" si="305"/>
        <v>203</v>
      </c>
      <c r="P231" s="282">
        <f>+P179+P205</f>
        <v>0</v>
      </c>
      <c r="Q231" s="315">
        <f t="shared" si="306"/>
        <v>203</v>
      </c>
      <c r="R231" s="279"/>
      <c r="S231" s="280"/>
      <c r="T231" s="289"/>
      <c r="U231" s="282"/>
      <c r="V231" s="317"/>
      <c r="W231" s="283"/>
    </row>
    <row r="232" spans="12:26" ht="13.5" thickBot="1">
      <c r="L232" s="262" t="s">
        <v>23</v>
      </c>
      <c r="M232" s="279">
        <f t="shared" si="304"/>
        <v>100</v>
      </c>
      <c r="N232" s="280">
        <f t="shared" si="304"/>
        <v>105</v>
      </c>
      <c r="O232" s="289">
        <f t="shared" si="305"/>
        <v>205</v>
      </c>
      <c r="P232" s="282">
        <f>+P180+P206</f>
        <v>0</v>
      </c>
      <c r="Q232" s="315">
        <f t="shared" si="306"/>
        <v>205</v>
      </c>
      <c r="R232" s="279"/>
      <c r="S232" s="280"/>
      <c r="T232" s="289"/>
      <c r="U232" s="282"/>
      <c r="V232" s="317"/>
      <c r="W232" s="283"/>
    </row>
    <row r="233" spans="12:26" ht="14.25" thickTop="1" thickBot="1">
      <c r="L233" s="284" t="s">
        <v>40</v>
      </c>
      <c r="M233" s="285">
        <f>+M230+M231+M232</f>
        <v>295</v>
      </c>
      <c r="N233" s="286">
        <f t="shared" ref="N233" si="307">+N230+N231+N232</f>
        <v>310</v>
      </c>
      <c r="O233" s="287">
        <f t="shared" ref="O233" si="308">+O230+O231+O232</f>
        <v>605</v>
      </c>
      <c r="P233" s="285">
        <f t="shared" ref="P233" si="309">+P230+P231+P232</f>
        <v>0</v>
      </c>
      <c r="Q233" s="287">
        <f t="shared" ref="Q233" si="310">+Q230+Q231+Q232</f>
        <v>605</v>
      </c>
      <c r="R233" s="285"/>
      <c r="S233" s="286"/>
      <c r="T233" s="287"/>
      <c r="U233" s="285"/>
      <c r="V233" s="287"/>
      <c r="W233" s="288"/>
    </row>
    <row r="234" spans="12:26" ht="14.25" thickTop="1" thickBot="1">
      <c r="L234" s="284" t="s">
        <v>7</v>
      </c>
      <c r="M234" s="285">
        <f>+M225+M229+M233</f>
        <v>856</v>
      </c>
      <c r="N234" s="286">
        <f t="shared" ref="N234:Q234" si="311">+N225+N229+N233</f>
        <v>744</v>
      </c>
      <c r="O234" s="287">
        <f t="shared" si="311"/>
        <v>1600</v>
      </c>
      <c r="P234" s="285">
        <f t="shared" si="311"/>
        <v>0</v>
      </c>
      <c r="Q234" s="287">
        <f t="shared" si="311"/>
        <v>1600</v>
      </c>
      <c r="R234" s="285"/>
      <c r="S234" s="286"/>
      <c r="T234" s="287"/>
      <c r="U234" s="285"/>
      <c r="V234" s="287"/>
      <c r="W234" s="288"/>
      <c r="Y234" s="1"/>
    </row>
    <row r="235" spans="12:26" ht="13.5" thickTop="1">
      <c r="L235" s="297" t="s">
        <v>60</v>
      </c>
      <c r="M235" s="256"/>
      <c r="N235" s="256"/>
      <c r="O235" s="256"/>
      <c r="P235" s="256"/>
      <c r="Q235" s="256"/>
      <c r="R235" s="256"/>
      <c r="S235" s="256"/>
      <c r="T235" s="256"/>
      <c r="U235" s="256"/>
      <c r="V235" s="256"/>
      <c r="W235" s="256"/>
    </row>
  </sheetData>
  <sheetProtection password="CF53" sheet="1" objects="1" scenarios="1"/>
  <mergeCells count="37">
    <mergeCell ref="L133:W133"/>
    <mergeCell ref="L210:W210"/>
    <mergeCell ref="L211:W211"/>
    <mergeCell ref="L158:W158"/>
    <mergeCell ref="L159:W159"/>
    <mergeCell ref="L184:W184"/>
    <mergeCell ref="L185:W185"/>
    <mergeCell ref="L80:W80"/>
    <mergeCell ref="L81:W81"/>
    <mergeCell ref="L106:W106"/>
    <mergeCell ref="L107:W107"/>
    <mergeCell ref="L132:W132"/>
    <mergeCell ref="R31:V31"/>
    <mergeCell ref="B54:I54"/>
    <mergeCell ref="B55:I55"/>
    <mergeCell ref="C57:E57"/>
    <mergeCell ref="F57:H57"/>
    <mergeCell ref="L54:W54"/>
    <mergeCell ref="L55:W55"/>
    <mergeCell ref="M57:Q57"/>
    <mergeCell ref="R57:V57"/>
    <mergeCell ref="M213:Q213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Hat Yai International Airport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AB235"/>
  <sheetViews>
    <sheetView topLeftCell="I1" workbookViewId="0">
      <selection activeCell="I158" sqref="I158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9" style="1" bestFit="1" customWidth="1"/>
    <col min="25" max="25" width="11.140625" style="3" bestFit="1" customWidth="1"/>
    <col min="26" max="26" width="7.85546875" style="1" bestFit="1" customWidth="1"/>
    <col min="27" max="27" width="9" style="1" bestFit="1" customWidth="1"/>
    <col min="28" max="16384" width="7" style="1"/>
  </cols>
  <sheetData>
    <row r="1" spans="2:27" ht="13.5" thickBot="1"/>
    <row r="2" spans="2:27" ht="13.5" thickTop="1">
      <c r="B2" s="424" t="s">
        <v>0</v>
      </c>
      <c r="C2" s="425"/>
      <c r="D2" s="425"/>
      <c r="E2" s="425"/>
      <c r="F2" s="425"/>
      <c r="G2" s="425"/>
      <c r="H2" s="425"/>
      <c r="I2" s="426"/>
      <c r="J2" s="4"/>
      <c r="K2" s="4"/>
      <c r="L2" s="427" t="s">
        <v>1</v>
      </c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9"/>
    </row>
    <row r="3" spans="2:27" ht="13.5" thickBot="1">
      <c r="B3" s="430" t="s">
        <v>46</v>
      </c>
      <c r="C3" s="431"/>
      <c r="D3" s="431"/>
      <c r="E3" s="431"/>
      <c r="F3" s="431"/>
      <c r="G3" s="431"/>
      <c r="H3" s="431"/>
      <c r="I3" s="432"/>
      <c r="J3" s="4"/>
      <c r="K3" s="4"/>
      <c r="L3" s="433" t="s">
        <v>48</v>
      </c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5"/>
    </row>
    <row r="4" spans="2:27" ht="14.25" thickTop="1" thickBot="1">
      <c r="B4" s="107"/>
      <c r="C4" s="108"/>
      <c r="D4" s="108"/>
      <c r="E4" s="108"/>
      <c r="F4" s="400"/>
      <c r="G4" s="400"/>
      <c r="H4" s="400"/>
      <c r="I4" s="109"/>
      <c r="J4" s="4"/>
      <c r="K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2:27" ht="13.5" customHeight="1" thickTop="1" thickBot="1">
      <c r="B5" s="110"/>
      <c r="C5" s="436" t="s">
        <v>59</v>
      </c>
      <c r="D5" s="437"/>
      <c r="E5" s="438"/>
      <c r="F5" s="436" t="s">
        <v>63</v>
      </c>
      <c r="G5" s="437"/>
      <c r="H5" s="438"/>
      <c r="I5" s="111" t="s">
        <v>2</v>
      </c>
      <c r="J5" s="4"/>
      <c r="K5" s="4"/>
      <c r="L5" s="12"/>
      <c r="M5" s="439" t="s">
        <v>59</v>
      </c>
      <c r="N5" s="440"/>
      <c r="O5" s="440"/>
      <c r="P5" s="440"/>
      <c r="Q5" s="441"/>
      <c r="R5" s="439" t="s">
        <v>63</v>
      </c>
      <c r="S5" s="440"/>
      <c r="T5" s="440"/>
      <c r="U5" s="440"/>
      <c r="V5" s="441"/>
      <c r="W5" s="13" t="s">
        <v>2</v>
      </c>
    </row>
    <row r="6" spans="2:27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K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2:27" ht="13.5" thickBot="1">
      <c r="B7" s="117"/>
      <c r="C7" s="118" t="s">
        <v>5</v>
      </c>
      <c r="D7" s="119" t="s">
        <v>6</v>
      </c>
      <c r="E7" s="422" t="s">
        <v>7</v>
      </c>
      <c r="F7" s="118" t="s">
        <v>5</v>
      </c>
      <c r="G7" s="119" t="s">
        <v>6</v>
      </c>
      <c r="H7" s="120" t="s">
        <v>7</v>
      </c>
      <c r="I7" s="121"/>
      <c r="J7" s="4"/>
      <c r="K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2:27" ht="6" customHeight="1" thickTop="1">
      <c r="B8" s="112"/>
      <c r="C8" s="122"/>
      <c r="D8" s="123"/>
      <c r="E8" s="185"/>
      <c r="F8" s="122"/>
      <c r="G8" s="123"/>
      <c r="H8" s="185"/>
      <c r="I8" s="125"/>
      <c r="J8" s="4"/>
      <c r="K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2:27">
      <c r="B9" s="112" t="s">
        <v>10</v>
      </c>
      <c r="C9" s="126">
        <v>468</v>
      </c>
      <c r="D9" s="128">
        <v>470</v>
      </c>
      <c r="E9" s="186">
        <f>SUM(C9:D9)</f>
        <v>938</v>
      </c>
      <c r="F9" s="126">
        <v>530</v>
      </c>
      <c r="G9" s="128">
        <v>530</v>
      </c>
      <c r="H9" s="186">
        <f>SUM(F9:G9)</f>
        <v>1060</v>
      </c>
      <c r="I9" s="129">
        <f>IF(E9=0,0,((H9/E9)-1)*100)</f>
        <v>13.006396588486147</v>
      </c>
      <c r="J9" s="4"/>
      <c r="K9" s="7"/>
      <c r="L9" s="14" t="s">
        <v>10</v>
      </c>
      <c r="M9" s="40">
        <v>60717</v>
      </c>
      <c r="N9" s="38">
        <v>63245</v>
      </c>
      <c r="O9" s="202">
        <f>SUM(M9:N9)</f>
        <v>123962</v>
      </c>
      <c r="P9" s="151">
        <v>3</v>
      </c>
      <c r="Q9" s="202">
        <f>O9+P9</f>
        <v>123965</v>
      </c>
      <c r="R9" s="40">
        <v>74113</v>
      </c>
      <c r="S9" s="38">
        <v>74124</v>
      </c>
      <c r="T9" s="202">
        <f>SUM(R9:S9)</f>
        <v>148237</v>
      </c>
      <c r="U9" s="151">
        <v>218</v>
      </c>
      <c r="V9" s="202">
        <f t="shared" ref="V9:V11" si="0">T9+U9</f>
        <v>148455</v>
      </c>
      <c r="W9" s="41">
        <f>IF(Q9=0,0,((V9/Q9)-1)*100)</f>
        <v>19.755576170693345</v>
      </c>
    </row>
    <row r="10" spans="2:27">
      <c r="B10" s="112" t="s">
        <v>11</v>
      </c>
      <c r="C10" s="126">
        <v>460</v>
      </c>
      <c r="D10" s="128">
        <v>460</v>
      </c>
      <c r="E10" s="186">
        <f>SUM(C10:D10)</f>
        <v>920</v>
      </c>
      <c r="F10" s="126">
        <v>523</v>
      </c>
      <c r="G10" s="128">
        <v>523</v>
      </c>
      <c r="H10" s="186">
        <f>SUM(F10:G10)</f>
        <v>1046</v>
      </c>
      <c r="I10" s="129">
        <f>IF(E10=0,0,((H10/E10)-1)*100)</f>
        <v>13.695652173913043</v>
      </c>
      <c r="J10" s="4"/>
      <c r="K10" s="7"/>
      <c r="L10" s="14" t="s">
        <v>11</v>
      </c>
      <c r="M10" s="40">
        <v>63072</v>
      </c>
      <c r="N10" s="38">
        <v>58186</v>
      </c>
      <c r="O10" s="202">
        <f t="shared" ref="O10:O11" si="1">SUM(M10:N10)</f>
        <v>121258</v>
      </c>
      <c r="P10" s="151">
        <v>129</v>
      </c>
      <c r="Q10" s="202">
        <f>O10+P10</f>
        <v>121387</v>
      </c>
      <c r="R10" s="40">
        <v>71189</v>
      </c>
      <c r="S10" s="38">
        <v>67553</v>
      </c>
      <c r="T10" s="202">
        <f>SUM(R10:S10)</f>
        <v>138742</v>
      </c>
      <c r="U10" s="151">
        <v>3</v>
      </c>
      <c r="V10" s="202">
        <f>T10+U10</f>
        <v>138745</v>
      </c>
      <c r="W10" s="41">
        <f>IF(Q10=0,0,((V10/Q10)-1)*100)</f>
        <v>14.299719080296903</v>
      </c>
    </row>
    <row r="11" spans="2:27" ht="13.5" thickBot="1">
      <c r="B11" s="117" t="s">
        <v>12</v>
      </c>
      <c r="C11" s="130">
        <v>492</v>
      </c>
      <c r="D11" s="132">
        <v>491</v>
      </c>
      <c r="E11" s="186">
        <f>SUM(C11:D11)</f>
        <v>983</v>
      </c>
      <c r="F11" s="130">
        <v>560</v>
      </c>
      <c r="G11" s="132">
        <v>558</v>
      </c>
      <c r="H11" s="186">
        <f>SUM(F11:G11)</f>
        <v>1118</v>
      </c>
      <c r="I11" s="129">
        <f>IF(E11=0,0,((H11/E11)-1)*100)</f>
        <v>13.733468972533069</v>
      </c>
      <c r="J11" s="4"/>
      <c r="K11" s="7"/>
      <c r="L11" s="23" t="s">
        <v>12</v>
      </c>
      <c r="M11" s="40">
        <v>78127</v>
      </c>
      <c r="N11" s="38">
        <v>65995</v>
      </c>
      <c r="O11" s="202">
        <f t="shared" si="1"/>
        <v>144122</v>
      </c>
      <c r="P11" s="151">
        <v>85</v>
      </c>
      <c r="Q11" s="325">
        <f>O11+P11</f>
        <v>144207</v>
      </c>
      <c r="R11" s="40">
        <v>87279</v>
      </c>
      <c r="S11" s="38">
        <v>74240</v>
      </c>
      <c r="T11" s="202">
        <f t="shared" ref="T11" si="2">SUM(R11:S11)</f>
        <v>161519</v>
      </c>
      <c r="U11" s="151">
        <v>498</v>
      </c>
      <c r="V11" s="325">
        <f t="shared" si="0"/>
        <v>162017</v>
      </c>
      <c r="W11" s="41">
        <f>IF(Q11=0,0,((V11/Q11)-1)*100)</f>
        <v>12.350301996435675</v>
      </c>
    </row>
    <row r="12" spans="2:27" ht="14.25" thickTop="1" thickBot="1">
      <c r="B12" s="133" t="s">
        <v>57</v>
      </c>
      <c r="C12" s="134">
        <f t="shared" ref="C12:E12" si="3">+C9+C10+C11</f>
        <v>1420</v>
      </c>
      <c r="D12" s="136">
        <f t="shared" si="3"/>
        <v>1421</v>
      </c>
      <c r="E12" s="190">
        <f t="shared" si="3"/>
        <v>2841</v>
      </c>
      <c r="F12" s="134">
        <f t="shared" ref="F12:H12" si="4">+F9+F10+F11</f>
        <v>1613</v>
      </c>
      <c r="G12" s="136">
        <f t="shared" si="4"/>
        <v>1611</v>
      </c>
      <c r="H12" s="190">
        <f t="shared" si="4"/>
        <v>3224</v>
      </c>
      <c r="I12" s="137">
        <f>IF(E12=0,0,((H12/E12)-1)*100)</f>
        <v>13.48116860260471</v>
      </c>
      <c r="J12" s="4"/>
      <c r="K12" s="4"/>
      <c r="L12" s="42" t="s">
        <v>57</v>
      </c>
      <c r="M12" s="46">
        <f t="shared" ref="M12:Q12" si="5">+M9+M10+M11</f>
        <v>201916</v>
      </c>
      <c r="N12" s="44">
        <f t="shared" si="5"/>
        <v>187426</v>
      </c>
      <c r="O12" s="203">
        <f t="shared" si="5"/>
        <v>389342</v>
      </c>
      <c r="P12" s="44">
        <f t="shared" si="5"/>
        <v>217</v>
      </c>
      <c r="Q12" s="203">
        <f t="shared" si="5"/>
        <v>389559</v>
      </c>
      <c r="R12" s="46">
        <f t="shared" ref="R12:V12" si="6">+R9+R10+R11</f>
        <v>232581</v>
      </c>
      <c r="S12" s="44">
        <f t="shared" si="6"/>
        <v>215917</v>
      </c>
      <c r="T12" s="203">
        <f t="shared" si="6"/>
        <v>448498</v>
      </c>
      <c r="U12" s="44">
        <f t="shared" si="6"/>
        <v>719</v>
      </c>
      <c r="V12" s="203">
        <f t="shared" si="6"/>
        <v>449217</v>
      </c>
      <c r="W12" s="47">
        <f>IF(Q12=0,0,((V12/Q12)-1)*100)</f>
        <v>15.314239948249163</v>
      </c>
    </row>
    <row r="13" spans="2:27" ht="14.25" thickTop="1" thickBot="1">
      <c r="B13" s="112" t="s">
        <v>13</v>
      </c>
      <c r="C13" s="126">
        <v>534</v>
      </c>
      <c r="D13" s="128">
        <v>535</v>
      </c>
      <c r="E13" s="186">
        <f>SUM(C13:D13)</f>
        <v>1069</v>
      </c>
      <c r="F13" s="126">
        <v>578</v>
      </c>
      <c r="G13" s="128">
        <v>576</v>
      </c>
      <c r="H13" s="186">
        <f>SUM(F13:G13)</f>
        <v>1154</v>
      </c>
      <c r="I13" s="129">
        <f t="shared" ref="I13" si="7">IF(E13=0,0,((H13/E13)-1)*100)</f>
        <v>7.9513564078578014</v>
      </c>
      <c r="J13" s="4"/>
      <c r="K13" s="4"/>
      <c r="L13" s="14" t="s">
        <v>13</v>
      </c>
      <c r="M13" s="40">
        <v>77450</v>
      </c>
      <c r="N13" s="38">
        <v>80995</v>
      </c>
      <c r="O13" s="202">
        <f>SUM(M13:N13)</f>
        <v>158445</v>
      </c>
      <c r="P13" s="151">
        <v>2</v>
      </c>
      <c r="Q13" s="202">
        <f>O13+P13</f>
        <v>158447</v>
      </c>
      <c r="R13" s="40">
        <v>80204</v>
      </c>
      <c r="S13" s="38">
        <v>84229</v>
      </c>
      <c r="T13" s="202">
        <f>SUM(R13:S13)</f>
        <v>164433</v>
      </c>
      <c r="U13" s="151">
        <v>4</v>
      </c>
      <c r="V13" s="202">
        <f>T13+U13</f>
        <v>164437</v>
      </c>
      <c r="W13" s="41">
        <f t="shared" ref="W13" si="8">IF(Q13=0,0,((V13/Q13)-1)*100)</f>
        <v>3.7804439339337526</v>
      </c>
    </row>
    <row r="14" spans="2:27" ht="14.25" thickTop="1" thickBot="1">
      <c r="B14" s="133" t="s">
        <v>64</v>
      </c>
      <c r="C14" s="134">
        <f>+C12+C13</f>
        <v>1954</v>
      </c>
      <c r="D14" s="136">
        <f t="shared" ref="D14:H14" si="9">+D12+D13</f>
        <v>1956</v>
      </c>
      <c r="E14" s="187">
        <f t="shared" si="9"/>
        <v>3910</v>
      </c>
      <c r="F14" s="134">
        <f t="shared" si="9"/>
        <v>2191</v>
      </c>
      <c r="G14" s="136">
        <f t="shared" si="9"/>
        <v>2187</v>
      </c>
      <c r="H14" s="187">
        <f t="shared" si="9"/>
        <v>4378</v>
      </c>
      <c r="I14" s="138">
        <f>IF(E14=0,0,((H14/E14)-1)*100)</f>
        <v>11.969309462915611</v>
      </c>
      <c r="J14" s="8"/>
      <c r="K14" s="4"/>
      <c r="L14" s="42" t="s">
        <v>64</v>
      </c>
      <c r="M14" s="46">
        <f>+M12+M13</f>
        <v>279366</v>
      </c>
      <c r="N14" s="44">
        <f t="shared" ref="N14:V14" si="10">+N12+N13</f>
        <v>268421</v>
      </c>
      <c r="O14" s="203">
        <f t="shared" si="10"/>
        <v>547787</v>
      </c>
      <c r="P14" s="45">
        <f t="shared" si="10"/>
        <v>219</v>
      </c>
      <c r="Q14" s="206">
        <f t="shared" si="10"/>
        <v>548006</v>
      </c>
      <c r="R14" s="46">
        <f t="shared" si="10"/>
        <v>312785</v>
      </c>
      <c r="S14" s="44">
        <f t="shared" si="10"/>
        <v>300146</v>
      </c>
      <c r="T14" s="203">
        <f t="shared" si="10"/>
        <v>612931</v>
      </c>
      <c r="U14" s="45">
        <f t="shared" si="10"/>
        <v>723</v>
      </c>
      <c r="V14" s="206">
        <f t="shared" si="10"/>
        <v>613654</v>
      </c>
      <c r="W14" s="47">
        <f>IF(Q14=0,0,((V14/Q14)-1)*100)</f>
        <v>11.979430882143616</v>
      </c>
      <c r="X14" s="347"/>
      <c r="Z14" s="347"/>
      <c r="AA14" s="347"/>
    </row>
    <row r="15" spans="2:27" ht="13.5" thickTop="1">
      <c r="B15" s="112" t="s">
        <v>14</v>
      </c>
      <c r="C15" s="126">
        <v>481</v>
      </c>
      <c r="D15" s="128">
        <v>480</v>
      </c>
      <c r="E15" s="186">
        <f>SUM(C15:D15)</f>
        <v>961</v>
      </c>
      <c r="F15" s="126"/>
      <c r="G15" s="128"/>
      <c r="H15" s="186"/>
      <c r="I15" s="129"/>
      <c r="J15" s="4"/>
      <c r="K15" s="4"/>
      <c r="L15" s="14" t="s">
        <v>14</v>
      </c>
      <c r="M15" s="40">
        <v>68920</v>
      </c>
      <c r="N15" s="38">
        <v>71986</v>
      </c>
      <c r="O15" s="202">
        <f t="shared" ref="O15" si="11">SUM(M15:N15)</f>
        <v>140906</v>
      </c>
      <c r="P15" s="151">
        <v>4</v>
      </c>
      <c r="Q15" s="202">
        <f>O15+P15</f>
        <v>140910</v>
      </c>
      <c r="R15" s="40"/>
      <c r="S15" s="38"/>
      <c r="T15" s="202"/>
      <c r="U15" s="151"/>
      <c r="V15" s="202"/>
      <c r="W15" s="41"/>
    </row>
    <row r="16" spans="2:27" ht="13.5" thickBot="1">
      <c r="B16" s="112" t="s">
        <v>15</v>
      </c>
      <c r="C16" s="126">
        <v>505</v>
      </c>
      <c r="D16" s="128">
        <v>505</v>
      </c>
      <c r="E16" s="186">
        <f>SUM(C16:D16)</f>
        <v>1010</v>
      </c>
      <c r="F16" s="126"/>
      <c r="G16" s="128"/>
      <c r="H16" s="186"/>
      <c r="I16" s="129"/>
      <c r="J16" s="8"/>
      <c r="K16" s="4"/>
      <c r="L16" s="14" t="s">
        <v>15</v>
      </c>
      <c r="M16" s="40">
        <v>70593</v>
      </c>
      <c r="N16" s="38">
        <v>74783</v>
      </c>
      <c r="O16" s="202">
        <f>SUM(M16:N16)</f>
        <v>145376</v>
      </c>
      <c r="P16" s="151">
        <v>126</v>
      </c>
      <c r="Q16" s="202">
        <f>O16+P16</f>
        <v>145502</v>
      </c>
      <c r="R16" s="40"/>
      <c r="S16" s="38"/>
      <c r="T16" s="202"/>
      <c r="U16" s="151"/>
      <c r="V16" s="202"/>
      <c r="W16" s="41"/>
    </row>
    <row r="17" spans="2:27" ht="14.25" thickTop="1" thickBot="1">
      <c r="B17" s="133" t="s">
        <v>61</v>
      </c>
      <c r="C17" s="134">
        <f t="shared" ref="C17:E17" si="12">+C13+C15+C16</f>
        <v>1520</v>
      </c>
      <c r="D17" s="136">
        <f t="shared" si="12"/>
        <v>1520</v>
      </c>
      <c r="E17" s="187">
        <f t="shared" si="12"/>
        <v>3040</v>
      </c>
      <c r="F17" s="134"/>
      <c r="G17" s="136"/>
      <c r="H17" s="187"/>
      <c r="I17" s="138"/>
      <c r="J17" s="8"/>
      <c r="K17" s="8"/>
      <c r="L17" s="42" t="s">
        <v>61</v>
      </c>
      <c r="M17" s="46">
        <f t="shared" ref="M17:Q17" si="13">+M13+M15+M16</f>
        <v>216963</v>
      </c>
      <c r="N17" s="44">
        <f t="shared" si="13"/>
        <v>227764</v>
      </c>
      <c r="O17" s="203">
        <f t="shared" si="13"/>
        <v>444727</v>
      </c>
      <c r="P17" s="44">
        <f t="shared" si="13"/>
        <v>132</v>
      </c>
      <c r="Q17" s="203">
        <f t="shared" si="13"/>
        <v>444859</v>
      </c>
      <c r="R17" s="46"/>
      <c r="S17" s="44"/>
      <c r="T17" s="203"/>
      <c r="U17" s="44"/>
      <c r="V17" s="203"/>
      <c r="W17" s="47"/>
      <c r="X17" s="347"/>
      <c r="Z17" s="347"/>
      <c r="AA17" s="347"/>
    </row>
    <row r="18" spans="2:27" ht="13.5" thickTop="1">
      <c r="B18" s="112" t="s">
        <v>16</v>
      </c>
      <c r="C18" s="139">
        <v>503</v>
      </c>
      <c r="D18" s="141">
        <v>505</v>
      </c>
      <c r="E18" s="186">
        <f t="shared" ref="E18" si="14">SUM(C18:D18)</f>
        <v>1008</v>
      </c>
      <c r="F18" s="139"/>
      <c r="G18" s="141"/>
      <c r="H18" s="186"/>
      <c r="I18" s="129"/>
      <c r="J18" s="8"/>
      <c r="K18" s="4"/>
      <c r="L18" s="14" t="s">
        <v>16</v>
      </c>
      <c r="M18" s="40">
        <v>69715</v>
      </c>
      <c r="N18" s="38">
        <v>69118</v>
      </c>
      <c r="O18" s="202">
        <f t="shared" ref="O18" si="15">SUM(M18:N18)</f>
        <v>138833</v>
      </c>
      <c r="P18" s="151">
        <v>5</v>
      </c>
      <c r="Q18" s="202">
        <f>O18+P18</f>
        <v>138838</v>
      </c>
      <c r="R18" s="40"/>
      <c r="S18" s="38"/>
      <c r="T18" s="202"/>
      <c r="U18" s="151"/>
      <c r="V18" s="202"/>
      <c r="W18" s="41"/>
    </row>
    <row r="19" spans="2:27">
      <c r="B19" s="112" t="s">
        <v>17</v>
      </c>
      <c r="C19" s="139">
        <v>492</v>
      </c>
      <c r="D19" s="141">
        <v>488</v>
      </c>
      <c r="E19" s="186">
        <f>SUM(C19:D19)</f>
        <v>980</v>
      </c>
      <c r="F19" s="139"/>
      <c r="G19" s="141"/>
      <c r="H19" s="186"/>
      <c r="I19" s="129"/>
      <c r="K19" s="4"/>
      <c r="L19" s="14" t="s">
        <v>17</v>
      </c>
      <c r="M19" s="40">
        <v>64708</v>
      </c>
      <c r="N19" s="38">
        <v>63824</v>
      </c>
      <c r="O19" s="202">
        <f>SUM(M19:N19)</f>
        <v>128532</v>
      </c>
      <c r="P19" s="151">
        <v>2</v>
      </c>
      <c r="Q19" s="202">
        <f>O19+P19</f>
        <v>128534</v>
      </c>
      <c r="R19" s="40"/>
      <c r="S19" s="38"/>
      <c r="T19" s="202"/>
      <c r="U19" s="151"/>
      <c r="V19" s="202"/>
      <c r="W19" s="41"/>
    </row>
    <row r="20" spans="2:27" ht="13.5" thickBot="1">
      <c r="B20" s="112" t="s">
        <v>18</v>
      </c>
      <c r="C20" s="139">
        <v>495</v>
      </c>
      <c r="D20" s="141">
        <v>495</v>
      </c>
      <c r="E20" s="186">
        <f t="shared" ref="E20" si="16">SUM(C20:D20)</f>
        <v>990</v>
      </c>
      <c r="F20" s="139"/>
      <c r="G20" s="141"/>
      <c r="H20" s="186"/>
      <c r="I20" s="129"/>
      <c r="J20" s="9"/>
      <c r="K20" s="4"/>
      <c r="L20" s="14" t="s">
        <v>18</v>
      </c>
      <c r="M20" s="40">
        <v>68557</v>
      </c>
      <c r="N20" s="38">
        <v>65736</v>
      </c>
      <c r="O20" s="202">
        <f t="shared" ref="O20" si="17">SUM(M20:N20)</f>
        <v>134293</v>
      </c>
      <c r="P20" s="151">
        <v>2</v>
      </c>
      <c r="Q20" s="202">
        <f>O20+P20</f>
        <v>134295</v>
      </c>
      <c r="R20" s="40"/>
      <c r="S20" s="38"/>
      <c r="T20" s="202"/>
      <c r="U20" s="151"/>
      <c r="V20" s="202"/>
      <c r="W20" s="41"/>
    </row>
    <row r="21" spans="2:27" ht="15.75" customHeight="1" thickTop="1" thickBot="1">
      <c r="B21" s="142" t="s">
        <v>19</v>
      </c>
      <c r="C21" s="134">
        <f t="shared" ref="C21:E21" si="18">+C18+C19+C20</f>
        <v>1490</v>
      </c>
      <c r="D21" s="145">
        <f t="shared" si="18"/>
        <v>1488</v>
      </c>
      <c r="E21" s="188">
        <f t="shared" si="18"/>
        <v>2978</v>
      </c>
      <c r="F21" s="134"/>
      <c r="G21" s="145"/>
      <c r="H21" s="188"/>
      <c r="I21" s="137"/>
      <c r="J21" s="10"/>
      <c r="K21" s="11"/>
      <c r="L21" s="48" t="s">
        <v>19</v>
      </c>
      <c r="M21" s="49">
        <f t="shared" ref="M21:Q21" si="19">+M18+M19+M20</f>
        <v>202980</v>
      </c>
      <c r="N21" s="50">
        <f t="shared" si="19"/>
        <v>198678</v>
      </c>
      <c r="O21" s="204">
        <f t="shared" si="19"/>
        <v>401658</v>
      </c>
      <c r="P21" s="50">
        <f t="shared" si="19"/>
        <v>9</v>
      </c>
      <c r="Q21" s="204">
        <f t="shared" si="19"/>
        <v>401667</v>
      </c>
      <c r="R21" s="49"/>
      <c r="S21" s="50"/>
      <c r="T21" s="204"/>
      <c r="U21" s="50"/>
      <c r="V21" s="204"/>
      <c r="W21" s="51"/>
    </row>
    <row r="22" spans="2:27" ht="13.5" thickTop="1">
      <c r="B22" s="112" t="s">
        <v>20</v>
      </c>
      <c r="C22" s="126">
        <v>483</v>
      </c>
      <c r="D22" s="128">
        <v>484</v>
      </c>
      <c r="E22" s="189">
        <f t="shared" ref="E22:E24" si="20">SUM(C22:D22)</f>
        <v>967</v>
      </c>
      <c r="F22" s="126"/>
      <c r="G22" s="128"/>
      <c r="H22" s="189"/>
      <c r="I22" s="129"/>
      <c r="J22" s="8"/>
      <c r="K22" s="8"/>
      <c r="L22" s="14" t="s">
        <v>21</v>
      </c>
      <c r="M22" s="40">
        <v>70436</v>
      </c>
      <c r="N22" s="38">
        <v>68288</v>
      </c>
      <c r="O22" s="202">
        <f t="shared" ref="O22:O24" si="21">SUM(M22:N22)</f>
        <v>138724</v>
      </c>
      <c r="P22" s="151">
        <v>1</v>
      </c>
      <c r="Q22" s="202">
        <f>O22+P22</f>
        <v>138725</v>
      </c>
      <c r="R22" s="40"/>
      <c r="S22" s="38"/>
      <c r="T22" s="202"/>
      <c r="U22" s="151"/>
      <c r="V22" s="202"/>
      <c r="W22" s="41"/>
    </row>
    <row r="23" spans="2:27">
      <c r="B23" s="112" t="s">
        <v>22</v>
      </c>
      <c r="C23" s="126">
        <v>507</v>
      </c>
      <c r="D23" s="128">
        <v>507</v>
      </c>
      <c r="E23" s="180">
        <f t="shared" si="20"/>
        <v>1014</v>
      </c>
      <c r="F23" s="126"/>
      <c r="G23" s="128"/>
      <c r="H23" s="180"/>
      <c r="I23" s="129"/>
      <c r="J23" s="8"/>
      <c r="K23" s="8"/>
      <c r="L23" s="14" t="s">
        <v>22</v>
      </c>
      <c r="M23" s="40">
        <v>69933</v>
      </c>
      <c r="N23" s="38">
        <v>70331</v>
      </c>
      <c r="O23" s="202">
        <f t="shared" si="21"/>
        <v>140264</v>
      </c>
      <c r="P23" s="151">
        <v>103</v>
      </c>
      <c r="Q23" s="202">
        <f>O23+P23</f>
        <v>140367</v>
      </c>
      <c r="R23" s="40"/>
      <c r="S23" s="38"/>
      <c r="T23" s="202"/>
      <c r="U23" s="151"/>
      <c r="V23" s="202"/>
      <c r="W23" s="41"/>
    </row>
    <row r="24" spans="2:27" ht="13.5" thickBot="1">
      <c r="B24" s="112" t="s">
        <v>23</v>
      </c>
      <c r="C24" s="126">
        <v>502</v>
      </c>
      <c r="D24" s="147">
        <v>503</v>
      </c>
      <c r="E24" s="184">
        <f t="shared" si="20"/>
        <v>1005</v>
      </c>
      <c r="F24" s="126"/>
      <c r="G24" s="147"/>
      <c r="H24" s="184"/>
      <c r="I24" s="148"/>
      <c r="J24" s="8"/>
      <c r="K24" s="8"/>
      <c r="L24" s="14" t="s">
        <v>23</v>
      </c>
      <c r="M24" s="40">
        <v>68474</v>
      </c>
      <c r="N24" s="38">
        <v>63953</v>
      </c>
      <c r="O24" s="202">
        <f t="shared" si="21"/>
        <v>132427</v>
      </c>
      <c r="P24" s="151">
        <v>5</v>
      </c>
      <c r="Q24" s="202">
        <f>O24+P24</f>
        <v>132432</v>
      </c>
      <c r="R24" s="40"/>
      <c r="S24" s="38"/>
      <c r="T24" s="202"/>
      <c r="U24" s="151"/>
      <c r="V24" s="202"/>
      <c r="W24" s="41"/>
    </row>
    <row r="25" spans="2:27" ht="14.25" thickTop="1" thickBot="1">
      <c r="B25" s="133" t="s">
        <v>24</v>
      </c>
      <c r="C25" s="134">
        <f t="shared" ref="C25:E25" si="22">+C22+C23+C24</f>
        <v>1492</v>
      </c>
      <c r="D25" s="136">
        <f t="shared" si="22"/>
        <v>1494</v>
      </c>
      <c r="E25" s="190">
        <f t="shared" si="22"/>
        <v>2986</v>
      </c>
      <c r="F25" s="134"/>
      <c r="G25" s="136"/>
      <c r="H25" s="190"/>
      <c r="I25" s="137"/>
      <c r="J25" s="4"/>
      <c r="K25" s="4"/>
      <c r="L25" s="42" t="s">
        <v>24</v>
      </c>
      <c r="M25" s="46">
        <f t="shared" ref="M25:Q25" si="23">+M22+M23+M24</f>
        <v>208843</v>
      </c>
      <c r="N25" s="44">
        <f t="shared" si="23"/>
        <v>202572</v>
      </c>
      <c r="O25" s="203">
        <f t="shared" si="23"/>
        <v>411415</v>
      </c>
      <c r="P25" s="44">
        <f t="shared" si="23"/>
        <v>109</v>
      </c>
      <c r="Q25" s="203">
        <f t="shared" si="23"/>
        <v>411524</v>
      </c>
      <c r="R25" s="46"/>
      <c r="S25" s="44"/>
      <c r="T25" s="203"/>
      <c r="U25" s="44"/>
      <c r="V25" s="203"/>
      <c r="W25" s="47"/>
    </row>
    <row r="26" spans="2:27" ht="14.25" thickTop="1" thickBot="1">
      <c r="B26" s="133" t="s">
        <v>7</v>
      </c>
      <c r="C26" s="134">
        <f>+C17+C21+C25</f>
        <v>4502</v>
      </c>
      <c r="D26" s="136">
        <f t="shared" ref="D26:E26" si="24">+D17+D21+D25</f>
        <v>4502</v>
      </c>
      <c r="E26" s="187">
        <f t="shared" si="24"/>
        <v>9004</v>
      </c>
      <c r="F26" s="134"/>
      <c r="G26" s="136"/>
      <c r="H26" s="187"/>
      <c r="I26" s="138"/>
      <c r="J26" s="8"/>
      <c r="K26" s="8"/>
      <c r="L26" s="42" t="s">
        <v>7</v>
      </c>
      <c r="M26" s="46">
        <f>+M17+M21+M25</f>
        <v>628786</v>
      </c>
      <c r="N26" s="44">
        <f t="shared" ref="N26:Q26" si="25">+N17+N21+N25</f>
        <v>629014</v>
      </c>
      <c r="O26" s="203">
        <f t="shared" si="25"/>
        <v>1257800</v>
      </c>
      <c r="P26" s="44">
        <f t="shared" si="25"/>
        <v>250</v>
      </c>
      <c r="Q26" s="203">
        <f t="shared" si="25"/>
        <v>1258050</v>
      </c>
      <c r="R26" s="46"/>
      <c r="S26" s="44"/>
      <c r="T26" s="203"/>
      <c r="U26" s="44"/>
      <c r="V26" s="203"/>
      <c r="W26" s="47"/>
      <c r="X26" s="347"/>
      <c r="Z26" s="347"/>
      <c r="AA26" s="347"/>
    </row>
    <row r="27" spans="2:27" ht="14.25" thickTop="1" thickBot="1">
      <c r="B27" s="149" t="s">
        <v>60</v>
      </c>
      <c r="C27" s="108"/>
      <c r="D27" s="108"/>
      <c r="E27" s="108"/>
      <c r="F27" s="108"/>
      <c r="G27" s="108"/>
      <c r="H27" s="108"/>
      <c r="I27" s="109"/>
      <c r="J27" s="4"/>
      <c r="K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2:27" ht="13.5" thickTop="1">
      <c r="B28" s="424" t="s">
        <v>25</v>
      </c>
      <c r="C28" s="425"/>
      <c r="D28" s="425"/>
      <c r="E28" s="425"/>
      <c r="F28" s="425"/>
      <c r="G28" s="425"/>
      <c r="H28" s="425"/>
      <c r="I28" s="426"/>
      <c r="J28" s="4"/>
      <c r="K28" s="4"/>
      <c r="L28" s="427" t="s">
        <v>26</v>
      </c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9"/>
    </row>
    <row r="29" spans="2:27" ht="13.5" thickBot="1">
      <c r="B29" s="430" t="s">
        <v>47</v>
      </c>
      <c r="C29" s="431"/>
      <c r="D29" s="431"/>
      <c r="E29" s="431"/>
      <c r="F29" s="431"/>
      <c r="G29" s="431"/>
      <c r="H29" s="431"/>
      <c r="I29" s="432"/>
      <c r="J29" s="4"/>
      <c r="K29" s="4"/>
      <c r="L29" s="433" t="s">
        <v>49</v>
      </c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5"/>
    </row>
    <row r="30" spans="2:27" ht="14.25" thickTop="1" thickBot="1">
      <c r="B30" s="107"/>
      <c r="C30" s="108"/>
      <c r="D30" s="108"/>
      <c r="E30" s="108"/>
      <c r="F30" s="108"/>
      <c r="G30" s="108"/>
      <c r="H30" s="108"/>
      <c r="I30" s="109"/>
      <c r="J30" s="4"/>
      <c r="K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2:27" ht="14.25" thickTop="1" thickBot="1">
      <c r="B31" s="110"/>
      <c r="C31" s="436" t="s">
        <v>59</v>
      </c>
      <c r="D31" s="437"/>
      <c r="E31" s="438"/>
      <c r="F31" s="436" t="s">
        <v>63</v>
      </c>
      <c r="G31" s="437"/>
      <c r="H31" s="438"/>
      <c r="I31" s="111" t="s">
        <v>2</v>
      </c>
      <c r="J31" s="4"/>
      <c r="K31" s="4"/>
      <c r="L31" s="12"/>
      <c r="M31" s="439" t="s">
        <v>59</v>
      </c>
      <c r="N31" s="440"/>
      <c r="O31" s="440"/>
      <c r="P31" s="440"/>
      <c r="Q31" s="441"/>
      <c r="R31" s="439" t="s">
        <v>59</v>
      </c>
      <c r="S31" s="440"/>
      <c r="T31" s="440"/>
      <c r="U31" s="440"/>
      <c r="V31" s="441"/>
      <c r="W31" s="13" t="s">
        <v>2</v>
      </c>
    </row>
    <row r="32" spans="2:27" ht="13.5" thickTop="1">
      <c r="B32" s="112" t="s">
        <v>3</v>
      </c>
      <c r="C32" s="113"/>
      <c r="D32" s="114"/>
      <c r="E32" s="115"/>
      <c r="F32" s="113"/>
      <c r="G32" s="114"/>
      <c r="H32" s="115"/>
      <c r="I32" s="116" t="s">
        <v>4</v>
      </c>
      <c r="J32" s="4"/>
      <c r="K32" s="4"/>
      <c r="L32" s="14" t="s">
        <v>3</v>
      </c>
      <c r="M32" s="20"/>
      <c r="N32" s="16"/>
      <c r="O32" s="17"/>
      <c r="P32" s="18"/>
      <c r="Q32" s="21"/>
      <c r="R32" s="20"/>
      <c r="S32" s="16"/>
      <c r="T32" s="17"/>
      <c r="U32" s="18"/>
      <c r="V32" s="21"/>
      <c r="W32" s="22" t="s">
        <v>4</v>
      </c>
    </row>
    <row r="33" spans="2:27" ht="13.5" thickBot="1">
      <c r="B33" s="117"/>
      <c r="C33" s="118" t="s">
        <v>5</v>
      </c>
      <c r="D33" s="119" t="s">
        <v>6</v>
      </c>
      <c r="E33" s="422" t="s">
        <v>7</v>
      </c>
      <c r="F33" s="118" t="s">
        <v>5</v>
      </c>
      <c r="G33" s="119" t="s">
        <v>6</v>
      </c>
      <c r="H33" s="120" t="s">
        <v>7</v>
      </c>
      <c r="I33" s="121"/>
      <c r="J33" s="4"/>
      <c r="K33" s="4"/>
      <c r="L33" s="23"/>
      <c r="M33" s="28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2:27" ht="5.25" customHeight="1" thickTop="1">
      <c r="B34" s="112"/>
      <c r="C34" s="122"/>
      <c r="D34" s="123"/>
      <c r="E34" s="124"/>
      <c r="F34" s="122"/>
      <c r="G34" s="123"/>
      <c r="H34" s="124"/>
      <c r="I34" s="125"/>
      <c r="J34" s="4"/>
      <c r="K34" s="4"/>
      <c r="L34" s="14"/>
      <c r="M34" s="34"/>
      <c r="N34" s="31"/>
      <c r="O34" s="32"/>
      <c r="P34" s="33"/>
      <c r="Q34" s="35"/>
      <c r="R34" s="34"/>
      <c r="S34" s="31"/>
      <c r="T34" s="32"/>
      <c r="U34" s="33"/>
      <c r="V34" s="35"/>
      <c r="W34" s="36"/>
    </row>
    <row r="35" spans="2:27">
      <c r="B35" s="112" t="s">
        <v>10</v>
      </c>
      <c r="C35" s="126">
        <v>624</v>
      </c>
      <c r="D35" s="128">
        <v>620</v>
      </c>
      <c r="E35" s="186">
        <f t="shared" ref="E35:E37" si="26">SUM(C35:D35)</f>
        <v>1244</v>
      </c>
      <c r="F35" s="126">
        <v>719</v>
      </c>
      <c r="G35" s="128">
        <v>716</v>
      </c>
      <c r="H35" s="186">
        <f t="shared" ref="H35:H37" si="27">SUM(F35:G35)</f>
        <v>1435</v>
      </c>
      <c r="I35" s="129">
        <f t="shared" ref="I35:I37" si="28">IF(E35=0,0,((H35/E35)-1)*100)</f>
        <v>15.353697749196149</v>
      </c>
      <c r="J35" s="4"/>
      <c r="K35" s="7"/>
      <c r="L35" s="14" t="s">
        <v>10</v>
      </c>
      <c r="M35" s="40">
        <v>97987</v>
      </c>
      <c r="N35" s="38">
        <v>94774</v>
      </c>
      <c r="O35" s="202">
        <f>SUM(M35:N35)</f>
        <v>192761</v>
      </c>
      <c r="P35" s="151">
        <v>0</v>
      </c>
      <c r="Q35" s="202">
        <f>O35+P35</f>
        <v>192761</v>
      </c>
      <c r="R35" s="40">
        <v>105028</v>
      </c>
      <c r="S35" s="38">
        <v>106103</v>
      </c>
      <c r="T35" s="202">
        <f>SUM(R35:S35)</f>
        <v>211131</v>
      </c>
      <c r="U35" s="151">
        <v>273</v>
      </c>
      <c r="V35" s="202">
        <f t="shared" ref="V35:V37" si="29">T35+U35</f>
        <v>211404</v>
      </c>
      <c r="W35" s="41">
        <f t="shared" ref="W35:W37" si="30">IF(Q35=0,0,((V35/Q35)-1)*100)</f>
        <v>9.6715621935972607</v>
      </c>
    </row>
    <row r="36" spans="2:27">
      <c r="B36" s="112" t="s">
        <v>11</v>
      </c>
      <c r="C36" s="126">
        <v>628</v>
      </c>
      <c r="D36" s="128">
        <v>630</v>
      </c>
      <c r="E36" s="186">
        <f t="shared" si="26"/>
        <v>1258</v>
      </c>
      <c r="F36" s="126">
        <v>716</v>
      </c>
      <c r="G36" s="128">
        <v>714</v>
      </c>
      <c r="H36" s="186">
        <f>SUM(F36:G36)</f>
        <v>1430</v>
      </c>
      <c r="I36" s="129">
        <f t="shared" si="28"/>
        <v>13.672496025437209</v>
      </c>
      <c r="J36" s="4"/>
      <c r="K36" s="7"/>
      <c r="L36" s="14" t="s">
        <v>11</v>
      </c>
      <c r="M36" s="40">
        <v>96142</v>
      </c>
      <c r="N36" s="38">
        <v>93253</v>
      </c>
      <c r="O36" s="202">
        <f t="shared" ref="O36:O37" si="31">SUM(M36:N36)</f>
        <v>189395</v>
      </c>
      <c r="P36" s="151">
        <v>99</v>
      </c>
      <c r="Q36" s="202">
        <f>O36+P36</f>
        <v>189494</v>
      </c>
      <c r="R36" s="40">
        <v>102442</v>
      </c>
      <c r="S36" s="38">
        <v>99556</v>
      </c>
      <c r="T36" s="202">
        <f>SUM(R36:S36)</f>
        <v>201998</v>
      </c>
      <c r="U36" s="151">
        <v>0</v>
      </c>
      <c r="V36" s="202">
        <f>T36+U36</f>
        <v>201998</v>
      </c>
      <c r="W36" s="41">
        <f t="shared" si="30"/>
        <v>6.5986258140099396</v>
      </c>
    </row>
    <row r="37" spans="2:27" ht="13.5" thickBot="1">
      <c r="B37" s="117" t="s">
        <v>12</v>
      </c>
      <c r="C37" s="130">
        <v>661</v>
      </c>
      <c r="D37" s="132">
        <v>661</v>
      </c>
      <c r="E37" s="186">
        <f t="shared" si="26"/>
        <v>1322</v>
      </c>
      <c r="F37" s="130">
        <v>741</v>
      </c>
      <c r="G37" s="132">
        <v>741</v>
      </c>
      <c r="H37" s="186">
        <f t="shared" si="27"/>
        <v>1482</v>
      </c>
      <c r="I37" s="129">
        <f t="shared" si="28"/>
        <v>12.102874432677769</v>
      </c>
      <c r="J37" s="4"/>
      <c r="K37" s="7"/>
      <c r="L37" s="23" t="s">
        <v>12</v>
      </c>
      <c r="M37" s="40">
        <v>101755</v>
      </c>
      <c r="N37" s="38">
        <v>90451</v>
      </c>
      <c r="O37" s="202">
        <f t="shared" si="31"/>
        <v>192206</v>
      </c>
      <c r="P37" s="39">
        <v>163</v>
      </c>
      <c r="Q37" s="205">
        <f>O37+P37</f>
        <v>192369</v>
      </c>
      <c r="R37" s="40">
        <v>110321</v>
      </c>
      <c r="S37" s="38">
        <v>96028</v>
      </c>
      <c r="T37" s="202">
        <f t="shared" ref="T37" si="32">SUM(R37:S37)</f>
        <v>206349</v>
      </c>
      <c r="U37" s="39">
        <v>110</v>
      </c>
      <c r="V37" s="205">
        <f t="shared" si="29"/>
        <v>206459</v>
      </c>
      <c r="W37" s="41">
        <f t="shared" si="30"/>
        <v>7.3244649605705758</v>
      </c>
    </row>
    <row r="38" spans="2:27" ht="14.25" thickTop="1" thickBot="1">
      <c r="B38" s="133" t="s">
        <v>57</v>
      </c>
      <c r="C38" s="134">
        <f t="shared" ref="C38:E38" si="33">+C35+C36+C37</f>
        <v>1913</v>
      </c>
      <c r="D38" s="136">
        <f t="shared" si="33"/>
        <v>1911</v>
      </c>
      <c r="E38" s="190">
        <f t="shared" si="33"/>
        <v>3824</v>
      </c>
      <c r="F38" s="134">
        <f t="shared" ref="F38" si="34">+F35+F36+F37</f>
        <v>2176</v>
      </c>
      <c r="G38" s="136">
        <f t="shared" ref="G38" si="35">+G35+G36+G37</f>
        <v>2171</v>
      </c>
      <c r="H38" s="190">
        <f t="shared" ref="H38" si="36">+H35+H36+H37</f>
        <v>4347</v>
      </c>
      <c r="I38" s="137">
        <f>IF(E38=0,0,((H38/E38)-1)*100)</f>
        <v>13.676778242677834</v>
      </c>
      <c r="J38" s="4"/>
      <c r="K38" s="4"/>
      <c r="L38" s="42" t="s">
        <v>57</v>
      </c>
      <c r="M38" s="46">
        <f t="shared" ref="M38:Q38" si="37">+M35+M36+M37</f>
        <v>295884</v>
      </c>
      <c r="N38" s="44">
        <f t="shared" si="37"/>
        <v>278478</v>
      </c>
      <c r="O38" s="203">
        <f t="shared" si="37"/>
        <v>574362</v>
      </c>
      <c r="P38" s="44">
        <f t="shared" si="37"/>
        <v>262</v>
      </c>
      <c r="Q38" s="203">
        <f t="shared" si="37"/>
        <v>574624</v>
      </c>
      <c r="R38" s="46">
        <f t="shared" ref="R38" si="38">+R35+R36+R37</f>
        <v>317791</v>
      </c>
      <c r="S38" s="44">
        <f t="shared" ref="S38" si="39">+S35+S36+S37</f>
        <v>301687</v>
      </c>
      <c r="T38" s="203">
        <f t="shared" ref="T38" si="40">+T35+T36+T37</f>
        <v>619478</v>
      </c>
      <c r="U38" s="44">
        <f t="shared" ref="U38" si="41">+U35+U36+U37</f>
        <v>383</v>
      </c>
      <c r="V38" s="203">
        <f t="shared" ref="V38" si="42">+V35+V36+V37</f>
        <v>619861</v>
      </c>
      <c r="W38" s="47">
        <f>IF(Q38=0,0,((V38/Q38)-1)*100)</f>
        <v>7.8724522470345892</v>
      </c>
    </row>
    <row r="39" spans="2:27" ht="14.25" thickTop="1" thickBot="1">
      <c r="B39" s="112" t="s">
        <v>13</v>
      </c>
      <c r="C39" s="126">
        <v>661</v>
      </c>
      <c r="D39" s="128">
        <v>662</v>
      </c>
      <c r="E39" s="186">
        <f t="shared" ref="E39:E41" si="43">SUM(C39:D39)</f>
        <v>1323</v>
      </c>
      <c r="F39" s="126">
        <v>733</v>
      </c>
      <c r="G39" s="128">
        <v>733</v>
      </c>
      <c r="H39" s="186">
        <f t="shared" ref="H39" si="44">SUM(F39:G39)</f>
        <v>1466</v>
      </c>
      <c r="I39" s="129">
        <f t="shared" ref="I39" si="45">IF(E39=0,0,((H39/E39)-1)*100)</f>
        <v>10.808767951625086</v>
      </c>
      <c r="L39" s="14" t="s">
        <v>13</v>
      </c>
      <c r="M39" s="40">
        <v>99248</v>
      </c>
      <c r="N39" s="38">
        <v>100309</v>
      </c>
      <c r="O39" s="202">
        <f t="shared" ref="O39:O41" si="46">SUM(M39:N39)</f>
        <v>199557</v>
      </c>
      <c r="P39" s="39">
        <v>61</v>
      </c>
      <c r="Q39" s="205">
        <f>O39+P39</f>
        <v>199618</v>
      </c>
      <c r="R39" s="40">
        <v>110719</v>
      </c>
      <c r="S39" s="38">
        <v>115549</v>
      </c>
      <c r="T39" s="202">
        <f t="shared" ref="T39" si="47">SUM(R39:S39)</f>
        <v>226268</v>
      </c>
      <c r="U39" s="39">
        <v>161</v>
      </c>
      <c r="V39" s="205">
        <f>T39+U39</f>
        <v>226429</v>
      </c>
      <c r="W39" s="41">
        <f t="shared" ref="W39" si="48">IF(Q39=0,0,((V39/Q39)-1)*100)</f>
        <v>13.431153503191084</v>
      </c>
    </row>
    <row r="40" spans="2:27" ht="14.25" thickTop="1" thickBot="1">
      <c r="B40" s="133" t="s">
        <v>64</v>
      </c>
      <c r="C40" s="134">
        <f>+C38+C39</f>
        <v>2574</v>
      </c>
      <c r="D40" s="136">
        <f t="shared" ref="D40" si="49">+D38+D39</f>
        <v>2573</v>
      </c>
      <c r="E40" s="187">
        <f t="shared" ref="E40" si="50">+E38+E39</f>
        <v>5147</v>
      </c>
      <c r="F40" s="134">
        <f t="shared" ref="F40" si="51">+F38+F39</f>
        <v>2909</v>
      </c>
      <c r="G40" s="136">
        <f t="shared" ref="G40" si="52">+G38+G39</f>
        <v>2904</v>
      </c>
      <c r="H40" s="187">
        <f t="shared" ref="H40" si="53">+H38+H39</f>
        <v>5813</v>
      </c>
      <c r="I40" s="138">
        <f>IF(E40=0,0,((H40/E40)-1)*100)</f>
        <v>12.939576452302305</v>
      </c>
      <c r="J40" s="8"/>
      <c r="K40" s="4"/>
      <c r="L40" s="42" t="s">
        <v>64</v>
      </c>
      <c r="M40" s="46">
        <f>+M38+M39</f>
        <v>395132</v>
      </c>
      <c r="N40" s="44">
        <f t="shared" ref="N40" si="54">+N38+N39</f>
        <v>378787</v>
      </c>
      <c r="O40" s="203">
        <f t="shared" ref="O40" si="55">+O38+O39</f>
        <v>773919</v>
      </c>
      <c r="P40" s="45">
        <f t="shared" ref="P40" si="56">+P38+P39</f>
        <v>323</v>
      </c>
      <c r="Q40" s="206">
        <f t="shared" ref="Q40" si="57">+Q38+Q39</f>
        <v>774242</v>
      </c>
      <c r="R40" s="46">
        <f t="shared" ref="R40" si="58">+R38+R39</f>
        <v>428510</v>
      </c>
      <c r="S40" s="44">
        <f t="shared" ref="S40" si="59">+S38+S39</f>
        <v>417236</v>
      </c>
      <c r="T40" s="203">
        <f t="shared" ref="T40" si="60">+T38+T39</f>
        <v>845746</v>
      </c>
      <c r="U40" s="45">
        <f t="shared" ref="U40" si="61">+U38+U39</f>
        <v>544</v>
      </c>
      <c r="V40" s="206">
        <f t="shared" ref="V40" si="62">+V38+V39</f>
        <v>846290</v>
      </c>
      <c r="W40" s="47">
        <f>IF(Q40=0,0,((V40/Q40)-1)*100)</f>
        <v>9.3056176234304075</v>
      </c>
      <c r="X40" s="347"/>
      <c r="Z40" s="347"/>
      <c r="AA40" s="347"/>
    </row>
    <row r="41" spans="2:27" ht="13.5" thickTop="1">
      <c r="B41" s="112" t="s">
        <v>14</v>
      </c>
      <c r="C41" s="126">
        <v>595</v>
      </c>
      <c r="D41" s="128">
        <v>585</v>
      </c>
      <c r="E41" s="186">
        <f t="shared" si="43"/>
        <v>1180</v>
      </c>
      <c r="F41" s="126"/>
      <c r="G41" s="128"/>
      <c r="H41" s="186"/>
      <c r="I41" s="129"/>
      <c r="J41" s="4"/>
      <c r="K41" s="4"/>
      <c r="L41" s="14" t="s">
        <v>14</v>
      </c>
      <c r="M41" s="40">
        <v>91070</v>
      </c>
      <c r="N41" s="38">
        <v>94126</v>
      </c>
      <c r="O41" s="202">
        <f t="shared" si="46"/>
        <v>185196</v>
      </c>
      <c r="P41" s="39">
        <v>0</v>
      </c>
      <c r="Q41" s="205">
        <f>O41+P41</f>
        <v>185196</v>
      </c>
      <c r="R41" s="40"/>
      <c r="S41" s="38"/>
      <c r="T41" s="202"/>
      <c r="U41" s="39"/>
      <c r="V41" s="205"/>
      <c r="W41" s="41"/>
    </row>
    <row r="42" spans="2:27" ht="13.5" thickBot="1">
      <c r="B42" s="112" t="s">
        <v>15</v>
      </c>
      <c r="C42" s="126">
        <v>649</v>
      </c>
      <c r="D42" s="128">
        <v>614</v>
      </c>
      <c r="E42" s="186">
        <f>SUM(C42:D42)</f>
        <v>1263</v>
      </c>
      <c r="F42" s="126"/>
      <c r="G42" s="128"/>
      <c r="H42" s="186"/>
      <c r="I42" s="129"/>
      <c r="J42" s="4"/>
      <c r="K42" s="4"/>
      <c r="L42" s="14" t="s">
        <v>15</v>
      </c>
      <c r="M42" s="40">
        <v>96984</v>
      </c>
      <c r="N42" s="38">
        <v>96092</v>
      </c>
      <c r="O42" s="202">
        <f>SUM(M42:N42)</f>
        <v>193076</v>
      </c>
      <c r="P42" s="39">
        <v>260</v>
      </c>
      <c r="Q42" s="205">
        <f>O42+P42</f>
        <v>193336</v>
      </c>
      <c r="R42" s="40"/>
      <c r="S42" s="38"/>
      <c r="T42" s="202"/>
      <c r="U42" s="39"/>
      <c r="V42" s="205"/>
      <c r="W42" s="41"/>
    </row>
    <row r="43" spans="2:27" ht="14.25" thickTop="1" thickBot="1">
      <c r="B43" s="133" t="s">
        <v>61</v>
      </c>
      <c r="C43" s="134">
        <f t="shared" ref="C43:E43" si="63">+C39+C41+C42</f>
        <v>1905</v>
      </c>
      <c r="D43" s="136">
        <f t="shared" si="63"/>
        <v>1861</v>
      </c>
      <c r="E43" s="187">
        <f t="shared" si="63"/>
        <v>3766</v>
      </c>
      <c r="F43" s="134"/>
      <c r="G43" s="136"/>
      <c r="H43" s="187"/>
      <c r="I43" s="138"/>
      <c r="J43" s="8"/>
      <c r="K43" s="8"/>
      <c r="L43" s="42" t="s">
        <v>61</v>
      </c>
      <c r="M43" s="46">
        <f t="shared" ref="M43:Q43" si="64">+M39+M41+M42</f>
        <v>287302</v>
      </c>
      <c r="N43" s="44">
        <f t="shared" si="64"/>
        <v>290527</v>
      </c>
      <c r="O43" s="203">
        <f t="shared" si="64"/>
        <v>577829</v>
      </c>
      <c r="P43" s="45">
        <f t="shared" si="64"/>
        <v>321</v>
      </c>
      <c r="Q43" s="206">
        <f t="shared" si="64"/>
        <v>578150</v>
      </c>
      <c r="R43" s="46"/>
      <c r="S43" s="44"/>
      <c r="T43" s="203"/>
      <c r="U43" s="45"/>
      <c r="V43" s="206"/>
      <c r="W43" s="47"/>
      <c r="X43" s="347"/>
      <c r="Z43" s="347"/>
      <c r="AA43" s="347"/>
    </row>
    <row r="44" spans="2:27" ht="13.5" thickTop="1">
      <c r="B44" s="112" t="s">
        <v>16</v>
      </c>
      <c r="C44" s="139">
        <v>663</v>
      </c>
      <c r="D44" s="141">
        <v>656</v>
      </c>
      <c r="E44" s="186">
        <f t="shared" ref="E44" si="65">SUM(C44:D44)</f>
        <v>1319</v>
      </c>
      <c r="F44" s="139"/>
      <c r="G44" s="141"/>
      <c r="H44" s="186"/>
      <c r="I44" s="129"/>
      <c r="J44" s="8"/>
      <c r="K44" s="4"/>
      <c r="L44" s="14" t="s">
        <v>16</v>
      </c>
      <c r="M44" s="40">
        <v>98177</v>
      </c>
      <c r="N44" s="38">
        <v>96927</v>
      </c>
      <c r="O44" s="202">
        <f t="shared" ref="O44" si="66">SUM(M44:N44)</f>
        <v>195104</v>
      </c>
      <c r="P44" s="151">
        <v>287</v>
      </c>
      <c r="Q44" s="328">
        <f>O44+P44</f>
        <v>195391</v>
      </c>
      <c r="R44" s="40"/>
      <c r="S44" s="38"/>
      <c r="T44" s="202"/>
      <c r="U44" s="151"/>
      <c r="V44" s="328"/>
      <c r="W44" s="41"/>
    </row>
    <row r="45" spans="2:27">
      <c r="B45" s="112" t="s">
        <v>17</v>
      </c>
      <c r="C45" s="139">
        <v>689</v>
      </c>
      <c r="D45" s="141">
        <v>677</v>
      </c>
      <c r="E45" s="186">
        <f>SUM(C45:D45)</f>
        <v>1366</v>
      </c>
      <c r="F45" s="139"/>
      <c r="G45" s="141"/>
      <c r="H45" s="186"/>
      <c r="I45" s="129"/>
      <c r="J45" s="4"/>
      <c r="K45" s="4"/>
      <c r="L45" s="14" t="s">
        <v>17</v>
      </c>
      <c r="M45" s="40">
        <v>88668</v>
      </c>
      <c r="N45" s="38">
        <v>90206</v>
      </c>
      <c r="O45" s="202">
        <f>SUM(M45:N45)</f>
        <v>178874</v>
      </c>
      <c r="P45" s="151">
        <v>109</v>
      </c>
      <c r="Q45" s="202">
        <f>O45+P45</f>
        <v>178983</v>
      </c>
      <c r="R45" s="40"/>
      <c r="S45" s="38"/>
      <c r="T45" s="202"/>
      <c r="U45" s="151"/>
      <c r="V45" s="202"/>
      <c r="W45" s="41"/>
    </row>
    <row r="46" spans="2:27" ht="13.5" thickBot="1">
      <c r="B46" s="112" t="s">
        <v>18</v>
      </c>
      <c r="C46" s="139">
        <v>633</v>
      </c>
      <c r="D46" s="141">
        <v>612</v>
      </c>
      <c r="E46" s="186">
        <f t="shared" ref="E46" si="67">SUM(C46:D46)</f>
        <v>1245</v>
      </c>
      <c r="F46" s="139"/>
      <c r="G46" s="141"/>
      <c r="H46" s="186"/>
      <c r="I46" s="129"/>
      <c r="J46" s="4"/>
      <c r="K46" s="4"/>
      <c r="L46" s="14" t="s">
        <v>18</v>
      </c>
      <c r="M46" s="40">
        <v>76958</v>
      </c>
      <c r="N46" s="38">
        <v>76322</v>
      </c>
      <c r="O46" s="202">
        <f t="shared" ref="O46" si="68">SUM(M46:N46)</f>
        <v>153280</v>
      </c>
      <c r="P46" s="151">
        <v>0</v>
      </c>
      <c r="Q46" s="202">
        <f>O46+P46</f>
        <v>153280</v>
      </c>
      <c r="R46" s="40"/>
      <c r="S46" s="38"/>
      <c r="T46" s="202"/>
      <c r="U46" s="151"/>
      <c r="V46" s="202"/>
      <c r="W46" s="41"/>
    </row>
    <row r="47" spans="2:27" ht="16.5" thickTop="1" thickBot="1">
      <c r="B47" s="142" t="s">
        <v>19</v>
      </c>
      <c r="C47" s="134">
        <f t="shared" ref="C47:E47" si="69">+C44+C45+C46</f>
        <v>1985</v>
      </c>
      <c r="D47" s="145">
        <f t="shared" si="69"/>
        <v>1945</v>
      </c>
      <c r="E47" s="188">
        <f t="shared" si="69"/>
        <v>3930</v>
      </c>
      <c r="F47" s="134"/>
      <c r="G47" s="145"/>
      <c r="H47" s="188"/>
      <c r="I47" s="137"/>
      <c r="J47" s="10"/>
      <c r="K47" s="11"/>
      <c r="L47" s="48" t="s">
        <v>19</v>
      </c>
      <c r="M47" s="49">
        <f t="shared" ref="M47:Q47" si="70">+M44+M45+M46</f>
        <v>263803</v>
      </c>
      <c r="N47" s="50">
        <f t="shared" si="70"/>
        <v>263455</v>
      </c>
      <c r="O47" s="204">
        <f t="shared" si="70"/>
        <v>527258</v>
      </c>
      <c r="P47" s="50">
        <f t="shared" si="70"/>
        <v>396</v>
      </c>
      <c r="Q47" s="204">
        <f t="shared" si="70"/>
        <v>527654</v>
      </c>
      <c r="R47" s="49"/>
      <c r="S47" s="50"/>
      <c r="T47" s="204"/>
      <c r="U47" s="50"/>
      <c r="V47" s="204"/>
      <c r="W47" s="51"/>
    </row>
    <row r="48" spans="2:27" ht="13.5" thickTop="1">
      <c r="B48" s="112" t="s">
        <v>20</v>
      </c>
      <c r="C48" s="126">
        <v>660</v>
      </c>
      <c r="D48" s="128">
        <v>634</v>
      </c>
      <c r="E48" s="189">
        <f t="shared" ref="E48:E50" si="71">SUM(C48:D48)</f>
        <v>1294</v>
      </c>
      <c r="F48" s="126"/>
      <c r="G48" s="128"/>
      <c r="H48" s="189"/>
      <c r="I48" s="129"/>
      <c r="J48" s="4"/>
      <c r="K48" s="4"/>
      <c r="L48" s="14" t="s">
        <v>21</v>
      </c>
      <c r="M48" s="40">
        <v>87123</v>
      </c>
      <c r="N48" s="38">
        <v>80309</v>
      </c>
      <c r="O48" s="202">
        <f t="shared" ref="O48:O50" si="72">SUM(M48:N48)</f>
        <v>167432</v>
      </c>
      <c r="P48" s="151">
        <v>0</v>
      </c>
      <c r="Q48" s="202">
        <f>O48+P48</f>
        <v>167432</v>
      </c>
      <c r="R48" s="40"/>
      <c r="S48" s="38"/>
      <c r="T48" s="202"/>
      <c r="U48" s="151"/>
      <c r="V48" s="202"/>
      <c r="W48" s="41"/>
    </row>
    <row r="49" spans="2:27">
      <c r="B49" s="112" t="s">
        <v>22</v>
      </c>
      <c r="C49" s="126">
        <v>676</v>
      </c>
      <c r="D49" s="128">
        <v>651</v>
      </c>
      <c r="E49" s="180">
        <f t="shared" si="71"/>
        <v>1327</v>
      </c>
      <c r="F49" s="126"/>
      <c r="G49" s="128"/>
      <c r="H49" s="180"/>
      <c r="I49" s="129"/>
      <c r="J49" s="4"/>
      <c r="K49" s="4"/>
      <c r="L49" s="14" t="s">
        <v>22</v>
      </c>
      <c r="M49" s="40">
        <v>94837</v>
      </c>
      <c r="N49" s="38">
        <v>96103</v>
      </c>
      <c r="O49" s="202">
        <f t="shared" si="72"/>
        <v>190940</v>
      </c>
      <c r="P49" s="151">
        <v>87</v>
      </c>
      <c r="Q49" s="202">
        <f>O49+P49</f>
        <v>191027</v>
      </c>
      <c r="R49" s="40"/>
      <c r="S49" s="38"/>
      <c r="T49" s="202"/>
      <c r="U49" s="151"/>
      <c r="V49" s="202"/>
      <c r="W49" s="41"/>
    </row>
    <row r="50" spans="2:27" ht="13.5" thickBot="1">
      <c r="B50" s="112" t="s">
        <v>23</v>
      </c>
      <c r="C50" s="126">
        <v>650</v>
      </c>
      <c r="D50" s="147">
        <v>658</v>
      </c>
      <c r="E50" s="184">
        <f t="shared" si="71"/>
        <v>1308</v>
      </c>
      <c r="F50" s="126"/>
      <c r="G50" s="147"/>
      <c r="H50" s="184"/>
      <c r="I50" s="148"/>
      <c r="J50" s="4"/>
      <c r="K50" s="4"/>
      <c r="L50" s="14" t="s">
        <v>23</v>
      </c>
      <c r="M50" s="40">
        <v>84652</v>
      </c>
      <c r="N50" s="38">
        <v>81911</v>
      </c>
      <c r="O50" s="202">
        <f t="shared" si="72"/>
        <v>166563</v>
      </c>
      <c r="P50" s="151">
        <v>0</v>
      </c>
      <c r="Q50" s="202">
        <f>O50+P50</f>
        <v>166563</v>
      </c>
      <c r="R50" s="40"/>
      <c r="S50" s="38"/>
      <c r="T50" s="202"/>
      <c r="U50" s="151"/>
      <c r="V50" s="202"/>
      <c r="W50" s="41"/>
    </row>
    <row r="51" spans="2:27" ht="14.25" thickTop="1" thickBot="1">
      <c r="B51" s="133" t="s">
        <v>24</v>
      </c>
      <c r="C51" s="134">
        <f t="shared" ref="C51:E51" si="73">+C48+C49+C50</f>
        <v>1986</v>
      </c>
      <c r="D51" s="136">
        <f t="shared" si="73"/>
        <v>1943</v>
      </c>
      <c r="E51" s="190">
        <f t="shared" si="73"/>
        <v>3929</v>
      </c>
      <c r="F51" s="134"/>
      <c r="G51" s="136"/>
      <c r="H51" s="190"/>
      <c r="I51" s="137"/>
      <c r="J51" s="4"/>
      <c r="K51" s="4"/>
      <c r="L51" s="42" t="s">
        <v>24</v>
      </c>
      <c r="M51" s="46">
        <f t="shared" ref="M51:Q51" si="74">+M48+M49+M50</f>
        <v>266612</v>
      </c>
      <c r="N51" s="44">
        <f t="shared" si="74"/>
        <v>258323</v>
      </c>
      <c r="O51" s="203">
        <f t="shared" si="74"/>
        <v>524935</v>
      </c>
      <c r="P51" s="44">
        <f t="shared" si="74"/>
        <v>87</v>
      </c>
      <c r="Q51" s="203">
        <f t="shared" si="74"/>
        <v>525022</v>
      </c>
      <c r="R51" s="46"/>
      <c r="S51" s="44"/>
      <c r="T51" s="203"/>
      <c r="U51" s="44"/>
      <c r="V51" s="203"/>
      <c r="W51" s="47"/>
    </row>
    <row r="52" spans="2:27" ht="14.25" thickTop="1" thickBot="1">
      <c r="B52" s="133" t="s">
        <v>7</v>
      </c>
      <c r="C52" s="134">
        <f>+C43+C47+C51</f>
        <v>5876</v>
      </c>
      <c r="D52" s="136">
        <f t="shared" ref="D52:E52" si="75">+D43+D47+D51</f>
        <v>5749</v>
      </c>
      <c r="E52" s="187">
        <f t="shared" si="75"/>
        <v>11625</v>
      </c>
      <c r="F52" s="134"/>
      <c r="G52" s="136"/>
      <c r="H52" s="187"/>
      <c r="I52" s="138"/>
      <c r="J52" s="8"/>
      <c r="K52" s="8"/>
      <c r="L52" s="42" t="s">
        <v>7</v>
      </c>
      <c r="M52" s="46">
        <f>+M43+M47+M51</f>
        <v>817717</v>
      </c>
      <c r="N52" s="44">
        <f t="shared" ref="N52:Q52" si="76">+N43+N47+N51</f>
        <v>812305</v>
      </c>
      <c r="O52" s="203">
        <f t="shared" si="76"/>
        <v>1630022</v>
      </c>
      <c r="P52" s="45">
        <f t="shared" si="76"/>
        <v>804</v>
      </c>
      <c r="Q52" s="206">
        <f t="shared" si="76"/>
        <v>1630826</v>
      </c>
      <c r="R52" s="46"/>
      <c r="S52" s="44"/>
      <c r="T52" s="203"/>
      <c r="U52" s="45"/>
      <c r="V52" s="206"/>
      <c r="W52" s="47"/>
      <c r="X52" s="347"/>
      <c r="Z52" s="347"/>
      <c r="AA52" s="347"/>
    </row>
    <row r="53" spans="2:27" ht="14.25" thickTop="1" thickBot="1">
      <c r="B53" s="149" t="s">
        <v>60</v>
      </c>
      <c r="C53" s="108"/>
      <c r="D53" s="108"/>
      <c r="E53" s="108"/>
      <c r="F53" s="108"/>
      <c r="G53" s="108"/>
      <c r="H53" s="108"/>
      <c r="I53" s="109"/>
      <c r="J53" s="4"/>
      <c r="K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2:27" ht="13.5" thickTop="1">
      <c r="B54" s="424" t="s">
        <v>27</v>
      </c>
      <c r="C54" s="425"/>
      <c r="D54" s="425"/>
      <c r="E54" s="425"/>
      <c r="F54" s="425"/>
      <c r="G54" s="425"/>
      <c r="H54" s="425"/>
      <c r="I54" s="426"/>
      <c r="J54" s="4"/>
      <c r="K54" s="4"/>
      <c r="L54" s="427" t="s">
        <v>28</v>
      </c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9"/>
    </row>
    <row r="55" spans="2:27" ht="13.5" thickBot="1">
      <c r="B55" s="430" t="s">
        <v>30</v>
      </c>
      <c r="C55" s="431"/>
      <c r="D55" s="431"/>
      <c r="E55" s="431"/>
      <c r="F55" s="431"/>
      <c r="G55" s="431"/>
      <c r="H55" s="431"/>
      <c r="I55" s="432"/>
      <c r="J55" s="4"/>
      <c r="K55" s="4"/>
      <c r="L55" s="433" t="s">
        <v>50</v>
      </c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5"/>
    </row>
    <row r="56" spans="2:27" ht="14.25" thickTop="1" thickBot="1">
      <c r="B56" s="107"/>
      <c r="C56" s="108"/>
      <c r="D56" s="108"/>
      <c r="E56" s="108"/>
      <c r="F56" s="108"/>
      <c r="G56" s="108"/>
      <c r="H56" s="108"/>
      <c r="I56" s="109"/>
      <c r="J56" s="4"/>
      <c r="K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2:27" ht="14.25" thickTop="1" thickBot="1">
      <c r="B57" s="110"/>
      <c r="C57" s="460" t="s">
        <v>59</v>
      </c>
      <c r="D57" s="461"/>
      <c r="E57" s="462"/>
      <c r="F57" s="436" t="s">
        <v>63</v>
      </c>
      <c r="G57" s="437"/>
      <c r="H57" s="438"/>
      <c r="I57" s="111" t="s">
        <v>2</v>
      </c>
      <c r="J57" s="4"/>
      <c r="K57" s="4"/>
      <c r="L57" s="12"/>
      <c r="M57" s="439" t="s">
        <v>59</v>
      </c>
      <c r="N57" s="440"/>
      <c r="O57" s="440"/>
      <c r="P57" s="440"/>
      <c r="Q57" s="441"/>
      <c r="R57" s="439" t="s">
        <v>63</v>
      </c>
      <c r="S57" s="440"/>
      <c r="T57" s="440"/>
      <c r="U57" s="440"/>
      <c r="V57" s="441"/>
      <c r="W57" s="13" t="s">
        <v>2</v>
      </c>
    </row>
    <row r="58" spans="2:27" ht="13.5" thickTop="1">
      <c r="B58" s="112" t="s">
        <v>3</v>
      </c>
      <c r="C58" s="113"/>
      <c r="D58" s="114"/>
      <c r="E58" s="115"/>
      <c r="F58" s="113"/>
      <c r="G58" s="114"/>
      <c r="H58" s="115"/>
      <c r="I58" s="116" t="s">
        <v>4</v>
      </c>
      <c r="J58" s="4"/>
      <c r="K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2:27" ht="13.5" thickBot="1">
      <c r="B59" s="117" t="s">
        <v>29</v>
      </c>
      <c r="C59" s="118" t="s">
        <v>5</v>
      </c>
      <c r="D59" s="119" t="s">
        <v>6</v>
      </c>
      <c r="E59" s="120" t="s">
        <v>7</v>
      </c>
      <c r="F59" s="118" t="s">
        <v>5</v>
      </c>
      <c r="G59" s="119" t="s">
        <v>6</v>
      </c>
      <c r="H59" s="120" t="s">
        <v>7</v>
      </c>
      <c r="I59" s="121"/>
      <c r="J59" s="4"/>
      <c r="K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2:27" ht="5.25" customHeight="1" thickTop="1">
      <c r="B60" s="112"/>
      <c r="C60" s="122"/>
      <c r="D60" s="123"/>
      <c r="E60" s="124"/>
      <c r="F60" s="122"/>
      <c r="G60" s="123"/>
      <c r="H60" s="124"/>
      <c r="I60" s="125"/>
      <c r="J60" s="4"/>
      <c r="K60" s="4"/>
      <c r="L60" s="14"/>
      <c r="M60" s="30"/>
      <c r="N60" s="31"/>
      <c r="O60" s="32"/>
      <c r="P60" s="33"/>
      <c r="Q60" s="32"/>
      <c r="R60" s="34"/>
      <c r="S60" s="31"/>
      <c r="T60" s="32"/>
      <c r="U60" s="152"/>
      <c r="V60" s="153"/>
      <c r="W60" s="36"/>
    </row>
    <row r="61" spans="2:27">
      <c r="B61" s="112" t="s">
        <v>10</v>
      </c>
      <c r="C61" s="126">
        <f t="shared" ref="C61:H63" si="77">+C9+C35</f>
        <v>1092</v>
      </c>
      <c r="D61" s="128">
        <f t="shared" si="77"/>
        <v>1090</v>
      </c>
      <c r="E61" s="186">
        <f t="shared" si="77"/>
        <v>2182</v>
      </c>
      <c r="F61" s="126">
        <f t="shared" si="77"/>
        <v>1249</v>
      </c>
      <c r="G61" s="128">
        <f t="shared" si="77"/>
        <v>1246</v>
      </c>
      <c r="H61" s="186">
        <f t="shared" si="77"/>
        <v>2495</v>
      </c>
      <c r="I61" s="129">
        <f t="shared" ref="I61:I63" si="78">IF(E61=0,0,((H61/E61)-1)*100)</f>
        <v>14.344637946837757</v>
      </c>
      <c r="J61" s="4"/>
      <c r="K61" s="7"/>
      <c r="L61" s="14" t="s">
        <v>10</v>
      </c>
      <c r="M61" s="37">
        <f t="shared" ref="M61:N63" si="79">+M9+M35</f>
        <v>158704</v>
      </c>
      <c r="N61" s="38">
        <f t="shared" si="79"/>
        <v>158019</v>
      </c>
      <c r="O61" s="202">
        <f>SUM(M61:N61)</f>
        <v>316723</v>
      </c>
      <c r="P61" s="39">
        <f t="shared" ref="P61:S63" si="80">+P9+P35</f>
        <v>3</v>
      </c>
      <c r="Q61" s="202">
        <f t="shared" si="80"/>
        <v>316726</v>
      </c>
      <c r="R61" s="40">
        <f t="shared" si="80"/>
        <v>179141</v>
      </c>
      <c r="S61" s="38">
        <f t="shared" si="80"/>
        <v>180227</v>
      </c>
      <c r="T61" s="202">
        <f>SUM(R61:S61)</f>
        <v>359368</v>
      </c>
      <c r="U61" s="151">
        <f>+U9+U35</f>
        <v>491</v>
      </c>
      <c r="V61" s="202">
        <f>+T61+U61</f>
        <v>359859</v>
      </c>
      <c r="W61" s="41">
        <f t="shared" ref="W61:W63" si="81">IF(Q61=0,0,((V61/Q61)-1)*100)</f>
        <v>13.61839571111938</v>
      </c>
    </row>
    <row r="62" spans="2:27">
      <c r="B62" s="112" t="s">
        <v>11</v>
      </c>
      <c r="C62" s="126">
        <f t="shared" si="77"/>
        <v>1088</v>
      </c>
      <c r="D62" s="128">
        <f t="shared" si="77"/>
        <v>1090</v>
      </c>
      <c r="E62" s="186">
        <f t="shared" si="77"/>
        <v>2178</v>
      </c>
      <c r="F62" s="126">
        <f t="shared" si="77"/>
        <v>1239</v>
      </c>
      <c r="G62" s="128">
        <f t="shared" si="77"/>
        <v>1237</v>
      </c>
      <c r="H62" s="186">
        <f t="shared" si="77"/>
        <v>2476</v>
      </c>
      <c r="I62" s="129">
        <f t="shared" si="78"/>
        <v>13.682277318640956</v>
      </c>
      <c r="J62" s="4"/>
      <c r="K62" s="7"/>
      <c r="L62" s="14" t="s">
        <v>11</v>
      </c>
      <c r="M62" s="37">
        <f t="shared" si="79"/>
        <v>159214</v>
      </c>
      <c r="N62" s="38">
        <f t="shared" si="79"/>
        <v>151439</v>
      </c>
      <c r="O62" s="202">
        <f t="shared" ref="O62:O63" si="82">SUM(M62:N62)</f>
        <v>310653</v>
      </c>
      <c r="P62" s="39">
        <f t="shared" si="80"/>
        <v>228</v>
      </c>
      <c r="Q62" s="202">
        <f t="shared" si="80"/>
        <v>310881</v>
      </c>
      <c r="R62" s="40">
        <f t="shared" si="80"/>
        <v>173631</v>
      </c>
      <c r="S62" s="38">
        <f t="shared" si="80"/>
        <v>167109</v>
      </c>
      <c r="T62" s="202">
        <f t="shared" ref="T62:T63" si="83">SUM(R62:S62)</f>
        <v>340740</v>
      </c>
      <c r="U62" s="151">
        <f>+U10+U36</f>
        <v>3</v>
      </c>
      <c r="V62" s="202">
        <f>+T62+U62</f>
        <v>340743</v>
      </c>
      <c r="W62" s="41">
        <f t="shared" si="81"/>
        <v>9.605604716917405</v>
      </c>
    </row>
    <row r="63" spans="2:27" ht="13.5" thickBot="1">
      <c r="B63" s="117" t="s">
        <v>12</v>
      </c>
      <c r="C63" s="130">
        <f t="shared" si="77"/>
        <v>1153</v>
      </c>
      <c r="D63" s="132">
        <f t="shared" si="77"/>
        <v>1152</v>
      </c>
      <c r="E63" s="186">
        <f t="shared" si="77"/>
        <v>2305</v>
      </c>
      <c r="F63" s="130">
        <f t="shared" si="77"/>
        <v>1301</v>
      </c>
      <c r="G63" s="132">
        <f t="shared" si="77"/>
        <v>1299</v>
      </c>
      <c r="H63" s="186">
        <f t="shared" si="77"/>
        <v>2600</v>
      </c>
      <c r="I63" s="129">
        <f t="shared" si="78"/>
        <v>12.798264642082424</v>
      </c>
      <c r="J63" s="4"/>
      <c r="K63" s="7"/>
      <c r="L63" s="23" t="s">
        <v>12</v>
      </c>
      <c r="M63" s="37">
        <f t="shared" si="79"/>
        <v>179882</v>
      </c>
      <c r="N63" s="38">
        <f t="shared" si="79"/>
        <v>156446</v>
      </c>
      <c r="O63" s="202">
        <f t="shared" si="82"/>
        <v>336328</v>
      </c>
      <c r="P63" s="39">
        <f t="shared" si="80"/>
        <v>248</v>
      </c>
      <c r="Q63" s="202">
        <f t="shared" si="80"/>
        <v>336576</v>
      </c>
      <c r="R63" s="40">
        <f t="shared" si="80"/>
        <v>197600</v>
      </c>
      <c r="S63" s="38">
        <f t="shared" si="80"/>
        <v>170268</v>
      </c>
      <c r="T63" s="202">
        <f t="shared" si="83"/>
        <v>367868</v>
      </c>
      <c r="U63" s="151">
        <f>+U11+U37</f>
        <v>608</v>
      </c>
      <c r="V63" s="202">
        <f>+T63+U63</f>
        <v>368476</v>
      </c>
      <c r="W63" s="41">
        <f t="shared" si="81"/>
        <v>9.4777999619699571</v>
      </c>
    </row>
    <row r="64" spans="2:27" ht="14.25" thickTop="1" thickBot="1">
      <c r="B64" s="133" t="s">
        <v>57</v>
      </c>
      <c r="C64" s="134">
        <f>+C61+C62+C63</f>
        <v>3333</v>
      </c>
      <c r="D64" s="135">
        <f t="shared" ref="D64" si="84">+D61+D62+D63</f>
        <v>3332</v>
      </c>
      <c r="E64" s="181">
        <f t="shared" ref="E64" si="85">+E61+E62+E63</f>
        <v>6665</v>
      </c>
      <c r="F64" s="134">
        <f t="shared" ref="F64" si="86">+F61+F62+F63</f>
        <v>3789</v>
      </c>
      <c r="G64" s="136">
        <f t="shared" ref="G64" si="87">+G61+G62+G63</f>
        <v>3782</v>
      </c>
      <c r="H64" s="190">
        <f t="shared" ref="H64" si="88">+H61+H62+H63</f>
        <v>7571</v>
      </c>
      <c r="I64" s="137">
        <f>IF(E64=0,0,((H64/E64)-1)*100)</f>
        <v>13.593398349587392</v>
      </c>
      <c r="J64" s="4"/>
      <c r="K64" s="4"/>
      <c r="L64" s="42" t="s">
        <v>57</v>
      </c>
      <c r="M64" s="43">
        <f>+M61+M62+M63</f>
        <v>497800</v>
      </c>
      <c r="N64" s="44">
        <f t="shared" ref="N64" si="89">+N61+N62+N63</f>
        <v>465904</v>
      </c>
      <c r="O64" s="203">
        <f t="shared" ref="O64" si="90">+O61+O62+O63</f>
        <v>963704</v>
      </c>
      <c r="P64" s="45">
        <f t="shared" ref="P64" si="91">+P61+P62+P63</f>
        <v>479</v>
      </c>
      <c r="Q64" s="203">
        <f t="shared" ref="Q64" si="92">+Q61+Q62+Q63</f>
        <v>964183</v>
      </c>
      <c r="R64" s="46">
        <f t="shared" ref="R64" si="93">+R61+R62+R63</f>
        <v>550372</v>
      </c>
      <c r="S64" s="44">
        <f t="shared" ref="S64" si="94">+S61+S62+S63</f>
        <v>517604</v>
      </c>
      <c r="T64" s="203">
        <f t="shared" ref="T64" si="95">+T61+T62+T63</f>
        <v>1067976</v>
      </c>
      <c r="U64" s="44">
        <f t="shared" ref="U64" si="96">+U61+U62+U63</f>
        <v>1102</v>
      </c>
      <c r="V64" s="203">
        <f t="shared" ref="V64" si="97">+V61+V62+V63</f>
        <v>1069078</v>
      </c>
      <c r="W64" s="47">
        <f>IF(Q64=0,0,((V64/Q64)-1)*100)</f>
        <v>10.879158831881508</v>
      </c>
    </row>
    <row r="65" spans="2:27" ht="14.25" thickTop="1" thickBot="1">
      <c r="B65" s="112" t="s">
        <v>13</v>
      </c>
      <c r="C65" s="126">
        <f t="shared" ref="C65:H65" si="98">+C13+C39</f>
        <v>1195</v>
      </c>
      <c r="D65" s="128">
        <f t="shared" si="98"/>
        <v>1197</v>
      </c>
      <c r="E65" s="186">
        <f t="shared" si="98"/>
        <v>2392</v>
      </c>
      <c r="F65" s="126">
        <f t="shared" si="98"/>
        <v>1311</v>
      </c>
      <c r="G65" s="128">
        <f t="shared" si="98"/>
        <v>1309</v>
      </c>
      <c r="H65" s="186">
        <f t="shared" si="98"/>
        <v>2620</v>
      </c>
      <c r="I65" s="129">
        <f t="shared" ref="I65" si="99">IF(E65=0,0,((H65/E65)-1)*100)</f>
        <v>9.5317725752508409</v>
      </c>
      <c r="J65" s="4"/>
      <c r="K65" s="4"/>
      <c r="L65" s="14" t="s">
        <v>13</v>
      </c>
      <c r="M65" s="37">
        <f>+M13+M39</f>
        <v>176698</v>
      </c>
      <c r="N65" s="38">
        <f>+N13+N39</f>
        <v>181304</v>
      </c>
      <c r="O65" s="202">
        <f t="shared" ref="O65:O67" si="100">SUM(M65:N65)</f>
        <v>358002</v>
      </c>
      <c r="P65" s="39">
        <f t="shared" ref="P65:U65" si="101">+P13+P39</f>
        <v>63</v>
      </c>
      <c r="Q65" s="202">
        <f t="shared" si="101"/>
        <v>358065</v>
      </c>
      <c r="R65" s="40">
        <f t="shared" si="101"/>
        <v>190923</v>
      </c>
      <c r="S65" s="38">
        <f t="shared" si="101"/>
        <v>199778</v>
      </c>
      <c r="T65" s="202">
        <f t="shared" si="101"/>
        <v>390701</v>
      </c>
      <c r="U65" s="151">
        <f t="shared" si="101"/>
        <v>165</v>
      </c>
      <c r="V65" s="202">
        <f>+T65+U65</f>
        <v>390866</v>
      </c>
      <c r="W65" s="41">
        <f t="shared" ref="W65" si="102">IF(Q65=0,0,((V65/Q65)-1)*100)</f>
        <v>9.160627260413623</v>
      </c>
    </row>
    <row r="66" spans="2:27" ht="14.25" thickTop="1" thickBot="1">
      <c r="B66" s="133" t="s">
        <v>64</v>
      </c>
      <c r="C66" s="134">
        <f>+C64+C65</f>
        <v>4528</v>
      </c>
      <c r="D66" s="136">
        <f t="shared" ref="D66" si="103">+D64+D65</f>
        <v>4529</v>
      </c>
      <c r="E66" s="187">
        <f t="shared" ref="E66" si="104">+E64+E65</f>
        <v>9057</v>
      </c>
      <c r="F66" s="134">
        <f t="shared" ref="F66" si="105">+F64+F65</f>
        <v>5100</v>
      </c>
      <c r="G66" s="136">
        <f t="shared" ref="G66" si="106">+G64+G65</f>
        <v>5091</v>
      </c>
      <c r="H66" s="187">
        <f t="shared" ref="H66" si="107">+H64+H65</f>
        <v>10191</v>
      </c>
      <c r="I66" s="138">
        <f>IF(E66=0,0,((H66/E66)-1)*100)</f>
        <v>12.520702219277901</v>
      </c>
      <c r="J66" s="8"/>
      <c r="K66" s="4"/>
      <c r="L66" s="42" t="s">
        <v>64</v>
      </c>
      <c r="M66" s="46">
        <f>+M64+M65</f>
        <v>674498</v>
      </c>
      <c r="N66" s="44">
        <f t="shared" ref="N66" si="108">+N64+N65</f>
        <v>647208</v>
      </c>
      <c r="O66" s="203">
        <f t="shared" ref="O66" si="109">+O64+O65</f>
        <v>1321706</v>
      </c>
      <c r="P66" s="45">
        <f t="shared" ref="P66" si="110">+P64+P65</f>
        <v>542</v>
      </c>
      <c r="Q66" s="206">
        <f t="shared" ref="Q66" si="111">+Q64+Q65</f>
        <v>1322248</v>
      </c>
      <c r="R66" s="46">
        <f t="shared" ref="R66" si="112">+R64+R65</f>
        <v>741295</v>
      </c>
      <c r="S66" s="44">
        <f t="shared" ref="S66" si="113">+S64+S65</f>
        <v>717382</v>
      </c>
      <c r="T66" s="203">
        <f t="shared" ref="T66" si="114">+T64+T65</f>
        <v>1458677</v>
      </c>
      <c r="U66" s="45">
        <f t="shared" ref="U66" si="115">+U64+U65</f>
        <v>1267</v>
      </c>
      <c r="V66" s="206">
        <f t="shared" ref="V66" si="116">+V64+V65</f>
        <v>1459944</v>
      </c>
      <c r="W66" s="47">
        <f>IF(Q66=0,0,((V66/Q66)-1)*100)</f>
        <v>10.413780168319398</v>
      </c>
      <c r="X66" s="347"/>
      <c r="Z66" s="347"/>
      <c r="AA66" s="347"/>
    </row>
    <row r="67" spans="2:27" ht="13.5" thickTop="1">
      <c r="B67" s="112" t="s">
        <v>14</v>
      </c>
      <c r="C67" s="126">
        <f t="shared" ref="C67:E68" si="117">+C15+C41</f>
        <v>1076</v>
      </c>
      <c r="D67" s="128">
        <f t="shared" si="117"/>
        <v>1065</v>
      </c>
      <c r="E67" s="186">
        <f t="shared" si="117"/>
        <v>2141</v>
      </c>
      <c r="F67" s="126"/>
      <c r="G67" s="128"/>
      <c r="H67" s="186"/>
      <c r="I67" s="129"/>
      <c r="J67" s="4"/>
      <c r="K67" s="4"/>
      <c r="L67" s="14" t="s">
        <v>14</v>
      </c>
      <c r="M67" s="37">
        <f>+M15+M41</f>
        <v>159990</v>
      </c>
      <c r="N67" s="38">
        <f>+N15+N41</f>
        <v>166112</v>
      </c>
      <c r="O67" s="202">
        <f t="shared" si="100"/>
        <v>326102</v>
      </c>
      <c r="P67" s="39">
        <f t="shared" ref="P67:Q68" si="118">+P15+P41</f>
        <v>4</v>
      </c>
      <c r="Q67" s="202">
        <f t="shared" si="118"/>
        <v>326106</v>
      </c>
      <c r="R67" s="40"/>
      <c r="S67" s="38"/>
      <c r="T67" s="202"/>
      <c r="U67" s="151"/>
      <c r="V67" s="202"/>
      <c r="W67" s="41"/>
    </row>
    <row r="68" spans="2:27" ht="13.5" thickBot="1">
      <c r="B68" s="112" t="s">
        <v>15</v>
      </c>
      <c r="C68" s="126">
        <f t="shared" si="117"/>
        <v>1154</v>
      </c>
      <c r="D68" s="128">
        <f t="shared" si="117"/>
        <v>1119</v>
      </c>
      <c r="E68" s="186">
        <f t="shared" si="117"/>
        <v>2273</v>
      </c>
      <c r="F68" s="126"/>
      <c r="G68" s="128"/>
      <c r="H68" s="186"/>
      <c r="I68" s="129"/>
      <c r="J68" s="4"/>
      <c r="K68" s="4"/>
      <c r="L68" s="14" t="s">
        <v>15</v>
      </c>
      <c r="M68" s="37">
        <f>+M16+M42</f>
        <v>167577</v>
      </c>
      <c r="N68" s="38">
        <f>+N16+N42</f>
        <v>170875</v>
      </c>
      <c r="O68" s="202">
        <f>SUM(M68:N68)</f>
        <v>338452</v>
      </c>
      <c r="P68" s="39">
        <f t="shared" si="118"/>
        <v>386</v>
      </c>
      <c r="Q68" s="202">
        <f t="shared" si="118"/>
        <v>338838</v>
      </c>
      <c r="R68" s="40"/>
      <c r="S68" s="38"/>
      <c r="T68" s="202"/>
      <c r="U68" s="151"/>
      <c r="V68" s="202"/>
      <c r="W68" s="41"/>
    </row>
    <row r="69" spans="2:27" ht="14.25" thickTop="1" thickBot="1">
      <c r="B69" s="133" t="s">
        <v>61</v>
      </c>
      <c r="C69" s="134">
        <f>+C65+C67+C68</f>
        <v>3425</v>
      </c>
      <c r="D69" s="136">
        <f t="shared" ref="D69" si="119">+D65+D67+D68</f>
        <v>3381</v>
      </c>
      <c r="E69" s="181">
        <f t="shared" ref="E69" si="120">+E65+E67+E68</f>
        <v>6806</v>
      </c>
      <c r="F69" s="134"/>
      <c r="G69" s="136"/>
      <c r="H69" s="187"/>
      <c r="I69" s="138"/>
      <c r="J69" s="8"/>
      <c r="K69" s="8"/>
      <c r="L69" s="42" t="s">
        <v>61</v>
      </c>
      <c r="M69" s="46">
        <f>+M65+M67+M68</f>
        <v>504265</v>
      </c>
      <c r="N69" s="44">
        <f t="shared" ref="N69" si="121">+N65+N67+N68</f>
        <v>518291</v>
      </c>
      <c r="O69" s="203">
        <f t="shared" ref="O69" si="122">+O65+O67+O68</f>
        <v>1022556</v>
      </c>
      <c r="P69" s="45">
        <f t="shared" ref="P69" si="123">+P65+P67+P68</f>
        <v>453</v>
      </c>
      <c r="Q69" s="206">
        <f t="shared" ref="Q69" si="124">+Q65+Q67+Q68</f>
        <v>1023009</v>
      </c>
      <c r="R69" s="46"/>
      <c r="S69" s="44"/>
      <c r="T69" s="203"/>
      <c r="U69" s="45"/>
      <c r="V69" s="206"/>
      <c r="W69" s="47"/>
      <c r="X69" s="347"/>
      <c r="Z69" s="347"/>
      <c r="AA69" s="347"/>
    </row>
    <row r="70" spans="2:27" ht="13.5" thickTop="1">
      <c r="B70" s="112" t="s">
        <v>16</v>
      </c>
      <c r="C70" s="139">
        <f t="shared" ref="C70:E72" si="125">+C18+C44</f>
        <v>1166</v>
      </c>
      <c r="D70" s="141">
        <f t="shared" si="125"/>
        <v>1161</v>
      </c>
      <c r="E70" s="186">
        <f t="shared" si="125"/>
        <v>2327</v>
      </c>
      <c r="F70" s="139"/>
      <c r="G70" s="141"/>
      <c r="H70" s="186"/>
      <c r="I70" s="129"/>
      <c r="J70" s="8"/>
      <c r="K70" s="4"/>
      <c r="L70" s="14" t="s">
        <v>16</v>
      </c>
      <c r="M70" s="37">
        <f t="shared" ref="M70:N72" si="126">+M18+M44</f>
        <v>167892</v>
      </c>
      <c r="N70" s="38">
        <f t="shared" si="126"/>
        <v>166045</v>
      </c>
      <c r="O70" s="202">
        <f t="shared" ref="O70:O72" si="127">SUM(M70:N70)</f>
        <v>333937</v>
      </c>
      <c r="P70" s="39">
        <f t="shared" ref="P70:Q72" si="128">+P18+P44</f>
        <v>292</v>
      </c>
      <c r="Q70" s="202">
        <f t="shared" si="128"/>
        <v>334229</v>
      </c>
      <c r="R70" s="40"/>
      <c r="S70" s="38"/>
      <c r="T70" s="202"/>
      <c r="U70" s="151"/>
      <c r="V70" s="202"/>
      <c r="W70" s="41"/>
    </row>
    <row r="71" spans="2:27">
      <c r="B71" s="112" t="s">
        <v>17</v>
      </c>
      <c r="C71" s="139">
        <f t="shared" si="125"/>
        <v>1181</v>
      </c>
      <c r="D71" s="141">
        <f t="shared" si="125"/>
        <v>1165</v>
      </c>
      <c r="E71" s="186">
        <f t="shared" si="125"/>
        <v>2346</v>
      </c>
      <c r="F71" s="139"/>
      <c r="G71" s="141"/>
      <c r="H71" s="186"/>
      <c r="I71" s="129"/>
      <c r="J71" s="4"/>
      <c r="K71" s="4"/>
      <c r="L71" s="14" t="s">
        <v>17</v>
      </c>
      <c r="M71" s="37">
        <f t="shared" si="126"/>
        <v>153376</v>
      </c>
      <c r="N71" s="38">
        <f t="shared" si="126"/>
        <v>154030</v>
      </c>
      <c r="O71" s="202">
        <f>SUM(M71:N71)</f>
        <v>307406</v>
      </c>
      <c r="P71" s="39">
        <f t="shared" si="128"/>
        <v>111</v>
      </c>
      <c r="Q71" s="202">
        <f t="shared" si="128"/>
        <v>307517</v>
      </c>
      <c r="R71" s="40"/>
      <c r="S71" s="38"/>
      <c r="T71" s="202"/>
      <c r="U71" s="151"/>
      <c r="V71" s="202"/>
      <c r="W71" s="41"/>
    </row>
    <row r="72" spans="2:27" ht="13.5" thickBot="1">
      <c r="B72" s="112" t="s">
        <v>18</v>
      </c>
      <c r="C72" s="139">
        <f t="shared" si="125"/>
        <v>1128</v>
      </c>
      <c r="D72" s="141">
        <f t="shared" si="125"/>
        <v>1107</v>
      </c>
      <c r="E72" s="186">
        <f t="shared" si="125"/>
        <v>2235</v>
      </c>
      <c r="F72" s="139"/>
      <c r="G72" s="141"/>
      <c r="H72" s="186"/>
      <c r="I72" s="129"/>
      <c r="J72" s="4"/>
      <c r="K72" s="4"/>
      <c r="L72" s="14" t="s">
        <v>18</v>
      </c>
      <c r="M72" s="37">
        <f t="shared" si="126"/>
        <v>145515</v>
      </c>
      <c r="N72" s="38">
        <f t="shared" si="126"/>
        <v>142058</v>
      </c>
      <c r="O72" s="202">
        <f t="shared" si="127"/>
        <v>287573</v>
      </c>
      <c r="P72" s="39">
        <f t="shared" si="128"/>
        <v>2</v>
      </c>
      <c r="Q72" s="202">
        <f t="shared" si="128"/>
        <v>287575</v>
      </c>
      <c r="R72" s="40"/>
      <c r="S72" s="38"/>
      <c r="T72" s="202"/>
      <c r="U72" s="151"/>
      <c r="V72" s="202"/>
      <c r="W72" s="41"/>
    </row>
    <row r="73" spans="2:27" ht="16.5" thickTop="1" thickBot="1">
      <c r="B73" s="142" t="s">
        <v>19</v>
      </c>
      <c r="C73" s="143">
        <f>+C70+C71+C72</f>
        <v>3475</v>
      </c>
      <c r="D73" s="150">
        <f t="shared" ref="D73" si="129">+D70+D71+D72</f>
        <v>3433</v>
      </c>
      <c r="E73" s="195">
        <f t="shared" ref="E73" si="130">+E70+E71+E72</f>
        <v>6908</v>
      </c>
      <c r="F73" s="134"/>
      <c r="G73" s="145"/>
      <c r="H73" s="188"/>
      <c r="I73" s="137"/>
      <c r="J73" s="10"/>
      <c r="K73" s="11"/>
      <c r="L73" s="48" t="s">
        <v>19</v>
      </c>
      <c r="M73" s="49">
        <f>+M70+M71+M72</f>
        <v>466783</v>
      </c>
      <c r="N73" s="50">
        <f t="shared" ref="N73" si="131">+N70+N71+N72</f>
        <v>462133</v>
      </c>
      <c r="O73" s="204">
        <f t="shared" ref="O73" si="132">+O70+O71+O72</f>
        <v>928916</v>
      </c>
      <c r="P73" s="50">
        <f t="shared" ref="P73" si="133">+P70+P71+P72</f>
        <v>405</v>
      </c>
      <c r="Q73" s="204">
        <f t="shared" ref="Q73" si="134">+Q70+Q71+Q72</f>
        <v>929321</v>
      </c>
      <c r="R73" s="49"/>
      <c r="S73" s="50"/>
      <c r="T73" s="204"/>
      <c r="U73" s="50"/>
      <c r="V73" s="204"/>
      <c r="W73" s="51"/>
    </row>
    <row r="74" spans="2:27" ht="13.5" thickTop="1">
      <c r="B74" s="112" t="s">
        <v>21</v>
      </c>
      <c r="C74" s="126">
        <f t="shared" ref="C74:E76" si="135">+C22+C48</f>
        <v>1143</v>
      </c>
      <c r="D74" s="128">
        <f t="shared" si="135"/>
        <v>1118</v>
      </c>
      <c r="E74" s="196">
        <f t="shared" si="135"/>
        <v>2261</v>
      </c>
      <c r="F74" s="126"/>
      <c r="G74" s="128"/>
      <c r="H74" s="189"/>
      <c r="I74" s="129"/>
      <c r="J74" s="4"/>
      <c r="K74" s="4"/>
      <c r="L74" s="14" t="s">
        <v>21</v>
      </c>
      <c r="M74" s="37">
        <f t="shared" ref="M74:N76" si="136">+M22+M48</f>
        <v>157559</v>
      </c>
      <c r="N74" s="38">
        <f t="shared" si="136"/>
        <v>148597</v>
      </c>
      <c r="O74" s="202">
        <f t="shared" ref="O74:O76" si="137">SUM(M74:N74)</f>
        <v>306156</v>
      </c>
      <c r="P74" s="39">
        <f t="shared" ref="P74:Q76" si="138">+P22+P48</f>
        <v>1</v>
      </c>
      <c r="Q74" s="202">
        <f t="shared" si="138"/>
        <v>306157</v>
      </c>
      <c r="R74" s="40"/>
      <c r="S74" s="38"/>
      <c r="T74" s="202"/>
      <c r="U74" s="151"/>
      <c r="V74" s="202"/>
      <c r="W74" s="41"/>
    </row>
    <row r="75" spans="2:27">
      <c r="B75" s="112" t="s">
        <v>22</v>
      </c>
      <c r="C75" s="126">
        <f t="shared" si="135"/>
        <v>1183</v>
      </c>
      <c r="D75" s="128">
        <f t="shared" si="135"/>
        <v>1158</v>
      </c>
      <c r="E75" s="180">
        <f t="shared" si="135"/>
        <v>2341</v>
      </c>
      <c r="F75" s="126"/>
      <c r="G75" s="128"/>
      <c r="H75" s="180"/>
      <c r="I75" s="129"/>
      <c r="J75" s="4"/>
      <c r="K75" s="4"/>
      <c r="L75" s="14" t="s">
        <v>22</v>
      </c>
      <c r="M75" s="37">
        <f t="shared" si="136"/>
        <v>164770</v>
      </c>
      <c r="N75" s="38">
        <f t="shared" si="136"/>
        <v>166434</v>
      </c>
      <c r="O75" s="202">
        <f t="shared" si="137"/>
        <v>331204</v>
      </c>
      <c r="P75" s="39">
        <f t="shared" si="138"/>
        <v>190</v>
      </c>
      <c r="Q75" s="202">
        <f t="shared" si="138"/>
        <v>331394</v>
      </c>
      <c r="R75" s="40"/>
      <c r="S75" s="38"/>
      <c r="T75" s="202"/>
      <c r="U75" s="151"/>
      <c r="V75" s="202"/>
      <c r="W75" s="41"/>
    </row>
    <row r="76" spans="2:27" ht="13.5" thickBot="1">
      <c r="B76" s="112" t="s">
        <v>23</v>
      </c>
      <c r="C76" s="126">
        <f t="shared" si="135"/>
        <v>1152</v>
      </c>
      <c r="D76" s="147">
        <f t="shared" si="135"/>
        <v>1161</v>
      </c>
      <c r="E76" s="184">
        <f t="shared" si="135"/>
        <v>2313</v>
      </c>
      <c r="F76" s="126"/>
      <c r="G76" s="147"/>
      <c r="H76" s="184"/>
      <c r="I76" s="148"/>
      <c r="J76" s="4"/>
      <c r="K76" s="4"/>
      <c r="L76" s="14" t="s">
        <v>23</v>
      </c>
      <c r="M76" s="37">
        <f t="shared" si="136"/>
        <v>153126</v>
      </c>
      <c r="N76" s="38">
        <f t="shared" si="136"/>
        <v>145864</v>
      </c>
      <c r="O76" s="202">
        <f t="shared" si="137"/>
        <v>298990</v>
      </c>
      <c r="P76" s="39">
        <f t="shared" si="138"/>
        <v>5</v>
      </c>
      <c r="Q76" s="202">
        <f t="shared" si="138"/>
        <v>298995</v>
      </c>
      <c r="R76" s="40"/>
      <c r="S76" s="38"/>
      <c r="T76" s="202"/>
      <c r="U76" s="151"/>
      <c r="V76" s="207"/>
      <c r="W76" s="41"/>
    </row>
    <row r="77" spans="2:27" ht="14.25" thickTop="1" thickBot="1">
      <c r="B77" s="133" t="s">
        <v>24</v>
      </c>
      <c r="C77" s="134">
        <f>+C74+C75+C76</f>
        <v>3478</v>
      </c>
      <c r="D77" s="136">
        <f t="shared" ref="D77" si="139">+D74+D75+D76</f>
        <v>3437</v>
      </c>
      <c r="E77" s="190">
        <f t="shared" ref="E77" si="140">+E74+E75+E76</f>
        <v>6915</v>
      </c>
      <c r="F77" s="134"/>
      <c r="G77" s="136"/>
      <c r="H77" s="190"/>
      <c r="I77" s="137"/>
      <c r="J77" s="4"/>
      <c r="K77" s="4"/>
      <c r="L77" s="42" t="s">
        <v>24</v>
      </c>
      <c r="M77" s="43">
        <f>+M74+M75+M76</f>
        <v>475455</v>
      </c>
      <c r="N77" s="44">
        <f t="shared" ref="N77" si="141">+N74+N75+N76</f>
        <v>460895</v>
      </c>
      <c r="O77" s="203">
        <f t="shared" ref="O77" si="142">+O74+O75+O76</f>
        <v>936350</v>
      </c>
      <c r="P77" s="45">
        <f t="shared" ref="P77" si="143">+P74+P75+P76</f>
        <v>196</v>
      </c>
      <c r="Q77" s="203">
        <f t="shared" ref="Q77" si="144">+Q74+Q75+Q76</f>
        <v>936546</v>
      </c>
      <c r="R77" s="46"/>
      <c r="S77" s="44"/>
      <c r="T77" s="203"/>
      <c r="U77" s="45"/>
      <c r="V77" s="206"/>
      <c r="W77" s="47"/>
    </row>
    <row r="78" spans="2:27" ht="14.25" thickTop="1" thickBot="1">
      <c r="B78" s="133" t="s">
        <v>7</v>
      </c>
      <c r="C78" s="134">
        <f>+C69+C73+C77</f>
        <v>10378</v>
      </c>
      <c r="D78" s="136">
        <f t="shared" ref="D78:E78" si="145">+D69+D73+D77</f>
        <v>10251</v>
      </c>
      <c r="E78" s="181">
        <f t="shared" si="145"/>
        <v>20629</v>
      </c>
      <c r="F78" s="134"/>
      <c r="G78" s="136"/>
      <c r="H78" s="187"/>
      <c r="I78" s="138"/>
      <c r="J78" s="8"/>
      <c r="K78" s="8"/>
      <c r="L78" s="42" t="s">
        <v>7</v>
      </c>
      <c r="M78" s="46">
        <f>+M69+M73+M77</f>
        <v>1446503</v>
      </c>
      <c r="N78" s="44">
        <f t="shared" ref="N78:Q78" si="146">+N69+N73+N77</f>
        <v>1441319</v>
      </c>
      <c r="O78" s="203">
        <f t="shared" si="146"/>
        <v>2887822</v>
      </c>
      <c r="P78" s="45">
        <f t="shared" si="146"/>
        <v>1054</v>
      </c>
      <c r="Q78" s="206">
        <f t="shared" si="146"/>
        <v>2888876</v>
      </c>
      <c r="R78" s="46"/>
      <c r="S78" s="44"/>
      <c r="T78" s="203"/>
      <c r="U78" s="45"/>
      <c r="V78" s="206"/>
      <c r="W78" s="47"/>
      <c r="X78" s="347"/>
      <c r="Z78" s="347"/>
      <c r="AA78" s="347"/>
    </row>
    <row r="79" spans="2:27" ht="14.25" thickTop="1" thickBot="1">
      <c r="B79" s="149" t="s">
        <v>60</v>
      </c>
      <c r="C79" s="108"/>
      <c r="D79" s="108"/>
      <c r="E79" s="108"/>
      <c r="F79" s="108"/>
      <c r="G79" s="108"/>
      <c r="H79" s="108"/>
      <c r="I79" s="109"/>
      <c r="J79" s="4"/>
      <c r="K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2:27" ht="13.5" thickTop="1">
      <c r="L80" s="442" t="s">
        <v>33</v>
      </c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4"/>
    </row>
    <row r="81" spans="12:28" ht="13.5" thickBot="1">
      <c r="L81" s="445" t="s">
        <v>43</v>
      </c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7"/>
    </row>
    <row r="82" spans="12:28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  <c r="Y82" s="1"/>
    </row>
    <row r="83" spans="12:28" ht="14.25" thickTop="1" thickBot="1">
      <c r="L83" s="59"/>
      <c r="M83" s="230" t="s">
        <v>59</v>
      </c>
      <c r="N83" s="231"/>
      <c r="O83" s="232"/>
      <c r="P83" s="230"/>
      <c r="Q83" s="230"/>
      <c r="R83" s="230" t="s">
        <v>63</v>
      </c>
      <c r="S83" s="231"/>
      <c r="T83" s="232"/>
      <c r="U83" s="230"/>
      <c r="V83" s="230"/>
      <c r="W83" s="389" t="s">
        <v>2</v>
      </c>
      <c r="Y83" s="1"/>
    </row>
    <row r="84" spans="12:28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90" t="s">
        <v>4</v>
      </c>
      <c r="Y84" s="1"/>
    </row>
    <row r="85" spans="12:28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88"/>
      <c r="Y85" s="1"/>
    </row>
    <row r="86" spans="12:28" ht="6.7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  <c r="Y86" s="1"/>
    </row>
    <row r="87" spans="12:28">
      <c r="L87" s="61" t="s">
        <v>10</v>
      </c>
      <c r="M87" s="78">
        <v>39</v>
      </c>
      <c r="N87" s="79">
        <v>51</v>
      </c>
      <c r="O87" s="216">
        <f>M87+N87</f>
        <v>90</v>
      </c>
      <c r="P87" s="80">
        <v>0</v>
      </c>
      <c r="Q87" s="216">
        <f>O87+P87</f>
        <v>90</v>
      </c>
      <c r="R87" s="78">
        <v>44</v>
      </c>
      <c r="S87" s="79">
        <v>185</v>
      </c>
      <c r="T87" s="216">
        <f>R87+S87</f>
        <v>229</v>
      </c>
      <c r="U87" s="80">
        <v>0</v>
      </c>
      <c r="V87" s="216">
        <f t="shared" ref="V87:V89" si="147">T87+U87</f>
        <v>229</v>
      </c>
      <c r="W87" s="81">
        <f>IF(Q87=0,0,((V87/Q87)-1)*100)</f>
        <v>154.44444444444443</v>
      </c>
      <c r="X87" s="347"/>
      <c r="Y87" s="343"/>
      <c r="Z87" s="348"/>
    </row>
    <row r="88" spans="12:28">
      <c r="L88" s="61" t="s">
        <v>11</v>
      </c>
      <c r="M88" s="78">
        <v>76</v>
      </c>
      <c r="N88" s="79">
        <v>96</v>
      </c>
      <c r="O88" s="216">
        <f>M88+N88</f>
        <v>172</v>
      </c>
      <c r="P88" s="80">
        <v>0</v>
      </c>
      <c r="Q88" s="216">
        <f>O88+P88</f>
        <v>172</v>
      </c>
      <c r="R88" s="78">
        <v>109</v>
      </c>
      <c r="S88" s="79">
        <v>193</v>
      </c>
      <c r="T88" s="216">
        <f>R88+S88</f>
        <v>302</v>
      </c>
      <c r="U88" s="80">
        <v>0</v>
      </c>
      <c r="V88" s="216">
        <f>T88+U88</f>
        <v>302</v>
      </c>
      <c r="W88" s="81">
        <f>IF(Q88=0,0,((V88/Q88)-1)*100)</f>
        <v>75.581395348837205</v>
      </c>
      <c r="X88" s="347"/>
      <c r="Y88" s="343"/>
      <c r="Z88" s="348"/>
    </row>
    <row r="89" spans="12:28" ht="13.5" thickBot="1">
      <c r="L89" s="67" t="s">
        <v>12</v>
      </c>
      <c r="M89" s="78">
        <v>104</v>
      </c>
      <c r="N89" s="79">
        <v>99</v>
      </c>
      <c r="O89" s="216">
        <f>M89+N89</f>
        <v>203</v>
      </c>
      <c r="P89" s="80">
        <v>0</v>
      </c>
      <c r="Q89" s="216">
        <f>O89+P89</f>
        <v>203</v>
      </c>
      <c r="R89" s="78">
        <v>130</v>
      </c>
      <c r="S89" s="79">
        <v>186</v>
      </c>
      <c r="T89" s="216">
        <f>R89+S89</f>
        <v>316</v>
      </c>
      <c r="U89" s="80">
        <v>0</v>
      </c>
      <c r="V89" s="216">
        <f t="shared" si="147"/>
        <v>316</v>
      </c>
      <c r="W89" s="81">
        <f>IF(Q89=0,0,((V89/Q89)-1)*100)</f>
        <v>55.665024630541879</v>
      </c>
      <c r="Y89" s="347"/>
    </row>
    <row r="90" spans="12:28" ht="14.25" thickTop="1" thickBot="1">
      <c r="L90" s="82" t="s">
        <v>57</v>
      </c>
      <c r="M90" s="83">
        <f t="shared" ref="M90:Q90" si="148">+M87+M88+M89</f>
        <v>219</v>
      </c>
      <c r="N90" s="84">
        <f t="shared" si="148"/>
        <v>246</v>
      </c>
      <c r="O90" s="217">
        <f t="shared" si="148"/>
        <v>465</v>
      </c>
      <c r="P90" s="83">
        <f t="shared" si="148"/>
        <v>0</v>
      </c>
      <c r="Q90" s="217">
        <f t="shared" si="148"/>
        <v>465</v>
      </c>
      <c r="R90" s="83">
        <f t="shared" ref="R90:V90" si="149">+R87+R88+R89</f>
        <v>283</v>
      </c>
      <c r="S90" s="84">
        <f t="shared" si="149"/>
        <v>564</v>
      </c>
      <c r="T90" s="217">
        <f t="shared" si="149"/>
        <v>847</v>
      </c>
      <c r="U90" s="83">
        <f t="shared" si="149"/>
        <v>0</v>
      </c>
      <c r="V90" s="217">
        <f t="shared" si="149"/>
        <v>847</v>
      </c>
      <c r="W90" s="85">
        <f t="shared" ref="W90" si="150">IF(Q90=0,0,((V90/Q90)-1)*100)</f>
        <v>82.150537634408607</v>
      </c>
      <c r="X90" s="347"/>
      <c r="Y90" s="358"/>
      <c r="Z90" s="359"/>
    </row>
    <row r="91" spans="12:28" ht="14.25" thickTop="1" thickBot="1">
      <c r="L91" s="61" t="s">
        <v>13</v>
      </c>
      <c r="M91" s="78">
        <v>57</v>
      </c>
      <c r="N91" s="79">
        <v>151</v>
      </c>
      <c r="O91" s="216">
        <f>M91+N91</f>
        <v>208</v>
      </c>
      <c r="P91" s="80">
        <v>0</v>
      </c>
      <c r="Q91" s="216">
        <f>O91+P91</f>
        <v>208</v>
      </c>
      <c r="R91" s="78">
        <v>91</v>
      </c>
      <c r="S91" s="79">
        <v>182</v>
      </c>
      <c r="T91" s="216">
        <f>R91+S91</f>
        <v>273</v>
      </c>
      <c r="U91" s="80">
        <v>0</v>
      </c>
      <c r="V91" s="216">
        <f>T91+U91</f>
        <v>273</v>
      </c>
      <c r="W91" s="81">
        <f t="shared" ref="W91" si="151">IF(Q91=0,0,((V91/Q91)-1)*100)</f>
        <v>31.25</v>
      </c>
      <c r="X91" s="347"/>
      <c r="Y91" s="347"/>
      <c r="Z91" s="359"/>
    </row>
    <row r="92" spans="12:28" ht="14.25" thickTop="1" thickBot="1">
      <c r="L92" s="82" t="s">
        <v>64</v>
      </c>
      <c r="M92" s="83">
        <f>+M90+M91</f>
        <v>276</v>
      </c>
      <c r="N92" s="84">
        <f t="shared" ref="N92" si="152">+N90+N91</f>
        <v>397</v>
      </c>
      <c r="O92" s="217">
        <f t="shared" ref="O92" si="153">+O90+O91</f>
        <v>673</v>
      </c>
      <c r="P92" s="83">
        <f t="shared" ref="P92" si="154">+P90+P91</f>
        <v>0</v>
      </c>
      <c r="Q92" s="217">
        <f t="shared" ref="Q92" si="155">+Q90+Q91</f>
        <v>673</v>
      </c>
      <c r="R92" s="83">
        <f t="shared" ref="R92" si="156">+R90+R91</f>
        <v>374</v>
      </c>
      <c r="S92" s="84">
        <f t="shared" ref="S92" si="157">+S90+S91</f>
        <v>746</v>
      </c>
      <c r="T92" s="217">
        <f t="shared" ref="T92" si="158">+T90+T91</f>
        <v>1120</v>
      </c>
      <c r="U92" s="83">
        <f t="shared" ref="U92" si="159">+U90+U91</f>
        <v>0</v>
      </c>
      <c r="V92" s="217">
        <f t="shared" ref="V92" si="160">+V90+V91</f>
        <v>1120</v>
      </c>
      <c r="W92" s="85">
        <f>IF(Q92=0,0,((V92/Q92)-1)*100)</f>
        <v>66.419019316493319</v>
      </c>
      <c r="X92" s="347"/>
      <c r="Y92" s="347"/>
      <c r="Z92" s="359"/>
      <c r="AA92" s="347"/>
      <c r="AB92" s="347"/>
    </row>
    <row r="93" spans="12:28" ht="13.5" thickTop="1">
      <c r="L93" s="61" t="s">
        <v>14</v>
      </c>
      <c r="M93" s="78">
        <v>36</v>
      </c>
      <c r="N93" s="79">
        <v>110</v>
      </c>
      <c r="O93" s="216">
        <f>M93+N93</f>
        <v>146</v>
      </c>
      <c r="P93" s="80">
        <v>0</v>
      </c>
      <c r="Q93" s="216">
        <f>O93+P93</f>
        <v>146</v>
      </c>
      <c r="R93" s="78"/>
      <c r="S93" s="79"/>
      <c r="T93" s="216"/>
      <c r="U93" s="80"/>
      <c r="V93" s="216"/>
      <c r="W93" s="81"/>
      <c r="Y93" s="1"/>
    </row>
    <row r="94" spans="12:28" ht="13.5" thickBot="1">
      <c r="L94" s="61" t="s">
        <v>15</v>
      </c>
      <c r="M94" s="78">
        <v>87</v>
      </c>
      <c r="N94" s="79">
        <v>131</v>
      </c>
      <c r="O94" s="216">
        <f>M94+N94</f>
        <v>218</v>
      </c>
      <c r="P94" s="80">
        <v>0</v>
      </c>
      <c r="Q94" s="216">
        <f>O94+P94</f>
        <v>218</v>
      </c>
      <c r="R94" s="78"/>
      <c r="S94" s="79"/>
      <c r="T94" s="216"/>
      <c r="U94" s="80"/>
      <c r="V94" s="216"/>
      <c r="W94" s="81"/>
      <c r="Y94" s="1"/>
    </row>
    <row r="95" spans="12:28" ht="14.25" thickTop="1" thickBot="1">
      <c r="L95" s="82" t="s">
        <v>61</v>
      </c>
      <c r="M95" s="83">
        <f t="shared" ref="M95:Q95" si="161">+M91+M93+M94</f>
        <v>180</v>
      </c>
      <c r="N95" s="84">
        <f t="shared" si="161"/>
        <v>392</v>
      </c>
      <c r="O95" s="217">
        <f t="shared" si="161"/>
        <v>572</v>
      </c>
      <c r="P95" s="83">
        <f t="shared" si="161"/>
        <v>0</v>
      </c>
      <c r="Q95" s="217">
        <f t="shared" si="161"/>
        <v>572</v>
      </c>
      <c r="R95" s="83"/>
      <c r="S95" s="84"/>
      <c r="T95" s="217"/>
      <c r="U95" s="83"/>
      <c r="V95" s="217"/>
      <c r="W95" s="85"/>
      <c r="X95" s="347"/>
      <c r="Y95" s="347"/>
      <c r="Z95" s="359"/>
      <c r="AA95" s="347"/>
      <c r="AB95" s="347"/>
    </row>
    <row r="96" spans="12:28" ht="13.5" thickTop="1">
      <c r="L96" s="61" t="s">
        <v>16</v>
      </c>
      <c r="M96" s="78">
        <v>125</v>
      </c>
      <c r="N96" s="79">
        <v>130</v>
      </c>
      <c r="O96" s="216">
        <f>SUM(M96:N96)</f>
        <v>255</v>
      </c>
      <c r="P96" s="80">
        <v>0</v>
      </c>
      <c r="Q96" s="216">
        <f>O96+P96</f>
        <v>255</v>
      </c>
      <c r="R96" s="78"/>
      <c r="S96" s="79"/>
      <c r="T96" s="216"/>
      <c r="U96" s="80"/>
      <c r="V96" s="216"/>
      <c r="W96" s="81"/>
      <c r="Y96" s="1"/>
    </row>
    <row r="97" spans="12:28">
      <c r="L97" s="61" t="s">
        <v>17</v>
      </c>
      <c r="M97" s="78">
        <v>65</v>
      </c>
      <c r="N97" s="79">
        <v>120</v>
      </c>
      <c r="O97" s="216">
        <f>SUM(M97:N97)</f>
        <v>185</v>
      </c>
      <c r="P97" s="80">
        <v>0</v>
      </c>
      <c r="Q97" s="216">
        <f>O97+P97</f>
        <v>185</v>
      </c>
      <c r="R97" s="78"/>
      <c r="S97" s="79"/>
      <c r="T97" s="216"/>
      <c r="U97" s="80"/>
      <c r="V97" s="216"/>
      <c r="W97" s="81"/>
      <c r="Y97" s="1"/>
    </row>
    <row r="98" spans="12:28" ht="13.5" thickBot="1">
      <c r="L98" s="61" t="s">
        <v>18</v>
      </c>
      <c r="M98" s="78">
        <v>69</v>
      </c>
      <c r="N98" s="79">
        <v>109</v>
      </c>
      <c r="O98" s="218">
        <f>SUM(M98:N98)</f>
        <v>178</v>
      </c>
      <c r="P98" s="86">
        <v>0</v>
      </c>
      <c r="Q98" s="218">
        <f>O98+P98</f>
        <v>178</v>
      </c>
      <c r="R98" s="78"/>
      <c r="S98" s="79"/>
      <c r="T98" s="218"/>
      <c r="U98" s="86"/>
      <c r="V98" s="218"/>
      <c r="W98" s="81"/>
      <c r="Y98" s="1"/>
    </row>
    <row r="99" spans="12:28" ht="14.25" thickTop="1" thickBot="1">
      <c r="L99" s="87" t="s">
        <v>39</v>
      </c>
      <c r="M99" s="88">
        <f t="shared" ref="M99:Q99" si="162">+M96+M97+M98</f>
        <v>259</v>
      </c>
      <c r="N99" s="88">
        <f t="shared" si="162"/>
        <v>359</v>
      </c>
      <c r="O99" s="219">
        <f t="shared" si="162"/>
        <v>618</v>
      </c>
      <c r="P99" s="89">
        <f t="shared" si="162"/>
        <v>0</v>
      </c>
      <c r="Q99" s="219">
        <f t="shared" si="162"/>
        <v>618</v>
      </c>
      <c r="R99" s="88"/>
      <c r="S99" s="88"/>
      <c r="T99" s="219"/>
      <c r="U99" s="89"/>
      <c r="V99" s="219"/>
      <c r="W99" s="90"/>
      <c r="Y99" s="1"/>
    </row>
    <row r="100" spans="12:28" ht="13.5" thickTop="1">
      <c r="L100" s="61" t="s">
        <v>21</v>
      </c>
      <c r="M100" s="78">
        <v>53</v>
      </c>
      <c r="N100" s="79">
        <v>92</v>
      </c>
      <c r="O100" s="218">
        <f>SUM(M100:N100)</f>
        <v>145</v>
      </c>
      <c r="P100" s="91">
        <v>0</v>
      </c>
      <c r="Q100" s="218">
        <f>O100+P100</f>
        <v>145</v>
      </c>
      <c r="R100" s="78"/>
      <c r="S100" s="79"/>
      <c r="T100" s="218"/>
      <c r="U100" s="91"/>
      <c r="V100" s="218"/>
      <c r="W100" s="81"/>
      <c r="Y100" s="1"/>
    </row>
    <row r="101" spans="12:28">
      <c r="L101" s="61" t="s">
        <v>22</v>
      </c>
      <c r="M101" s="78">
        <v>74</v>
      </c>
      <c r="N101" s="79">
        <v>94</v>
      </c>
      <c r="O101" s="218">
        <f>SUM(M101:N101)</f>
        <v>168</v>
      </c>
      <c r="P101" s="80">
        <v>0</v>
      </c>
      <c r="Q101" s="218">
        <f>O101+P101</f>
        <v>168</v>
      </c>
      <c r="R101" s="78"/>
      <c r="S101" s="79"/>
      <c r="T101" s="218"/>
      <c r="U101" s="80"/>
      <c r="V101" s="218"/>
      <c r="W101" s="81"/>
      <c r="Y101" s="1"/>
    </row>
    <row r="102" spans="12:28" ht="13.5" thickBot="1">
      <c r="L102" s="61" t="s">
        <v>23</v>
      </c>
      <c r="M102" s="78">
        <v>36</v>
      </c>
      <c r="N102" s="79">
        <v>130</v>
      </c>
      <c r="O102" s="218">
        <f>SUM(M102:N102)</f>
        <v>166</v>
      </c>
      <c r="P102" s="80">
        <v>0</v>
      </c>
      <c r="Q102" s="218">
        <f>O102+P102</f>
        <v>166</v>
      </c>
      <c r="R102" s="78"/>
      <c r="S102" s="79"/>
      <c r="T102" s="218"/>
      <c r="U102" s="80"/>
      <c r="V102" s="218"/>
      <c r="W102" s="81"/>
      <c r="Y102" s="1"/>
    </row>
    <row r="103" spans="12:28" ht="14.25" thickTop="1" thickBot="1">
      <c r="L103" s="82" t="s">
        <v>40</v>
      </c>
      <c r="M103" s="83">
        <f t="shared" ref="M103:Q103" si="163">+M100+M101+M102</f>
        <v>163</v>
      </c>
      <c r="N103" s="84">
        <f t="shared" si="163"/>
        <v>316</v>
      </c>
      <c r="O103" s="217">
        <f t="shared" si="163"/>
        <v>479</v>
      </c>
      <c r="P103" s="83">
        <f t="shared" si="163"/>
        <v>0</v>
      </c>
      <c r="Q103" s="217">
        <f t="shared" si="163"/>
        <v>479</v>
      </c>
      <c r="R103" s="83"/>
      <c r="S103" s="84"/>
      <c r="T103" s="217"/>
      <c r="U103" s="83"/>
      <c r="V103" s="217"/>
      <c r="W103" s="85"/>
      <c r="Y103" s="1"/>
    </row>
    <row r="104" spans="12:28" ht="14.25" thickTop="1" thickBot="1">
      <c r="L104" s="82" t="s">
        <v>7</v>
      </c>
      <c r="M104" s="83">
        <f>+M95+M99+M103</f>
        <v>602</v>
      </c>
      <c r="N104" s="84">
        <f t="shared" ref="N104:Q104" si="164">+N95+N99+N103</f>
        <v>1067</v>
      </c>
      <c r="O104" s="217">
        <f t="shared" si="164"/>
        <v>1669</v>
      </c>
      <c r="P104" s="83">
        <f t="shared" si="164"/>
        <v>0</v>
      </c>
      <c r="Q104" s="217">
        <f t="shared" si="164"/>
        <v>1669</v>
      </c>
      <c r="R104" s="83"/>
      <c r="S104" s="84"/>
      <c r="T104" s="217"/>
      <c r="U104" s="83"/>
      <c r="V104" s="217"/>
      <c r="W104" s="85"/>
      <c r="X104" s="347"/>
      <c r="Y104" s="347"/>
      <c r="Z104" s="359"/>
      <c r="AA104" s="347"/>
      <c r="AB104" s="347"/>
    </row>
    <row r="105" spans="12:28" ht="14.25" thickTop="1" thickBot="1"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2:28" ht="13.5" thickTop="1">
      <c r="L106" s="442" t="s">
        <v>41</v>
      </c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4"/>
    </row>
    <row r="107" spans="12:28" ht="13.5" thickBot="1">
      <c r="L107" s="445" t="s">
        <v>44</v>
      </c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7"/>
    </row>
    <row r="108" spans="12:28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  <c r="Y108" s="1"/>
    </row>
    <row r="109" spans="12:28" ht="14.25" thickTop="1" thickBot="1">
      <c r="L109" s="59"/>
      <c r="M109" s="230" t="s">
        <v>59</v>
      </c>
      <c r="N109" s="231"/>
      <c r="O109" s="232"/>
      <c r="P109" s="230"/>
      <c r="Q109" s="230"/>
      <c r="R109" s="230" t="s">
        <v>63</v>
      </c>
      <c r="S109" s="231"/>
      <c r="T109" s="232"/>
      <c r="U109" s="230"/>
      <c r="V109" s="230"/>
      <c r="W109" s="389" t="s">
        <v>2</v>
      </c>
      <c r="Y109" s="1"/>
    </row>
    <row r="110" spans="12:28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90" t="s">
        <v>4</v>
      </c>
      <c r="Y110" s="1"/>
    </row>
    <row r="111" spans="12:28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91"/>
      <c r="Y111" s="1"/>
    </row>
    <row r="112" spans="12:28" ht="6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  <c r="Y112" s="1"/>
    </row>
    <row r="113" spans="12:28">
      <c r="L113" s="61" t="s">
        <v>10</v>
      </c>
      <c r="M113" s="78">
        <v>89</v>
      </c>
      <c r="N113" s="79">
        <v>29</v>
      </c>
      <c r="O113" s="216">
        <f>M113+N113</f>
        <v>118</v>
      </c>
      <c r="P113" s="80">
        <v>0</v>
      </c>
      <c r="Q113" s="216">
        <f>O113+P113</f>
        <v>118</v>
      </c>
      <c r="R113" s="78">
        <v>230</v>
      </c>
      <c r="S113" s="79">
        <v>29</v>
      </c>
      <c r="T113" s="216">
        <f>R113+S113</f>
        <v>259</v>
      </c>
      <c r="U113" s="80">
        <v>0</v>
      </c>
      <c r="V113" s="216">
        <f t="shared" ref="V113:V115" si="165">T113+U113</f>
        <v>259</v>
      </c>
      <c r="W113" s="81">
        <f>IF(Q113=0,0,((V113/Q113)-1)*100)</f>
        <v>119.4915254237288</v>
      </c>
      <c r="X113" s="347"/>
      <c r="Y113" s="343"/>
      <c r="Z113" s="348"/>
    </row>
    <row r="114" spans="12:28">
      <c r="L114" s="61" t="s">
        <v>11</v>
      </c>
      <c r="M114" s="78">
        <v>74</v>
      </c>
      <c r="N114" s="79">
        <v>34</v>
      </c>
      <c r="O114" s="216">
        <f>M114+N114</f>
        <v>108</v>
      </c>
      <c r="P114" s="80">
        <v>0</v>
      </c>
      <c r="Q114" s="216">
        <f>O114+P114</f>
        <v>108</v>
      </c>
      <c r="R114" s="78">
        <v>242</v>
      </c>
      <c r="S114" s="79">
        <v>29</v>
      </c>
      <c r="T114" s="216">
        <f>R114+S114</f>
        <v>271</v>
      </c>
      <c r="U114" s="80">
        <v>0</v>
      </c>
      <c r="V114" s="216">
        <f>T114+U114</f>
        <v>271</v>
      </c>
      <c r="W114" s="81">
        <f>IF(Q114=0,0,((V114/Q114)-1)*100)</f>
        <v>150.9259259259259</v>
      </c>
      <c r="X114" s="347"/>
      <c r="Y114" s="343"/>
      <c r="Z114" s="348"/>
    </row>
    <row r="115" spans="12:28" ht="13.5" thickBot="1">
      <c r="L115" s="67" t="s">
        <v>12</v>
      </c>
      <c r="M115" s="78">
        <v>87</v>
      </c>
      <c r="N115" s="79">
        <v>47</v>
      </c>
      <c r="O115" s="216">
        <f>M115+N115</f>
        <v>134</v>
      </c>
      <c r="P115" s="80">
        <v>0</v>
      </c>
      <c r="Q115" s="216">
        <f>O115+P115</f>
        <v>134</v>
      </c>
      <c r="R115" s="78">
        <v>285</v>
      </c>
      <c r="S115" s="79">
        <v>96</v>
      </c>
      <c r="T115" s="216">
        <f>R115+S115</f>
        <v>381</v>
      </c>
      <c r="U115" s="80">
        <v>0</v>
      </c>
      <c r="V115" s="216">
        <f t="shared" si="165"/>
        <v>381</v>
      </c>
      <c r="W115" s="81">
        <f>IF(Q115=0,0,((V115/Q115)-1)*100)</f>
        <v>184.32835820895522</v>
      </c>
      <c r="Y115" s="347"/>
    </row>
    <row r="116" spans="12:28" ht="14.25" thickTop="1" thickBot="1">
      <c r="L116" s="82" t="s">
        <v>38</v>
      </c>
      <c r="M116" s="83">
        <f t="shared" ref="M116:Q116" si="166">+M113+M114+M115</f>
        <v>250</v>
      </c>
      <c r="N116" s="84">
        <f t="shared" si="166"/>
        <v>110</v>
      </c>
      <c r="O116" s="217">
        <f t="shared" si="166"/>
        <v>360</v>
      </c>
      <c r="P116" s="83">
        <f t="shared" si="166"/>
        <v>0</v>
      </c>
      <c r="Q116" s="217">
        <f t="shared" si="166"/>
        <v>360</v>
      </c>
      <c r="R116" s="83">
        <f t="shared" ref="R116" si="167">+R113+R114+R115</f>
        <v>757</v>
      </c>
      <c r="S116" s="84">
        <f t="shared" ref="S116" si="168">+S113+S114+S115</f>
        <v>154</v>
      </c>
      <c r="T116" s="217">
        <f t="shared" ref="T116" si="169">+T113+T114+T115</f>
        <v>911</v>
      </c>
      <c r="U116" s="83">
        <f t="shared" ref="U116" si="170">+U113+U114+U115</f>
        <v>0</v>
      </c>
      <c r="V116" s="217">
        <f t="shared" ref="V116" si="171">+V113+V114+V115</f>
        <v>911</v>
      </c>
      <c r="W116" s="85">
        <f t="shared" ref="W116" si="172">IF(Q116=0,0,((V116/Q116)-1)*100)</f>
        <v>153.05555555555554</v>
      </c>
      <c r="X116" s="347"/>
      <c r="Y116" s="358"/>
      <c r="Z116" s="359"/>
    </row>
    <row r="117" spans="12:28" ht="14.25" thickTop="1" thickBot="1">
      <c r="L117" s="61" t="s">
        <v>13</v>
      </c>
      <c r="M117" s="78">
        <v>123</v>
      </c>
      <c r="N117" s="79">
        <v>40</v>
      </c>
      <c r="O117" s="216">
        <f>M117+N117</f>
        <v>163</v>
      </c>
      <c r="P117" s="80">
        <v>0</v>
      </c>
      <c r="Q117" s="216">
        <f>O117+P117</f>
        <v>163</v>
      </c>
      <c r="R117" s="78">
        <v>215</v>
      </c>
      <c r="S117" s="79">
        <v>40</v>
      </c>
      <c r="T117" s="216">
        <f>R117+S117</f>
        <v>255</v>
      </c>
      <c r="U117" s="80">
        <v>0</v>
      </c>
      <c r="V117" s="216">
        <f>T117+U117</f>
        <v>255</v>
      </c>
      <c r="W117" s="81">
        <f t="shared" ref="W117" si="173">IF(Q117=0,0,((V117/Q117)-1)*100)</f>
        <v>56.441717791411051</v>
      </c>
      <c r="X117" s="347"/>
      <c r="Y117" s="358"/>
      <c r="Z117" s="359"/>
    </row>
    <row r="118" spans="12:28" ht="14.25" thickTop="1" thickBot="1">
      <c r="L118" s="82" t="s">
        <v>64</v>
      </c>
      <c r="M118" s="83">
        <f>+M116+M117</f>
        <v>373</v>
      </c>
      <c r="N118" s="84">
        <f t="shared" ref="N118" si="174">+N116+N117</f>
        <v>150</v>
      </c>
      <c r="O118" s="217">
        <f t="shared" ref="O118" si="175">+O116+O117</f>
        <v>523</v>
      </c>
      <c r="P118" s="83">
        <f t="shared" ref="P118" si="176">+P116+P117</f>
        <v>0</v>
      </c>
      <c r="Q118" s="217">
        <f t="shared" ref="Q118" si="177">+Q116+Q117</f>
        <v>523</v>
      </c>
      <c r="R118" s="83">
        <f t="shared" ref="R118" si="178">+R116+R117</f>
        <v>972</v>
      </c>
      <c r="S118" s="84">
        <f t="shared" ref="S118" si="179">+S116+S117</f>
        <v>194</v>
      </c>
      <c r="T118" s="217">
        <f t="shared" ref="T118" si="180">+T116+T117</f>
        <v>1166</v>
      </c>
      <c r="U118" s="83">
        <f t="shared" ref="U118" si="181">+U116+U117</f>
        <v>0</v>
      </c>
      <c r="V118" s="217">
        <f t="shared" ref="V118" si="182">+V116+V117</f>
        <v>1166</v>
      </c>
      <c r="W118" s="85">
        <f>IF(Q118=0,0,((V118/Q118)-1)*100)</f>
        <v>122.94455066921608</v>
      </c>
      <c r="X118" s="347"/>
      <c r="Y118" s="347"/>
      <c r="Z118" s="359"/>
      <c r="AA118" s="347"/>
      <c r="AB118" s="347"/>
    </row>
    <row r="119" spans="12:28" ht="13.5" thickTop="1">
      <c r="L119" s="61" t="s">
        <v>14</v>
      </c>
      <c r="M119" s="78">
        <v>126</v>
      </c>
      <c r="N119" s="79">
        <v>32</v>
      </c>
      <c r="O119" s="216">
        <f>M119+N119</f>
        <v>158</v>
      </c>
      <c r="P119" s="80">
        <v>0</v>
      </c>
      <c r="Q119" s="216">
        <f>O119+P119</f>
        <v>158</v>
      </c>
      <c r="R119" s="78"/>
      <c r="S119" s="79"/>
      <c r="T119" s="216"/>
      <c r="U119" s="80"/>
      <c r="V119" s="216"/>
      <c r="W119" s="81"/>
      <c r="Y119" s="1"/>
    </row>
    <row r="120" spans="12:28" ht="13.5" thickBot="1">
      <c r="L120" s="61" t="s">
        <v>15</v>
      </c>
      <c r="M120" s="78">
        <v>214</v>
      </c>
      <c r="N120" s="79">
        <v>35</v>
      </c>
      <c r="O120" s="216">
        <f>M120+N120</f>
        <v>249</v>
      </c>
      <c r="P120" s="80">
        <v>0</v>
      </c>
      <c r="Q120" s="216">
        <f>O120+P120</f>
        <v>249</v>
      </c>
      <c r="R120" s="78"/>
      <c r="S120" s="79"/>
      <c r="T120" s="216"/>
      <c r="U120" s="80"/>
      <c r="V120" s="216"/>
      <c r="W120" s="81"/>
    </row>
    <row r="121" spans="12:28" ht="14.25" thickTop="1" thickBot="1">
      <c r="L121" s="82" t="s">
        <v>61</v>
      </c>
      <c r="M121" s="83">
        <f t="shared" ref="M121:Q121" si="183">+M117+M119+M120</f>
        <v>463</v>
      </c>
      <c r="N121" s="84">
        <f t="shared" si="183"/>
        <v>107</v>
      </c>
      <c r="O121" s="217">
        <f t="shared" si="183"/>
        <v>570</v>
      </c>
      <c r="P121" s="83">
        <f t="shared" si="183"/>
        <v>0</v>
      </c>
      <c r="Q121" s="217">
        <f t="shared" si="183"/>
        <v>570</v>
      </c>
      <c r="R121" s="83"/>
      <c r="S121" s="84"/>
      <c r="T121" s="217"/>
      <c r="U121" s="83"/>
      <c r="V121" s="217"/>
      <c r="W121" s="85"/>
      <c r="X121" s="347"/>
      <c r="Y121" s="347"/>
      <c r="Z121" s="359"/>
      <c r="AA121" s="347"/>
      <c r="AB121" s="347"/>
    </row>
    <row r="122" spans="12:28" ht="13.5" thickTop="1">
      <c r="L122" s="61" t="s">
        <v>16</v>
      </c>
      <c r="M122" s="78">
        <v>254</v>
      </c>
      <c r="N122" s="79">
        <v>45</v>
      </c>
      <c r="O122" s="216">
        <f>SUM(M122:N122)</f>
        <v>299</v>
      </c>
      <c r="P122" s="80">
        <v>0</v>
      </c>
      <c r="Q122" s="216">
        <f>O122+P122</f>
        <v>299</v>
      </c>
      <c r="R122" s="78"/>
      <c r="S122" s="79"/>
      <c r="T122" s="216"/>
      <c r="U122" s="80"/>
      <c r="V122" s="216"/>
      <c r="W122" s="81"/>
      <c r="Y122" s="1"/>
    </row>
    <row r="123" spans="12:28">
      <c r="L123" s="61" t="s">
        <v>17</v>
      </c>
      <c r="M123" s="78">
        <v>232</v>
      </c>
      <c r="N123" s="79">
        <v>40</v>
      </c>
      <c r="O123" s="216">
        <f>SUM(M123:N123)</f>
        <v>272</v>
      </c>
      <c r="P123" s="80">
        <v>0</v>
      </c>
      <c r="Q123" s="216">
        <f>O123+P123</f>
        <v>272</v>
      </c>
      <c r="R123" s="78"/>
      <c r="S123" s="79"/>
      <c r="T123" s="216"/>
      <c r="U123" s="80"/>
      <c r="V123" s="216"/>
      <c r="W123" s="81"/>
      <c r="Y123" s="1"/>
    </row>
    <row r="124" spans="12:28" ht="13.5" thickBot="1">
      <c r="L124" s="61" t="s">
        <v>18</v>
      </c>
      <c r="M124" s="78">
        <v>197</v>
      </c>
      <c r="N124" s="79">
        <v>43</v>
      </c>
      <c r="O124" s="218">
        <f>SUM(M124:N124)</f>
        <v>240</v>
      </c>
      <c r="P124" s="86">
        <v>0</v>
      </c>
      <c r="Q124" s="218">
        <f>O124+P124</f>
        <v>240</v>
      </c>
      <c r="R124" s="78"/>
      <c r="S124" s="79"/>
      <c r="T124" s="218"/>
      <c r="U124" s="86"/>
      <c r="V124" s="218"/>
      <c r="W124" s="81"/>
      <c r="Y124" s="1"/>
    </row>
    <row r="125" spans="12:28" ht="14.25" thickTop="1" thickBot="1">
      <c r="L125" s="87" t="s">
        <v>39</v>
      </c>
      <c r="M125" s="88">
        <f t="shared" ref="M125:Q125" si="184">+M122+M123+M124</f>
        <v>683</v>
      </c>
      <c r="N125" s="88">
        <f t="shared" si="184"/>
        <v>128</v>
      </c>
      <c r="O125" s="219">
        <f t="shared" si="184"/>
        <v>811</v>
      </c>
      <c r="P125" s="89">
        <f t="shared" si="184"/>
        <v>0</v>
      </c>
      <c r="Q125" s="219">
        <f t="shared" si="184"/>
        <v>811</v>
      </c>
      <c r="R125" s="88"/>
      <c r="S125" s="88"/>
      <c r="T125" s="219"/>
      <c r="U125" s="89"/>
      <c r="V125" s="219"/>
      <c r="W125" s="90"/>
      <c r="Y125" s="1"/>
    </row>
    <row r="126" spans="12:28" ht="13.5" thickTop="1">
      <c r="L126" s="61" t="s">
        <v>21</v>
      </c>
      <c r="M126" s="78">
        <v>184</v>
      </c>
      <c r="N126" s="79">
        <v>43</v>
      </c>
      <c r="O126" s="218">
        <f>SUM(M126:N126)</f>
        <v>227</v>
      </c>
      <c r="P126" s="91">
        <v>0</v>
      </c>
      <c r="Q126" s="218">
        <f>O126+P126</f>
        <v>227</v>
      </c>
      <c r="R126" s="78"/>
      <c r="S126" s="79"/>
      <c r="T126" s="218"/>
      <c r="U126" s="91"/>
      <c r="V126" s="218"/>
      <c r="W126" s="81"/>
      <c r="Y126" s="1"/>
    </row>
    <row r="127" spans="12:28">
      <c r="L127" s="61" t="s">
        <v>22</v>
      </c>
      <c r="M127" s="78">
        <v>182</v>
      </c>
      <c r="N127" s="79">
        <v>45</v>
      </c>
      <c r="O127" s="218">
        <f>SUM(M127:N127)</f>
        <v>227</v>
      </c>
      <c r="P127" s="80">
        <v>0</v>
      </c>
      <c r="Q127" s="218">
        <f>O127+P127</f>
        <v>227</v>
      </c>
      <c r="R127" s="78"/>
      <c r="S127" s="79"/>
      <c r="T127" s="218"/>
      <c r="U127" s="80"/>
      <c r="V127" s="218"/>
      <c r="W127" s="81"/>
      <c r="Y127" s="1"/>
    </row>
    <row r="128" spans="12:28" ht="13.5" thickBot="1">
      <c r="L128" s="61" t="s">
        <v>23</v>
      </c>
      <c r="M128" s="78">
        <v>190</v>
      </c>
      <c r="N128" s="79">
        <v>32</v>
      </c>
      <c r="O128" s="218">
        <f>SUM(M128:N128)</f>
        <v>222</v>
      </c>
      <c r="P128" s="80">
        <v>0</v>
      </c>
      <c r="Q128" s="218">
        <f>O128+P128</f>
        <v>222</v>
      </c>
      <c r="R128" s="78"/>
      <c r="S128" s="79"/>
      <c r="T128" s="218"/>
      <c r="U128" s="80"/>
      <c r="V128" s="218"/>
      <c r="W128" s="81"/>
      <c r="Y128" s="1"/>
    </row>
    <row r="129" spans="12:28" ht="14.25" thickTop="1" thickBot="1">
      <c r="L129" s="82" t="s">
        <v>40</v>
      </c>
      <c r="M129" s="83">
        <f t="shared" ref="M129:Q129" si="185">+M126+M127+M128</f>
        <v>556</v>
      </c>
      <c r="N129" s="84">
        <f t="shared" si="185"/>
        <v>120</v>
      </c>
      <c r="O129" s="217">
        <f t="shared" si="185"/>
        <v>676</v>
      </c>
      <c r="P129" s="83">
        <f t="shared" si="185"/>
        <v>0</v>
      </c>
      <c r="Q129" s="217">
        <f t="shared" si="185"/>
        <v>676</v>
      </c>
      <c r="R129" s="83"/>
      <c r="S129" s="84"/>
      <c r="T129" s="217"/>
      <c r="U129" s="83"/>
      <c r="V129" s="217"/>
      <c r="W129" s="85"/>
      <c r="X129" s="347"/>
      <c r="Z129" s="348"/>
    </row>
    <row r="130" spans="12:28" ht="14.25" thickTop="1" thickBot="1">
      <c r="L130" s="82" t="s">
        <v>7</v>
      </c>
      <c r="M130" s="83">
        <f>+M121+M125+M129</f>
        <v>1702</v>
      </c>
      <c r="N130" s="84">
        <f t="shared" ref="N130:Q130" si="186">+N121+N125+N129</f>
        <v>355</v>
      </c>
      <c r="O130" s="217">
        <f t="shared" si="186"/>
        <v>2057</v>
      </c>
      <c r="P130" s="83">
        <f t="shared" si="186"/>
        <v>0</v>
      </c>
      <c r="Q130" s="217">
        <f t="shared" si="186"/>
        <v>2057</v>
      </c>
      <c r="R130" s="83"/>
      <c r="S130" s="84"/>
      <c r="T130" s="217"/>
      <c r="U130" s="83"/>
      <c r="V130" s="217"/>
      <c r="W130" s="85"/>
      <c r="X130" s="347"/>
      <c r="Y130" s="347"/>
      <c r="Z130" s="359"/>
      <c r="AA130" s="347"/>
      <c r="AB130" s="347"/>
    </row>
    <row r="131" spans="12:28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8" ht="13.5" thickTop="1">
      <c r="L132" s="442" t="s">
        <v>42</v>
      </c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4"/>
    </row>
    <row r="133" spans="12:28" ht="13.5" thickBot="1">
      <c r="L133" s="445" t="s">
        <v>45</v>
      </c>
      <c r="M133" s="446"/>
      <c r="N133" s="446"/>
      <c r="O133" s="446"/>
      <c r="P133" s="446"/>
      <c r="Q133" s="446"/>
      <c r="R133" s="446"/>
      <c r="S133" s="446"/>
      <c r="T133" s="446"/>
      <c r="U133" s="446"/>
      <c r="V133" s="446"/>
      <c r="W133" s="447"/>
      <c r="Y133" s="1"/>
    </row>
    <row r="134" spans="12:28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  <c r="Y134" s="1"/>
    </row>
    <row r="135" spans="12:28" ht="14.25" thickTop="1" thickBot="1">
      <c r="L135" s="59"/>
      <c r="M135" s="230" t="s">
        <v>59</v>
      </c>
      <c r="N135" s="231"/>
      <c r="O135" s="232"/>
      <c r="P135" s="230"/>
      <c r="Q135" s="230"/>
      <c r="R135" s="230" t="s">
        <v>63</v>
      </c>
      <c r="S135" s="231"/>
      <c r="T135" s="232"/>
      <c r="U135" s="230"/>
      <c r="V135" s="230"/>
      <c r="W135" s="389" t="s">
        <v>2</v>
      </c>
      <c r="Y135" s="1"/>
    </row>
    <row r="136" spans="12:28" ht="13.5" thickTop="1">
      <c r="L136" s="61" t="s">
        <v>3</v>
      </c>
      <c r="M136" s="62"/>
      <c r="N136" s="63"/>
      <c r="O136" s="64"/>
      <c r="P136" s="65"/>
      <c r="Q136" s="104"/>
      <c r="R136" s="62"/>
      <c r="S136" s="63"/>
      <c r="T136" s="64"/>
      <c r="U136" s="65"/>
      <c r="V136" s="104"/>
      <c r="W136" s="390" t="s">
        <v>4</v>
      </c>
      <c r="Y136" s="1"/>
    </row>
    <row r="137" spans="12:28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105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105" t="s">
        <v>7</v>
      </c>
      <c r="W137" s="391"/>
      <c r="Y137" s="1"/>
    </row>
    <row r="138" spans="12:28" ht="5.25" customHeight="1" thickTop="1">
      <c r="L138" s="61"/>
      <c r="M138" s="73"/>
      <c r="N138" s="74"/>
      <c r="O138" s="75"/>
      <c r="P138" s="76"/>
      <c r="Q138" s="106"/>
      <c r="R138" s="73"/>
      <c r="S138" s="74"/>
      <c r="T138" s="75"/>
      <c r="U138" s="76"/>
      <c r="V138" s="154"/>
      <c r="W138" s="77"/>
      <c r="Y138" s="1"/>
    </row>
    <row r="139" spans="12:28">
      <c r="L139" s="61" t="s">
        <v>10</v>
      </c>
      <c r="M139" s="78">
        <f t="shared" ref="M139:N141" si="187">+M87+M113</f>
        <v>128</v>
      </c>
      <c r="N139" s="79">
        <f t="shared" si="187"/>
        <v>80</v>
      </c>
      <c r="O139" s="216">
        <f>M139+N139</f>
        <v>208</v>
      </c>
      <c r="P139" s="80">
        <f>+P87+P113</f>
        <v>0</v>
      </c>
      <c r="Q139" s="225">
        <f t="shared" ref="Q139:Q141" si="188">O139+P139</f>
        <v>208</v>
      </c>
      <c r="R139" s="78">
        <f t="shared" ref="R139:S141" si="189">+R87+R113</f>
        <v>274</v>
      </c>
      <c r="S139" s="79">
        <f t="shared" si="189"/>
        <v>214</v>
      </c>
      <c r="T139" s="216">
        <f>R139+S139</f>
        <v>488</v>
      </c>
      <c r="U139" s="80">
        <f>+U87+U113</f>
        <v>0</v>
      </c>
      <c r="V139" s="226">
        <f>T139+U139</f>
        <v>488</v>
      </c>
      <c r="W139" s="81">
        <f>IF(Q139=0,0,((V139/Q139)-1)*100)</f>
        <v>134.61538461538461</v>
      </c>
      <c r="X139" s="347"/>
      <c r="Y139" s="343"/>
      <c r="Z139" s="348"/>
    </row>
    <row r="140" spans="12:28">
      <c r="L140" s="61" t="s">
        <v>11</v>
      </c>
      <c r="M140" s="78">
        <f t="shared" si="187"/>
        <v>150</v>
      </c>
      <c r="N140" s="79">
        <f t="shared" si="187"/>
        <v>130</v>
      </c>
      <c r="O140" s="216">
        <f>M140+N140</f>
        <v>280</v>
      </c>
      <c r="P140" s="80">
        <f>+P88+P114</f>
        <v>0</v>
      </c>
      <c r="Q140" s="225">
        <f t="shared" si="188"/>
        <v>280</v>
      </c>
      <c r="R140" s="78">
        <f t="shared" si="189"/>
        <v>351</v>
      </c>
      <c r="S140" s="79">
        <f t="shared" si="189"/>
        <v>222</v>
      </c>
      <c r="T140" s="216">
        <f>R140+S140</f>
        <v>573</v>
      </c>
      <c r="U140" s="80">
        <f>+U88+U114</f>
        <v>0</v>
      </c>
      <c r="V140" s="226">
        <f>T140+U140</f>
        <v>573</v>
      </c>
      <c r="W140" s="81">
        <f>IF(Q140=0,0,((V140/Q140)-1)*100)</f>
        <v>104.64285714285712</v>
      </c>
      <c r="X140" s="347"/>
      <c r="Y140" s="343"/>
      <c r="Z140" s="348"/>
    </row>
    <row r="141" spans="12:28" ht="13.5" thickBot="1">
      <c r="L141" s="67" t="s">
        <v>12</v>
      </c>
      <c r="M141" s="78">
        <f t="shared" si="187"/>
        <v>191</v>
      </c>
      <c r="N141" s="79">
        <f t="shared" si="187"/>
        <v>146</v>
      </c>
      <c r="O141" s="216">
        <f>M141+N141</f>
        <v>337</v>
      </c>
      <c r="P141" s="80">
        <f>+P89+P115</f>
        <v>0</v>
      </c>
      <c r="Q141" s="225">
        <f t="shared" si="188"/>
        <v>337</v>
      </c>
      <c r="R141" s="78">
        <f t="shared" si="189"/>
        <v>415</v>
      </c>
      <c r="S141" s="79">
        <f t="shared" si="189"/>
        <v>282</v>
      </c>
      <c r="T141" s="216">
        <f>R141+S141</f>
        <v>697</v>
      </c>
      <c r="U141" s="80">
        <f>+U89+U115</f>
        <v>0</v>
      </c>
      <c r="V141" s="226">
        <f>T141+U141</f>
        <v>697</v>
      </c>
      <c r="W141" s="81">
        <f>IF(Q141=0,0,((V141/Q141)-1)*100)</f>
        <v>106.82492581602374</v>
      </c>
      <c r="Y141" s="347"/>
    </row>
    <row r="142" spans="12:28" ht="14.25" thickTop="1" thickBot="1">
      <c r="L142" s="82" t="s">
        <v>38</v>
      </c>
      <c r="M142" s="83">
        <f>+M139+M140+M141</f>
        <v>469</v>
      </c>
      <c r="N142" s="84">
        <f t="shared" ref="N142" si="190">+N139+N140+N141</f>
        <v>356</v>
      </c>
      <c r="O142" s="217">
        <f t="shared" ref="O142" si="191">+O139+O140+O141</f>
        <v>825</v>
      </c>
      <c r="P142" s="83">
        <f t="shared" ref="P142" si="192">+P139+P140+P141</f>
        <v>0</v>
      </c>
      <c r="Q142" s="217">
        <f t="shared" ref="Q142" si="193">+Q139+Q140+Q141</f>
        <v>825</v>
      </c>
      <c r="R142" s="83">
        <f t="shared" ref="R142" si="194">+R139+R140+R141</f>
        <v>1040</v>
      </c>
      <c r="S142" s="84">
        <f t="shared" ref="S142" si="195">+S139+S140+S141</f>
        <v>718</v>
      </c>
      <c r="T142" s="217">
        <f t="shared" ref="T142" si="196">+T139+T140+T141</f>
        <v>1758</v>
      </c>
      <c r="U142" s="83">
        <f t="shared" ref="U142" si="197">+U139+U140+U141</f>
        <v>0</v>
      </c>
      <c r="V142" s="217">
        <f t="shared" ref="V142" si="198">+V139+V140+V141</f>
        <v>1758</v>
      </c>
      <c r="W142" s="85">
        <f t="shared" ref="W142" si="199">IF(Q142=0,0,((V142/Q142)-1)*100)</f>
        <v>113.09090909090909</v>
      </c>
      <c r="X142" s="347"/>
      <c r="Y142" s="358"/>
      <c r="Z142" s="359"/>
    </row>
    <row r="143" spans="12:28" ht="14.25" thickTop="1" thickBot="1">
      <c r="L143" s="61" t="s">
        <v>13</v>
      </c>
      <c r="M143" s="78">
        <f>+M91+M117</f>
        <v>180</v>
      </c>
      <c r="N143" s="79">
        <f>+N91+N117</f>
        <v>191</v>
      </c>
      <c r="O143" s="216">
        <f t="shared" ref="O143:O154" si="200">M143+N143</f>
        <v>371</v>
      </c>
      <c r="P143" s="80">
        <f>+P91+P117</f>
        <v>0</v>
      </c>
      <c r="Q143" s="225">
        <f t="shared" ref="Q143:Q145" si="201">O143+P143</f>
        <v>371</v>
      </c>
      <c r="R143" s="78">
        <f>+R91+R117</f>
        <v>306</v>
      </c>
      <c r="S143" s="79">
        <f>+S91+S117</f>
        <v>222</v>
      </c>
      <c r="T143" s="216">
        <f t="shared" ref="T143" si="202">R143+S143</f>
        <v>528</v>
      </c>
      <c r="U143" s="80">
        <f>+U91+U117</f>
        <v>0</v>
      </c>
      <c r="V143" s="226">
        <f>T143+U143</f>
        <v>528</v>
      </c>
      <c r="W143" s="81">
        <f>IF(Q143=0,0,((V143/Q143)-1)*100)</f>
        <v>42.318059299191368</v>
      </c>
      <c r="X143" s="347"/>
      <c r="Y143" s="347"/>
      <c r="Z143" s="359"/>
    </row>
    <row r="144" spans="12:28" ht="14.25" thickTop="1" thickBot="1">
      <c r="L144" s="82" t="s">
        <v>64</v>
      </c>
      <c r="M144" s="83">
        <f>+M142+M143</f>
        <v>649</v>
      </c>
      <c r="N144" s="84">
        <f t="shared" ref="N144" si="203">+N142+N143</f>
        <v>547</v>
      </c>
      <c r="O144" s="217">
        <f t="shared" ref="O144" si="204">+O142+O143</f>
        <v>1196</v>
      </c>
      <c r="P144" s="83">
        <f t="shared" ref="P144" si="205">+P142+P143</f>
        <v>0</v>
      </c>
      <c r="Q144" s="217">
        <f t="shared" ref="Q144" si="206">+Q142+Q143</f>
        <v>1196</v>
      </c>
      <c r="R144" s="83">
        <f t="shared" ref="R144" si="207">+R142+R143</f>
        <v>1346</v>
      </c>
      <c r="S144" s="84">
        <f t="shared" ref="S144" si="208">+S142+S143</f>
        <v>940</v>
      </c>
      <c r="T144" s="217">
        <f t="shared" ref="T144" si="209">+T142+T143</f>
        <v>2286</v>
      </c>
      <c r="U144" s="83">
        <f t="shared" ref="U144" si="210">+U142+U143</f>
        <v>0</v>
      </c>
      <c r="V144" s="217">
        <f t="shared" ref="V144" si="211">+V142+V143</f>
        <v>2286</v>
      </c>
      <c r="W144" s="85">
        <f>IF(Q144=0,0,((V144/Q144)-1)*100)</f>
        <v>91.137123745819395</v>
      </c>
      <c r="X144" s="347"/>
      <c r="Y144" s="347"/>
      <c r="Z144" s="359"/>
      <c r="AA144" s="347"/>
      <c r="AB144" s="347"/>
    </row>
    <row r="145" spans="12:28" ht="13.5" thickTop="1">
      <c r="L145" s="61" t="s">
        <v>14</v>
      </c>
      <c r="M145" s="78">
        <f>+M93+M119</f>
        <v>162</v>
      </c>
      <c r="N145" s="79">
        <f>+N93+N119</f>
        <v>142</v>
      </c>
      <c r="O145" s="216">
        <f t="shared" si="200"/>
        <v>304</v>
      </c>
      <c r="P145" s="80">
        <f>+P93+P119</f>
        <v>0</v>
      </c>
      <c r="Q145" s="225">
        <f t="shared" si="201"/>
        <v>304</v>
      </c>
      <c r="R145" s="78"/>
      <c r="S145" s="79"/>
      <c r="T145" s="216"/>
      <c r="U145" s="80"/>
      <c r="V145" s="226"/>
      <c r="W145" s="81"/>
      <c r="Y145" s="1"/>
      <c r="AB145" s="347"/>
    </row>
    <row r="146" spans="12:28" ht="13.5" thickBot="1">
      <c r="L146" s="61" t="s">
        <v>15</v>
      </c>
      <c r="M146" s="78">
        <f>+M94+M120</f>
        <v>301</v>
      </c>
      <c r="N146" s="79">
        <f>+N94+N120</f>
        <v>166</v>
      </c>
      <c r="O146" s="216">
        <f>M146+N146</f>
        <v>467</v>
      </c>
      <c r="P146" s="80">
        <f>+P94+P120</f>
        <v>0</v>
      </c>
      <c r="Q146" s="225">
        <f>O146+P146</f>
        <v>467</v>
      </c>
      <c r="R146" s="78"/>
      <c r="S146" s="79"/>
      <c r="T146" s="216"/>
      <c r="U146" s="80"/>
      <c r="V146" s="226"/>
      <c r="W146" s="81"/>
      <c r="Y146" s="1"/>
    </row>
    <row r="147" spans="12:28" ht="14.25" thickTop="1" thickBot="1">
      <c r="L147" s="82" t="s">
        <v>61</v>
      </c>
      <c r="M147" s="83">
        <f>+M143+M145+M146</f>
        <v>643</v>
      </c>
      <c r="N147" s="84">
        <f t="shared" ref="N147" si="212">+N143+N145+N146</f>
        <v>499</v>
      </c>
      <c r="O147" s="217">
        <f t="shared" ref="O147" si="213">+O143+O145+O146</f>
        <v>1142</v>
      </c>
      <c r="P147" s="83">
        <f t="shared" ref="P147" si="214">+P143+P145+P146</f>
        <v>0</v>
      </c>
      <c r="Q147" s="217">
        <f t="shared" ref="Q147" si="215">+Q143+Q145+Q146</f>
        <v>1142</v>
      </c>
      <c r="R147" s="83"/>
      <c r="S147" s="84"/>
      <c r="T147" s="217"/>
      <c r="U147" s="83"/>
      <c r="V147" s="217"/>
      <c r="W147" s="85"/>
      <c r="X147" s="347"/>
      <c r="Y147" s="347"/>
      <c r="Z147" s="359"/>
      <c r="AA147" s="347"/>
      <c r="AB147" s="347"/>
    </row>
    <row r="148" spans="12:28" ht="13.5" thickTop="1">
      <c r="L148" s="61" t="s">
        <v>16</v>
      </c>
      <c r="M148" s="78">
        <f t="shared" ref="M148:N150" si="216">+M96+M122</f>
        <v>379</v>
      </c>
      <c r="N148" s="79">
        <f t="shared" si="216"/>
        <v>175</v>
      </c>
      <c r="O148" s="216">
        <f t="shared" si="200"/>
        <v>554</v>
      </c>
      <c r="P148" s="80">
        <f>+P96+P122</f>
        <v>0</v>
      </c>
      <c r="Q148" s="225">
        <f t="shared" ref="Q148:Q154" si="217">O148+P148</f>
        <v>554</v>
      </c>
      <c r="R148" s="78"/>
      <c r="S148" s="79"/>
      <c r="T148" s="216"/>
      <c r="U148" s="80"/>
      <c r="V148" s="226"/>
      <c r="W148" s="81"/>
      <c r="Y148" s="1"/>
    </row>
    <row r="149" spans="12:28">
      <c r="L149" s="61" t="s">
        <v>17</v>
      </c>
      <c r="M149" s="78">
        <f t="shared" si="216"/>
        <v>297</v>
      </c>
      <c r="N149" s="79">
        <f t="shared" si="216"/>
        <v>160</v>
      </c>
      <c r="O149" s="216">
        <f>M149+N149</f>
        <v>457</v>
      </c>
      <c r="P149" s="80">
        <f>+P97+P123</f>
        <v>0</v>
      </c>
      <c r="Q149" s="225">
        <f>O149+P149</f>
        <v>457</v>
      </c>
      <c r="R149" s="78"/>
      <c r="S149" s="79"/>
      <c r="T149" s="216"/>
      <c r="U149" s="80"/>
      <c r="V149" s="226"/>
      <c r="W149" s="81"/>
      <c r="Y149" s="1"/>
    </row>
    <row r="150" spans="12:28" ht="13.5" thickBot="1">
      <c r="L150" s="61" t="s">
        <v>18</v>
      </c>
      <c r="M150" s="78">
        <f t="shared" si="216"/>
        <v>266</v>
      </c>
      <c r="N150" s="79">
        <f t="shared" si="216"/>
        <v>152</v>
      </c>
      <c r="O150" s="218">
        <f t="shared" si="200"/>
        <v>418</v>
      </c>
      <c r="P150" s="86">
        <f>+P98+P124</f>
        <v>0</v>
      </c>
      <c r="Q150" s="225">
        <f t="shared" si="217"/>
        <v>418</v>
      </c>
      <c r="R150" s="78"/>
      <c r="S150" s="79"/>
      <c r="T150" s="218"/>
      <c r="U150" s="86"/>
      <c r="V150" s="226"/>
      <c r="W150" s="81"/>
      <c r="Y150" s="1"/>
    </row>
    <row r="151" spans="12:28" ht="14.25" thickTop="1" thickBot="1">
      <c r="L151" s="87" t="s">
        <v>39</v>
      </c>
      <c r="M151" s="83">
        <f>+M148+M149+M150</f>
        <v>942</v>
      </c>
      <c r="N151" s="84">
        <f t="shared" ref="N151" si="218">+N148+N149+N150</f>
        <v>487</v>
      </c>
      <c r="O151" s="217">
        <f t="shared" ref="O151" si="219">+O148+O149+O150</f>
        <v>1429</v>
      </c>
      <c r="P151" s="83">
        <f t="shared" ref="P151" si="220">+P148+P149+P150</f>
        <v>0</v>
      </c>
      <c r="Q151" s="217">
        <f t="shared" ref="Q151" si="221">+Q148+Q149+Q150</f>
        <v>1429</v>
      </c>
      <c r="R151" s="83"/>
      <c r="S151" s="84"/>
      <c r="T151" s="217"/>
      <c r="U151" s="83"/>
      <c r="V151" s="217"/>
      <c r="W151" s="90"/>
      <c r="Y151" s="1"/>
    </row>
    <row r="152" spans="12:28" ht="13.5" thickTop="1">
      <c r="L152" s="61" t="s">
        <v>21</v>
      </c>
      <c r="M152" s="78">
        <f t="shared" ref="M152:N154" si="222">+M100+M126</f>
        <v>237</v>
      </c>
      <c r="N152" s="79">
        <f t="shared" si="222"/>
        <v>135</v>
      </c>
      <c r="O152" s="218">
        <f t="shared" si="200"/>
        <v>372</v>
      </c>
      <c r="P152" s="91">
        <f>+P100+P126</f>
        <v>0</v>
      </c>
      <c r="Q152" s="225">
        <f t="shared" si="217"/>
        <v>372</v>
      </c>
      <c r="R152" s="78"/>
      <c r="S152" s="79"/>
      <c r="T152" s="218"/>
      <c r="U152" s="91"/>
      <c r="V152" s="226"/>
      <c r="W152" s="81"/>
      <c r="Y152" s="1"/>
    </row>
    <row r="153" spans="12:28">
      <c r="L153" s="61" t="s">
        <v>22</v>
      </c>
      <c r="M153" s="78">
        <f t="shared" si="222"/>
        <v>256</v>
      </c>
      <c r="N153" s="79">
        <f t="shared" si="222"/>
        <v>139</v>
      </c>
      <c r="O153" s="218">
        <f t="shared" si="200"/>
        <v>395</v>
      </c>
      <c r="P153" s="80">
        <f>+P101+P127</f>
        <v>0</v>
      </c>
      <c r="Q153" s="225">
        <f t="shared" si="217"/>
        <v>395</v>
      </c>
      <c r="R153" s="78"/>
      <c r="S153" s="79"/>
      <c r="T153" s="218"/>
      <c r="U153" s="80"/>
      <c r="V153" s="226"/>
      <c r="W153" s="81"/>
      <c r="X153" s="347"/>
      <c r="Z153" s="348"/>
    </row>
    <row r="154" spans="12:28" ht="13.5" thickBot="1">
      <c r="L154" s="61" t="s">
        <v>23</v>
      </c>
      <c r="M154" s="78">
        <f t="shared" si="222"/>
        <v>226</v>
      </c>
      <c r="N154" s="79">
        <f t="shared" si="222"/>
        <v>162</v>
      </c>
      <c r="O154" s="218">
        <f t="shared" si="200"/>
        <v>388</v>
      </c>
      <c r="P154" s="80">
        <f>+P102+P128</f>
        <v>0</v>
      </c>
      <c r="Q154" s="225">
        <f t="shared" si="217"/>
        <v>388</v>
      </c>
      <c r="R154" s="78"/>
      <c r="S154" s="79"/>
      <c r="T154" s="218"/>
      <c r="U154" s="80"/>
      <c r="V154" s="226"/>
      <c r="W154" s="81"/>
    </row>
    <row r="155" spans="12:28" ht="14.25" thickTop="1" thickBot="1">
      <c r="L155" s="82" t="s">
        <v>40</v>
      </c>
      <c r="M155" s="83">
        <f>+M152+M153+M154</f>
        <v>719</v>
      </c>
      <c r="N155" s="84">
        <f t="shared" ref="N155" si="223">+N152+N153+N154</f>
        <v>436</v>
      </c>
      <c r="O155" s="217">
        <f t="shared" ref="O155" si="224">+O152+O153+O154</f>
        <v>1155</v>
      </c>
      <c r="P155" s="83">
        <f t="shared" ref="P155" si="225">+P152+P153+P154</f>
        <v>0</v>
      </c>
      <c r="Q155" s="217">
        <f t="shared" ref="Q155" si="226">+Q152+Q153+Q154</f>
        <v>1155</v>
      </c>
      <c r="R155" s="83"/>
      <c r="S155" s="84"/>
      <c r="T155" s="217"/>
      <c r="U155" s="83"/>
      <c r="V155" s="217"/>
      <c r="W155" s="85"/>
    </row>
    <row r="156" spans="12:28" ht="14.25" thickTop="1" thickBot="1">
      <c r="L156" s="82" t="s">
        <v>7</v>
      </c>
      <c r="M156" s="83">
        <f>+M147+M151+M155</f>
        <v>2304</v>
      </c>
      <c r="N156" s="84">
        <f t="shared" ref="N156:Q156" si="227">+N147+N151+N155</f>
        <v>1422</v>
      </c>
      <c r="O156" s="217">
        <f t="shared" si="227"/>
        <v>3726</v>
      </c>
      <c r="P156" s="83">
        <f t="shared" si="227"/>
        <v>0</v>
      </c>
      <c r="Q156" s="217">
        <f t="shared" si="227"/>
        <v>3726</v>
      </c>
      <c r="R156" s="83"/>
      <c r="S156" s="84"/>
      <c r="T156" s="217"/>
      <c r="U156" s="83"/>
      <c r="V156" s="217"/>
      <c r="W156" s="85"/>
      <c r="X156" s="347"/>
      <c r="Y156" s="347"/>
      <c r="Z156" s="359"/>
      <c r="AA156" s="347"/>
      <c r="AB156" s="347"/>
    </row>
    <row r="157" spans="12:28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Y157" s="1"/>
    </row>
    <row r="158" spans="12:28" ht="13.5" thickTop="1">
      <c r="L158" s="463" t="s">
        <v>54</v>
      </c>
      <c r="M158" s="464"/>
      <c r="N158" s="464"/>
      <c r="O158" s="464"/>
      <c r="P158" s="464"/>
      <c r="Q158" s="464"/>
      <c r="R158" s="464"/>
      <c r="S158" s="464"/>
      <c r="T158" s="464"/>
      <c r="U158" s="464"/>
      <c r="V158" s="464"/>
      <c r="W158" s="465"/>
      <c r="Y158" s="1"/>
    </row>
    <row r="159" spans="12:28" ht="24.75" customHeight="1" thickBot="1">
      <c r="L159" s="466" t="s">
        <v>51</v>
      </c>
      <c r="M159" s="467"/>
      <c r="N159" s="467"/>
      <c r="O159" s="467"/>
      <c r="P159" s="467"/>
      <c r="Q159" s="467"/>
      <c r="R159" s="467"/>
      <c r="S159" s="467"/>
      <c r="T159" s="467"/>
      <c r="U159" s="467"/>
      <c r="V159" s="467"/>
      <c r="W159" s="468"/>
      <c r="Y159" s="1"/>
    </row>
    <row r="160" spans="12:28" ht="14.25" thickTop="1" thickBot="1">
      <c r="L160" s="255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7" t="s">
        <v>34</v>
      </c>
      <c r="Y160" s="1"/>
    </row>
    <row r="161" spans="12:27" ht="14.25" thickTop="1" thickBot="1">
      <c r="L161" s="258"/>
      <c r="M161" s="259" t="s">
        <v>59</v>
      </c>
      <c r="N161" s="260"/>
      <c r="O161" s="298"/>
      <c r="P161" s="259"/>
      <c r="Q161" s="259"/>
      <c r="R161" s="259" t="s">
        <v>63</v>
      </c>
      <c r="S161" s="260"/>
      <c r="T161" s="298"/>
      <c r="U161" s="259"/>
      <c r="V161" s="259"/>
      <c r="W161" s="386" t="s">
        <v>2</v>
      </c>
      <c r="Y161" s="1"/>
    </row>
    <row r="162" spans="12:27" ht="13.5" thickTop="1">
      <c r="L162" s="262" t="s">
        <v>3</v>
      </c>
      <c r="M162" s="263"/>
      <c r="N162" s="264"/>
      <c r="O162" s="265"/>
      <c r="P162" s="266"/>
      <c r="Q162" s="265"/>
      <c r="R162" s="263"/>
      <c r="S162" s="264"/>
      <c r="T162" s="265"/>
      <c r="U162" s="266"/>
      <c r="V162" s="265"/>
      <c r="W162" s="387" t="s">
        <v>4</v>
      </c>
      <c r="Y162" s="1"/>
    </row>
    <row r="163" spans="12:27" ht="13.5" thickBot="1">
      <c r="L163" s="268"/>
      <c r="M163" s="269" t="s">
        <v>35</v>
      </c>
      <c r="N163" s="270" t="s">
        <v>36</v>
      </c>
      <c r="O163" s="271" t="s">
        <v>37</v>
      </c>
      <c r="P163" s="272" t="s">
        <v>32</v>
      </c>
      <c r="Q163" s="271" t="s">
        <v>7</v>
      </c>
      <c r="R163" s="269" t="s">
        <v>35</v>
      </c>
      <c r="S163" s="270" t="s">
        <v>36</v>
      </c>
      <c r="T163" s="271" t="s">
        <v>37</v>
      </c>
      <c r="U163" s="272" t="s">
        <v>32</v>
      </c>
      <c r="V163" s="271" t="s">
        <v>7</v>
      </c>
      <c r="W163" s="388"/>
      <c r="Y163" s="1"/>
    </row>
    <row r="164" spans="12:27" ht="5.25" customHeight="1" thickTop="1">
      <c r="L164" s="262"/>
      <c r="M164" s="274"/>
      <c r="N164" s="275"/>
      <c r="O164" s="318"/>
      <c r="P164" s="319"/>
      <c r="Q164" s="276"/>
      <c r="R164" s="274"/>
      <c r="S164" s="275"/>
      <c r="T164" s="318"/>
      <c r="U164" s="319"/>
      <c r="V164" s="276"/>
      <c r="W164" s="278"/>
      <c r="Y164" s="1"/>
    </row>
    <row r="165" spans="12:27">
      <c r="L165" s="262" t="s">
        <v>10</v>
      </c>
      <c r="M165" s="279">
        <v>0</v>
      </c>
      <c r="N165" s="280">
        <v>0</v>
      </c>
      <c r="O165" s="281">
        <f>M165+N165</f>
        <v>0</v>
      </c>
      <c r="P165" s="280">
        <v>0</v>
      </c>
      <c r="Q165" s="281">
        <f>O165+P165</f>
        <v>0</v>
      </c>
      <c r="R165" s="279">
        <v>0</v>
      </c>
      <c r="S165" s="280">
        <v>0</v>
      </c>
      <c r="T165" s="281">
        <f>R165+S165</f>
        <v>0</v>
      </c>
      <c r="U165" s="280">
        <v>0</v>
      </c>
      <c r="V165" s="281">
        <f t="shared" ref="V165:V167" si="228">T165+U165</f>
        <v>0</v>
      </c>
      <c r="W165" s="304">
        <f>IF(Q165=0,0,((V165/Q165)-1)*100)</f>
        <v>0</v>
      </c>
      <c r="Y165" s="1"/>
    </row>
    <row r="166" spans="12:27">
      <c r="L166" s="262" t="s">
        <v>11</v>
      </c>
      <c r="M166" s="279">
        <v>0</v>
      </c>
      <c r="N166" s="280">
        <v>0</v>
      </c>
      <c r="O166" s="281">
        <f>M166+N166</f>
        <v>0</v>
      </c>
      <c r="P166" s="280">
        <v>0</v>
      </c>
      <c r="Q166" s="281">
        <f>O166+P166</f>
        <v>0</v>
      </c>
      <c r="R166" s="279">
        <v>1</v>
      </c>
      <c r="S166" s="280">
        <v>0</v>
      </c>
      <c r="T166" s="281">
        <f>R166+S166</f>
        <v>1</v>
      </c>
      <c r="U166" s="280">
        <v>0</v>
      </c>
      <c r="V166" s="281">
        <f>T166+U166</f>
        <v>1</v>
      </c>
      <c r="W166" s="304">
        <f>IF(Q166=0,0,((V166/Q166)-1)*100)</f>
        <v>0</v>
      </c>
      <c r="Y166" s="1"/>
    </row>
    <row r="167" spans="12:27" ht="13.5" thickBot="1">
      <c r="L167" s="268" t="s">
        <v>12</v>
      </c>
      <c r="M167" s="279">
        <v>0</v>
      </c>
      <c r="N167" s="280">
        <v>0</v>
      </c>
      <c r="O167" s="324">
        <f>M167+N167</f>
        <v>0</v>
      </c>
      <c r="P167" s="280">
        <v>0</v>
      </c>
      <c r="Q167" s="281">
        <f>O167+P167</f>
        <v>0</v>
      </c>
      <c r="R167" s="279">
        <v>3</v>
      </c>
      <c r="S167" s="280">
        <v>0</v>
      </c>
      <c r="T167" s="324">
        <f>R167+S167</f>
        <v>3</v>
      </c>
      <c r="U167" s="280">
        <v>0</v>
      </c>
      <c r="V167" s="281">
        <f t="shared" si="228"/>
        <v>3</v>
      </c>
      <c r="W167" s="304">
        <f>IF(Q167=0,0,((V167/Q167)-1)*100)</f>
        <v>0</v>
      </c>
      <c r="Y167" s="1"/>
    </row>
    <row r="168" spans="12:27" ht="14.25" thickTop="1" thickBot="1">
      <c r="L168" s="284" t="s">
        <v>57</v>
      </c>
      <c r="M168" s="285">
        <f t="shared" ref="M168:Q168" si="229">+M165+M166+M167</f>
        <v>0</v>
      </c>
      <c r="N168" s="320">
        <f t="shared" si="229"/>
        <v>0</v>
      </c>
      <c r="O168" s="306">
        <f t="shared" si="229"/>
        <v>0</v>
      </c>
      <c r="P168" s="320">
        <f t="shared" si="229"/>
        <v>0</v>
      </c>
      <c r="Q168" s="306">
        <f t="shared" si="229"/>
        <v>0</v>
      </c>
      <c r="R168" s="285">
        <f t="shared" ref="R168" si="230">+R165+R166+R167</f>
        <v>4</v>
      </c>
      <c r="S168" s="320">
        <f t="shared" ref="S168" si="231">+S165+S166+S167</f>
        <v>0</v>
      </c>
      <c r="T168" s="306">
        <f t="shared" ref="T168" si="232">+T165+T166+T167</f>
        <v>4</v>
      </c>
      <c r="U168" s="320">
        <f t="shared" ref="U168" si="233">+U165+U166+U167</f>
        <v>0</v>
      </c>
      <c r="V168" s="306">
        <f t="shared" ref="V168" si="234">+V165+V166+V167</f>
        <v>4</v>
      </c>
      <c r="W168" s="307">
        <f t="shared" ref="W168" si="235">IF(Q168=0,0,((V168/Q168)-1)*100)</f>
        <v>0</v>
      </c>
      <c r="Y168" s="1"/>
    </row>
    <row r="169" spans="12:27" ht="14.25" thickTop="1" thickBot="1">
      <c r="L169" s="262" t="s">
        <v>13</v>
      </c>
      <c r="M169" s="279">
        <v>0</v>
      </c>
      <c r="N169" s="280">
        <v>0</v>
      </c>
      <c r="O169" s="281">
        <f>M169+N169</f>
        <v>0</v>
      </c>
      <c r="P169" s="280">
        <v>0</v>
      </c>
      <c r="Q169" s="281">
        <f>O169+P169</f>
        <v>0</v>
      </c>
      <c r="R169" s="279">
        <v>2</v>
      </c>
      <c r="S169" s="280">
        <v>0</v>
      </c>
      <c r="T169" s="281">
        <f>R169+S169</f>
        <v>2</v>
      </c>
      <c r="U169" s="280"/>
      <c r="V169" s="281">
        <f>T169+U169</f>
        <v>2</v>
      </c>
      <c r="W169" s="304">
        <f t="shared" ref="W169" si="236">IF(Q169=0,0,((V169/Q169)-1)*100)</f>
        <v>0</v>
      </c>
      <c r="X169" s="347"/>
      <c r="Y169" s="347"/>
      <c r="Z169" s="347"/>
      <c r="AA169" s="347"/>
    </row>
    <row r="170" spans="12:27" ht="14.25" thickTop="1" thickBot="1">
      <c r="L170" s="284" t="s">
        <v>64</v>
      </c>
      <c r="M170" s="285">
        <f>+M168+M169</f>
        <v>0</v>
      </c>
      <c r="N170" s="320">
        <f t="shared" ref="N170" si="237">+N168+N169</f>
        <v>0</v>
      </c>
      <c r="O170" s="306">
        <f t="shared" ref="O170" si="238">+O168+O169</f>
        <v>0</v>
      </c>
      <c r="P170" s="320">
        <f t="shared" ref="P170" si="239">+P168+P169</f>
        <v>0</v>
      </c>
      <c r="Q170" s="306">
        <f t="shared" ref="Q170" si="240">+Q168+Q169</f>
        <v>0</v>
      </c>
      <c r="R170" s="285">
        <f t="shared" ref="R170" si="241">+R168+R169</f>
        <v>6</v>
      </c>
      <c r="S170" s="320">
        <f t="shared" ref="S170" si="242">+S168+S169</f>
        <v>0</v>
      </c>
      <c r="T170" s="306">
        <f t="shared" ref="T170" si="243">+T168+T169</f>
        <v>6</v>
      </c>
      <c r="U170" s="320">
        <f t="shared" ref="U170" si="244">+U168+U169</f>
        <v>0</v>
      </c>
      <c r="V170" s="306">
        <f t="shared" ref="V170" si="245">+V168+V169</f>
        <v>6</v>
      </c>
      <c r="W170" s="307">
        <f>IF(Q170=0,0,((V170/Q170)-1)*100)</f>
        <v>0</v>
      </c>
      <c r="Y170" s="1"/>
    </row>
    <row r="171" spans="12:27" ht="13.5" thickTop="1">
      <c r="L171" s="262" t="s">
        <v>14</v>
      </c>
      <c r="M171" s="279">
        <v>0</v>
      </c>
      <c r="N171" s="280">
        <v>0</v>
      </c>
      <c r="O171" s="281">
        <f>M171+N171</f>
        <v>0</v>
      </c>
      <c r="P171" s="280">
        <v>0</v>
      </c>
      <c r="Q171" s="281">
        <f>O171+P171</f>
        <v>0</v>
      </c>
      <c r="R171" s="279"/>
      <c r="S171" s="280"/>
      <c r="T171" s="281"/>
      <c r="U171" s="280"/>
      <c r="V171" s="281"/>
      <c r="W171" s="304"/>
      <c r="Y171" s="1"/>
    </row>
    <row r="172" spans="12:27" ht="13.5" thickBot="1">
      <c r="L172" s="262" t="s">
        <v>15</v>
      </c>
      <c r="M172" s="279">
        <v>0</v>
      </c>
      <c r="N172" s="280">
        <v>0</v>
      </c>
      <c r="O172" s="281">
        <f>M172+N172</f>
        <v>0</v>
      </c>
      <c r="P172" s="280">
        <v>0</v>
      </c>
      <c r="Q172" s="281">
        <f>O172+P172</f>
        <v>0</v>
      </c>
      <c r="R172" s="279"/>
      <c r="S172" s="280"/>
      <c r="T172" s="281"/>
      <c r="U172" s="280"/>
      <c r="V172" s="281"/>
      <c r="W172" s="304"/>
      <c r="Y172" s="1"/>
    </row>
    <row r="173" spans="12:27" ht="14.25" thickTop="1" thickBot="1">
      <c r="L173" s="284" t="s">
        <v>61</v>
      </c>
      <c r="M173" s="285">
        <f t="shared" ref="M173:Q173" si="246">+M169+M171+M172</f>
        <v>0</v>
      </c>
      <c r="N173" s="320">
        <f t="shared" si="246"/>
        <v>0</v>
      </c>
      <c r="O173" s="306">
        <f t="shared" si="246"/>
        <v>0</v>
      </c>
      <c r="P173" s="320">
        <f t="shared" si="246"/>
        <v>0</v>
      </c>
      <c r="Q173" s="306">
        <f t="shared" si="246"/>
        <v>0</v>
      </c>
      <c r="R173" s="285"/>
      <c r="S173" s="320"/>
      <c r="T173" s="306"/>
      <c r="U173" s="320"/>
      <c r="V173" s="306"/>
      <c r="W173" s="307"/>
      <c r="X173" s="347"/>
      <c r="Y173" s="347"/>
      <c r="Z173" s="347"/>
    </row>
    <row r="174" spans="12:27" ht="13.5" thickTop="1">
      <c r="L174" s="262" t="s">
        <v>16</v>
      </c>
      <c r="M174" s="279">
        <v>2</v>
      </c>
      <c r="N174" s="280">
        <v>0</v>
      </c>
      <c r="O174" s="281">
        <f>SUM(M174:N174)</f>
        <v>2</v>
      </c>
      <c r="P174" s="280">
        <v>0</v>
      </c>
      <c r="Q174" s="281">
        <f t="shared" ref="Q174" si="247">O174+P174</f>
        <v>2</v>
      </c>
      <c r="R174" s="279"/>
      <c r="S174" s="280"/>
      <c r="T174" s="281"/>
      <c r="U174" s="280"/>
      <c r="V174" s="281"/>
      <c r="W174" s="304"/>
      <c r="Y174" s="1"/>
    </row>
    <row r="175" spans="12:27">
      <c r="L175" s="262" t="s">
        <v>17</v>
      </c>
      <c r="M175" s="279">
        <v>0</v>
      </c>
      <c r="N175" s="280">
        <v>0</v>
      </c>
      <c r="O175" s="281">
        <f>SUM(M175:N175)</f>
        <v>0</v>
      </c>
      <c r="P175" s="280">
        <v>0</v>
      </c>
      <c r="Q175" s="281">
        <f>O175+P175</f>
        <v>0</v>
      </c>
      <c r="R175" s="279"/>
      <c r="S175" s="280"/>
      <c r="T175" s="281"/>
      <c r="U175" s="280"/>
      <c r="V175" s="281"/>
      <c r="W175" s="304"/>
      <c r="Y175" s="1"/>
    </row>
    <row r="176" spans="12:27" ht="13.5" thickBot="1">
      <c r="L176" s="262" t="s">
        <v>18</v>
      </c>
      <c r="M176" s="279">
        <v>0</v>
      </c>
      <c r="N176" s="280">
        <v>0</v>
      </c>
      <c r="O176" s="281">
        <f>SUM(M176:N176)</f>
        <v>0</v>
      </c>
      <c r="P176" s="321">
        <v>0</v>
      </c>
      <c r="Q176" s="281">
        <f>O176+P176</f>
        <v>0</v>
      </c>
      <c r="R176" s="279"/>
      <c r="S176" s="280"/>
      <c r="T176" s="281"/>
      <c r="U176" s="321"/>
      <c r="V176" s="281"/>
      <c r="W176" s="304"/>
      <c r="Y176" s="1"/>
    </row>
    <row r="177" spans="12:25" ht="14.25" thickTop="1" thickBot="1">
      <c r="L177" s="291" t="s">
        <v>39</v>
      </c>
      <c r="M177" s="292">
        <f t="shared" ref="M177:Q177" si="248">+M174+M175+M176</f>
        <v>2</v>
      </c>
      <c r="N177" s="322">
        <f t="shared" si="248"/>
        <v>0</v>
      </c>
      <c r="O177" s="310">
        <f t="shared" si="248"/>
        <v>2</v>
      </c>
      <c r="P177" s="322">
        <f t="shared" si="248"/>
        <v>0</v>
      </c>
      <c r="Q177" s="310">
        <f t="shared" si="248"/>
        <v>2</v>
      </c>
      <c r="R177" s="292"/>
      <c r="S177" s="322"/>
      <c r="T177" s="310"/>
      <c r="U177" s="322"/>
      <c r="V177" s="310"/>
      <c r="W177" s="295"/>
      <c r="Y177" s="1"/>
    </row>
    <row r="178" spans="12:25" ht="13.5" thickTop="1">
      <c r="L178" s="262" t="s">
        <v>21</v>
      </c>
      <c r="M178" s="279">
        <v>0</v>
      </c>
      <c r="N178" s="280">
        <v>0</v>
      </c>
      <c r="O178" s="281">
        <f>SUM(M178:N178)</f>
        <v>0</v>
      </c>
      <c r="P178" s="323">
        <v>0</v>
      </c>
      <c r="Q178" s="281">
        <f>O178+P178</f>
        <v>0</v>
      </c>
      <c r="R178" s="279"/>
      <c r="S178" s="280"/>
      <c r="T178" s="281"/>
      <c r="U178" s="323"/>
      <c r="V178" s="281"/>
      <c r="W178" s="304"/>
    </row>
    <row r="179" spans="12:25">
      <c r="L179" s="262" t="s">
        <v>22</v>
      </c>
      <c r="M179" s="279">
        <v>0</v>
      </c>
      <c r="N179" s="280">
        <v>0</v>
      </c>
      <c r="O179" s="281">
        <f>SUM(M179:N179)</f>
        <v>0</v>
      </c>
      <c r="P179" s="280">
        <v>0</v>
      </c>
      <c r="Q179" s="281">
        <f>O179+P179</f>
        <v>0</v>
      </c>
      <c r="R179" s="279"/>
      <c r="S179" s="280"/>
      <c r="T179" s="281"/>
      <c r="U179" s="280"/>
      <c r="V179" s="281"/>
      <c r="W179" s="304"/>
    </row>
    <row r="180" spans="12:25" ht="13.5" thickBot="1">
      <c r="L180" s="262" t="s">
        <v>23</v>
      </c>
      <c r="M180" s="279">
        <v>1</v>
      </c>
      <c r="N180" s="280">
        <v>0</v>
      </c>
      <c r="O180" s="281">
        <f>SUM(M180:N180)</f>
        <v>1</v>
      </c>
      <c r="P180" s="280">
        <v>0</v>
      </c>
      <c r="Q180" s="281">
        <f>O180+P180</f>
        <v>1</v>
      </c>
      <c r="R180" s="279"/>
      <c r="S180" s="280"/>
      <c r="T180" s="281"/>
      <c r="U180" s="280"/>
      <c r="V180" s="281"/>
      <c r="W180" s="304"/>
    </row>
    <row r="181" spans="12:25" ht="14.25" thickTop="1" thickBot="1">
      <c r="L181" s="284" t="s">
        <v>40</v>
      </c>
      <c r="M181" s="285">
        <f t="shared" ref="M181:Q181" si="249">+M178+M179+M180</f>
        <v>1</v>
      </c>
      <c r="N181" s="320">
        <f t="shared" si="249"/>
        <v>0</v>
      </c>
      <c r="O181" s="306">
        <f t="shared" si="249"/>
        <v>1</v>
      </c>
      <c r="P181" s="320">
        <f t="shared" si="249"/>
        <v>0</v>
      </c>
      <c r="Q181" s="306">
        <f t="shared" si="249"/>
        <v>1</v>
      </c>
      <c r="R181" s="285"/>
      <c r="S181" s="320"/>
      <c r="T181" s="306"/>
      <c r="U181" s="320"/>
      <c r="V181" s="306"/>
      <c r="W181" s="307"/>
    </row>
    <row r="182" spans="12:25" ht="14.25" thickTop="1" thickBot="1">
      <c r="L182" s="284" t="s">
        <v>7</v>
      </c>
      <c r="M182" s="285">
        <f>+M173+M177+M181</f>
        <v>3</v>
      </c>
      <c r="N182" s="320">
        <f t="shared" ref="N182:Q182" si="250">+N173+N177+N181</f>
        <v>0</v>
      </c>
      <c r="O182" s="306">
        <f t="shared" si="250"/>
        <v>3</v>
      </c>
      <c r="P182" s="320">
        <f t="shared" si="250"/>
        <v>0</v>
      </c>
      <c r="Q182" s="306">
        <f t="shared" si="250"/>
        <v>3</v>
      </c>
      <c r="R182" s="285"/>
      <c r="S182" s="320"/>
      <c r="T182" s="306"/>
      <c r="U182" s="320"/>
      <c r="V182" s="306"/>
      <c r="W182" s="307"/>
      <c r="Y182" s="1"/>
    </row>
    <row r="183" spans="12:25" ht="14.25" thickTop="1" thickBot="1">
      <c r="L183" s="297" t="s">
        <v>60</v>
      </c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  <c r="Y183" s="1"/>
    </row>
    <row r="184" spans="12:25" ht="13.5" thickTop="1">
      <c r="L184" s="463" t="s">
        <v>55</v>
      </c>
      <c r="M184" s="464"/>
      <c r="N184" s="464"/>
      <c r="O184" s="464"/>
      <c r="P184" s="464"/>
      <c r="Q184" s="464"/>
      <c r="R184" s="464"/>
      <c r="S184" s="464"/>
      <c r="T184" s="464"/>
      <c r="U184" s="464"/>
      <c r="V184" s="464"/>
      <c r="W184" s="465"/>
      <c r="Y184" s="1"/>
    </row>
    <row r="185" spans="12:25" ht="13.5" thickBot="1">
      <c r="L185" s="466" t="s">
        <v>52</v>
      </c>
      <c r="M185" s="467"/>
      <c r="N185" s="467"/>
      <c r="O185" s="467"/>
      <c r="P185" s="467"/>
      <c r="Q185" s="467"/>
      <c r="R185" s="467"/>
      <c r="S185" s="467"/>
      <c r="T185" s="467"/>
      <c r="U185" s="467"/>
      <c r="V185" s="467"/>
      <c r="W185" s="468"/>
      <c r="Y185" s="1"/>
    </row>
    <row r="186" spans="12:25" ht="14.25" thickTop="1" thickBot="1">
      <c r="L186" s="255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7" t="s">
        <v>34</v>
      </c>
      <c r="Y186" s="1"/>
    </row>
    <row r="187" spans="12:25" ht="14.25" thickTop="1" thickBot="1">
      <c r="L187" s="258"/>
      <c r="M187" s="259" t="s">
        <v>59</v>
      </c>
      <c r="N187" s="260"/>
      <c r="O187" s="298"/>
      <c r="P187" s="259"/>
      <c r="Q187" s="259"/>
      <c r="R187" s="259" t="s">
        <v>63</v>
      </c>
      <c r="S187" s="260"/>
      <c r="T187" s="298"/>
      <c r="U187" s="259"/>
      <c r="V187" s="259"/>
      <c r="W187" s="386" t="s">
        <v>2</v>
      </c>
      <c r="Y187" s="1"/>
    </row>
    <row r="188" spans="12:25" ht="13.5" thickTop="1">
      <c r="L188" s="262" t="s">
        <v>3</v>
      </c>
      <c r="M188" s="263"/>
      <c r="N188" s="264"/>
      <c r="O188" s="265"/>
      <c r="P188" s="266"/>
      <c r="Q188" s="265"/>
      <c r="R188" s="263"/>
      <c r="S188" s="264"/>
      <c r="T188" s="265"/>
      <c r="U188" s="266"/>
      <c r="V188" s="265"/>
      <c r="W188" s="387" t="s">
        <v>4</v>
      </c>
      <c r="Y188" s="1"/>
    </row>
    <row r="189" spans="12:25" ht="13.5" thickBot="1">
      <c r="L189" s="268"/>
      <c r="M189" s="269" t="s">
        <v>35</v>
      </c>
      <c r="N189" s="270" t="s">
        <v>36</v>
      </c>
      <c r="O189" s="271" t="s">
        <v>37</v>
      </c>
      <c r="P189" s="272" t="s">
        <v>32</v>
      </c>
      <c r="Q189" s="271" t="s">
        <v>7</v>
      </c>
      <c r="R189" s="269" t="s">
        <v>35</v>
      </c>
      <c r="S189" s="270" t="s">
        <v>36</v>
      </c>
      <c r="T189" s="271" t="s">
        <v>37</v>
      </c>
      <c r="U189" s="272" t="s">
        <v>32</v>
      </c>
      <c r="V189" s="271" t="s">
        <v>7</v>
      </c>
      <c r="W189" s="388"/>
      <c r="Y189" s="1"/>
    </row>
    <row r="190" spans="12:25" ht="6" customHeight="1" thickTop="1">
      <c r="L190" s="262"/>
      <c r="M190" s="274"/>
      <c r="N190" s="275"/>
      <c r="O190" s="276"/>
      <c r="P190" s="277"/>
      <c r="Q190" s="276"/>
      <c r="R190" s="274"/>
      <c r="S190" s="275"/>
      <c r="T190" s="276"/>
      <c r="U190" s="277"/>
      <c r="V190" s="276"/>
      <c r="W190" s="278"/>
      <c r="Y190" s="1"/>
    </row>
    <row r="191" spans="12:25">
      <c r="L191" s="262" t="s">
        <v>10</v>
      </c>
      <c r="M191" s="279">
        <v>0</v>
      </c>
      <c r="N191" s="280">
        <v>0</v>
      </c>
      <c r="O191" s="281">
        <f>M191+N191</f>
        <v>0</v>
      </c>
      <c r="P191" s="282">
        <v>0</v>
      </c>
      <c r="Q191" s="281">
        <f>O191+P191</f>
        <v>0</v>
      </c>
      <c r="R191" s="279">
        <v>4</v>
      </c>
      <c r="S191" s="280">
        <v>7</v>
      </c>
      <c r="T191" s="281">
        <f>R191+S191</f>
        <v>11</v>
      </c>
      <c r="U191" s="282">
        <v>0</v>
      </c>
      <c r="V191" s="281">
        <f t="shared" ref="V191:V193" si="251">T191+U191</f>
        <v>11</v>
      </c>
      <c r="W191" s="283">
        <f>IF(Q191=0,0,((V191/Q191)-1)*100)</f>
        <v>0</v>
      </c>
      <c r="Y191" s="1"/>
    </row>
    <row r="192" spans="12:25">
      <c r="L192" s="262" t="s">
        <v>11</v>
      </c>
      <c r="M192" s="279">
        <v>1</v>
      </c>
      <c r="N192" s="280">
        <v>0</v>
      </c>
      <c r="O192" s="281">
        <f>M192+N192</f>
        <v>1</v>
      </c>
      <c r="P192" s="282">
        <v>0</v>
      </c>
      <c r="Q192" s="281">
        <f>O192+P192</f>
        <v>1</v>
      </c>
      <c r="R192" s="279">
        <v>0</v>
      </c>
      <c r="S192" s="280">
        <v>0</v>
      </c>
      <c r="T192" s="281">
        <f>R192+S192</f>
        <v>0</v>
      </c>
      <c r="U192" s="282">
        <v>0</v>
      </c>
      <c r="V192" s="281">
        <f>T192+U192</f>
        <v>0</v>
      </c>
      <c r="W192" s="283">
        <f>IF(Q192=0,0,((V192/Q192)-1)*100)</f>
        <v>-100</v>
      </c>
      <c r="Y192" s="1"/>
    </row>
    <row r="193" spans="12:27" ht="13.5" thickBot="1">
      <c r="L193" s="268" t="s">
        <v>12</v>
      </c>
      <c r="M193" s="279">
        <v>0</v>
      </c>
      <c r="N193" s="280">
        <v>1</v>
      </c>
      <c r="O193" s="281">
        <f>M193+N193</f>
        <v>1</v>
      </c>
      <c r="P193" s="282">
        <v>0</v>
      </c>
      <c r="Q193" s="281">
        <f>O193+P193</f>
        <v>1</v>
      </c>
      <c r="R193" s="279">
        <v>6</v>
      </c>
      <c r="S193" s="280">
        <v>8</v>
      </c>
      <c r="T193" s="281">
        <f>R193+S193</f>
        <v>14</v>
      </c>
      <c r="U193" s="282">
        <v>0</v>
      </c>
      <c r="V193" s="281">
        <f t="shared" si="251"/>
        <v>14</v>
      </c>
      <c r="W193" s="283">
        <f>IF(Q193=0,0,((V193/Q193)-1)*100)</f>
        <v>1300</v>
      </c>
      <c r="Y193" s="1"/>
    </row>
    <row r="194" spans="12:27" ht="14.25" thickTop="1" thickBot="1">
      <c r="L194" s="284" t="s">
        <v>38</v>
      </c>
      <c r="M194" s="285">
        <f t="shared" ref="M194:Q194" si="252">+M191+M192+M193</f>
        <v>1</v>
      </c>
      <c r="N194" s="320">
        <f t="shared" si="252"/>
        <v>1</v>
      </c>
      <c r="O194" s="306">
        <f t="shared" si="252"/>
        <v>2</v>
      </c>
      <c r="P194" s="320">
        <f t="shared" si="252"/>
        <v>0</v>
      </c>
      <c r="Q194" s="306">
        <f t="shared" si="252"/>
        <v>2</v>
      </c>
      <c r="R194" s="285">
        <f t="shared" ref="R194" si="253">+R191+R192+R193</f>
        <v>10</v>
      </c>
      <c r="S194" s="320">
        <f t="shared" ref="S194" si="254">+S191+S192+S193</f>
        <v>15</v>
      </c>
      <c r="T194" s="306">
        <f t="shared" ref="T194" si="255">+T191+T192+T193</f>
        <v>25</v>
      </c>
      <c r="U194" s="320">
        <f t="shared" ref="U194" si="256">+U191+U192+U193</f>
        <v>0</v>
      </c>
      <c r="V194" s="306">
        <f t="shared" ref="V194" si="257">+V191+V192+V193</f>
        <v>25</v>
      </c>
      <c r="W194" s="307">
        <f t="shared" ref="W194" si="258">IF(Q194=0,0,((V194/Q194)-1)*100)</f>
        <v>1150</v>
      </c>
      <c r="X194" s="347"/>
      <c r="Y194" s="347"/>
      <c r="Z194" s="347"/>
      <c r="AA194" s="347"/>
    </row>
    <row r="195" spans="12:27" ht="14.25" thickTop="1" thickBot="1">
      <c r="L195" s="262" t="s">
        <v>13</v>
      </c>
      <c r="M195" s="279">
        <v>0</v>
      </c>
      <c r="N195" s="280">
        <v>0</v>
      </c>
      <c r="O195" s="281">
        <f>M195+N195</f>
        <v>0</v>
      </c>
      <c r="P195" s="282">
        <v>0</v>
      </c>
      <c r="Q195" s="281">
        <f>O195+P195</f>
        <v>0</v>
      </c>
      <c r="R195" s="279"/>
      <c r="S195" s="280"/>
      <c r="T195" s="281">
        <f>R195+S195</f>
        <v>0</v>
      </c>
      <c r="U195" s="282"/>
      <c r="V195" s="281">
        <f>T195+U195</f>
        <v>0</v>
      </c>
      <c r="W195" s="283">
        <f t="shared" ref="W195" si="259">IF(Q195=0,0,((V195/Q195)-1)*100)</f>
        <v>0</v>
      </c>
      <c r="Y195" s="1"/>
    </row>
    <row r="196" spans="12:27" ht="14.25" thickTop="1" thickBot="1">
      <c r="L196" s="284" t="s">
        <v>64</v>
      </c>
      <c r="M196" s="285">
        <f>+M194+M195</f>
        <v>1</v>
      </c>
      <c r="N196" s="320">
        <f t="shared" ref="N196" si="260">+N194+N195</f>
        <v>1</v>
      </c>
      <c r="O196" s="306">
        <f t="shared" ref="O196" si="261">+O194+O195</f>
        <v>2</v>
      </c>
      <c r="P196" s="320">
        <f t="shared" ref="P196" si="262">+P194+P195</f>
        <v>0</v>
      </c>
      <c r="Q196" s="306">
        <f t="shared" ref="Q196" si="263">+Q194+Q195</f>
        <v>2</v>
      </c>
      <c r="R196" s="285">
        <f t="shared" ref="R196" si="264">+R194+R195</f>
        <v>10</v>
      </c>
      <c r="S196" s="320">
        <f t="shared" ref="S196" si="265">+S194+S195</f>
        <v>15</v>
      </c>
      <c r="T196" s="306">
        <f t="shared" ref="T196" si="266">+T194+T195</f>
        <v>25</v>
      </c>
      <c r="U196" s="320">
        <f t="shared" ref="U196" si="267">+U194+U195</f>
        <v>0</v>
      </c>
      <c r="V196" s="306">
        <f t="shared" ref="V196" si="268">+V194+V195</f>
        <v>25</v>
      </c>
      <c r="W196" s="307">
        <f>IF(Q196=0,0,((V196/Q196)-1)*100)</f>
        <v>1150</v>
      </c>
      <c r="Y196" s="1"/>
    </row>
    <row r="197" spans="12:27" ht="13.5" thickTop="1">
      <c r="L197" s="262" t="s">
        <v>14</v>
      </c>
      <c r="M197" s="279">
        <v>0</v>
      </c>
      <c r="N197" s="280">
        <v>0</v>
      </c>
      <c r="O197" s="281">
        <f>M197+N197</f>
        <v>0</v>
      </c>
      <c r="P197" s="282">
        <v>0</v>
      </c>
      <c r="Q197" s="281">
        <f>O197+P197</f>
        <v>0</v>
      </c>
      <c r="R197" s="279"/>
      <c r="S197" s="280"/>
      <c r="T197" s="281"/>
      <c r="U197" s="282"/>
      <c r="V197" s="281"/>
      <c r="W197" s="283"/>
      <c r="Y197" s="1"/>
    </row>
    <row r="198" spans="12:27" ht="13.5" thickBot="1">
      <c r="L198" s="262" t="s">
        <v>15</v>
      </c>
      <c r="M198" s="279">
        <v>0</v>
      </c>
      <c r="N198" s="280">
        <v>0</v>
      </c>
      <c r="O198" s="281">
        <f>M198+N198</f>
        <v>0</v>
      </c>
      <c r="P198" s="282">
        <v>0</v>
      </c>
      <c r="Q198" s="281">
        <f>O198+P198</f>
        <v>0</v>
      </c>
      <c r="R198" s="279"/>
      <c r="S198" s="280"/>
      <c r="T198" s="281"/>
      <c r="U198" s="282"/>
      <c r="V198" s="281"/>
      <c r="W198" s="283"/>
      <c r="Y198" s="1"/>
    </row>
    <row r="199" spans="12:27" ht="14.25" thickTop="1" thickBot="1">
      <c r="L199" s="284" t="s">
        <v>61</v>
      </c>
      <c r="M199" s="285">
        <f t="shared" ref="M199:Q199" si="269">+M195+M197+M198</f>
        <v>0</v>
      </c>
      <c r="N199" s="320">
        <f t="shared" si="269"/>
        <v>0</v>
      </c>
      <c r="O199" s="306">
        <f t="shared" si="269"/>
        <v>0</v>
      </c>
      <c r="P199" s="320">
        <f t="shared" si="269"/>
        <v>0</v>
      </c>
      <c r="Q199" s="306">
        <f t="shared" si="269"/>
        <v>0</v>
      </c>
      <c r="R199" s="285"/>
      <c r="S199" s="320"/>
      <c r="T199" s="306"/>
      <c r="U199" s="320"/>
      <c r="V199" s="306"/>
      <c r="W199" s="307"/>
      <c r="X199" s="347"/>
      <c r="Y199" s="347"/>
      <c r="Z199" s="347"/>
    </row>
    <row r="200" spans="12:27" ht="13.5" thickTop="1">
      <c r="L200" s="262" t="s">
        <v>16</v>
      </c>
      <c r="M200" s="279">
        <v>0</v>
      </c>
      <c r="N200" s="280">
        <v>0</v>
      </c>
      <c r="O200" s="281">
        <f>SUM(M200:N200)</f>
        <v>0</v>
      </c>
      <c r="P200" s="282">
        <v>0</v>
      </c>
      <c r="Q200" s="281">
        <f>O200+P200</f>
        <v>0</v>
      </c>
      <c r="R200" s="279"/>
      <c r="S200" s="280"/>
      <c r="T200" s="281"/>
      <c r="U200" s="282"/>
      <c r="V200" s="281"/>
      <c r="W200" s="283"/>
      <c r="Y200" s="1"/>
    </row>
    <row r="201" spans="12:27">
      <c r="L201" s="262" t="s">
        <v>17</v>
      </c>
      <c r="M201" s="279">
        <v>0</v>
      </c>
      <c r="N201" s="280">
        <v>0</v>
      </c>
      <c r="O201" s="281">
        <f>SUM(M201:N201)</f>
        <v>0</v>
      </c>
      <c r="P201" s="282">
        <v>0</v>
      </c>
      <c r="Q201" s="281">
        <f>O201+P201</f>
        <v>0</v>
      </c>
      <c r="R201" s="279"/>
      <c r="S201" s="280"/>
      <c r="T201" s="281"/>
      <c r="U201" s="282"/>
      <c r="V201" s="281"/>
      <c r="W201" s="283"/>
      <c r="Y201" s="1"/>
    </row>
    <row r="202" spans="12:27" ht="13.5" thickBot="1">
      <c r="L202" s="262" t="s">
        <v>18</v>
      </c>
      <c r="M202" s="279">
        <v>0</v>
      </c>
      <c r="N202" s="280">
        <v>0</v>
      </c>
      <c r="O202" s="289">
        <f>SUM(M202:N202)</f>
        <v>0</v>
      </c>
      <c r="P202" s="290">
        <v>0</v>
      </c>
      <c r="Q202" s="289">
        <f>O202+P202</f>
        <v>0</v>
      </c>
      <c r="R202" s="279"/>
      <c r="S202" s="280"/>
      <c r="T202" s="289"/>
      <c r="U202" s="290"/>
      <c r="V202" s="289"/>
      <c r="W202" s="283"/>
      <c r="Y202" s="1"/>
    </row>
    <row r="203" spans="12:27" ht="14.25" thickTop="1" thickBot="1">
      <c r="L203" s="291" t="s">
        <v>39</v>
      </c>
      <c r="M203" s="292">
        <f t="shared" ref="M203:Q203" si="270">+M200+M201+M202</f>
        <v>0</v>
      </c>
      <c r="N203" s="292">
        <f t="shared" si="270"/>
        <v>0</v>
      </c>
      <c r="O203" s="293">
        <f t="shared" si="270"/>
        <v>0</v>
      </c>
      <c r="P203" s="294">
        <f t="shared" si="270"/>
        <v>0</v>
      </c>
      <c r="Q203" s="293">
        <f t="shared" si="270"/>
        <v>0</v>
      </c>
      <c r="R203" s="292"/>
      <c r="S203" s="292"/>
      <c r="T203" s="293"/>
      <c r="U203" s="294"/>
      <c r="V203" s="293"/>
      <c r="W203" s="295"/>
    </row>
    <row r="204" spans="12:27" ht="13.5" thickTop="1">
      <c r="L204" s="262" t="s">
        <v>21</v>
      </c>
      <c r="M204" s="279">
        <v>0</v>
      </c>
      <c r="N204" s="280">
        <v>0</v>
      </c>
      <c r="O204" s="289">
        <f>SUM(M204:N204)</f>
        <v>0</v>
      </c>
      <c r="P204" s="296">
        <v>0</v>
      </c>
      <c r="Q204" s="289">
        <f>O204+P204</f>
        <v>0</v>
      </c>
      <c r="R204" s="279"/>
      <c r="S204" s="280"/>
      <c r="T204" s="289"/>
      <c r="U204" s="296"/>
      <c r="V204" s="289"/>
      <c r="W204" s="283"/>
    </row>
    <row r="205" spans="12:27">
      <c r="L205" s="262" t="s">
        <v>22</v>
      </c>
      <c r="M205" s="279">
        <v>2</v>
      </c>
      <c r="N205" s="280">
        <v>6</v>
      </c>
      <c r="O205" s="289">
        <f>SUM(M205:N205)</f>
        <v>8</v>
      </c>
      <c r="P205" s="282">
        <v>0</v>
      </c>
      <c r="Q205" s="289">
        <f>O205+P205</f>
        <v>8</v>
      </c>
      <c r="R205" s="279"/>
      <c r="S205" s="280"/>
      <c r="T205" s="289"/>
      <c r="U205" s="282"/>
      <c r="V205" s="289"/>
      <c r="W205" s="283"/>
    </row>
    <row r="206" spans="12:27" ht="13.5" thickBot="1">
      <c r="L206" s="262" t="s">
        <v>23</v>
      </c>
      <c r="M206" s="279">
        <v>5</v>
      </c>
      <c r="N206" s="280">
        <v>4</v>
      </c>
      <c r="O206" s="289">
        <f>SUM(M206:N206)</f>
        <v>9</v>
      </c>
      <c r="P206" s="282">
        <v>0</v>
      </c>
      <c r="Q206" s="289">
        <f>O206+P206</f>
        <v>9</v>
      </c>
      <c r="R206" s="279"/>
      <c r="S206" s="280"/>
      <c r="T206" s="289"/>
      <c r="U206" s="282"/>
      <c r="V206" s="289"/>
      <c r="W206" s="283"/>
    </row>
    <row r="207" spans="12:27" ht="14.25" thickTop="1" thickBot="1">
      <c r="L207" s="284" t="s">
        <v>40</v>
      </c>
      <c r="M207" s="285">
        <f t="shared" ref="M207:Q207" si="271">+M204+M205+M206</f>
        <v>7</v>
      </c>
      <c r="N207" s="286">
        <f t="shared" si="271"/>
        <v>10</v>
      </c>
      <c r="O207" s="287">
        <f t="shared" si="271"/>
        <v>17</v>
      </c>
      <c r="P207" s="285">
        <f t="shared" si="271"/>
        <v>0</v>
      </c>
      <c r="Q207" s="287">
        <f t="shared" si="271"/>
        <v>17</v>
      </c>
      <c r="R207" s="285"/>
      <c r="S207" s="286"/>
      <c r="T207" s="287"/>
      <c r="U207" s="285"/>
      <c r="V207" s="287"/>
      <c r="W207" s="288"/>
      <c r="Y207" s="1"/>
    </row>
    <row r="208" spans="12:27" ht="14.25" thickTop="1" thickBot="1">
      <c r="L208" s="284" t="s">
        <v>7</v>
      </c>
      <c r="M208" s="285">
        <f>+M199+M203+M207</f>
        <v>7</v>
      </c>
      <c r="N208" s="320">
        <f t="shared" ref="N208:Q208" si="272">+N199+N203+N207</f>
        <v>10</v>
      </c>
      <c r="O208" s="306">
        <f t="shared" si="272"/>
        <v>17</v>
      </c>
      <c r="P208" s="320">
        <f t="shared" si="272"/>
        <v>0</v>
      </c>
      <c r="Q208" s="306">
        <f t="shared" si="272"/>
        <v>17</v>
      </c>
      <c r="R208" s="285"/>
      <c r="S208" s="320"/>
      <c r="T208" s="306"/>
      <c r="U208" s="320"/>
      <c r="V208" s="306"/>
      <c r="W208" s="307"/>
      <c r="Y208" s="347"/>
    </row>
    <row r="209" spans="12:27" ht="14.25" thickTop="1" thickBot="1">
      <c r="L209" s="297" t="s">
        <v>60</v>
      </c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  <c r="Y209" s="1"/>
    </row>
    <row r="210" spans="12:27" ht="13.5" thickTop="1">
      <c r="L210" s="454" t="s">
        <v>56</v>
      </c>
      <c r="M210" s="455"/>
      <c r="N210" s="455"/>
      <c r="O210" s="455"/>
      <c r="P210" s="455"/>
      <c r="Q210" s="455"/>
      <c r="R210" s="455"/>
      <c r="S210" s="455"/>
      <c r="T210" s="455"/>
      <c r="U210" s="455"/>
      <c r="V210" s="455"/>
      <c r="W210" s="456"/>
      <c r="Y210" s="1"/>
    </row>
    <row r="211" spans="12:27" ht="13.5" thickBot="1">
      <c r="L211" s="457" t="s">
        <v>53</v>
      </c>
      <c r="M211" s="458"/>
      <c r="N211" s="458"/>
      <c r="O211" s="458"/>
      <c r="P211" s="458"/>
      <c r="Q211" s="458"/>
      <c r="R211" s="458"/>
      <c r="S211" s="458"/>
      <c r="T211" s="458"/>
      <c r="U211" s="458"/>
      <c r="V211" s="458"/>
      <c r="W211" s="459"/>
      <c r="Y211" s="1"/>
    </row>
    <row r="212" spans="12:27" ht="14.25" thickTop="1" thickBot="1">
      <c r="L212" s="255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7" t="s">
        <v>34</v>
      </c>
      <c r="Y212" s="1"/>
    </row>
    <row r="213" spans="12:27" ht="12.75" customHeight="1" thickTop="1" thickBot="1">
      <c r="L213" s="258"/>
      <c r="M213" s="448" t="s">
        <v>59</v>
      </c>
      <c r="N213" s="449"/>
      <c r="O213" s="449"/>
      <c r="P213" s="449"/>
      <c r="Q213" s="449"/>
      <c r="R213" s="259" t="s">
        <v>63</v>
      </c>
      <c r="S213" s="260"/>
      <c r="T213" s="298"/>
      <c r="U213" s="259"/>
      <c r="V213" s="259"/>
      <c r="W213" s="386" t="s">
        <v>2</v>
      </c>
      <c r="Y213" s="1"/>
    </row>
    <row r="214" spans="12:27" ht="13.5" thickTop="1">
      <c r="L214" s="262" t="s">
        <v>3</v>
      </c>
      <c r="M214" s="263"/>
      <c r="N214" s="264"/>
      <c r="O214" s="265"/>
      <c r="P214" s="266"/>
      <c r="Q214" s="312"/>
      <c r="R214" s="263"/>
      <c r="S214" s="264"/>
      <c r="T214" s="265"/>
      <c r="U214" s="266"/>
      <c r="V214" s="385"/>
      <c r="W214" s="387" t="s">
        <v>4</v>
      </c>
      <c r="Y214" s="1"/>
    </row>
    <row r="215" spans="12:27" ht="13.5" thickBot="1">
      <c r="L215" s="268"/>
      <c r="M215" s="269" t="s">
        <v>35</v>
      </c>
      <c r="N215" s="270" t="s">
        <v>36</v>
      </c>
      <c r="O215" s="271" t="s">
        <v>37</v>
      </c>
      <c r="P215" s="272" t="s">
        <v>32</v>
      </c>
      <c r="Q215" s="313" t="s">
        <v>7</v>
      </c>
      <c r="R215" s="269" t="s">
        <v>35</v>
      </c>
      <c r="S215" s="270" t="s">
        <v>36</v>
      </c>
      <c r="T215" s="271" t="s">
        <v>37</v>
      </c>
      <c r="U215" s="272" t="s">
        <v>32</v>
      </c>
      <c r="V215" s="381" t="s">
        <v>7</v>
      </c>
      <c r="W215" s="388"/>
      <c r="Y215" s="1"/>
    </row>
    <row r="216" spans="12:27" ht="4.5" customHeight="1" thickTop="1">
      <c r="L216" s="262"/>
      <c r="M216" s="274"/>
      <c r="N216" s="275"/>
      <c r="O216" s="276"/>
      <c r="P216" s="277"/>
      <c r="Q216" s="314"/>
      <c r="R216" s="274"/>
      <c r="S216" s="275"/>
      <c r="T216" s="276"/>
      <c r="U216" s="277"/>
      <c r="V216" s="316"/>
      <c r="W216" s="278"/>
      <c r="Y216" s="1"/>
    </row>
    <row r="217" spans="12:27">
      <c r="L217" s="262" t="s">
        <v>10</v>
      </c>
      <c r="M217" s="279">
        <f t="shared" ref="M217:N219" si="273">+M165+M191</f>
        <v>0</v>
      </c>
      <c r="N217" s="280">
        <f t="shared" si="273"/>
        <v>0</v>
      </c>
      <c r="O217" s="281">
        <f>M217+N217</f>
        <v>0</v>
      </c>
      <c r="P217" s="282">
        <f>+P165+P191</f>
        <v>0</v>
      </c>
      <c r="Q217" s="315">
        <f t="shared" ref="Q217" si="274">O217+P217</f>
        <v>0</v>
      </c>
      <c r="R217" s="279">
        <f t="shared" ref="R217:S219" si="275">+R165+R191</f>
        <v>4</v>
      </c>
      <c r="S217" s="280">
        <f t="shared" si="275"/>
        <v>7</v>
      </c>
      <c r="T217" s="281">
        <f>R217+S217</f>
        <v>11</v>
      </c>
      <c r="U217" s="282">
        <f>+U165+U191</f>
        <v>0</v>
      </c>
      <c r="V217" s="317">
        <f>T217+U217</f>
        <v>11</v>
      </c>
      <c r="W217" s="283">
        <f>IF(Q217=0,0,((V217/Q217)-1)*100)</f>
        <v>0</v>
      </c>
      <c r="Y217" s="1"/>
    </row>
    <row r="218" spans="12:27">
      <c r="L218" s="262" t="s">
        <v>11</v>
      </c>
      <c r="M218" s="279">
        <f t="shared" si="273"/>
        <v>1</v>
      </c>
      <c r="N218" s="280">
        <f t="shared" si="273"/>
        <v>0</v>
      </c>
      <c r="O218" s="281">
        <f t="shared" ref="O218:O219" si="276">M218+N218</f>
        <v>1</v>
      </c>
      <c r="P218" s="282">
        <f>+P166+P192</f>
        <v>0</v>
      </c>
      <c r="Q218" s="315">
        <f>O218+P218</f>
        <v>1</v>
      </c>
      <c r="R218" s="279">
        <f t="shared" si="275"/>
        <v>1</v>
      </c>
      <c r="S218" s="280">
        <f t="shared" si="275"/>
        <v>0</v>
      </c>
      <c r="T218" s="281">
        <f t="shared" ref="T218:T219" si="277">R218+S218</f>
        <v>1</v>
      </c>
      <c r="U218" s="282">
        <f>+U166+U192</f>
        <v>0</v>
      </c>
      <c r="V218" s="317">
        <f>T218+U218</f>
        <v>1</v>
      </c>
      <c r="W218" s="283">
        <f>IF(Q218=0,0,((V218/Q218)-1)*100)</f>
        <v>0</v>
      </c>
      <c r="Y218" s="1"/>
    </row>
    <row r="219" spans="12:27" ht="13.5" thickBot="1">
      <c r="L219" s="268" t="s">
        <v>12</v>
      </c>
      <c r="M219" s="279">
        <f t="shared" si="273"/>
        <v>0</v>
      </c>
      <c r="N219" s="280">
        <f t="shared" si="273"/>
        <v>1</v>
      </c>
      <c r="O219" s="281">
        <f t="shared" si="276"/>
        <v>1</v>
      </c>
      <c r="P219" s="282">
        <f>+P167+P193</f>
        <v>0</v>
      </c>
      <c r="Q219" s="315">
        <f>O219+P219</f>
        <v>1</v>
      </c>
      <c r="R219" s="279">
        <f t="shared" si="275"/>
        <v>9</v>
      </c>
      <c r="S219" s="280">
        <f t="shared" si="275"/>
        <v>8</v>
      </c>
      <c r="T219" s="281">
        <f t="shared" si="277"/>
        <v>17</v>
      </c>
      <c r="U219" s="282">
        <f>+U167+U193</f>
        <v>0</v>
      </c>
      <c r="V219" s="317">
        <f>T219+U219</f>
        <v>17</v>
      </c>
      <c r="W219" s="283">
        <f>IF(Q219=0,0,((V219/Q219)-1)*100)</f>
        <v>1600</v>
      </c>
      <c r="X219" s="347"/>
      <c r="Y219" s="347"/>
      <c r="Z219" s="347"/>
      <c r="AA219" s="347"/>
    </row>
    <row r="220" spans="12:27" ht="14.25" thickTop="1" thickBot="1">
      <c r="L220" s="284" t="s">
        <v>38</v>
      </c>
      <c r="M220" s="285">
        <f>+M217+M218+M219</f>
        <v>1</v>
      </c>
      <c r="N220" s="286">
        <f t="shared" ref="N220" si="278">+N217+N218+N219</f>
        <v>1</v>
      </c>
      <c r="O220" s="287">
        <f t="shared" ref="O220" si="279">+O217+O218+O219</f>
        <v>2</v>
      </c>
      <c r="P220" s="285">
        <f t="shared" ref="P220" si="280">+P217+P218+P219</f>
        <v>0</v>
      </c>
      <c r="Q220" s="287">
        <f t="shared" ref="Q220" si="281">+Q217+Q218+Q219</f>
        <v>2</v>
      </c>
      <c r="R220" s="285">
        <f t="shared" ref="R220" si="282">+R217+R218+R219</f>
        <v>14</v>
      </c>
      <c r="S220" s="320">
        <f t="shared" ref="S220" si="283">+S217+S218+S219</f>
        <v>15</v>
      </c>
      <c r="T220" s="306">
        <f t="shared" ref="T220" si="284">+T217+T218+T219</f>
        <v>29</v>
      </c>
      <c r="U220" s="320">
        <f t="shared" ref="U220" si="285">+U217+U218+U219</f>
        <v>0</v>
      </c>
      <c r="V220" s="306">
        <f t="shared" ref="V220" si="286">+V217+V218+V219</f>
        <v>29</v>
      </c>
      <c r="W220" s="307">
        <f t="shared" ref="W220" si="287">IF(Q220=0,0,((V220/Q220)-1)*100)</f>
        <v>1350</v>
      </c>
      <c r="Y220" s="1"/>
    </row>
    <row r="221" spans="12:27" ht="14.25" thickTop="1" thickBot="1">
      <c r="L221" s="262" t="s">
        <v>13</v>
      </c>
      <c r="M221" s="279">
        <f>+M169+M195</f>
        <v>0</v>
      </c>
      <c r="N221" s="280">
        <f>+N169+N195</f>
        <v>0</v>
      </c>
      <c r="O221" s="281">
        <f t="shared" ref="O221:O223" si="288">M221+N221</f>
        <v>0</v>
      </c>
      <c r="P221" s="282">
        <f>+P169+P195</f>
        <v>0</v>
      </c>
      <c r="Q221" s="315">
        <f t="shared" ref="Q221:Q223" si="289">O221+P221</f>
        <v>0</v>
      </c>
      <c r="R221" s="279">
        <f>+R169+R195</f>
        <v>2</v>
      </c>
      <c r="S221" s="280">
        <f>+S169+S195</f>
        <v>0</v>
      </c>
      <c r="T221" s="281">
        <f t="shared" ref="T221" si="290">R221+S221</f>
        <v>2</v>
      </c>
      <c r="U221" s="282">
        <f>+U169+U195</f>
        <v>0</v>
      </c>
      <c r="V221" s="317">
        <f>T221+U221</f>
        <v>2</v>
      </c>
      <c r="W221" s="283">
        <f>IF(Q221=0,0,((V221/Q221)-1)*100)</f>
        <v>0</v>
      </c>
      <c r="Y221" s="1"/>
    </row>
    <row r="222" spans="12:27" ht="14.25" thickTop="1" thickBot="1">
      <c r="L222" s="284" t="s">
        <v>64</v>
      </c>
      <c r="M222" s="285">
        <f>+M220+M221</f>
        <v>1</v>
      </c>
      <c r="N222" s="320">
        <f t="shared" ref="N222" si="291">+N220+N221</f>
        <v>1</v>
      </c>
      <c r="O222" s="306">
        <f t="shared" ref="O222" si="292">+O220+O221</f>
        <v>2</v>
      </c>
      <c r="P222" s="320">
        <f t="shared" ref="P222" si="293">+P220+P221</f>
        <v>0</v>
      </c>
      <c r="Q222" s="306">
        <f t="shared" ref="Q222" si="294">+Q220+Q221</f>
        <v>2</v>
      </c>
      <c r="R222" s="285">
        <f t="shared" ref="R222" si="295">+R220+R221</f>
        <v>16</v>
      </c>
      <c r="S222" s="320">
        <f t="shared" ref="S222" si="296">+S220+S221</f>
        <v>15</v>
      </c>
      <c r="T222" s="306">
        <f t="shared" ref="T222" si="297">+T220+T221</f>
        <v>31</v>
      </c>
      <c r="U222" s="320">
        <f t="shared" ref="U222" si="298">+U220+U221</f>
        <v>0</v>
      </c>
      <c r="V222" s="306">
        <f t="shared" ref="V222" si="299">+V220+V221</f>
        <v>31</v>
      </c>
      <c r="W222" s="307">
        <f>IF(Q222=0,0,((V222/Q222)-1)*100)</f>
        <v>1450</v>
      </c>
      <c r="Y222" s="1"/>
    </row>
    <row r="223" spans="12:27" ht="13.5" thickTop="1">
      <c r="L223" s="262" t="s">
        <v>14</v>
      </c>
      <c r="M223" s="279">
        <f>+M171+M197</f>
        <v>0</v>
      </c>
      <c r="N223" s="280">
        <f>+N171+N197</f>
        <v>0</v>
      </c>
      <c r="O223" s="281">
        <f t="shared" si="288"/>
        <v>0</v>
      </c>
      <c r="P223" s="282">
        <f>+P171+P197</f>
        <v>0</v>
      </c>
      <c r="Q223" s="315">
        <f t="shared" si="289"/>
        <v>0</v>
      </c>
      <c r="R223" s="279"/>
      <c r="S223" s="280"/>
      <c r="T223" s="281"/>
      <c r="U223" s="282"/>
      <c r="V223" s="317"/>
      <c r="W223" s="283"/>
      <c r="Y223" s="1"/>
    </row>
    <row r="224" spans="12:27" ht="13.5" thickBot="1">
      <c r="L224" s="262" t="s">
        <v>15</v>
      </c>
      <c r="M224" s="279">
        <f>+M172+M198</f>
        <v>0</v>
      </c>
      <c r="N224" s="280">
        <f>+N172+N198</f>
        <v>0</v>
      </c>
      <c r="O224" s="281">
        <f>M224+N224</f>
        <v>0</v>
      </c>
      <c r="P224" s="282">
        <f>+P172+P198</f>
        <v>0</v>
      </c>
      <c r="Q224" s="315">
        <f>O224+P224</f>
        <v>0</v>
      </c>
      <c r="R224" s="279"/>
      <c r="S224" s="280"/>
      <c r="T224" s="281"/>
      <c r="U224" s="282"/>
      <c r="V224" s="317"/>
      <c r="W224" s="283"/>
      <c r="Y224" s="1"/>
    </row>
    <row r="225" spans="12:26" ht="14.25" thickTop="1" thickBot="1">
      <c r="L225" s="284" t="s">
        <v>61</v>
      </c>
      <c r="M225" s="285">
        <f>+M221+M223+M224</f>
        <v>0</v>
      </c>
      <c r="N225" s="320">
        <f t="shared" ref="N225" si="300">+N221+N223+N224</f>
        <v>0</v>
      </c>
      <c r="O225" s="306">
        <f t="shared" ref="O225" si="301">+O221+O223+O224</f>
        <v>0</v>
      </c>
      <c r="P225" s="320">
        <f t="shared" ref="P225" si="302">+P221+P223+P224</f>
        <v>0</v>
      </c>
      <c r="Q225" s="306">
        <f t="shared" ref="Q225" si="303">+Q221+Q223+Q224</f>
        <v>0</v>
      </c>
      <c r="R225" s="285"/>
      <c r="S225" s="320"/>
      <c r="T225" s="306"/>
      <c r="U225" s="320"/>
      <c r="V225" s="306"/>
      <c r="W225" s="307"/>
      <c r="X225" s="347"/>
      <c r="Y225" s="347"/>
      <c r="Z225" s="347"/>
    </row>
    <row r="226" spans="12:26" ht="13.5" thickTop="1">
      <c r="L226" s="262" t="s">
        <v>16</v>
      </c>
      <c r="M226" s="279">
        <f t="shared" ref="M226:N228" si="304">+M174+M200</f>
        <v>2</v>
      </c>
      <c r="N226" s="280">
        <f t="shared" si="304"/>
        <v>0</v>
      </c>
      <c r="O226" s="281">
        <f t="shared" ref="O226:O228" si="305">M226+N226</f>
        <v>2</v>
      </c>
      <c r="P226" s="282">
        <f>+P174+P200</f>
        <v>0</v>
      </c>
      <c r="Q226" s="315">
        <f t="shared" ref="Q226:Q228" si="306">O226+P226</f>
        <v>2</v>
      </c>
      <c r="R226" s="279"/>
      <c r="S226" s="280"/>
      <c r="T226" s="281"/>
      <c r="U226" s="282"/>
      <c r="V226" s="317"/>
      <c r="W226" s="283"/>
      <c r="Y226" s="1"/>
    </row>
    <row r="227" spans="12:26">
      <c r="L227" s="262" t="s">
        <v>17</v>
      </c>
      <c r="M227" s="279">
        <f t="shared" si="304"/>
        <v>0</v>
      </c>
      <c r="N227" s="280">
        <f t="shared" si="304"/>
        <v>0</v>
      </c>
      <c r="O227" s="281">
        <f>M227+N227</f>
        <v>0</v>
      </c>
      <c r="P227" s="282">
        <f>+P175+P201</f>
        <v>0</v>
      </c>
      <c r="Q227" s="315">
        <f>O227+P227</f>
        <v>0</v>
      </c>
      <c r="R227" s="279"/>
      <c r="S227" s="280"/>
      <c r="T227" s="281"/>
      <c r="U227" s="282"/>
      <c r="V227" s="317"/>
      <c r="W227" s="283"/>
      <c r="Y227" s="1"/>
    </row>
    <row r="228" spans="12:26" ht="13.5" thickBot="1">
      <c r="L228" s="262" t="s">
        <v>18</v>
      </c>
      <c r="M228" s="279">
        <f t="shared" si="304"/>
        <v>0</v>
      </c>
      <c r="N228" s="280">
        <f t="shared" si="304"/>
        <v>0</v>
      </c>
      <c r="O228" s="289">
        <f t="shared" si="305"/>
        <v>0</v>
      </c>
      <c r="P228" s="290">
        <f>+P176+P202</f>
        <v>0</v>
      </c>
      <c r="Q228" s="315">
        <f t="shared" si="306"/>
        <v>0</v>
      </c>
      <c r="R228" s="279"/>
      <c r="S228" s="280"/>
      <c r="T228" s="289"/>
      <c r="U228" s="290"/>
      <c r="V228" s="317"/>
      <c r="W228" s="283"/>
    </row>
    <row r="229" spans="12:26" ht="14.25" thickTop="1" thickBot="1">
      <c r="L229" s="291" t="s">
        <v>39</v>
      </c>
      <c r="M229" s="292">
        <f t="shared" ref="M229:Q229" si="307">SUM(M226:M228)</f>
        <v>2</v>
      </c>
      <c r="N229" s="292">
        <f t="shared" si="307"/>
        <v>0</v>
      </c>
      <c r="O229" s="293">
        <f t="shared" si="307"/>
        <v>2</v>
      </c>
      <c r="P229" s="294">
        <f t="shared" si="307"/>
        <v>0</v>
      </c>
      <c r="Q229" s="293">
        <f t="shared" si="307"/>
        <v>2</v>
      </c>
      <c r="R229" s="292"/>
      <c r="S229" s="292"/>
      <c r="T229" s="293"/>
      <c r="U229" s="294"/>
      <c r="V229" s="293"/>
      <c r="W229" s="416"/>
    </row>
    <row r="230" spans="12:26" ht="13.5" thickTop="1">
      <c r="L230" s="262" t="s">
        <v>21</v>
      </c>
      <c r="M230" s="279">
        <f t="shared" ref="M230:N232" si="308">+M178+M204</f>
        <v>0</v>
      </c>
      <c r="N230" s="280">
        <f t="shared" si="308"/>
        <v>0</v>
      </c>
      <c r="O230" s="289">
        <f t="shared" ref="O230:O232" si="309">M230+N230</f>
        <v>0</v>
      </c>
      <c r="P230" s="296">
        <f>+P178+P204</f>
        <v>0</v>
      </c>
      <c r="Q230" s="315">
        <f t="shared" ref="Q230:Q232" si="310">O230+P230</f>
        <v>0</v>
      </c>
      <c r="R230" s="279"/>
      <c r="S230" s="280"/>
      <c r="T230" s="289"/>
      <c r="U230" s="296"/>
      <c r="V230" s="317"/>
      <c r="W230" s="283"/>
    </row>
    <row r="231" spans="12:26">
      <c r="L231" s="262" t="s">
        <v>22</v>
      </c>
      <c r="M231" s="279">
        <f t="shared" si="308"/>
        <v>2</v>
      </c>
      <c r="N231" s="280">
        <f t="shared" si="308"/>
        <v>6</v>
      </c>
      <c r="O231" s="289">
        <f t="shared" si="309"/>
        <v>8</v>
      </c>
      <c r="P231" s="282">
        <f>+P179+P205</f>
        <v>0</v>
      </c>
      <c r="Q231" s="315">
        <f t="shared" si="310"/>
        <v>8</v>
      </c>
      <c r="R231" s="279"/>
      <c r="S231" s="280"/>
      <c r="T231" s="289"/>
      <c r="U231" s="282"/>
      <c r="V231" s="317"/>
      <c r="W231" s="283"/>
    </row>
    <row r="232" spans="12:26" ht="13.5" thickBot="1">
      <c r="L232" s="262" t="s">
        <v>23</v>
      </c>
      <c r="M232" s="279">
        <f t="shared" si="308"/>
        <v>6</v>
      </c>
      <c r="N232" s="280">
        <f t="shared" si="308"/>
        <v>4</v>
      </c>
      <c r="O232" s="289">
        <f t="shared" si="309"/>
        <v>10</v>
      </c>
      <c r="P232" s="282">
        <f>+P180+P206</f>
        <v>0</v>
      </c>
      <c r="Q232" s="315">
        <f t="shared" si="310"/>
        <v>10</v>
      </c>
      <c r="R232" s="279"/>
      <c r="S232" s="280"/>
      <c r="T232" s="289"/>
      <c r="U232" s="282"/>
      <c r="V232" s="317"/>
      <c r="W232" s="283"/>
    </row>
    <row r="233" spans="12:26" ht="14.25" thickTop="1" thickBot="1">
      <c r="L233" s="284" t="s">
        <v>40</v>
      </c>
      <c r="M233" s="285">
        <f>+M230+M231+M232</f>
        <v>8</v>
      </c>
      <c r="N233" s="286">
        <f t="shared" ref="N233" si="311">+N230+N231+N232</f>
        <v>10</v>
      </c>
      <c r="O233" s="287">
        <f t="shared" ref="O233" si="312">+O230+O231+O232</f>
        <v>18</v>
      </c>
      <c r="P233" s="285">
        <f t="shared" ref="P233" si="313">+P230+P231+P232</f>
        <v>0</v>
      </c>
      <c r="Q233" s="287">
        <f t="shared" ref="Q233" si="314">+Q230+Q231+Q232</f>
        <v>18</v>
      </c>
      <c r="R233" s="285"/>
      <c r="S233" s="286"/>
      <c r="T233" s="287"/>
      <c r="U233" s="285"/>
      <c r="V233" s="287"/>
      <c r="W233" s="288"/>
    </row>
    <row r="234" spans="12:26" ht="14.25" thickTop="1" thickBot="1">
      <c r="L234" s="284" t="s">
        <v>7</v>
      </c>
      <c r="M234" s="285">
        <f>+M225+M229+M233</f>
        <v>10</v>
      </c>
      <c r="N234" s="320">
        <f t="shared" ref="N234:Q234" si="315">+N225+N229+N233</f>
        <v>10</v>
      </c>
      <c r="O234" s="306">
        <f t="shared" si="315"/>
        <v>20</v>
      </c>
      <c r="P234" s="320">
        <f t="shared" si="315"/>
        <v>0</v>
      </c>
      <c r="Q234" s="306">
        <f t="shared" si="315"/>
        <v>20</v>
      </c>
      <c r="R234" s="285"/>
      <c r="S234" s="320"/>
      <c r="T234" s="306"/>
      <c r="U234" s="320"/>
      <c r="V234" s="306"/>
      <c r="W234" s="307"/>
      <c r="Y234" s="1"/>
    </row>
    <row r="235" spans="12:26" ht="13.5" thickTop="1">
      <c r="L235" s="297" t="s">
        <v>60</v>
      </c>
      <c r="M235" s="256"/>
      <c r="N235" s="256"/>
      <c r="O235" s="256"/>
      <c r="P235" s="256"/>
      <c r="Q235" s="256"/>
      <c r="R235" s="256"/>
      <c r="S235" s="256"/>
      <c r="T235" s="256"/>
      <c r="U235" s="256"/>
      <c r="V235" s="256"/>
      <c r="W235" s="256"/>
    </row>
  </sheetData>
  <sheetProtection password="CF53" sheet="1" objects="1" scenarios="1"/>
  <mergeCells count="37">
    <mergeCell ref="L81:W81"/>
    <mergeCell ref="L106:W106"/>
    <mergeCell ref="L107:W107"/>
    <mergeCell ref="R5:V5"/>
    <mergeCell ref="R31:V31"/>
    <mergeCell ref="R57:V57"/>
    <mergeCell ref="L80:W80"/>
    <mergeCell ref="B54:I54"/>
    <mergeCell ref="L54:W54"/>
    <mergeCell ref="B55:I55"/>
    <mergeCell ref="L55:W55"/>
    <mergeCell ref="C57:E57"/>
    <mergeCell ref="F57:H57"/>
    <mergeCell ref="M57:Q57"/>
    <mergeCell ref="B28:I28"/>
    <mergeCell ref="L28:W28"/>
    <mergeCell ref="B29:I29"/>
    <mergeCell ref="L29:W29"/>
    <mergeCell ref="C31:E31"/>
    <mergeCell ref="F31:H31"/>
    <mergeCell ref="M31:Q31"/>
    <mergeCell ref="B2:I2"/>
    <mergeCell ref="L2:W2"/>
    <mergeCell ref="B3:I3"/>
    <mergeCell ref="L3:W3"/>
    <mergeCell ref="C5:E5"/>
    <mergeCell ref="F5:H5"/>
    <mergeCell ref="M5:Q5"/>
    <mergeCell ref="M213:Q213"/>
    <mergeCell ref="L132:W132"/>
    <mergeCell ref="L133:W133"/>
    <mergeCell ref="L210:W210"/>
    <mergeCell ref="L211:W211"/>
    <mergeCell ref="L158:W158"/>
    <mergeCell ref="L159:W159"/>
    <mergeCell ref="L184:W184"/>
    <mergeCell ref="L185:W185"/>
  </mergeCells>
  <printOptions horizontalCentered="1"/>
  <pageMargins left="0.55118110236220474" right="0.5118110236220472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Phuket International Airport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B235"/>
  <sheetViews>
    <sheetView topLeftCell="I1" workbookViewId="0">
      <selection activeCell="I158" sqref="I158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9" style="1" bestFit="1" customWidth="1"/>
    <col min="25" max="25" width="10" style="3" customWidth="1"/>
    <col min="26" max="26" width="7.85546875" style="1" bestFit="1" customWidth="1"/>
    <col min="27" max="16384" width="7" style="1"/>
  </cols>
  <sheetData>
    <row r="1" spans="2:27" ht="13.5" thickBot="1"/>
    <row r="2" spans="2:27" ht="13.5" thickTop="1">
      <c r="B2" s="424" t="s">
        <v>0</v>
      </c>
      <c r="C2" s="425"/>
      <c r="D2" s="425"/>
      <c r="E2" s="425"/>
      <c r="F2" s="425"/>
      <c r="G2" s="425"/>
      <c r="H2" s="425"/>
      <c r="I2" s="426"/>
      <c r="J2" s="4"/>
      <c r="K2" s="4"/>
      <c r="L2" s="427" t="s">
        <v>1</v>
      </c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9"/>
    </row>
    <row r="3" spans="2:27" ht="13.5" thickBot="1">
      <c r="B3" s="430" t="s">
        <v>46</v>
      </c>
      <c r="C3" s="431"/>
      <c r="D3" s="431"/>
      <c r="E3" s="431"/>
      <c r="F3" s="431"/>
      <c r="G3" s="431"/>
      <c r="H3" s="431"/>
      <c r="I3" s="432"/>
      <c r="J3" s="4"/>
      <c r="K3" s="4"/>
      <c r="L3" s="433" t="s">
        <v>48</v>
      </c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5"/>
    </row>
    <row r="4" spans="2:27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K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2:27" ht="14.25" thickTop="1" thickBot="1">
      <c r="B5" s="110"/>
      <c r="C5" s="436" t="s">
        <v>59</v>
      </c>
      <c r="D5" s="437"/>
      <c r="E5" s="438"/>
      <c r="F5" s="436" t="s">
        <v>63</v>
      </c>
      <c r="G5" s="437"/>
      <c r="H5" s="438"/>
      <c r="I5" s="111" t="s">
        <v>2</v>
      </c>
      <c r="J5" s="4"/>
      <c r="K5" s="4"/>
      <c r="L5" s="12"/>
      <c r="M5" s="439" t="s">
        <v>59</v>
      </c>
      <c r="N5" s="440"/>
      <c r="O5" s="440"/>
      <c r="P5" s="440"/>
      <c r="Q5" s="441"/>
      <c r="R5" s="439" t="s">
        <v>63</v>
      </c>
      <c r="S5" s="440"/>
      <c r="T5" s="440"/>
      <c r="U5" s="440"/>
      <c r="V5" s="441"/>
      <c r="W5" s="13" t="s">
        <v>2</v>
      </c>
    </row>
    <row r="6" spans="2:27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K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2:27" ht="13.5" thickBot="1">
      <c r="B7" s="117"/>
      <c r="C7" s="118" t="s">
        <v>5</v>
      </c>
      <c r="D7" s="119" t="s">
        <v>6</v>
      </c>
      <c r="E7" s="422" t="s">
        <v>7</v>
      </c>
      <c r="F7" s="118" t="s">
        <v>5</v>
      </c>
      <c r="G7" s="119" t="s">
        <v>6</v>
      </c>
      <c r="H7" s="120" t="s">
        <v>7</v>
      </c>
      <c r="I7" s="121"/>
      <c r="J7" s="4"/>
      <c r="K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2:27" ht="6" customHeight="1" thickTop="1">
      <c r="B8" s="112"/>
      <c r="C8" s="122"/>
      <c r="D8" s="123"/>
      <c r="E8" s="174"/>
      <c r="F8" s="122"/>
      <c r="G8" s="123"/>
      <c r="H8" s="174"/>
      <c r="I8" s="125"/>
      <c r="J8" s="4"/>
      <c r="K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2:27">
      <c r="B9" s="112" t="s">
        <v>10</v>
      </c>
      <c r="C9" s="126">
        <v>0</v>
      </c>
      <c r="D9" s="127">
        <v>0</v>
      </c>
      <c r="E9" s="169">
        <f>SUM(C9:D9)</f>
        <v>0</v>
      </c>
      <c r="F9" s="126">
        <v>0</v>
      </c>
      <c r="G9" s="127">
        <v>0</v>
      </c>
      <c r="H9" s="169">
        <f>SUM(F9:G9)</f>
        <v>0</v>
      </c>
      <c r="I9" s="129">
        <f t="shared" ref="I9:I14" si="0">IF(E9=0,0,((H9/E9)-1)*100)</f>
        <v>0</v>
      </c>
      <c r="J9" s="4"/>
      <c r="K9" s="7"/>
      <c r="L9" s="14" t="s">
        <v>10</v>
      </c>
      <c r="M9" s="40">
        <v>0</v>
      </c>
      <c r="N9" s="38">
        <v>0</v>
      </c>
      <c r="O9" s="197">
        <f>SUM(M9:N9)</f>
        <v>0</v>
      </c>
      <c r="P9" s="151">
        <v>0</v>
      </c>
      <c r="Q9" s="197">
        <f>O9+P9</f>
        <v>0</v>
      </c>
      <c r="R9" s="40">
        <v>0</v>
      </c>
      <c r="S9" s="38">
        <v>0</v>
      </c>
      <c r="T9" s="197">
        <f>SUM(R9:S9)</f>
        <v>0</v>
      </c>
      <c r="U9" s="151">
        <v>0</v>
      </c>
      <c r="V9" s="197">
        <f t="shared" ref="V9:V11" si="1">T9+U9</f>
        <v>0</v>
      </c>
      <c r="W9" s="41">
        <f>IF(Q9=0,0,((V9/Q9)-1)*100)</f>
        <v>0</v>
      </c>
    </row>
    <row r="10" spans="2:27">
      <c r="B10" s="112" t="s">
        <v>11</v>
      </c>
      <c r="C10" s="126">
        <v>6</v>
      </c>
      <c r="D10" s="127">
        <v>5</v>
      </c>
      <c r="E10" s="169">
        <f>SUM(C10:D10)</f>
        <v>11</v>
      </c>
      <c r="F10" s="126">
        <v>0</v>
      </c>
      <c r="G10" s="127">
        <v>0</v>
      </c>
      <c r="H10" s="169">
        <f>SUM(F10:G10)</f>
        <v>0</v>
      </c>
      <c r="I10" s="129">
        <f t="shared" si="0"/>
        <v>-100</v>
      </c>
      <c r="J10" s="4"/>
      <c r="K10" s="7"/>
      <c r="L10" s="14" t="s">
        <v>11</v>
      </c>
      <c r="M10" s="40">
        <v>1080</v>
      </c>
      <c r="N10" s="38">
        <v>723</v>
      </c>
      <c r="O10" s="197">
        <f t="shared" ref="O10:O11" si="2">SUM(M10:N10)</f>
        <v>1803</v>
      </c>
      <c r="P10" s="151">
        <v>0</v>
      </c>
      <c r="Q10" s="197">
        <f>O10+P10</f>
        <v>1803</v>
      </c>
      <c r="R10" s="40">
        <v>0</v>
      </c>
      <c r="S10" s="38">
        <v>0</v>
      </c>
      <c r="T10" s="197">
        <f>SUM(R10:S10)</f>
        <v>0</v>
      </c>
      <c r="U10" s="151">
        <v>0</v>
      </c>
      <c r="V10" s="197">
        <f>T10+U10</f>
        <v>0</v>
      </c>
      <c r="W10" s="41">
        <f>IF(Q10=0,0,((V10/Q10)-1)*100)</f>
        <v>-100</v>
      </c>
    </row>
    <row r="11" spans="2:27" ht="13.5" thickBot="1">
      <c r="B11" s="117" t="s">
        <v>12</v>
      </c>
      <c r="C11" s="130">
        <v>4</v>
      </c>
      <c r="D11" s="131">
        <v>4</v>
      </c>
      <c r="E11" s="169">
        <f>SUM(C11:D11)</f>
        <v>8</v>
      </c>
      <c r="F11" s="130">
        <v>0</v>
      </c>
      <c r="G11" s="131">
        <v>0</v>
      </c>
      <c r="H11" s="169">
        <f>SUM(F11:G11)</f>
        <v>0</v>
      </c>
      <c r="I11" s="129">
        <f t="shared" si="0"/>
        <v>-100</v>
      </c>
      <c r="J11" s="4"/>
      <c r="K11" s="7"/>
      <c r="L11" s="23" t="s">
        <v>12</v>
      </c>
      <c r="M11" s="40">
        <v>298</v>
      </c>
      <c r="N11" s="38">
        <v>520</v>
      </c>
      <c r="O11" s="197">
        <f t="shared" si="2"/>
        <v>818</v>
      </c>
      <c r="P11" s="151">
        <v>0</v>
      </c>
      <c r="Q11" s="254">
        <f>O11+P11</f>
        <v>818</v>
      </c>
      <c r="R11" s="40">
        <v>0</v>
      </c>
      <c r="S11" s="38">
        <v>0</v>
      </c>
      <c r="T11" s="197">
        <f t="shared" ref="T11" si="3">SUM(R11:S11)</f>
        <v>0</v>
      </c>
      <c r="U11" s="151">
        <v>0</v>
      </c>
      <c r="V11" s="254">
        <f t="shared" si="1"/>
        <v>0</v>
      </c>
      <c r="W11" s="41">
        <f>IF(Q11=0,0,((V11/Q11)-1)*100)</f>
        <v>-100</v>
      </c>
    </row>
    <row r="12" spans="2:27" ht="14.25" thickTop="1" thickBot="1">
      <c r="B12" s="133" t="s">
        <v>57</v>
      </c>
      <c r="C12" s="134">
        <f t="shared" ref="C12:E12" si="4">+C9+C10+C11</f>
        <v>10</v>
      </c>
      <c r="D12" s="135">
        <f t="shared" si="4"/>
        <v>9</v>
      </c>
      <c r="E12" s="170">
        <f t="shared" si="4"/>
        <v>19</v>
      </c>
      <c r="F12" s="134">
        <f t="shared" ref="F12:H12" si="5">+F9+F10+F11</f>
        <v>0</v>
      </c>
      <c r="G12" s="135">
        <f t="shared" si="5"/>
        <v>0</v>
      </c>
      <c r="H12" s="170">
        <f t="shared" si="5"/>
        <v>0</v>
      </c>
      <c r="I12" s="137">
        <f t="shared" si="0"/>
        <v>-100</v>
      </c>
      <c r="J12" s="4"/>
      <c r="K12" s="4"/>
      <c r="L12" s="42" t="s">
        <v>57</v>
      </c>
      <c r="M12" s="46">
        <f t="shared" ref="M12:Q12" si="6">+M9+M10+M11</f>
        <v>1378</v>
      </c>
      <c r="N12" s="44">
        <f t="shared" si="6"/>
        <v>1243</v>
      </c>
      <c r="O12" s="198">
        <f t="shared" si="6"/>
        <v>2621</v>
      </c>
      <c r="P12" s="44">
        <f t="shared" si="6"/>
        <v>0</v>
      </c>
      <c r="Q12" s="198">
        <f t="shared" si="6"/>
        <v>2621</v>
      </c>
      <c r="R12" s="46">
        <f t="shared" ref="R12:V12" si="7">+R9+R10+R11</f>
        <v>0</v>
      </c>
      <c r="S12" s="44">
        <f t="shared" si="7"/>
        <v>0</v>
      </c>
      <c r="T12" s="198">
        <f t="shared" si="7"/>
        <v>0</v>
      </c>
      <c r="U12" s="44">
        <f t="shared" si="7"/>
        <v>0</v>
      </c>
      <c r="V12" s="198">
        <f t="shared" si="7"/>
        <v>0</v>
      </c>
      <c r="W12" s="47">
        <f t="shared" ref="W12" si="8">IF(Q12=0,0,((V12/Q12)-1)*100)</f>
        <v>-100</v>
      </c>
    </row>
    <row r="13" spans="2:27" ht="14.25" thickTop="1" thickBot="1">
      <c r="B13" s="112" t="s">
        <v>13</v>
      </c>
      <c r="C13" s="126">
        <v>11</v>
      </c>
      <c r="D13" s="127">
        <v>12</v>
      </c>
      <c r="E13" s="169">
        <f>SUM(C13:D13)</f>
        <v>23</v>
      </c>
      <c r="F13" s="126">
        <v>0</v>
      </c>
      <c r="G13" s="127">
        <v>0</v>
      </c>
      <c r="H13" s="169">
        <f>SUM(F13:G13)</f>
        <v>0</v>
      </c>
      <c r="I13" s="129">
        <f t="shared" si="0"/>
        <v>-100</v>
      </c>
      <c r="J13" s="4"/>
      <c r="K13" s="4"/>
      <c r="L13" s="14" t="s">
        <v>13</v>
      </c>
      <c r="M13" s="40">
        <v>1638</v>
      </c>
      <c r="N13" s="38">
        <v>1392</v>
      </c>
      <c r="O13" s="197">
        <f>SUM(M13:N13)</f>
        <v>3030</v>
      </c>
      <c r="P13" s="151">
        <v>0</v>
      </c>
      <c r="Q13" s="197">
        <f>O13+P13</f>
        <v>3030</v>
      </c>
      <c r="R13" s="40">
        <v>0</v>
      </c>
      <c r="S13" s="38">
        <v>0</v>
      </c>
      <c r="T13" s="197">
        <f>SUM(R13:S13)</f>
        <v>0</v>
      </c>
      <c r="U13" s="151">
        <v>0</v>
      </c>
      <c r="V13" s="197">
        <f>T13+U13</f>
        <v>0</v>
      </c>
      <c r="W13" s="41">
        <f t="shared" ref="W13" si="9">IF(Q13=0,0,((V13/Q13)-1)*100)</f>
        <v>-100</v>
      </c>
    </row>
    <row r="14" spans="2:27" ht="14.25" thickTop="1" thickBot="1">
      <c r="B14" s="133" t="s">
        <v>64</v>
      </c>
      <c r="C14" s="134">
        <f>+C12+C13</f>
        <v>21</v>
      </c>
      <c r="D14" s="136">
        <f t="shared" ref="D14:H14" si="10">+D12+D13</f>
        <v>21</v>
      </c>
      <c r="E14" s="176">
        <f t="shared" si="10"/>
        <v>42</v>
      </c>
      <c r="F14" s="134">
        <f t="shared" si="10"/>
        <v>0</v>
      </c>
      <c r="G14" s="136">
        <f t="shared" si="10"/>
        <v>0</v>
      </c>
      <c r="H14" s="176">
        <f t="shared" si="10"/>
        <v>0</v>
      </c>
      <c r="I14" s="138">
        <f t="shared" si="0"/>
        <v>-100</v>
      </c>
      <c r="J14" s="8"/>
      <c r="K14" s="4"/>
      <c r="L14" s="42" t="s">
        <v>64</v>
      </c>
      <c r="M14" s="46">
        <f>+M12+M13</f>
        <v>3016</v>
      </c>
      <c r="N14" s="44">
        <f t="shared" ref="N14:V14" si="11">+N12+N13</f>
        <v>2635</v>
      </c>
      <c r="O14" s="198">
        <f t="shared" si="11"/>
        <v>5651</v>
      </c>
      <c r="P14" s="44">
        <f t="shared" si="11"/>
        <v>0</v>
      </c>
      <c r="Q14" s="198">
        <f t="shared" si="11"/>
        <v>5651</v>
      </c>
      <c r="R14" s="46">
        <f t="shared" si="11"/>
        <v>0</v>
      </c>
      <c r="S14" s="44">
        <f t="shared" si="11"/>
        <v>0</v>
      </c>
      <c r="T14" s="198">
        <f t="shared" si="11"/>
        <v>0</v>
      </c>
      <c r="U14" s="44">
        <f t="shared" si="11"/>
        <v>0</v>
      </c>
      <c r="V14" s="198">
        <f t="shared" si="11"/>
        <v>0</v>
      </c>
      <c r="W14" s="47">
        <f>IF(Q14=0,0,((V14/Q14)-1)*100)</f>
        <v>-100</v>
      </c>
      <c r="X14" s="347"/>
      <c r="Z14" s="347"/>
      <c r="AA14" s="347"/>
    </row>
    <row r="15" spans="2:27" ht="13.5" thickTop="1">
      <c r="B15" s="112" t="s">
        <v>14</v>
      </c>
      <c r="C15" s="126">
        <v>6</v>
      </c>
      <c r="D15" s="127">
        <v>5</v>
      </c>
      <c r="E15" s="169">
        <f>SUM(C15:D15)</f>
        <v>11</v>
      </c>
      <c r="F15" s="126"/>
      <c r="G15" s="127"/>
      <c r="H15" s="169"/>
      <c r="I15" s="129"/>
      <c r="J15" s="4"/>
      <c r="K15" s="4"/>
      <c r="L15" s="14" t="s">
        <v>14</v>
      </c>
      <c r="M15" s="40">
        <v>1031</v>
      </c>
      <c r="N15" s="38">
        <v>862</v>
      </c>
      <c r="O15" s="197">
        <f t="shared" ref="O15" si="12">SUM(M15:N15)</f>
        <v>1893</v>
      </c>
      <c r="P15" s="151">
        <v>0</v>
      </c>
      <c r="Q15" s="197">
        <f>O15+P15</f>
        <v>1893</v>
      </c>
      <c r="R15" s="40"/>
      <c r="S15" s="38"/>
      <c r="T15" s="197"/>
      <c r="U15" s="151"/>
      <c r="V15" s="197"/>
      <c r="W15" s="41"/>
    </row>
    <row r="16" spans="2:27" ht="13.5" thickBot="1">
      <c r="B16" s="112" t="s">
        <v>15</v>
      </c>
      <c r="C16" s="126">
        <v>0</v>
      </c>
      <c r="D16" s="127">
        <v>0</v>
      </c>
      <c r="E16" s="169">
        <f>SUM(C16:D16)</f>
        <v>0</v>
      </c>
      <c r="F16" s="126"/>
      <c r="G16" s="127"/>
      <c r="H16" s="169"/>
      <c r="I16" s="129"/>
      <c r="J16" s="8"/>
      <c r="K16" s="4"/>
      <c r="L16" s="14" t="s">
        <v>15</v>
      </c>
      <c r="M16" s="40">
        <v>0</v>
      </c>
      <c r="N16" s="38">
        <v>0</v>
      </c>
      <c r="O16" s="197">
        <f>SUM(M16:N16)</f>
        <v>0</v>
      </c>
      <c r="P16" s="151">
        <v>0</v>
      </c>
      <c r="Q16" s="197">
        <f>O16+P16</f>
        <v>0</v>
      </c>
      <c r="R16" s="40"/>
      <c r="S16" s="38"/>
      <c r="T16" s="197"/>
      <c r="U16" s="151"/>
      <c r="V16" s="197"/>
      <c r="W16" s="41"/>
    </row>
    <row r="17" spans="2:27" ht="14.25" thickTop="1" thickBot="1">
      <c r="B17" s="133" t="s">
        <v>61</v>
      </c>
      <c r="C17" s="134">
        <f t="shared" ref="C17:E17" si="13">+C13+C15+C16</f>
        <v>17</v>
      </c>
      <c r="D17" s="135">
        <f t="shared" si="13"/>
        <v>17</v>
      </c>
      <c r="E17" s="170">
        <f t="shared" si="13"/>
        <v>34</v>
      </c>
      <c r="F17" s="134"/>
      <c r="G17" s="135"/>
      <c r="H17" s="170"/>
      <c r="I17" s="138"/>
      <c r="J17" s="8"/>
      <c r="K17" s="8"/>
      <c r="L17" s="42" t="s">
        <v>61</v>
      </c>
      <c r="M17" s="46">
        <f t="shared" ref="M17:Q17" si="14">+M13+M15+M16</f>
        <v>2669</v>
      </c>
      <c r="N17" s="44">
        <f t="shared" si="14"/>
        <v>2254</v>
      </c>
      <c r="O17" s="198">
        <f t="shared" si="14"/>
        <v>4923</v>
      </c>
      <c r="P17" s="44">
        <f t="shared" si="14"/>
        <v>0</v>
      </c>
      <c r="Q17" s="198">
        <f t="shared" si="14"/>
        <v>4923</v>
      </c>
      <c r="R17" s="46"/>
      <c r="S17" s="44"/>
      <c r="T17" s="198"/>
      <c r="U17" s="44"/>
      <c r="V17" s="198"/>
      <c r="W17" s="47"/>
      <c r="X17" s="347"/>
      <c r="Z17" s="347"/>
      <c r="AA17" s="347"/>
    </row>
    <row r="18" spans="2:27" ht="13.5" thickTop="1">
      <c r="B18" s="112" t="s">
        <v>16</v>
      </c>
      <c r="C18" s="126">
        <v>0</v>
      </c>
      <c r="D18" s="127">
        <v>0</v>
      </c>
      <c r="E18" s="169">
        <f t="shared" ref="E18" si="15">SUM(C18:D18)</f>
        <v>0</v>
      </c>
      <c r="F18" s="126"/>
      <c r="G18" s="127"/>
      <c r="H18" s="169"/>
      <c r="I18" s="129"/>
      <c r="J18" s="8"/>
      <c r="K18" s="4"/>
      <c r="L18" s="14" t="s">
        <v>16</v>
      </c>
      <c r="M18" s="40">
        <v>0</v>
      </c>
      <c r="N18" s="38">
        <v>0</v>
      </c>
      <c r="O18" s="197">
        <f t="shared" ref="O18" si="16">SUM(M18:N18)</f>
        <v>0</v>
      </c>
      <c r="P18" s="151">
        <v>0</v>
      </c>
      <c r="Q18" s="197">
        <f>O18+P18</f>
        <v>0</v>
      </c>
      <c r="R18" s="40"/>
      <c r="S18" s="38"/>
      <c r="T18" s="197"/>
      <c r="U18" s="151"/>
      <c r="V18" s="197"/>
      <c r="W18" s="41"/>
    </row>
    <row r="19" spans="2:27">
      <c r="B19" s="112" t="s">
        <v>17</v>
      </c>
      <c r="C19" s="126">
        <v>0</v>
      </c>
      <c r="D19" s="127">
        <v>0</v>
      </c>
      <c r="E19" s="169">
        <f>SUM(C19:D19)</f>
        <v>0</v>
      </c>
      <c r="F19" s="126"/>
      <c r="G19" s="127"/>
      <c r="H19" s="169"/>
      <c r="I19" s="129"/>
      <c r="K19" s="4"/>
      <c r="L19" s="14" t="s">
        <v>17</v>
      </c>
      <c r="M19" s="40">
        <v>0</v>
      </c>
      <c r="N19" s="38">
        <v>0</v>
      </c>
      <c r="O19" s="197">
        <f>SUM(M19:N19)</f>
        <v>0</v>
      </c>
      <c r="P19" s="151">
        <v>0</v>
      </c>
      <c r="Q19" s="197">
        <f>O19+P19</f>
        <v>0</v>
      </c>
      <c r="R19" s="40"/>
      <c r="S19" s="38"/>
      <c r="T19" s="197"/>
      <c r="U19" s="151"/>
      <c r="V19" s="197"/>
      <c r="W19" s="41"/>
    </row>
    <row r="20" spans="2:27" ht="13.5" thickBot="1">
      <c r="B20" s="112" t="s">
        <v>18</v>
      </c>
      <c r="C20" s="126">
        <v>0</v>
      </c>
      <c r="D20" s="127">
        <v>0</v>
      </c>
      <c r="E20" s="169">
        <f t="shared" ref="E20" si="17">SUM(C20:D20)</f>
        <v>0</v>
      </c>
      <c r="F20" s="126"/>
      <c r="G20" s="127"/>
      <c r="H20" s="169"/>
      <c r="I20" s="129"/>
      <c r="J20" s="9"/>
      <c r="K20" s="4"/>
      <c r="L20" s="14" t="s">
        <v>18</v>
      </c>
      <c r="M20" s="40">
        <v>0</v>
      </c>
      <c r="N20" s="38">
        <v>0</v>
      </c>
      <c r="O20" s="197">
        <f t="shared" ref="O20" si="18">SUM(M20:N20)</f>
        <v>0</v>
      </c>
      <c r="P20" s="151">
        <v>0</v>
      </c>
      <c r="Q20" s="197">
        <f>O20+P20</f>
        <v>0</v>
      </c>
      <c r="R20" s="40"/>
      <c r="S20" s="38"/>
      <c r="T20" s="197"/>
      <c r="U20" s="151"/>
      <c r="V20" s="197"/>
      <c r="W20" s="41"/>
    </row>
    <row r="21" spans="2:27" ht="15.75" customHeight="1" thickTop="1" thickBot="1">
      <c r="B21" s="142" t="s">
        <v>19</v>
      </c>
      <c r="C21" s="134">
        <f t="shared" ref="C21:E21" si="19">+C18+C19+C20</f>
        <v>0</v>
      </c>
      <c r="D21" s="135">
        <f t="shared" si="19"/>
        <v>0</v>
      </c>
      <c r="E21" s="170">
        <f t="shared" si="19"/>
        <v>0</v>
      </c>
      <c r="F21" s="134"/>
      <c r="G21" s="135"/>
      <c r="H21" s="170"/>
      <c r="I21" s="137"/>
      <c r="J21" s="10"/>
      <c r="K21" s="11"/>
      <c r="L21" s="48" t="s">
        <v>19</v>
      </c>
      <c r="M21" s="49">
        <f t="shared" ref="M21:Q21" si="20">+M18+M19+M20</f>
        <v>0</v>
      </c>
      <c r="N21" s="50">
        <f t="shared" si="20"/>
        <v>0</v>
      </c>
      <c r="O21" s="199">
        <f t="shared" si="20"/>
        <v>0</v>
      </c>
      <c r="P21" s="50">
        <f t="shared" si="20"/>
        <v>0</v>
      </c>
      <c r="Q21" s="199">
        <f t="shared" si="20"/>
        <v>0</v>
      </c>
      <c r="R21" s="49"/>
      <c r="S21" s="50"/>
      <c r="T21" s="199"/>
      <c r="U21" s="50"/>
      <c r="V21" s="199"/>
      <c r="W21" s="51"/>
    </row>
    <row r="22" spans="2:27" ht="13.5" thickTop="1">
      <c r="B22" s="112" t="s">
        <v>20</v>
      </c>
      <c r="C22" s="126">
        <v>0</v>
      </c>
      <c r="D22" s="127">
        <v>0</v>
      </c>
      <c r="E22" s="178">
        <f t="shared" ref="E22:E24" si="21">SUM(C22:D22)</f>
        <v>0</v>
      </c>
      <c r="F22" s="126"/>
      <c r="G22" s="127"/>
      <c r="H22" s="178"/>
      <c r="I22" s="129"/>
      <c r="J22" s="4"/>
      <c r="K22" s="4"/>
      <c r="L22" s="14" t="s">
        <v>21</v>
      </c>
      <c r="M22" s="40">
        <v>0</v>
      </c>
      <c r="N22" s="38">
        <v>0</v>
      </c>
      <c r="O22" s="197">
        <f t="shared" ref="O22:O24" si="22">SUM(M22:N22)</f>
        <v>0</v>
      </c>
      <c r="P22" s="151">
        <v>0</v>
      </c>
      <c r="Q22" s="197">
        <f>O22+P22</f>
        <v>0</v>
      </c>
      <c r="R22" s="40"/>
      <c r="S22" s="38"/>
      <c r="T22" s="197"/>
      <c r="U22" s="151"/>
      <c r="V22" s="197"/>
      <c r="W22" s="41"/>
    </row>
    <row r="23" spans="2:27">
      <c r="B23" s="112" t="s">
        <v>22</v>
      </c>
      <c r="C23" s="126">
        <v>0</v>
      </c>
      <c r="D23" s="127">
        <v>0</v>
      </c>
      <c r="E23" s="169">
        <f t="shared" si="21"/>
        <v>0</v>
      </c>
      <c r="F23" s="126"/>
      <c r="G23" s="127"/>
      <c r="H23" s="169"/>
      <c r="I23" s="129"/>
      <c r="J23" s="4"/>
      <c r="K23" s="4"/>
      <c r="L23" s="14" t="s">
        <v>22</v>
      </c>
      <c r="M23" s="40">
        <v>0</v>
      </c>
      <c r="N23" s="38">
        <v>0</v>
      </c>
      <c r="O23" s="197">
        <f t="shared" si="22"/>
        <v>0</v>
      </c>
      <c r="P23" s="151">
        <v>0</v>
      </c>
      <c r="Q23" s="197">
        <f>O23+P23</f>
        <v>0</v>
      </c>
      <c r="R23" s="40"/>
      <c r="S23" s="38"/>
      <c r="T23" s="197"/>
      <c r="U23" s="151"/>
      <c r="V23" s="197"/>
      <c r="W23" s="41"/>
    </row>
    <row r="24" spans="2:27" ht="13.5" thickBot="1">
      <c r="B24" s="112" t="s">
        <v>23</v>
      </c>
      <c r="C24" s="126">
        <v>0</v>
      </c>
      <c r="D24" s="127">
        <v>0</v>
      </c>
      <c r="E24" s="173">
        <f t="shared" si="21"/>
        <v>0</v>
      </c>
      <c r="F24" s="126"/>
      <c r="G24" s="127"/>
      <c r="H24" s="173"/>
      <c r="I24" s="148"/>
      <c r="J24" s="4"/>
      <c r="K24" s="4"/>
      <c r="L24" s="14" t="s">
        <v>23</v>
      </c>
      <c r="M24" s="40">
        <v>0</v>
      </c>
      <c r="N24" s="38">
        <v>0</v>
      </c>
      <c r="O24" s="197">
        <f t="shared" si="22"/>
        <v>0</v>
      </c>
      <c r="P24" s="151">
        <v>0</v>
      </c>
      <c r="Q24" s="197">
        <f>O24+P24</f>
        <v>0</v>
      </c>
      <c r="R24" s="40"/>
      <c r="S24" s="38"/>
      <c r="T24" s="197"/>
      <c r="U24" s="151"/>
      <c r="V24" s="197"/>
      <c r="W24" s="41"/>
    </row>
    <row r="25" spans="2:27" ht="14.25" thickTop="1" thickBot="1">
      <c r="B25" s="133" t="s">
        <v>24</v>
      </c>
      <c r="C25" s="134">
        <f t="shared" ref="C25:E25" si="23">+C22+C23+C24</f>
        <v>0</v>
      </c>
      <c r="D25" s="135">
        <f t="shared" si="23"/>
        <v>0</v>
      </c>
      <c r="E25" s="170">
        <f t="shared" si="23"/>
        <v>0</v>
      </c>
      <c r="F25" s="134"/>
      <c r="G25" s="135"/>
      <c r="H25" s="170"/>
      <c r="I25" s="137"/>
      <c r="J25" s="4"/>
      <c r="K25" s="4"/>
      <c r="L25" s="42" t="s">
        <v>24</v>
      </c>
      <c r="M25" s="46">
        <f t="shared" ref="M25:Q25" si="24">+M22+M23+M24</f>
        <v>0</v>
      </c>
      <c r="N25" s="44">
        <f t="shared" si="24"/>
        <v>0</v>
      </c>
      <c r="O25" s="198">
        <f t="shared" si="24"/>
        <v>0</v>
      </c>
      <c r="P25" s="44">
        <f t="shared" si="24"/>
        <v>0</v>
      </c>
      <c r="Q25" s="198">
        <f t="shared" si="24"/>
        <v>0</v>
      </c>
      <c r="R25" s="46"/>
      <c r="S25" s="44"/>
      <c r="T25" s="198"/>
      <c r="U25" s="44"/>
      <c r="V25" s="198"/>
      <c r="W25" s="47"/>
    </row>
    <row r="26" spans="2:27" ht="14.25" thickTop="1" thickBot="1">
      <c r="B26" s="133" t="s">
        <v>7</v>
      </c>
      <c r="C26" s="134">
        <f>+C17+C21+C25</f>
        <v>17</v>
      </c>
      <c r="D26" s="135">
        <f t="shared" ref="D26:E26" si="25">+D17+D21+D25</f>
        <v>17</v>
      </c>
      <c r="E26" s="170">
        <f t="shared" si="25"/>
        <v>34</v>
      </c>
      <c r="F26" s="134"/>
      <c r="G26" s="135"/>
      <c r="H26" s="170"/>
      <c r="I26" s="138"/>
      <c r="J26" s="8"/>
      <c r="K26" s="8"/>
      <c r="L26" s="42" t="s">
        <v>7</v>
      </c>
      <c r="M26" s="46">
        <f>+M17+M21+M25</f>
        <v>2669</v>
      </c>
      <c r="N26" s="44">
        <f t="shared" ref="N26:Q26" si="26">+N17+N21+N25</f>
        <v>2254</v>
      </c>
      <c r="O26" s="198">
        <f t="shared" si="26"/>
        <v>4923</v>
      </c>
      <c r="P26" s="44">
        <f t="shared" si="26"/>
        <v>0</v>
      </c>
      <c r="Q26" s="198">
        <f t="shared" si="26"/>
        <v>4923</v>
      </c>
      <c r="R26" s="46"/>
      <c r="S26" s="44"/>
      <c r="T26" s="198"/>
      <c r="U26" s="44"/>
      <c r="V26" s="198"/>
      <c r="W26" s="47"/>
      <c r="X26" s="347"/>
      <c r="Z26" s="347"/>
      <c r="AA26" s="347"/>
    </row>
    <row r="27" spans="2:27" ht="14.25" thickTop="1" thickBot="1">
      <c r="B27" s="149" t="s">
        <v>60</v>
      </c>
      <c r="C27" s="108"/>
      <c r="D27" s="108"/>
      <c r="E27" s="108"/>
      <c r="F27" s="108"/>
      <c r="G27" s="108"/>
      <c r="H27" s="108"/>
      <c r="I27" s="109"/>
      <c r="J27" s="4"/>
      <c r="K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2:27" ht="13.5" thickTop="1">
      <c r="B28" s="424" t="s">
        <v>25</v>
      </c>
      <c r="C28" s="425"/>
      <c r="D28" s="425"/>
      <c r="E28" s="425"/>
      <c r="F28" s="425"/>
      <c r="G28" s="425"/>
      <c r="H28" s="425"/>
      <c r="I28" s="426"/>
      <c r="J28" s="4"/>
      <c r="K28" s="4"/>
      <c r="L28" s="427" t="s">
        <v>26</v>
      </c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9"/>
    </row>
    <row r="29" spans="2:27" ht="13.5" thickBot="1">
      <c r="B29" s="430" t="s">
        <v>47</v>
      </c>
      <c r="C29" s="431"/>
      <c r="D29" s="431"/>
      <c r="E29" s="431"/>
      <c r="F29" s="431"/>
      <c r="G29" s="431"/>
      <c r="H29" s="431"/>
      <c r="I29" s="432"/>
      <c r="J29" s="4"/>
      <c r="K29" s="4"/>
      <c r="L29" s="433" t="s">
        <v>49</v>
      </c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5"/>
    </row>
    <row r="30" spans="2:27" ht="14.25" thickTop="1" thickBot="1">
      <c r="B30" s="107"/>
      <c r="C30" s="108"/>
      <c r="D30" s="108"/>
      <c r="E30" s="108"/>
      <c r="F30" s="108"/>
      <c r="G30" s="108"/>
      <c r="H30" s="108"/>
      <c r="I30" s="109"/>
      <c r="J30" s="4"/>
      <c r="K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2:27" ht="14.25" thickTop="1" thickBot="1">
      <c r="B31" s="110"/>
      <c r="C31" s="436" t="s">
        <v>59</v>
      </c>
      <c r="D31" s="437"/>
      <c r="E31" s="438"/>
      <c r="F31" s="436" t="s">
        <v>63</v>
      </c>
      <c r="G31" s="437"/>
      <c r="H31" s="438"/>
      <c r="I31" s="111" t="s">
        <v>2</v>
      </c>
      <c r="J31" s="4"/>
      <c r="K31" s="4"/>
      <c r="L31" s="12"/>
      <c r="M31" s="439" t="s">
        <v>59</v>
      </c>
      <c r="N31" s="440"/>
      <c r="O31" s="440"/>
      <c r="P31" s="440"/>
      <c r="Q31" s="441"/>
      <c r="R31" s="439" t="s">
        <v>59</v>
      </c>
      <c r="S31" s="440"/>
      <c r="T31" s="440"/>
      <c r="U31" s="440"/>
      <c r="V31" s="441"/>
      <c r="W31" s="13" t="s">
        <v>2</v>
      </c>
    </row>
    <row r="32" spans="2:27" ht="13.5" thickTop="1">
      <c r="B32" s="112" t="s">
        <v>3</v>
      </c>
      <c r="C32" s="113"/>
      <c r="D32" s="114"/>
      <c r="E32" s="115"/>
      <c r="F32" s="113"/>
      <c r="G32" s="114"/>
      <c r="H32" s="115"/>
      <c r="I32" s="116" t="s">
        <v>4</v>
      </c>
      <c r="J32" s="4"/>
      <c r="K32" s="4"/>
      <c r="L32" s="14" t="s">
        <v>3</v>
      </c>
      <c r="M32" s="20"/>
      <c r="N32" s="16"/>
      <c r="O32" s="17"/>
      <c r="P32" s="18"/>
      <c r="Q32" s="21"/>
      <c r="R32" s="20"/>
      <c r="S32" s="16"/>
      <c r="T32" s="17"/>
      <c r="U32" s="18"/>
      <c r="V32" s="21"/>
      <c r="W32" s="22" t="s">
        <v>4</v>
      </c>
    </row>
    <row r="33" spans="2:27" ht="13.5" thickBot="1">
      <c r="B33" s="117"/>
      <c r="C33" s="118" t="s">
        <v>5</v>
      </c>
      <c r="D33" s="119" t="s">
        <v>6</v>
      </c>
      <c r="E33" s="422" t="s">
        <v>7</v>
      </c>
      <c r="F33" s="118" t="s">
        <v>5</v>
      </c>
      <c r="G33" s="119" t="s">
        <v>6</v>
      </c>
      <c r="H33" s="120" t="s">
        <v>7</v>
      </c>
      <c r="I33" s="121"/>
      <c r="J33" s="4"/>
      <c r="K33" s="4"/>
      <c r="L33" s="23"/>
      <c r="M33" s="28" t="s">
        <v>8</v>
      </c>
      <c r="N33" s="25" t="s">
        <v>9</v>
      </c>
      <c r="O33" s="26" t="s">
        <v>31</v>
      </c>
      <c r="P33" s="253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53" t="s">
        <v>32</v>
      </c>
      <c r="V33" s="26" t="s">
        <v>7</v>
      </c>
      <c r="W33" s="29"/>
    </row>
    <row r="34" spans="2:27" ht="5.25" customHeight="1" thickTop="1">
      <c r="B34" s="112"/>
      <c r="C34" s="122"/>
      <c r="D34" s="123"/>
      <c r="E34" s="124"/>
      <c r="F34" s="122"/>
      <c r="G34" s="123"/>
      <c r="H34" s="124"/>
      <c r="I34" s="125"/>
      <c r="J34" s="4"/>
      <c r="K34" s="4"/>
      <c r="L34" s="14"/>
      <c r="M34" s="34"/>
      <c r="N34" s="31"/>
      <c r="O34" s="32"/>
      <c r="P34" s="152"/>
      <c r="Q34" s="32"/>
      <c r="R34" s="34"/>
      <c r="S34" s="31"/>
      <c r="T34" s="32"/>
      <c r="U34" s="152"/>
      <c r="V34" s="32"/>
      <c r="W34" s="36"/>
    </row>
    <row r="35" spans="2:27">
      <c r="B35" s="112" t="s">
        <v>10</v>
      </c>
      <c r="C35" s="126">
        <v>196</v>
      </c>
      <c r="D35" s="128">
        <v>196</v>
      </c>
      <c r="E35" s="175">
        <f t="shared" ref="E35:E37" si="27">SUM(C35:D35)</f>
        <v>392</v>
      </c>
      <c r="F35" s="126">
        <v>304</v>
      </c>
      <c r="G35" s="128">
        <v>304</v>
      </c>
      <c r="H35" s="175">
        <f t="shared" ref="H35:H37" si="28">SUM(F35:G35)</f>
        <v>608</v>
      </c>
      <c r="I35" s="129">
        <f>IF(E35=0,0,((H35/E35)-1)*100)</f>
        <v>55.102040816326522</v>
      </c>
      <c r="J35" s="4"/>
      <c r="K35" s="7"/>
      <c r="L35" s="14" t="s">
        <v>10</v>
      </c>
      <c r="M35" s="40">
        <v>30538</v>
      </c>
      <c r="N35" s="38">
        <v>29836</v>
      </c>
      <c r="O35" s="197">
        <f>SUM(M35:N35)</f>
        <v>60374</v>
      </c>
      <c r="P35" s="151">
        <v>0</v>
      </c>
      <c r="Q35" s="197">
        <f t="shared" ref="Q35:Q37" si="29">O35+P35</f>
        <v>60374</v>
      </c>
      <c r="R35" s="40">
        <v>46662</v>
      </c>
      <c r="S35" s="38">
        <v>44011</v>
      </c>
      <c r="T35" s="197">
        <f>SUM(R35:S35)</f>
        <v>90673</v>
      </c>
      <c r="U35" s="151">
        <v>0</v>
      </c>
      <c r="V35" s="197">
        <f>T35+U35</f>
        <v>90673</v>
      </c>
      <c r="W35" s="41">
        <f>IF(Q35=0,0,((V35/Q35)-1)*100)</f>
        <v>50.185510319011506</v>
      </c>
    </row>
    <row r="36" spans="2:27">
      <c r="B36" s="112" t="s">
        <v>11</v>
      </c>
      <c r="C36" s="126">
        <v>245</v>
      </c>
      <c r="D36" s="128">
        <v>246</v>
      </c>
      <c r="E36" s="175">
        <f>SUM(C36:D36)</f>
        <v>491</v>
      </c>
      <c r="F36" s="126">
        <v>293</v>
      </c>
      <c r="G36" s="128">
        <v>293</v>
      </c>
      <c r="H36" s="175">
        <f>SUM(F36:G36)</f>
        <v>586</v>
      </c>
      <c r="I36" s="129">
        <f>IF(E36=0,0,((H36/E36)-1)*100)</f>
        <v>19.348268839103877</v>
      </c>
      <c r="J36" s="4"/>
      <c r="K36" s="7"/>
      <c r="L36" s="14" t="s">
        <v>11</v>
      </c>
      <c r="M36" s="40">
        <v>34711</v>
      </c>
      <c r="N36" s="38">
        <v>33755</v>
      </c>
      <c r="O36" s="197">
        <f>SUM(M36:N36)</f>
        <v>68466</v>
      </c>
      <c r="P36" s="151">
        <v>0</v>
      </c>
      <c r="Q36" s="197">
        <f>O36+P36</f>
        <v>68466</v>
      </c>
      <c r="R36" s="40">
        <v>45286</v>
      </c>
      <c r="S36" s="38">
        <v>43647</v>
      </c>
      <c r="T36" s="197">
        <f>SUM(R36:S36)</f>
        <v>88933</v>
      </c>
      <c r="U36" s="151">
        <v>0</v>
      </c>
      <c r="V36" s="197">
        <f>T36+U36</f>
        <v>88933</v>
      </c>
      <c r="W36" s="41">
        <f>IF(Q36=0,0,((V36/Q36)-1)*100)</f>
        <v>29.893669850728834</v>
      </c>
    </row>
    <row r="37" spans="2:27" ht="13.5" thickBot="1">
      <c r="B37" s="117" t="s">
        <v>12</v>
      </c>
      <c r="C37" s="130">
        <v>285</v>
      </c>
      <c r="D37" s="132">
        <v>285</v>
      </c>
      <c r="E37" s="175">
        <f t="shared" si="27"/>
        <v>570</v>
      </c>
      <c r="F37" s="130">
        <v>341</v>
      </c>
      <c r="G37" s="132">
        <v>341</v>
      </c>
      <c r="H37" s="175">
        <f t="shared" si="28"/>
        <v>682</v>
      </c>
      <c r="I37" s="129">
        <f>IF(E37=0,0,((H37/E37)-1)*100)</f>
        <v>19.649122807017537</v>
      </c>
      <c r="J37" s="4"/>
      <c r="K37" s="7"/>
      <c r="L37" s="23" t="s">
        <v>12</v>
      </c>
      <c r="M37" s="40">
        <v>42072</v>
      </c>
      <c r="N37" s="38">
        <v>38330</v>
      </c>
      <c r="O37" s="197">
        <f t="shared" ref="O37" si="30">SUM(M37:N37)</f>
        <v>80402</v>
      </c>
      <c r="P37" s="151">
        <v>175</v>
      </c>
      <c r="Q37" s="254">
        <f t="shared" si="29"/>
        <v>80577</v>
      </c>
      <c r="R37" s="40">
        <v>52766</v>
      </c>
      <c r="S37" s="38">
        <v>47972</v>
      </c>
      <c r="T37" s="197">
        <f t="shared" ref="T37" si="31">SUM(R37:S37)</f>
        <v>100738</v>
      </c>
      <c r="U37" s="151">
        <v>0</v>
      </c>
      <c r="V37" s="254">
        <f t="shared" ref="V37" si="32">T37+U37</f>
        <v>100738</v>
      </c>
      <c r="W37" s="41">
        <f>IF(Q37=0,0,((V37/Q37)-1)*100)</f>
        <v>25.020787569653869</v>
      </c>
    </row>
    <row r="38" spans="2:27" ht="14.25" thickTop="1" thickBot="1">
      <c r="B38" s="133" t="s">
        <v>57</v>
      </c>
      <c r="C38" s="134">
        <f t="shared" ref="C38:E38" si="33">+C35+C36+C37</f>
        <v>726</v>
      </c>
      <c r="D38" s="135">
        <f t="shared" si="33"/>
        <v>727</v>
      </c>
      <c r="E38" s="170">
        <f t="shared" si="33"/>
        <v>1453</v>
      </c>
      <c r="F38" s="134">
        <f t="shared" ref="F38" si="34">+F35+F36+F37</f>
        <v>938</v>
      </c>
      <c r="G38" s="135">
        <f t="shared" ref="G38" si="35">+G35+G36+G37</f>
        <v>938</v>
      </c>
      <c r="H38" s="170">
        <f t="shared" ref="H38" si="36">+H35+H36+H37</f>
        <v>1876</v>
      </c>
      <c r="I38" s="137">
        <f t="shared" ref="I38" si="37">IF(E38=0,0,((H38/E38)-1)*100)</f>
        <v>29.112181693048854</v>
      </c>
      <c r="J38" s="4"/>
      <c r="K38" s="4"/>
      <c r="L38" s="42" t="s">
        <v>57</v>
      </c>
      <c r="M38" s="46">
        <f t="shared" ref="M38:Q38" si="38">+M35+M36+M37</f>
        <v>107321</v>
      </c>
      <c r="N38" s="44">
        <f t="shared" si="38"/>
        <v>101921</v>
      </c>
      <c r="O38" s="198">
        <f t="shared" si="38"/>
        <v>209242</v>
      </c>
      <c r="P38" s="44">
        <f t="shared" si="38"/>
        <v>175</v>
      </c>
      <c r="Q38" s="198">
        <f t="shared" si="38"/>
        <v>209417</v>
      </c>
      <c r="R38" s="46">
        <f t="shared" ref="R38" si="39">+R35+R36+R37</f>
        <v>144714</v>
      </c>
      <c r="S38" s="44">
        <f t="shared" ref="S38" si="40">+S35+S36+S37</f>
        <v>135630</v>
      </c>
      <c r="T38" s="198">
        <f t="shared" ref="T38" si="41">+T35+T36+T37</f>
        <v>280344</v>
      </c>
      <c r="U38" s="44">
        <f t="shared" ref="U38" si="42">+U35+U36+U37</f>
        <v>0</v>
      </c>
      <c r="V38" s="198">
        <f t="shared" ref="V38" si="43">+V35+V36+V37</f>
        <v>280344</v>
      </c>
      <c r="W38" s="47">
        <f t="shared" ref="W38" si="44">IF(Q38=0,0,((V38/Q38)-1)*100)</f>
        <v>33.868788111757887</v>
      </c>
    </row>
    <row r="39" spans="2:27" ht="14.25" thickTop="1" thickBot="1">
      <c r="B39" s="112" t="s">
        <v>13</v>
      </c>
      <c r="C39" s="126">
        <v>296</v>
      </c>
      <c r="D39" s="128">
        <v>295</v>
      </c>
      <c r="E39" s="175">
        <f t="shared" ref="E39:E41" si="45">SUM(C39:D39)</f>
        <v>591</v>
      </c>
      <c r="F39" s="126">
        <v>358</v>
      </c>
      <c r="G39" s="128">
        <v>358</v>
      </c>
      <c r="H39" s="175">
        <f t="shared" ref="H39" si="46">SUM(F39:G39)</f>
        <v>716</v>
      </c>
      <c r="I39" s="129">
        <f t="shared" ref="I39" si="47">IF(E39=0,0,((H39/E39)-1)*100)</f>
        <v>21.150592216582066</v>
      </c>
      <c r="L39" s="14" t="s">
        <v>13</v>
      </c>
      <c r="M39" s="40">
        <v>41751</v>
      </c>
      <c r="N39" s="38">
        <v>41724</v>
      </c>
      <c r="O39" s="197">
        <f t="shared" ref="O39:O41" si="48">SUM(M39:N39)</f>
        <v>83475</v>
      </c>
      <c r="P39" s="151">
        <v>0</v>
      </c>
      <c r="Q39" s="197">
        <f>O39+P39</f>
        <v>83475</v>
      </c>
      <c r="R39" s="40">
        <v>54524</v>
      </c>
      <c r="S39" s="38">
        <v>54961</v>
      </c>
      <c r="T39" s="197">
        <f t="shared" ref="T39" si="49">SUM(R39:S39)</f>
        <v>109485</v>
      </c>
      <c r="U39" s="151">
        <v>0</v>
      </c>
      <c r="V39" s="197">
        <f>T39+U39</f>
        <v>109485</v>
      </c>
      <c r="W39" s="41">
        <f t="shared" ref="W39" si="50">IF(Q39=0,0,((V39/Q39)-1)*100)</f>
        <v>31.159029649595695</v>
      </c>
    </row>
    <row r="40" spans="2:27" ht="14.25" thickTop="1" thickBot="1">
      <c r="B40" s="133" t="s">
        <v>64</v>
      </c>
      <c r="C40" s="134">
        <f>+C38+C39</f>
        <v>1022</v>
      </c>
      <c r="D40" s="136">
        <f t="shared" ref="D40" si="51">+D38+D39</f>
        <v>1022</v>
      </c>
      <c r="E40" s="176">
        <f t="shared" ref="E40" si="52">+E38+E39</f>
        <v>2044</v>
      </c>
      <c r="F40" s="134">
        <f t="shared" ref="F40" si="53">+F38+F39</f>
        <v>1296</v>
      </c>
      <c r="G40" s="136">
        <f t="shared" ref="G40" si="54">+G38+G39</f>
        <v>1296</v>
      </c>
      <c r="H40" s="176">
        <f t="shared" ref="H40" si="55">+H38+H39</f>
        <v>2592</v>
      </c>
      <c r="I40" s="138">
        <f>IF(E40=0,0,((H40/E40)-1)*100)</f>
        <v>26.81017612524461</v>
      </c>
      <c r="J40" s="8"/>
      <c r="K40" s="4"/>
      <c r="L40" s="42" t="s">
        <v>64</v>
      </c>
      <c r="M40" s="46">
        <f>+M38+M39</f>
        <v>149072</v>
      </c>
      <c r="N40" s="44">
        <f t="shared" ref="N40" si="56">+N38+N39</f>
        <v>143645</v>
      </c>
      <c r="O40" s="198">
        <f t="shared" ref="O40" si="57">+O38+O39</f>
        <v>292717</v>
      </c>
      <c r="P40" s="44">
        <f t="shared" ref="P40" si="58">+P38+P39</f>
        <v>175</v>
      </c>
      <c r="Q40" s="198">
        <f t="shared" ref="Q40" si="59">+Q38+Q39</f>
        <v>292892</v>
      </c>
      <c r="R40" s="46">
        <f t="shared" ref="R40" si="60">+R38+R39</f>
        <v>199238</v>
      </c>
      <c r="S40" s="44">
        <f t="shared" ref="S40" si="61">+S38+S39</f>
        <v>190591</v>
      </c>
      <c r="T40" s="198">
        <f t="shared" ref="T40" si="62">+T38+T39</f>
        <v>389829</v>
      </c>
      <c r="U40" s="44">
        <f t="shared" ref="U40" si="63">+U38+U39</f>
        <v>0</v>
      </c>
      <c r="V40" s="198">
        <f t="shared" ref="V40" si="64">+V38+V39</f>
        <v>389829</v>
      </c>
      <c r="W40" s="47">
        <f>IF(Q40=0,0,((V40/Q40)-1)*100)</f>
        <v>33.096499733690244</v>
      </c>
      <c r="X40" s="347"/>
      <c r="Z40" s="347"/>
      <c r="AA40" s="347"/>
    </row>
    <row r="41" spans="2:27" ht="13.5" thickTop="1">
      <c r="B41" s="112" t="s">
        <v>14</v>
      </c>
      <c r="C41" s="126">
        <v>285</v>
      </c>
      <c r="D41" s="128">
        <v>286</v>
      </c>
      <c r="E41" s="175">
        <f t="shared" si="45"/>
        <v>571</v>
      </c>
      <c r="F41" s="126"/>
      <c r="G41" s="128"/>
      <c r="H41" s="175"/>
      <c r="I41" s="129"/>
      <c r="J41" s="4"/>
      <c r="K41" s="4"/>
      <c r="L41" s="14" t="s">
        <v>14</v>
      </c>
      <c r="M41" s="40">
        <v>34807</v>
      </c>
      <c r="N41" s="38">
        <v>37377</v>
      </c>
      <c r="O41" s="197">
        <f t="shared" si="48"/>
        <v>72184</v>
      </c>
      <c r="P41" s="151">
        <v>0</v>
      </c>
      <c r="Q41" s="197">
        <f>O41+P41</f>
        <v>72184</v>
      </c>
      <c r="R41" s="40"/>
      <c r="S41" s="38"/>
      <c r="T41" s="197"/>
      <c r="U41" s="151"/>
      <c r="V41" s="197"/>
      <c r="W41" s="41"/>
    </row>
    <row r="42" spans="2:27" ht="13.5" thickBot="1">
      <c r="B42" s="112" t="s">
        <v>15</v>
      </c>
      <c r="C42" s="126">
        <v>313</v>
      </c>
      <c r="D42" s="128">
        <v>313</v>
      </c>
      <c r="E42" s="175">
        <f>SUM(C42:D42)</f>
        <v>626</v>
      </c>
      <c r="F42" s="126"/>
      <c r="G42" s="128"/>
      <c r="H42" s="175"/>
      <c r="I42" s="129"/>
      <c r="J42" s="4"/>
      <c r="K42" s="4"/>
      <c r="L42" s="14" t="s">
        <v>15</v>
      </c>
      <c r="M42" s="40">
        <v>41958</v>
      </c>
      <c r="N42" s="38">
        <v>41689</v>
      </c>
      <c r="O42" s="197">
        <f>SUM(M42:N42)</f>
        <v>83647</v>
      </c>
      <c r="P42" s="151">
        <v>148</v>
      </c>
      <c r="Q42" s="197">
        <f>O42+P42</f>
        <v>83795</v>
      </c>
      <c r="R42" s="40"/>
      <c r="S42" s="38"/>
      <c r="T42" s="197"/>
      <c r="U42" s="151"/>
      <c r="V42" s="197"/>
      <c r="W42" s="41"/>
    </row>
    <row r="43" spans="2:27" ht="14.25" thickTop="1" thickBot="1">
      <c r="B43" s="133" t="s">
        <v>61</v>
      </c>
      <c r="C43" s="134">
        <f t="shared" ref="C43:E43" si="65">+C39+C41+C42</f>
        <v>894</v>
      </c>
      <c r="D43" s="136">
        <f t="shared" si="65"/>
        <v>894</v>
      </c>
      <c r="E43" s="176">
        <f t="shared" si="65"/>
        <v>1788</v>
      </c>
      <c r="F43" s="134"/>
      <c r="G43" s="136"/>
      <c r="H43" s="176"/>
      <c r="I43" s="138"/>
      <c r="J43" s="8"/>
      <c r="K43" s="8"/>
      <c r="L43" s="42" t="s">
        <v>61</v>
      </c>
      <c r="M43" s="46">
        <f t="shared" ref="M43:Q43" si="66">+M39+M41+M42</f>
        <v>118516</v>
      </c>
      <c r="N43" s="44">
        <f t="shared" si="66"/>
        <v>120790</v>
      </c>
      <c r="O43" s="198">
        <f t="shared" si="66"/>
        <v>239306</v>
      </c>
      <c r="P43" s="44">
        <f t="shared" si="66"/>
        <v>148</v>
      </c>
      <c r="Q43" s="198">
        <f t="shared" si="66"/>
        <v>239454</v>
      </c>
      <c r="R43" s="46"/>
      <c r="S43" s="44"/>
      <c r="T43" s="198"/>
      <c r="U43" s="44"/>
      <c r="V43" s="198"/>
      <c r="W43" s="47"/>
      <c r="X43" s="347"/>
      <c r="Z43" s="347"/>
      <c r="AA43" s="347"/>
    </row>
    <row r="44" spans="2:27" ht="13.5" thickTop="1">
      <c r="B44" s="112" t="s">
        <v>16</v>
      </c>
      <c r="C44" s="139">
        <v>325</v>
      </c>
      <c r="D44" s="141">
        <v>325</v>
      </c>
      <c r="E44" s="175">
        <f t="shared" ref="E44" si="67">SUM(C44:D44)</f>
        <v>650</v>
      </c>
      <c r="F44" s="139"/>
      <c r="G44" s="141"/>
      <c r="H44" s="175"/>
      <c r="I44" s="129"/>
      <c r="J44" s="8"/>
      <c r="K44" s="4"/>
      <c r="L44" s="14" t="s">
        <v>16</v>
      </c>
      <c r="M44" s="40">
        <v>44310</v>
      </c>
      <c r="N44" s="38">
        <v>44241</v>
      </c>
      <c r="O44" s="197">
        <f t="shared" ref="O44" si="68">SUM(M44:N44)</f>
        <v>88551</v>
      </c>
      <c r="P44" s="151">
        <v>0</v>
      </c>
      <c r="Q44" s="327">
        <f>O44+P44</f>
        <v>88551</v>
      </c>
      <c r="R44" s="40"/>
      <c r="S44" s="38"/>
      <c r="T44" s="197"/>
      <c r="U44" s="151"/>
      <c r="V44" s="327"/>
      <c r="W44" s="41"/>
    </row>
    <row r="45" spans="2:27">
      <c r="B45" s="112" t="s">
        <v>17</v>
      </c>
      <c r="C45" s="139">
        <v>322</v>
      </c>
      <c r="D45" s="141">
        <v>322</v>
      </c>
      <c r="E45" s="175">
        <f>SUM(C45:D45)</f>
        <v>644</v>
      </c>
      <c r="F45" s="139"/>
      <c r="G45" s="141"/>
      <c r="H45" s="175"/>
      <c r="I45" s="129"/>
      <c r="J45" s="4"/>
      <c r="K45" s="4"/>
      <c r="L45" s="14" t="s">
        <v>17</v>
      </c>
      <c r="M45" s="40">
        <v>38834</v>
      </c>
      <c r="N45" s="38">
        <v>38172</v>
      </c>
      <c r="O45" s="197">
        <f>SUM(M45:N45)</f>
        <v>77006</v>
      </c>
      <c r="P45" s="151">
        <v>0</v>
      </c>
      <c r="Q45" s="197">
        <f>O45+P45</f>
        <v>77006</v>
      </c>
      <c r="R45" s="40"/>
      <c r="S45" s="38"/>
      <c r="T45" s="197"/>
      <c r="U45" s="151"/>
      <c r="V45" s="197"/>
      <c r="W45" s="41"/>
    </row>
    <row r="46" spans="2:27" ht="13.5" thickBot="1">
      <c r="B46" s="112" t="s">
        <v>18</v>
      </c>
      <c r="C46" s="139">
        <v>211</v>
      </c>
      <c r="D46" s="141">
        <v>211</v>
      </c>
      <c r="E46" s="175">
        <f t="shared" ref="E46" si="69">SUM(C46:D46)</f>
        <v>422</v>
      </c>
      <c r="F46" s="139"/>
      <c r="G46" s="141"/>
      <c r="H46" s="175"/>
      <c r="I46" s="129"/>
      <c r="J46" s="4"/>
      <c r="K46" s="4"/>
      <c r="L46" s="14" t="s">
        <v>18</v>
      </c>
      <c r="M46" s="40">
        <v>30463</v>
      </c>
      <c r="N46" s="38">
        <v>29758</v>
      </c>
      <c r="O46" s="197">
        <f t="shared" ref="O46" si="70">SUM(M46:N46)</f>
        <v>60221</v>
      </c>
      <c r="P46" s="151">
        <v>0</v>
      </c>
      <c r="Q46" s="197">
        <f>O46+P46</f>
        <v>60221</v>
      </c>
      <c r="R46" s="40"/>
      <c r="S46" s="38"/>
      <c r="T46" s="197"/>
      <c r="U46" s="151"/>
      <c r="V46" s="197"/>
      <c r="W46" s="41"/>
    </row>
    <row r="47" spans="2:27" ht="16.5" thickTop="1" thickBot="1">
      <c r="B47" s="142" t="s">
        <v>19</v>
      </c>
      <c r="C47" s="134">
        <f t="shared" ref="C47:E47" si="71">+C44+C45+C46</f>
        <v>858</v>
      </c>
      <c r="D47" s="145">
        <f t="shared" si="71"/>
        <v>858</v>
      </c>
      <c r="E47" s="177">
        <f t="shared" si="71"/>
        <v>1716</v>
      </c>
      <c r="F47" s="134"/>
      <c r="G47" s="145"/>
      <c r="H47" s="177"/>
      <c r="I47" s="137"/>
      <c r="J47" s="10"/>
      <c r="K47" s="11"/>
      <c r="L47" s="48" t="s">
        <v>19</v>
      </c>
      <c r="M47" s="49">
        <f t="shared" ref="M47:Q47" si="72">+M44+M45+M46</f>
        <v>113607</v>
      </c>
      <c r="N47" s="50">
        <f t="shared" si="72"/>
        <v>112171</v>
      </c>
      <c r="O47" s="199">
        <f t="shared" si="72"/>
        <v>225778</v>
      </c>
      <c r="P47" s="50">
        <f t="shared" si="72"/>
        <v>0</v>
      </c>
      <c r="Q47" s="199">
        <f t="shared" si="72"/>
        <v>225778</v>
      </c>
      <c r="R47" s="49"/>
      <c r="S47" s="50"/>
      <c r="T47" s="199"/>
      <c r="U47" s="50"/>
      <c r="V47" s="199"/>
      <c r="W47" s="51"/>
    </row>
    <row r="48" spans="2:27" ht="13.5" thickTop="1">
      <c r="B48" s="112" t="s">
        <v>20</v>
      </c>
      <c r="C48" s="126">
        <v>217</v>
      </c>
      <c r="D48" s="128">
        <v>217</v>
      </c>
      <c r="E48" s="178">
        <f t="shared" ref="E48:E50" si="73">SUM(C48:D48)</f>
        <v>434</v>
      </c>
      <c r="F48" s="126"/>
      <c r="G48" s="128"/>
      <c r="H48" s="178"/>
      <c r="I48" s="129"/>
      <c r="J48" s="4"/>
      <c r="K48" s="4"/>
      <c r="L48" s="14" t="s">
        <v>21</v>
      </c>
      <c r="M48" s="40">
        <v>34083</v>
      </c>
      <c r="N48" s="38">
        <v>34000</v>
      </c>
      <c r="O48" s="197">
        <f t="shared" ref="O48:O50" si="74">SUM(M48:N48)</f>
        <v>68083</v>
      </c>
      <c r="P48" s="151">
        <v>0</v>
      </c>
      <c r="Q48" s="197">
        <f>O48+P48</f>
        <v>68083</v>
      </c>
      <c r="R48" s="40"/>
      <c r="S48" s="38"/>
      <c r="T48" s="197"/>
      <c r="U48" s="151"/>
      <c r="V48" s="197"/>
      <c r="W48" s="41"/>
    </row>
    <row r="49" spans="2:27">
      <c r="B49" s="112" t="s">
        <v>22</v>
      </c>
      <c r="C49" s="126">
        <v>217</v>
      </c>
      <c r="D49" s="128">
        <v>217</v>
      </c>
      <c r="E49" s="169">
        <f t="shared" si="73"/>
        <v>434</v>
      </c>
      <c r="F49" s="126"/>
      <c r="G49" s="128"/>
      <c r="H49" s="169"/>
      <c r="I49" s="129"/>
      <c r="J49" s="4"/>
      <c r="K49" s="4"/>
      <c r="L49" s="14" t="s">
        <v>22</v>
      </c>
      <c r="M49" s="40">
        <v>35222</v>
      </c>
      <c r="N49" s="38">
        <v>33966</v>
      </c>
      <c r="O49" s="197">
        <f t="shared" si="74"/>
        <v>69188</v>
      </c>
      <c r="P49" s="151">
        <v>0</v>
      </c>
      <c r="Q49" s="197">
        <f>O49+P49</f>
        <v>69188</v>
      </c>
      <c r="R49" s="40"/>
      <c r="S49" s="38"/>
      <c r="T49" s="197"/>
      <c r="U49" s="151"/>
      <c r="V49" s="197"/>
      <c r="W49" s="41"/>
    </row>
    <row r="50" spans="2:27" ht="13.5" thickBot="1">
      <c r="B50" s="112" t="s">
        <v>23</v>
      </c>
      <c r="C50" s="126">
        <v>210</v>
      </c>
      <c r="D50" s="147">
        <v>210</v>
      </c>
      <c r="E50" s="173">
        <f t="shared" si="73"/>
        <v>420</v>
      </c>
      <c r="F50" s="126"/>
      <c r="G50" s="147"/>
      <c r="H50" s="173"/>
      <c r="I50" s="148"/>
      <c r="J50" s="4"/>
      <c r="K50" s="4"/>
      <c r="L50" s="14" t="s">
        <v>23</v>
      </c>
      <c r="M50" s="40">
        <v>31198</v>
      </c>
      <c r="N50" s="38">
        <v>30014</v>
      </c>
      <c r="O50" s="197">
        <f t="shared" si="74"/>
        <v>61212</v>
      </c>
      <c r="P50" s="151">
        <v>0</v>
      </c>
      <c r="Q50" s="197">
        <f>O50+P50</f>
        <v>61212</v>
      </c>
      <c r="R50" s="40"/>
      <c r="S50" s="38"/>
      <c r="T50" s="197"/>
      <c r="U50" s="151"/>
      <c r="V50" s="197"/>
      <c r="W50" s="41"/>
    </row>
    <row r="51" spans="2:27" ht="14.25" thickTop="1" thickBot="1">
      <c r="B51" s="133" t="s">
        <v>24</v>
      </c>
      <c r="C51" s="134">
        <f t="shared" ref="C51:E51" si="75">+C48+C49+C50</f>
        <v>644</v>
      </c>
      <c r="D51" s="136">
        <f t="shared" si="75"/>
        <v>644</v>
      </c>
      <c r="E51" s="179">
        <f t="shared" si="75"/>
        <v>1288</v>
      </c>
      <c r="F51" s="134"/>
      <c r="G51" s="136"/>
      <c r="H51" s="179"/>
      <c r="I51" s="137"/>
      <c r="J51" s="4"/>
      <c r="K51" s="4"/>
      <c r="L51" s="42" t="s">
        <v>24</v>
      </c>
      <c r="M51" s="46">
        <f t="shared" ref="M51:Q51" si="76">+M48+M49+M50</f>
        <v>100503</v>
      </c>
      <c r="N51" s="44">
        <f t="shared" si="76"/>
        <v>97980</v>
      </c>
      <c r="O51" s="198">
        <f t="shared" si="76"/>
        <v>198483</v>
      </c>
      <c r="P51" s="44">
        <f t="shared" si="76"/>
        <v>0</v>
      </c>
      <c r="Q51" s="198">
        <f t="shared" si="76"/>
        <v>198483</v>
      </c>
      <c r="R51" s="46"/>
      <c r="S51" s="44"/>
      <c r="T51" s="198"/>
      <c r="U51" s="44"/>
      <c r="V51" s="198"/>
      <c r="W51" s="47"/>
    </row>
    <row r="52" spans="2:27" ht="14.25" thickTop="1" thickBot="1">
      <c r="B52" s="133" t="s">
        <v>7</v>
      </c>
      <c r="C52" s="134">
        <f>+C43+C47+C51</f>
        <v>2396</v>
      </c>
      <c r="D52" s="136">
        <f t="shared" ref="D52:E52" si="77">+D43+D47+D51</f>
        <v>2396</v>
      </c>
      <c r="E52" s="176">
        <f t="shared" si="77"/>
        <v>4792</v>
      </c>
      <c r="F52" s="134"/>
      <c r="G52" s="136"/>
      <c r="H52" s="176"/>
      <c r="I52" s="138"/>
      <c r="J52" s="8"/>
      <c r="K52" s="8"/>
      <c r="L52" s="42" t="s">
        <v>7</v>
      </c>
      <c r="M52" s="46">
        <f>+M43+M47+M51</f>
        <v>332626</v>
      </c>
      <c r="N52" s="44">
        <f t="shared" ref="N52:Q52" si="78">+N43+N47+N51</f>
        <v>330941</v>
      </c>
      <c r="O52" s="198">
        <f t="shared" si="78"/>
        <v>663567</v>
      </c>
      <c r="P52" s="44">
        <f t="shared" si="78"/>
        <v>148</v>
      </c>
      <c r="Q52" s="198">
        <f t="shared" si="78"/>
        <v>663715</v>
      </c>
      <c r="R52" s="46"/>
      <c r="S52" s="44"/>
      <c r="T52" s="198"/>
      <c r="U52" s="44"/>
      <c r="V52" s="198"/>
      <c r="W52" s="47"/>
      <c r="X52" s="347"/>
      <c r="Z52" s="347"/>
      <c r="AA52" s="347"/>
    </row>
    <row r="53" spans="2:27" ht="14.25" thickTop="1" thickBot="1">
      <c r="B53" s="149" t="s">
        <v>60</v>
      </c>
      <c r="C53" s="108"/>
      <c r="D53" s="108"/>
      <c r="E53" s="108"/>
      <c r="F53" s="108"/>
      <c r="G53" s="108"/>
      <c r="H53" s="108"/>
      <c r="I53" s="109"/>
      <c r="J53" s="4"/>
      <c r="K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2:27" ht="13.5" thickTop="1">
      <c r="B54" s="424" t="s">
        <v>27</v>
      </c>
      <c r="C54" s="425"/>
      <c r="D54" s="425"/>
      <c r="E54" s="425"/>
      <c r="F54" s="425"/>
      <c r="G54" s="425"/>
      <c r="H54" s="425"/>
      <c r="I54" s="426"/>
      <c r="J54" s="4"/>
      <c r="K54" s="4"/>
      <c r="L54" s="427" t="s">
        <v>28</v>
      </c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9"/>
    </row>
    <row r="55" spans="2:27" ht="13.5" thickBot="1">
      <c r="B55" s="430" t="s">
        <v>30</v>
      </c>
      <c r="C55" s="431"/>
      <c r="D55" s="431"/>
      <c r="E55" s="431"/>
      <c r="F55" s="431"/>
      <c r="G55" s="431"/>
      <c r="H55" s="431"/>
      <c r="I55" s="432"/>
      <c r="J55" s="4"/>
      <c r="K55" s="4"/>
      <c r="L55" s="433" t="s">
        <v>50</v>
      </c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5"/>
    </row>
    <row r="56" spans="2:27" ht="14.25" thickTop="1" thickBot="1">
      <c r="B56" s="107"/>
      <c r="C56" s="108"/>
      <c r="D56" s="108"/>
      <c r="E56" s="108"/>
      <c r="F56" s="108"/>
      <c r="G56" s="108"/>
      <c r="H56" s="108"/>
      <c r="I56" s="109"/>
      <c r="J56" s="4"/>
      <c r="K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2:27" ht="14.25" thickTop="1" thickBot="1">
      <c r="B57" s="110"/>
      <c r="C57" s="460" t="s">
        <v>59</v>
      </c>
      <c r="D57" s="461"/>
      <c r="E57" s="462"/>
      <c r="F57" s="436" t="s">
        <v>63</v>
      </c>
      <c r="G57" s="437"/>
      <c r="H57" s="438"/>
      <c r="I57" s="111" t="s">
        <v>2</v>
      </c>
      <c r="J57" s="4"/>
      <c r="K57" s="4"/>
      <c r="L57" s="12"/>
      <c r="M57" s="439" t="s">
        <v>59</v>
      </c>
      <c r="N57" s="440"/>
      <c r="O57" s="440"/>
      <c r="P57" s="440"/>
      <c r="Q57" s="441"/>
      <c r="R57" s="439" t="s">
        <v>63</v>
      </c>
      <c r="S57" s="440"/>
      <c r="T57" s="440"/>
      <c r="U57" s="440"/>
      <c r="V57" s="441"/>
      <c r="W57" s="13" t="s">
        <v>2</v>
      </c>
    </row>
    <row r="58" spans="2:27" ht="13.5" thickTop="1">
      <c r="B58" s="112" t="s">
        <v>3</v>
      </c>
      <c r="C58" s="113"/>
      <c r="D58" s="114"/>
      <c r="E58" s="115"/>
      <c r="F58" s="113"/>
      <c r="G58" s="114"/>
      <c r="H58" s="115"/>
      <c r="I58" s="116" t="s">
        <v>4</v>
      </c>
      <c r="J58" s="4"/>
      <c r="K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2:27" ht="13.5" thickBot="1">
      <c r="B59" s="117" t="s">
        <v>29</v>
      </c>
      <c r="C59" s="118" t="s">
        <v>5</v>
      </c>
      <c r="D59" s="119" t="s">
        <v>6</v>
      </c>
      <c r="E59" s="120" t="s">
        <v>7</v>
      </c>
      <c r="F59" s="118" t="s">
        <v>5</v>
      </c>
      <c r="G59" s="119" t="s">
        <v>6</v>
      </c>
      <c r="H59" s="120" t="s">
        <v>7</v>
      </c>
      <c r="I59" s="121"/>
      <c r="J59" s="4"/>
      <c r="K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2:27" ht="5.25" customHeight="1" thickTop="1">
      <c r="B60" s="112"/>
      <c r="C60" s="122"/>
      <c r="D60" s="123"/>
      <c r="E60" s="124"/>
      <c r="F60" s="122"/>
      <c r="G60" s="123"/>
      <c r="H60" s="124"/>
      <c r="I60" s="125"/>
      <c r="J60" s="4"/>
      <c r="K60" s="4"/>
      <c r="L60" s="14"/>
      <c r="M60" s="30"/>
      <c r="N60" s="31"/>
      <c r="O60" s="32"/>
      <c r="P60" s="33"/>
      <c r="Q60" s="32"/>
      <c r="R60" s="34"/>
      <c r="S60" s="31"/>
      <c r="T60" s="32"/>
      <c r="U60" s="33"/>
      <c r="V60" s="35"/>
      <c r="W60" s="36"/>
    </row>
    <row r="61" spans="2:27">
      <c r="B61" s="112" t="s">
        <v>10</v>
      </c>
      <c r="C61" s="126">
        <f t="shared" ref="C61:H63" si="79">+C9+C35</f>
        <v>196</v>
      </c>
      <c r="D61" s="128">
        <f t="shared" si="79"/>
        <v>196</v>
      </c>
      <c r="E61" s="175">
        <f t="shared" si="79"/>
        <v>392</v>
      </c>
      <c r="F61" s="126">
        <f t="shared" si="79"/>
        <v>304</v>
      </c>
      <c r="G61" s="128">
        <f t="shared" si="79"/>
        <v>304</v>
      </c>
      <c r="H61" s="175">
        <f t="shared" si="79"/>
        <v>608</v>
      </c>
      <c r="I61" s="129">
        <f>IF(E61=0,0,((H61/E61)-1)*100)</f>
        <v>55.102040816326522</v>
      </c>
      <c r="J61" s="4"/>
      <c r="K61" s="7"/>
      <c r="L61" s="14" t="s">
        <v>10</v>
      </c>
      <c r="M61" s="37">
        <f t="shared" ref="M61:N63" si="80">+M9+M35</f>
        <v>30538</v>
      </c>
      <c r="N61" s="38">
        <f t="shared" si="80"/>
        <v>29836</v>
      </c>
      <c r="O61" s="197">
        <f>SUM(M61:N61)</f>
        <v>60374</v>
      </c>
      <c r="P61" s="39">
        <f t="shared" ref="P61:S63" si="81">+P9+P35</f>
        <v>0</v>
      </c>
      <c r="Q61" s="197">
        <f t="shared" si="81"/>
        <v>60374</v>
      </c>
      <c r="R61" s="40">
        <f t="shared" si="81"/>
        <v>46662</v>
      </c>
      <c r="S61" s="38">
        <f t="shared" si="81"/>
        <v>44011</v>
      </c>
      <c r="T61" s="197">
        <f>SUM(R61:S61)</f>
        <v>90673</v>
      </c>
      <c r="U61" s="39">
        <f>U9+U35</f>
        <v>0</v>
      </c>
      <c r="V61" s="200">
        <f>+T61+U61</f>
        <v>90673</v>
      </c>
      <c r="W61" s="41">
        <f>IF(Q61=0,0,((V61/Q61)-1)*100)</f>
        <v>50.185510319011506</v>
      </c>
    </row>
    <row r="62" spans="2:27">
      <c r="B62" s="112" t="s">
        <v>11</v>
      </c>
      <c r="C62" s="126">
        <f t="shared" si="79"/>
        <v>251</v>
      </c>
      <c r="D62" s="128">
        <f t="shared" si="79"/>
        <v>251</v>
      </c>
      <c r="E62" s="175">
        <f t="shared" si="79"/>
        <v>502</v>
      </c>
      <c r="F62" s="126">
        <f t="shared" si="79"/>
        <v>293</v>
      </c>
      <c r="G62" s="128">
        <f t="shared" si="79"/>
        <v>293</v>
      </c>
      <c r="H62" s="175">
        <f t="shared" si="79"/>
        <v>586</v>
      </c>
      <c r="I62" s="129">
        <f>IF(E62=0,0,((H62/E62)-1)*100)</f>
        <v>16.733067729083672</v>
      </c>
      <c r="J62" s="4"/>
      <c r="K62" s="7"/>
      <c r="L62" s="14" t="s">
        <v>11</v>
      </c>
      <c r="M62" s="37">
        <f t="shared" si="80"/>
        <v>35791</v>
      </c>
      <c r="N62" s="38">
        <f t="shared" si="80"/>
        <v>34478</v>
      </c>
      <c r="O62" s="197">
        <f t="shared" ref="O62:O63" si="82">SUM(M62:N62)</f>
        <v>70269</v>
      </c>
      <c r="P62" s="39">
        <f t="shared" si="81"/>
        <v>0</v>
      </c>
      <c r="Q62" s="197">
        <f t="shared" si="81"/>
        <v>70269</v>
      </c>
      <c r="R62" s="40">
        <f t="shared" si="81"/>
        <v>45286</v>
      </c>
      <c r="S62" s="38">
        <f t="shared" si="81"/>
        <v>43647</v>
      </c>
      <c r="T62" s="197">
        <f t="shared" ref="T62:T63" si="83">SUM(R62:S62)</f>
        <v>88933</v>
      </c>
      <c r="U62" s="39">
        <f>U10+U36</f>
        <v>0</v>
      </c>
      <c r="V62" s="200">
        <f>+T62+U62</f>
        <v>88933</v>
      </c>
      <c r="W62" s="41">
        <f>IF(Q62=0,0,((V62/Q62)-1)*100)</f>
        <v>26.560787829626143</v>
      </c>
    </row>
    <row r="63" spans="2:27" ht="13.5" thickBot="1">
      <c r="B63" s="117" t="s">
        <v>12</v>
      </c>
      <c r="C63" s="130">
        <f t="shared" si="79"/>
        <v>289</v>
      </c>
      <c r="D63" s="132">
        <f t="shared" si="79"/>
        <v>289</v>
      </c>
      <c r="E63" s="175">
        <f t="shared" si="79"/>
        <v>578</v>
      </c>
      <c r="F63" s="130">
        <f t="shared" si="79"/>
        <v>341</v>
      </c>
      <c r="G63" s="132">
        <f t="shared" si="79"/>
        <v>341</v>
      </c>
      <c r="H63" s="175">
        <f t="shared" si="79"/>
        <v>682</v>
      </c>
      <c r="I63" s="129">
        <f>IF(E63=0,0,((H63/E63)-1)*100)</f>
        <v>17.993079584775096</v>
      </c>
      <c r="J63" s="4"/>
      <c r="K63" s="7"/>
      <c r="L63" s="23" t="s">
        <v>12</v>
      </c>
      <c r="M63" s="37">
        <f t="shared" si="80"/>
        <v>42370</v>
      </c>
      <c r="N63" s="38">
        <f t="shared" si="80"/>
        <v>38850</v>
      </c>
      <c r="O63" s="197">
        <f t="shared" si="82"/>
        <v>81220</v>
      </c>
      <c r="P63" s="39">
        <f t="shared" si="81"/>
        <v>175</v>
      </c>
      <c r="Q63" s="197">
        <f t="shared" si="81"/>
        <v>81395</v>
      </c>
      <c r="R63" s="40">
        <f t="shared" si="81"/>
        <v>52766</v>
      </c>
      <c r="S63" s="38">
        <f t="shared" si="81"/>
        <v>47972</v>
      </c>
      <c r="T63" s="197">
        <f t="shared" si="83"/>
        <v>100738</v>
      </c>
      <c r="U63" s="39">
        <f>U11+U37</f>
        <v>0</v>
      </c>
      <c r="V63" s="200">
        <f>+T63+U63</f>
        <v>100738</v>
      </c>
      <c r="W63" s="41">
        <f>IF(Q63=0,0,((V63/Q63)-1)*100)</f>
        <v>23.764358990109958</v>
      </c>
    </row>
    <row r="64" spans="2:27" ht="14.25" thickTop="1" thickBot="1">
      <c r="B64" s="133" t="s">
        <v>57</v>
      </c>
      <c r="C64" s="134">
        <f>+C61+C62+C63</f>
        <v>736</v>
      </c>
      <c r="D64" s="135">
        <f t="shared" ref="D64" si="84">+D61+D62+D63</f>
        <v>736</v>
      </c>
      <c r="E64" s="170">
        <f t="shared" ref="E64" si="85">+E61+E62+E63</f>
        <v>1472</v>
      </c>
      <c r="F64" s="134">
        <f t="shared" ref="F64" si="86">+F61+F62+F63</f>
        <v>938</v>
      </c>
      <c r="G64" s="135">
        <f t="shared" ref="G64" si="87">+G61+G62+G63</f>
        <v>938</v>
      </c>
      <c r="H64" s="170">
        <f t="shared" ref="H64" si="88">+H61+H62+H63</f>
        <v>1876</v>
      </c>
      <c r="I64" s="137">
        <f t="shared" ref="I64" si="89">IF(E64=0,0,((H64/E64)-1)*100)</f>
        <v>27.445652173913039</v>
      </c>
      <c r="J64" s="4"/>
      <c r="K64" s="4"/>
      <c r="L64" s="42" t="s">
        <v>57</v>
      </c>
      <c r="M64" s="43">
        <f>+M61+M62+M63</f>
        <v>108699</v>
      </c>
      <c r="N64" s="44">
        <f t="shared" ref="N64" si="90">+N61+N62+N63</f>
        <v>103164</v>
      </c>
      <c r="O64" s="198">
        <f t="shared" ref="O64" si="91">+O61+O62+O63</f>
        <v>211863</v>
      </c>
      <c r="P64" s="45">
        <f t="shared" ref="P64" si="92">+P61+P62+P63</f>
        <v>175</v>
      </c>
      <c r="Q64" s="198">
        <f t="shared" ref="Q64" si="93">+Q61+Q62+Q63</f>
        <v>212038</v>
      </c>
      <c r="R64" s="46">
        <f t="shared" ref="R64" si="94">+R61+R62+R63</f>
        <v>144714</v>
      </c>
      <c r="S64" s="44">
        <f t="shared" ref="S64" si="95">+S61+S62+S63</f>
        <v>135630</v>
      </c>
      <c r="T64" s="198">
        <f t="shared" ref="T64" si="96">+T61+T62+T63</f>
        <v>280344</v>
      </c>
      <c r="U64" s="44">
        <f t="shared" ref="U64" si="97">+U61+U62+U63</f>
        <v>0</v>
      </c>
      <c r="V64" s="198">
        <f t="shared" ref="V64" si="98">+V61+V62+V63</f>
        <v>280344</v>
      </c>
      <c r="W64" s="47">
        <f t="shared" ref="W64" si="99">IF(Q64=0,0,((V64/Q64)-1)*100)</f>
        <v>32.214037106556368</v>
      </c>
    </row>
    <row r="65" spans="2:27" ht="14.25" thickTop="1" thickBot="1">
      <c r="B65" s="112" t="s">
        <v>13</v>
      </c>
      <c r="C65" s="126">
        <f t="shared" ref="C65:H65" si="100">+C13+C39</f>
        <v>307</v>
      </c>
      <c r="D65" s="128">
        <f t="shared" si="100"/>
        <v>307</v>
      </c>
      <c r="E65" s="175">
        <f t="shared" si="100"/>
        <v>614</v>
      </c>
      <c r="F65" s="126">
        <f t="shared" si="100"/>
        <v>358</v>
      </c>
      <c r="G65" s="128">
        <f t="shared" si="100"/>
        <v>358</v>
      </c>
      <c r="H65" s="175">
        <f t="shared" si="100"/>
        <v>716</v>
      </c>
      <c r="I65" s="129">
        <f t="shared" ref="I65" si="101">IF(E65=0,0,((H65/E65)-1)*100)</f>
        <v>16.612377850162872</v>
      </c>
      <c r="J65" s="4"/>
      <c r="K65" s="4"/>
      <c r="L65" s="14" t="s">
        <v>13</v>
      </c>
      <c r="M65" s="37">
        <f>+M13+M39</f>
        <v>43389</v>
      </c>
      <c r="N65" s="38">
        <f>+N13+N39</f>
        <v>43116</v>
      </c>
      <c r="O65" s="197">
        <f t="shared" ref="O65:O67" si="102">SUM(M65:N65)</f>
        <v>86505</v>
      </c>
      <c r="P65" s="39">
        <f>+P13+P39</f>
        <v>0</v>
      </c>
      <c r="Q65" s="197">
        <f>+Q13+Q39</f>
        <v>86505</v>
      </c>
      <c r="R65" s="40">
        <f>+R13+R39</f>
        <v>54524</v>
      </c>
      <c r="S65" s="38">
        <f>+S13+S39</f>
        <v>54961</v>
      </c>
      <c r="T65" s="197">
        <f t="shared" ref="T65" si="103">SUM(R65:S65)</f>
        <v>109485</v>
      </c>
      <c r="U65" s="39">
        <f>U13+U39</f>
        <v>0</v>
      </c>
      <c r="V65" s="200">
        <f>+T65+U65</f>
        <v>109485</v>
      </c>
      <c r="W65" s="41">
        <f t="shared" ref="W65" si="104">IF(Q65=0,0,((V65/Q65)-1)*100)</f>
        <v>26.564938442864584</v>
      </c>
    </row>
    <row r="66" spans="2:27" ht="14.25" thickTop="1" thickBot="1">
      <c r="B66" s="133" t="s">
        <v>64</v>
      </c>
      <c r="C66" s="134">
        <f>+C64+C65</f>
        <v>1043</v>
      </c>
      <c r="D66" s="136">
        <f t="shared" ref="D66" si="105">+D64+D65</f>
        <v>1043</v>
      </c>
      <c r="E66" s="176">
        <f t="shared" ref="E66" si="106">+E64+E65</f>
        <v>2086</v>
      </c>
      <c r="F66" s="134">
        <f t="shared" ref="F66" si="107">+F64+F65</f>
        <v>1296</v>
      </c>
      <c r="G66" s="136">
        <f t="shared" ref="G66" si="108">+G64+G65</f>
        <v>1296</v>
      </c>
      <c r="H66" s="176">
        <f t="shared" ref="H66" si="109">+H64+H65</f>
        <v>2592</v>
      </c>
      <c r="I66" s="138">
        <f>IF(E66=0,0,((H66/E66)-1)*100)</f>
        <v>24.256951102588697</v>
      </c>
      <c r="J66" s="8"/>
      <c r="K66" s="4"/>
      <c r="L66" s="42" t="s">
        <v>64</v>
      </c>
      <c r="M66" s="46">
        <f>+M64+M65</f>
        <v>152088</v>
      </c>
      <c r="N66" s="44">
        <f t="shared" ref="N66" si="110">+N64+N65</f>
        <v>146280</v>
      </c>
      <c r="O66" s="198">
        <f t="shared" ref="O66" si="111">+O64+O65</f>
        <v>298368</v>
      </c>
      <c r="P66" s="44">
        <f t="shared" ref="P66" si="112">+P64+P65</f>
        <v>175</v>
      </c>
      <c r="Q66" s="198">
        <f t="shared" ref="Q66" si="113">+Q64+Q65</f>
        <v>298543</v>
      </c>
      <c r="R66" s="46">
        <f t="shared" ref="R66" si="114">+R64+R65</f>
        <v>199238</v>
      </c>
      <c r="S66" s="44">
        <f t="shared" ref="S66" si="115">+S64+S65</f>
        <v>190591</v>
      </c>
      <c r="T66" s="198">
        <f t="shared" ref="T66" si="116">+T64+T65</f>
        <v>389829</v>
      </c>
      <c r="U66" s="44">
        <f t="shared" ref="U66" si="117">+U64+U65</f>
        <v>0</v>
      </c>
      <c r="V66" s="198">
        <f t="shared" ref="V66" si="118">+V64+V65</f>
        <v>389829</v>
      </c>
      <c r="W66" s="47">
        <f>IF(Q66=0,0,((V66/Q66)-1)*100)</f>
        <v>30.577169787936743</v>
      </c>
      <c r="X66" s="347"/>
      <c r="Z66" s="347"/>
      <c r="AA66" s="347"/>
    </row>
    <row r="67" spans="2:27" ht="13.5" thickTop="1">
      <c r="B67" s="112" t="s">
        <v>14</v>
      </c>
      <c r="C67" s="126">
        <f t="shared" ref="C67:E68" si="119">+C15+C41</f>
        <v>291</v>
      </c>
      <c r="D67" s="128">
        <f t="shared" si="119"/>
        <v>291</v>
      </c>
      <c r="E67" s="175">
        <f t="shared" si="119"/>
        <v>582</v>
      </c>
      <c r="F67" s="126"/>
      <c r="G67" s="128"/>
      <c r="H67" s="175"/>
      <c r="I67" s="129"/>
      <c r="J67" s="4"/>
      <c r="K67" s="4"/>
      <c r="L67" s="14" t="s">
        <v>14</v>
      </c>
      <c r="M67" s="37">
        <f>+M15+M41</f>
        <v>35838</v>
      </c>
      <c r="N67" s="38">
        <f>+N15+N41</f>
        <v>38239</v>
      </c>
      <c r="O67" s="197">
        <f t="shared" si="102"/>
        <v>74077</v>
      </c>
      <c r="P67" s="39">
        <f t="shared" ref="P67:Q68" si="120">+P15+P41</f>
        <v>0</v>
      </c>
      <c r="Q67" s="197">
        <f t="shared" si="120"/>
        <v>74077</v>
      </c>
      <c r="R67" s="40"/>
      <c r="S67" s="38"/>
      <c r="T67" s="197"/>
      <c r="U67" s="39"/>
      <c r="V67" s="200"/>
      <c r="W67" s="41"/>
    </row>
    <row r="68" spans="2:27" ht="13.5" thickBot="1">
      <c r="B68" s="112" t="s">
        <v>15</v>
      </c>
      <c r="C68" s="126">
        <f t="shared" si="119"/>
        <v>313</v>
      </c>
      <c r="D68" s="128">
        <f t="shared" si="119"/>
        <v>313</v>
      </c>
      <c r="E68" s="175">
        <f t="shared" si="119"/>
        <v>626</v>
      </c>
      <c r="F68" s="126"/>
      <c r="G68" s="128"/>
      <c r="H68" s="175"/>
      <c r="I68" s="129"/>
      <c r="J68" s="4"/>
      <c r="K68" s="4"/>
      <c r="L68" s="14" t="s">
        <v>15</v>
      </c>
      <c r="M68" s="37">
        <f>+M16+M42</f>
        <v>41958</v>
      </c>
      <c r="N68" s="38">
        <f>+N16+N42</f>
        <v>41689</v>
      </c>
      <c r="O68" s="197">
        <f>SUM(M68:N68)</f>
        <v>83647</v>
      </c>
      <c r="P68" s="39">
        <f t="shared" si="120"/>
        <v>148</v>
      </c>
      <c r="Q68" s="197">
        <f t="shared" si="120"/>
        <v>83795</v>
      </c>
      <c r="R68" s="40"/>
      <c r="S68" s="38"/>
      <c r="T68" s="197"/>
      <c r="U68" s="39"/>
      <c r="V68" s="200"/>
      <c r="W68" s="41"/>
    </row>
    <row r="69" spans="2:27" ht="14.25" thickTop="1" thickBot="1">
      <c r="B69" s="133" t="s">
        <v>61</v>
      </c>
      <c r="C69" s="134">
        <f>+C65+C67+C68</f>
        <v>911</v>
      </c>
      <c r="D69" s="136">
        <f t="shared" ref="D69" si="121">+D65+D67+D68</f>
        <v>911</v>
      </c>
      <c r="E69" s="170">
        <f t="shared" ref="E69" si="122">+E65+E67+E68</f>
        <v>1822</v>
      </c>
      <c r="F69" s="134"/>
      <c r="G69" s="136"/>
      <c r="H69" s="176"/>
      <c r="I69" s="138"/>
      <c r="J69" s="8"/>
      <c r="K69" s="8"/>
      <c r="L69" s="42" t="s">
        <v>61</v>
      </c>
      <c r="M69" s="46">
        <f>+M65+M67+M68</f>
        <v>121185</v>
      </c>
      <c r="N69" s="44">
        <f t="shared" ref="N69" si="123">+N65+N67+N68</f>
        <v>123044</v>
      </c>
      <c r="O69" s="198">
        <f t="shared" ref="O69" si="124">+O65+O67+O68</f>
        <v>244229</v>
      </c>
      <c r="P69" s="44">
        <f t="shared" ref="P69" si="125">+P65+P67+P68</f>
        <v>148</v>
      </c>
      <c r="Q69" s="198">
        <f t="shared" ref="Q69" si="126">+Q65+Q67+Q68</f>
        <v>244377</v>
      </c>
      <c r="R69" s="46"/>
      <c r="S69" s="44"/>
      <c r="T69" s="198"/>
      <c r="U69" s="44"/>
      <c r="V69" s="198"/>
      <c r="W69" s="47"/>
      <c r="X69" s="347"/>
      <c r="Z69" s="347"/>
      <c r="AA69" s="347"/>
    </row>
    <row r="70" spans="2:27" ht="13.5" thickTop="1">
      <c r="B70" s="112" t="s">
        <v>16</v>
      </c>
      <c r="C70" s="139">
        <f t="shared" ref="C70:E72" si="127">+C18+C44</f>
        <v>325</v>
      </c>
      <c r="D70" s="141">
        <f t="shared" si="127"/>
        <v>325</v>
      </c>
      <c r="E70" s="175">
        <f t="shared" si="127"/>
        <v>650</v>
      </c>
      <c r="F70" s="139"/>
      <c r="G70" s="141"/>
      <c r="H70" s="175"/>
      <c r="I70" s="129"/>
      <c r="J70" s="8"/>
      <c r="K70" s="4"/>
      <c r="L70" s="14" t="s">
        <v>16</v>
      </c>
      <c r="M70" s="37">
        <f t="shared" ref="M70:N72" si="128">+M18+M44</f>
        <v>44310</v>
      </c>
      <c r="N70" s="38">
        <f t="shared" si="128"/>
        <v>44241</v>
      </c>
      <c r="O70" s="197">
        <f t="shared" ref="O70:O72" si="129">SUM(M70:N70)</f>
        <v>88551</v>
      </c>
      <c r="P70" s="39">
        <f t="shared" ref="P70:Q72" si="130">+P18+P44</f>
        <v>0</v>
      </c>
      <c r="Q70" s="197">
        <f t="shared" si="130"/>
        <v>88551</v>
      </c>
      <c r="R70" s="40"/>
      <c r="S70" s="38"/>
      <c r="T70" s="197"/>
      <c r="U70" s="39"/>
      <c r="V70" s="200"/>
      <c r="W70" s="41"/>
    </row>
    <row r="71" spans="2:27">
      <c r="B71" s="112" t="s">
        <v>17</v>
      </c>
      <c r="C71" s="139">
        <f t="shared" si="127"/>
        <v>322</v>
      </c>
      <c r="D71" s="141">
        <f t="shared" si="127"/>
        <v>322</v>
      </c>
      <c r="E71" s="175">
        <f t="shared" si="127"/>
        <v>644</v>
      </c>
      <c r="F71" s="139"/>
      <c r="G71" s="141"/>
      <c r="H71" s="175"/>
      <c r="I71" s="129"/>
      <c r="J71" s="4"/>
      <c r="K71" s="4"/>
      <c r="L71" s="14" t="s">
        <v>17</v>
      </c>
      <c r="M71" s="37">
        <f t="shared" si="128"/>
        <v>38834</v>
      </c>
      <c r="N71" s="38">
        <f t="shared" si="128"/>
        <v>38172</v>
      </c>
      <c r="O71" s="197">
        <f>SUM(M71:N71)</f>
        <v>77006</v>
      </c>
      <c r="P71" s="39">
        <f t="shared" si="130"/>
        <v>0</v>
      </c>
      <c r="Q71" s="197">
        <f t="shared" si="130"/>
        <v>77006</v>
      </c>
      <c r="R71" s="40"/>
      <c r="S71" s="38"/>
      <c r="T71" s="197"/>
      <c r="U71" s="151"/>
      <c r="V71" s="197"/>
      <c r="W71" s="41"/>
    </row>
    <row r="72" spans="2:27" ht="13.5" thickBot="1">
      <c r="B72" s="112" t="s">
        <v>18</v>
      </c>
      <c r="C72" s="139">
        <f t="shared" si="127"/>
        <v>211</v>
      </c>
      <c r="D72" s="141">
        <f t="shared" si="127"/>
        <v>211</v>
      </c>
      <c r="E72" s="175">
        <f t="shared" si="127"/>
        <v>422</v>
      </c>
      <c r="F72" s="139"/>
      <c r="G72" s="141"/>
      <c r="H72" s="175"/>
      <c r="I72" s="129"/>
      <c r="J72" s="4"/>
      <c r="K72" s="4"/>
      <c r="L72" s="14" t="s">
        <v>18</v>
      </c>
      <c r="M72" s="37">
        <f t="shared" si="128"/>
        <v>30463</v>
      </c>
      <c r="N72" s="38">
        <f t="shared" si="128"/>
        <v>29758</v>
      </c>
      <c r="O72" s="197">
        <f t="shared" si="129"/>
        <v>60221</v>
      </c>
      <c r="P72" s="39">
        <f t="shared" si="130"/>
        <v>0</v>
      </c>
      <c r="Q72" s="197">
        <f t="shared" si="130"/>
        <v>60221</v>
      </c>
      <c r="R72" s="40"/>
      <c r="S72" s="38"/>
      <c r="T72" s="197"/>
      <c r="U72" s="151"/>
      <c r="V72" s="197"/>
      <c r="W72" s="41"/>
    </row>
    <row r="73" spans="2:27" ht="16.5" thickTop="1" thickBot="1">
      <c r="B73" s="142" t="s">
        <v>19</v>
      </c>
      <c r="C73" s="143">
        <f>+C70+C71+C72</f>
        <v>858</v>
      </c>
      <c r="D73" s="150">
        <f t="shared" ref="D73" si="131">+D70+D71+D72</f>
        <v>858</v>
      </c>
      <c r="E73" s="193">
        <f t="shared" ref="E73" si="132">+E70+E71+E72</f>
        <v>1716</v>
      </c>
      <c r="F73" s="134"/>
      <c r="G73" s="145"/>
      <c r="H73" s="177"/>
      <c r="I73" s="137"/>
      <c r="J73" s="10"/>
      <c r="K73" s="11"/>
      <c r="L73" s="48" t="s">
        <v>19</v>
      </c>
      <c r="M73" s="49">
        <f>+M70+M71+M72</f>
        <v>113607</v>
      </c>
      <c r="N73" s="50">
        <f t="shared" ref="N73" si="133">+N70+N71+N72</f>
        <v>112171</v>
      </c>
      <c r="O73" s="199">
        <f t="shared" ref="O73" si="134">+O70+O71+O72</f>
        <v>225778</v>
      </c>
      <c r="P73" s="50">
        <f t="shared" ref="P73" si="135">+P70+P71+P72</f>
        <v>0</v>
      </c>
      <c r="Q73" s="199">
        <f t="shared" ref="Q73" si="136">+Q70+Q71+Q72</f>
        <v>225778</v>
      </c>
      <c r="R73" s="49"/>
      <c r="S73" s="50"/>
      <c r="T73" s="199"/>
      <c r="U73" s="50"/>
      <c r="V73" s="199"/>
      <c r="W73" s="51"/>
    </row>
    <row r="74" spans="2:27" ht="13.5" thickTop="1">
      <c r="B74" s="112" t="s">
        <v>21</v>
      </c>
      <c r="C74" s="126">
        <f t="shared" ref="C74:E76" si="137">+C22+C48</f>
        <v>217</v>
      </c>
      <c r="D74" s="128">
        <f t="shared" si="137"/>
        <v>217</v>
      </c>
      <c r="E74" s="194">
        <f t="shared" si="137"/>
        <v>434</v>
      </c>
      <c r="F74" s="126"/>
      <c r="G74" s="128"/>
      <c r="H74" s="178"/>
      <c r="I74" s="129"/>
      <c r="J74" s="4"/>
      <c r="K74" s="4"/>
      <c r="L74" s="14" t="s">
        <v>21</v>
      </c>
      <c r="M74" s="37">
        <f t="shared" ref="M74:N76" si="138">+M22+M48</f>
        <v>34083</v>
      </c>
      <c r="N74" s="38">
        <f t="shared" si="138"/>
        <v>34000</v>
      </c>
      <c r="O74" s="197">
        <f t="shared" ref="O74:O76" si="139">SUM(M74:N74)</f>
        <v>68083</v>
      </c>
      <c r="P74" s="39">
        <f t="shared" ref="P74:Q76" si="140">+P22+P48</f>
        <v>0</v>
      </c>
      <c r="Q74" s="197">
        <f t="shared" si="140"/>
        <v>68083</v>
      </c>
      <c r="R74" s="40"/>
      <c r="S74" s="38"/>
      <c r="T74" s="197"/>
      <c r="U74" s="151"/>
      <c r="V74" s="197"/>
      <c r="W74" s="41"/>
    </row>
    <row r="75" spans="2:27">
      <c r="B75" s="112" t="s">
        <v>22</v>
      </c>
      <c r="C75" s="126">
        <f t="shared" si="137"/>
        <v>217</v>
      </c>
      <c r="D75" s="128">
        <f t="shared" si="137"/>
        <v>217</v>
      </c>
      <c r="E75" s="169">
        <f t="shared" si="137"/>
        <v>434</v>
      </c>
      <c r="F75" s="126"/>
      <c r="G75" s="128"/>
      <c r="H75" s="169"/>
      <c r="I75" s="129"/>
      <c r="J75" s="4"/>
      <c r="K75" s="4"/>
      <c r="L75" s="14" t="s">
        <v>22</v>
      </c>
      <c r="M75" s="37">
        <f t="shared" si="138"/>
        <v>35222</v>
      </c>
      <c r="N75" s="38">
        <f t="shared" si="138"/>
        <v>33966</v>
      </c>
      <c r="O75" s="197">
        <f t="shared" si="139"/>
        <v>69188</v>
      </c>
      <c r="P75" s="39">
        <f t="shared" si="140"/>
        <v>0</v>
      </c>
      <c r="Q75" s="197">
        <f t="shared" si="140"/>
        <v>69188</v>
      </c>
      <c r="R75" s="40"/>
      <c r="S75" s="38"/>
      <c r="T75" s="197"/>
      <c r="U75" s="151"/>
      <c r="V75" s="197"/>
      <c r="W75" s="41"/>
    </row>
    <row r="76" spans="2:27" ht="13.5" thickBot="1">
      <c r="B76" s="112" t="s">
        <v>23</v>
      </c>
      <c r="C76" s="126">
        <f t="shared" si="137"/>
        <v>210</v>
      </c>
      <c r="D76" s="147">
        <f t="shared" si="137"/>
        <v>210</v>
      </c>
      <c r="E76" s="173">
        <f t="shared" si="137"/>
        <v>420</v>
      </c>
      <c r="F76" s="126"/>
      <c r="G76" s="147"/>
      <c r="H76" s="173"/>
      <c r="I76" s="148"/>
      <c r="J76" s="4"/>
      <c r="K76" s="4"/>
      <c r="L76" s="14" t="s">
        <v>23</v>
      </c>
      <c r="M76" s="37">
        <f t="shared" si="138"/>
        <v>31198</v>
      </c>
      <c r="N76" s="38">
        <f t="shared" si="138"/>
        <v>30014</v>
      </c>
      <c r="O76" s="197">
        <f t="shared" si="139"/>
        <v>61212</v>
      </c>
      <c r="P76" s="39">
        <f t="shared" si="140"/>
        <v>0</v>
      </c>
      <c r="Q76" s="197">
        <f t="shared" si="140"/>
        <v>61212</v>
      </c>
      <c r="R76" s="40"/>
      <c r="S76" s="38"/>
      <c r="T76" s="197"/>
      <c r="U76" s="39"/>
      <c r="V76" s="200"/>
      <c r="W76" s="41"/>
    </row>
    <row r="77" spans="2:27" ht="14.25" thickTop="1" thickBot="1">
      <c r="B77" s="133" t="s">
        <v>24</v>
      </c>
      <c r="C77" s="134">
        <f>+C74+C75+C76</f>
        <v>644</v>
      </c>
      <c r="D77" s="136">
        <f t="shared" ref="D77" si="141">+D74+D75+D76</f>
        <v>644</v>
      </c>
      <c r="E77" s="179">
        <f t="shared" ref="E77" si="142">+E74+E75+E76</f>
        <v>1288</v>
      </c>
      <c r="F77" s="134"/>
      <c r="G77" s="136"/>
      <c r="H77" s="179"/>
      <c r="I77" s="137"/>
      <c r="J77" s="4"/>
      <c r="K77" s="4"/>
      <c r="L77" s="42" t="s">
        <v>24</v>
      </c>
      <c r="M77" s="43">
        <f>+M74+M75+M76</f>
        <v>100503</v>
      </c>
      <c r="N77" s="44">
        <f t="shared" ref="N77" si="143">+N74+N75+N76</f>
        <v>97980</v>
      </c>
      <c r="O77" s="198">
        <f t="shared" ref="O77" si="144">+O74+O75+O76</f>
        <v>198483</v>
      </c>
      <c r="P77" s="45">
        <f t="shared" ref="P77" si="145">+P74+P75+P76</f>
        <v>0</v>
      </c>
      <c r="Q77" s="198">
        <f t="shared" ref="Q77" si="146">+Q74+Q75+Q76</f>
        <v>198483</v>
      </c>
      <c r="R77" s="46"/>
      <c r="S77" s="44"/>
      <c r="T77" s="198"/>
      <c r="U77" s="45"/>
      <c r="V77" s="201"/>
      <c r="W77" s="47"/>
    </row>
    <row r="78" spans="2:27" ht="14.25" thickTop="1" thickBot="1">
      <c r="B78" s="133" t="s">
        <v>7</v>
      </c>
      <c r="C78" s="134">
        <f>+C69+C73+C77</f>
        <v>2413</v>
      </c>
      <c r="D78" s="136">
        <f t="shared" ref="D78:E78" si="147">+D69+D73+D77</f>
        <v>2413</v>
      </c>
      <c r="E78" s="170">
        <f t="shared" si="147"/>
        <v>4826</v>
      </c>
      <c r="F78" s="134"/>
      <c r="G78" s="136"/>
      <c r="H78" s="176"/>
      <c r="I78" s="138"/>
      <c r="J78" s="8"/>
      <c r="K78" s="8"/>
      <c r="L78" s="42" t="s">
        <v>7</v>
      </c>
      <c r="M78" s="46">
        <f>+M69+M73+M77</f>
        <v>335295</v>
      </c>
      <c r="N78" s="44">
        <f t="shared" ref="N78:Q78" si="148">+N69+N73+N77</f>
        <v>333195</v>
      </c>
      <c r="O78" s="198">
        <f t="shared" si="148"/>
        <v>668490</v>
      </c>
      <c r="P78" s="44">
        <f t="shared" si="148"/>
        <v>148</v>
      </c>
      <c r="Q78" s="198">
        <f t="shared" si="148"/>
        <v>668638</v>
      </c>
      <c r="R78" s="46"/>
      <c r="S78" s="44"/>
      <c r="T78" s="198"/>
      <c r="U78" s="44"/>
      <c r="V78" s="198"/>
      <c r="W78" s="47"/>
      <c r="X78" s="347"/>
      <c r="Z78" s="347"/>
      <c r="AA78" s="347"/>
    </row>
    <row r="79" spans="2:27" ht="14.25" thickTop="1" thickBot="1">
      <c r="B79" s="149" t="s">
        <v>60</v>
      </c>
      <c r="C79" s="108"/>
      <c r="D79" s="108"/>
      <c r="E79" s="108"/>
      <c r="F79" s="108"/>
      <c r="G79" s="108"/>
      <c r="H79" s="108"/>
      <c r="I79" s="109"/>
      <c r="J79" s="4"/>
      <c r="K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2:27" ht="13.5" thickTop="1">
      <c r="L80" s="442" t="s">
        <v>33</v>
      </c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4"/>
    </row>
    <row r="81" spans="12:28" ht="13.5" thickBot="1">
      <c r="L81" s="445" t="s">
        <v>43</v>
      </c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7"/>
    </row>
    <row r="82" spans="12:28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  <c r="Y82" s="1"/>
    </row>
    <row r="83" spans="12:28" ht="13.5" customHeight="1" thickTop="1" thickBot="1">
      <c r="L83" s="59"/>
      <c r="M83" s="230" t="s">
        <v>59</v>
      </c>
      <c r="N83" s="231"/>
      <c r="O83" s="232"/>
      <c r="P83" s="230"/>
      <c r="Q83" s="230"/>
      <c r="R83" s="230" t="s">
        <v>63</v>
      </c>
      <c r="S83" s="231"/>
      <c r="T83" s="232"/>
      <c r="U83" s="230"/>
      <c r="V83" s="230"/>
      <c r="W83" s="389" t="s">
        <v>2</v>
      </c>
      <c r="Y83" s="1"/>
    </row>
    <row r="84" spans="12:28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90" t="s">
        <v>4</v>
      </c>
      <c r="Y84" s="1"/>
    </row>
    <row r="85" spans="12:28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88"/>
      <c r="Y85" s="1"/>
    </row>
    <row r="86" spans="12:28" ht="6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  <c r="Y86" s="1"/>
    </row>
    <row r="87" spans="12:28">
      <c r="L87" s="61" t="s">
        <v>10</v>
      </c>
      <c r="M87" s="78">
        <v>0</v>
      </c>
      <c r="N87" s="79">
        <v>0</v>
      </c>
      <c r="O87" s="212">
        <f>M87+N87</f>
        <v>0</v>
      </c>
      <c r="P87" s="80">
        <v>0</v>
      </c>
      <c r="Q87" s="212">
        <f>O87+P87</f>
        <v>0</v>
      </c>
      <c r="R87" s="78">
        <v>0</v>
      </c>
      <c r="S87" s="79">
        <v>0</v>
      </c>
      <c r="T87" s="212">
        <f>R87+S87</f>
        <v>0</v>
      </c>
      <c r="U87" s="80">
        <v>0</v>
      </c>
      <c r="V87" s="212">
        <f t="shared" ref="V87:V89" si="149">T87+U87</f>
        <v>0</v>
      </c>
      <c r="W87" s="81">
        <f>IF(Q87=0,0,((V87/Q87)-1)*100)</f>
        <v>0</v>
      </c>
      <c r="X87" s="347"/>
      <c r="Z87" s="348"/>
    </row>
    <row r="88" spans="12:28">
      <c r="L88" s="61" t="s">
        <v>11</v>
      </c>
      <c r="M88" s="78">
        <v>0</v>
      </c>
      <c r="N88" s="79">
        <v>0</v>
      </c>
      <c r="O88" s="212">
        <f>M88+N88</f>
        <v>0</v>
      </c>
      <c r="P88" s="80">
        <v>0</v>
      </c>
      <c r="Q88" s="212">
        <f>O88+P88</f>
        <v>0</v>
      </c>
      <c r="R88" s="78">
        <v>0</v>
      </c>
      <c r="S88" s="79">
        <v>0</v>
      </c>
      <c r="T88" s="212">
        <f>R88+S88</f>
        <v>0</v>
      </c>
      <c r="U88" s="80">
        <v>0</v>
      </c>
      <c r="V88" s="212">
        <f>T88+U88</f>
        <v>0</v>
      </c>
      <c r="W88" s="81">
        <f>IF(Q88=0,0,((V88/Q88)-1)*100)</f>
        <v>0</v>
      </c>
      <c r="X88" s="347"/>
      <c r="Z88" s="348"/>
    </row>
    <row r="89" spans="12:28" ht="13.5" thickBot="1">
      <c r="L89" s="67" t="s">
        <v>12</v>
      </c>
      <c r="M89" s="78">
        <v>0</v>
      </c>
      <c r="N89" s="79">
        <v>0</v>
      </c>
      <c r="O89" s="212">
        <f>M89+N89</f>
        <v>0</v>
      </c>
      <c r="P89" s="80">
        <v>0</v>
      </c>
      <c r="Q89" s="212">
        <f>O89+P89</f>
        <v>0</v>
      </c>
      <c r="R89" s="78">
        <v>0</v>
      </c>
      <c r="S89" s="79">
        <v>0</v>
      </c>
      <c r="T89" s="212">
        <f>R89+S89</f>
        <v>0</v>
      </c>
      <c r="U89" s="80">
        <v>0</v>
      </c>
      <c r="V89" s="212">
        <f t="shared" si="149"/>
        <v>0</v>
      </c>
      <c r="W89" s="81">
        <f>IF(Q89=0,0,((V89/Q89)-1)*100)</f>
        <v>0</v>
      </c>
      <c r="Y89" s="1"/>
    </row>
    <row r="90" spans="12:28" ht="14.25" thickTop="1" thickBot="1">
      <c r="L90" s="82" t="s">
        <v>57</v>
      </c>
      <c r="M90" s="83">
        <f t="shared" ref="M90:Q90" si="150">+M87+M88+M89</f>
        <v>0</v>
      </c>
      <c r="N90" s="84">
        <f t="shared" si="150"/>
        <v>0</v>
      </c>
      <c r="O90" s="213">
        <f t="shared" si="150"/>
        <v>0</v>
      </c>
      <c r="P90" s="83">
        <f t="shared" si="150"/>
        <v>0</v>
      </c>
      <c r="Q90" s="213">
        <f t="shared" si="150"/>
        <v>0</v>
      </c>
      <c r="R90" s="83">
        <f t="shared" ref="R90:V90" si="151">+R87+R88+R89</f>
        <v>0</v>
      </c>
      <c r="S90" s="84">
        <f t="shared" si="151"/>
        <v>0</v>
      </c>
      <c r="T90" s="213">
        <f t="shared" si="151"/>
        <v>0</v>
      </c>
      <c r="U90" s="83">
        <f t="shared" si="151"/>
        <v>0</v>
      </c>
      <c r="V90" s="213">
        <f t="shared" si="151"/>
        <v>0</v>
      </c>
      <c r="W90" s="85">
        <f t="shared" ref="W90" si="152">IF(Q90=0,0,((V90/Q90)-1)*100)</f>
        <v>0</v>
      </c>
      <c r="X90" s="347"/>
      <c r="Y90" s="360"/>
      <c r="Z90" s="359"/>
    </row>
    <row r="91" spans="12:28" ht="14.25" thickTop="1" thickBot="1">
      <c r="L91" s="61" t="s">
        <v>13</v>
      </c>
      <c r="M91" s="78">
        <v>0</v>
      </c>
      <c r="N91" s="79">
        <v>0</v>
      </c>
      <c r="O91" s="212">
        <f>M91+N91</f>
        <v>0</v>
      </c>
      <c r="P91" s="80">
        <v>0</v>
      </c>
      <c r="Q91" s="212">
        <f>O91+P91</f>
        <v>0</v>
      </c>
      <c r="R91" s="78">
        <v>0</v>
      </c>
      <c r="S91" s="79">
        <v>0</v>
      </c>
      <c r="T91" s="212">
        <f>R91+S91</f>
        <v>0</v>
      </c>
      <c r="U91" s="80">
        <v>0</v>
      </c>
      <c r="V91" s="212">
        <f>T91+U91</f>
        <v>0</v>
      </c>
      <c r="W91" s="81">
        <f t="shared" ref="W91" si="153">IF(Q91=0,0,((V91/Q91)-1)*100)</f>
        <v>0</v>
      </c>
      <c r="X91" s="347"/>
      <c r="Y91" s="347"/>
      <c r="Z91" s="359"/>
    </row>
    <row r="92" spans="12:28" ht="14.25" thickTop="1" thickBot="1">
      <c r="L92" s="82" t="s">
        <v>64</v>
      </c>
      <c r="M92" s="83">
        <f>+M90+M91</f>
        <v>0</v>
      </c>
      <c r="N92" s="84">
        <f t="shared" ref="N92" si="154">+N90+N91</f>
        <v>0</v>
      </c>
      <c r="O92" s="213">
        <f t="shared" ref="O92" si="155">+O90+O91</f>
        <v>0</v>
      </c>
      <c r="P92" s="83">
        <f t="shared" ref="P92" si="156">+P90+P91</f>
        <v>0</v>
      </c>
      <c r="Q92" s="213">
        <f t="shared" ref="Q92" si="157">+Q90+Q91</f>
        <v>0</v>
      </c>
      <c r="R92" s="83">
        <f t="shared" ref="R92" si="158">+R90+R91</f>
        <v>0</v>
      </c>
      <c r="S92" s="84">
        <f t="shared" ref="S92" si="159">+S90+S91</f>
        <v>0</v>
      </c>
      <c r="T92" s="213">
        <f t="shared" ref="T92" si="160">+T90+T91</f>
        <v>0</v>
      </c>
      <c r="U92" s="83">
        <f t="shared" ref="U92" si="161">+U90+U91</f>
        <v>0</v>
      </c>
      <c r="V92" s="213">
        <f t="shared" ref="V92" si="162">+V90+V91</f>
        <v>0</v>
      </c>
      <c r="W92" s="85">
        <f>IF(Q92=0,0,((V92/Q92)-1)*100)</f>
        <v>0</v>
      </c>
      <c r="X92" s="347"/>
      <c r="Y92" s="347"/>
      <c r="Z92" s="359"/>
      <c r="AA92" s="347"/>
      <c r="AB92" s="347"/>
    </row>
    <row r="93" spans="12:28" ht="13.5" thickTop="1">
      <c r="L93" s="61" t="s">
        <v>14</v>
      </c>
      <c r="M93" s="78">
        <v>0</v>
      </c>
      <c r="N93" s="79">
        <v>0</v>
      </c>
      <c r="O93" s="212">
        <f>M93+N93</f>
        <v>0</v>
      </c>
      <c r="P93" s="80">
        <v>0</v>
      </c>
      <c r="Q93" s="212">
        <f>O93+P93</f>
        <v>0</v>
      </c>
      <c r="R93" s="78"/>
      <c r="S93" s="79"/>
      <c r="T93" s="212"/>
      <c r="U93" s="80"/>
      <c r="V93" s="212"/>
      <c r="W93" s="81"/>
      <c r="Y93" s="1"/>
    </row>
    <row r="94" spans="12:28" ht="13.5" thickBot="1">
      <c r="L94" s="61" t="s">
        <v>15</v>
      </c>
      <c r="M94" s="78">
        <v>0</v>
      </c>
      <c r="N94" s="79">
        <v>0</v>
      </c>
      <c r="O94" s="212">
        <f>M94+N94</f>
        <v>0</v>
      </c>
      <c r="P94" s="80">
        <v>0</v>
      </c>
      <c r="Q94" s="212">
        <f>O94+P94</f>
        <v>0</v>
      </c>
      <c r="R94" s="78"/>
      <c r="S94" s="79"/>
      <c r="T94" s="212"/>
      <c r="U94" s="80"/>
      <c r="V94" s="212"/>
      <c r="W94" s="81"/>
      <c r="Y94" s="1"/>
    </row>
    <row r="95" spans="12:28" ht="14.25" thickTop="1" thickBot="1">
      <c r="L95" s="82" t="s">
        <v>61</v>
      </c>
      <c r="M95" s="83">
        <f t="shared" ref="M95:Q95" si="163">+M91+M93+M94</f>
        <v>0</v>
      </c>
      <c r="N95" s="84">
        <f t="shared" si="163"/>
        <v>0</v>
      </c>
      <c r="O95" s="213">
        <f t="shared" si="163"/>
        <v>0</v>
      </c>
      <c r="P95" s="83">
        <f t="shared" si="163"/>
        <v>0</v>
      </c>
      <c r="Q95" s="213">
        <f t="shared" si="163"/>
        <v>0</v>
      </c>
      <c r="R95" s="83"/>
      <c r="S95" s="84"/>
      <c r="T95" s="213"/>
      <c r="U95" s="83"/>
      <c r="V95" s="213"/>
      <c r="W95" s="85"/>
      <c r="X95" s="347"/>
      <c r="Y95" s="347"/>
      <c r="Z95" s="359"/>
      <c r="AA95" s="347"/>
      <c r="AB95" s="347"/>
    </row>
    <row r="96" spans="12:28" ht="13.5" thickTop="1">
      <c r="L96" s="61" t="s">
        <v>16</v>
      </c>
      <c r="M96" s="78">
        <v>0</v>
      </c>
      <c r="N96" s="79">
        <v>0</v>
      </c>
      <c r="O96" s="212">
        <f>SUM(M96:N96)</f>
        <v>0</v>
      </c>
      <c r="P96" s="80">
        <v>0</v>
      </c>
      <c r="Q96" s="212">
        <f>O96+P96</f>
        <v>0</v>
      </c>
      <c r="R96" s="78"/>
      <c r="S96" s="79"/>
      <c r="T96" s="212"/>
      <c r="U96" s="80"/>
      <c r="V96" s="212"/>
      <c r="W96" s="81"/>
      <c r="Y96" s="1"/>
    </row>
    <row r="97" spans="12:28">
      <c r="L97" s="61" t="s">
        <v>17</v>
      </c>
      <c r="M97" s="78">
        <v>0</v>
      </c>
      <c r="N97" s="79">
        <v>0</v>
      </c>
      <c r="O97" s="212">
        <f>SUM(M97:N97)</f>
        <v>0</v>
      </c>
      <c r="P97" s="80">
        <v>0</v>
      </c>
      <c r="Q97" s="212">
        <f>O97+P97</f>
        <v>0</v>
      </c>
      <c r="R97" s="78"/>
      <c r="S97" s="79"/>
      <c r="T97" s="212"/>
      <c r="U97" s="80"/>
      <c r="V97" s="212"/>
      <c r="W97" s="81"/>
      <c r="Y97" s="1"/>
    </row>
    <row r="98" spans="12:28" ht="13.5" thickBot="1">
      <c r="L98" s="61" t="s">
        <v>18</v>
      </c>
      <c r="M98" s="78">
        <v>0</v>
      </c>
      <c r="N98" s="79">
        <v>0</v>
      </c>
      <c r="O98" s="214">
        <f>SUM(M98:N98)</f>
        <v>0</v>
      </c>
      <c r="P98" s="86">
        <v>0</v>
      </c>
      <c r="Q98" s="214">
        <f>O98+P98</f>
        <v>0</v>
      </c>
      <c r="R98" s="78"/>
      <c r="S98" s="79"/>
      <c r="T98" s="214"/>
      <c r="U98" s="86"/>
      <c r="V98" s="214"/>
      <c r="W98" s="81"/>
      <c r="Y98" s="1"/>
    </row>
    <row r="99" spans="12:28" ht="14.25" thickTop="1" thickBot="1">
      <c r="L99" s="87" t="s">
        <v>19</v>
      </c>
      <c r="M99" s="88">
        <f t="shared" ref="M99:Q99" si="164">+M96+M97+M98</f>
        <v>0</v>
      </c>
      <c r="N99" s="88">
        <f t="shared" si="164"/>
        <v>0</v>
      </c>
      <c r="O99" s="215">
        <f t="shared" si="164"/>
        <v>0</v>
      </c>
      <c r="P99" s="89">
        <f t="shared" si="164"/>
        <v>0</v>
      </c>
      <c r="Q99" s="215">
        <f t="shared" si="164"/>
        <v>0</v>
      </c>
      <c r="R99" s="88"/>
      <c r="S99" s="88"/>
      <c r="T99" s="215"/>
      <c r="U99" s="89"/>
      <c r="V99" s="215"/>
      <c r="W99" s="90"/>
      <c r="Y99" s="1"/>
    </row>
    <row r="100" spans="12:28" ht="13.5" thickTop="1">
      <c r="L100" s="61" t="s">
        <v>21</v>
      </c>
      <c r="M100" s="78">
        <v>0</v>
      </c>
      <c r="N100" s="79">
        <v>0</v>
      </c>
      <c r="O100" s="214">
        <f>SUM(M100:N100)</f>
        <v>0</v>
      </c>
      <c r="P100" s="91">
        <v>0</v>
      </c>
      <c r="Q100" s="214">
        <f>O100+P100</f>
        <v>0</v>
      </c>
      <c r="R100" s="78"/>
      <c r="S100" s="79"/>
      <c r="T100" s="214"/>
      <c r="U100" s="91"/>
      <c r="V100" s="214"/>
      <c r="W100" s="81"/>
      <c r="Y100" s="1"/>
    </row>
    <row r="101" spans="12:28">
      <c r="L101" s="61" t="s">
        <v>22</v>
      </c>
      <c r="M101" s="78">
        <v>0</v>
      </c>
      <c r="N101" s="79">
        <v>0</v>
      </c>
      <c r="O101" s="214">
        <f>SUM(M101:N101)</f>
        <v>0</v>
      </c>
      <c r="P101" s="80">
        <v>0</v>
      </c>
      <c r="Q101" s="214">
        <f>O101+P101</f>
        <v>0</v>
      </c>
      <c r="R101" s="78"/>
      <c r="S101" s="79"/>
      <c r="T101" s="214"/>
      <c r="U101" s="80"/>
      <c r="V101" s="214"/>
      <c r="W101" s="81"/>
      <c r="Y101" s="1"/>
    </row>
    <row r="102" spans="12:28" ht="13.5" thickBot="1">
      <c r="L102" s="61" t="s">
        <v>23</v>
      </c>
      <c r="M102" s="78">
        <v>0</v>
      </c>
      <c r="N102" s="79">
        <v>0</v>
      </c>
      <c r="O102" s="214">
        <f>SUM(M102:N102)</f>
        <v>0</v>
      </c>
      <c r="P102" s="80">
        <v>0</v>
      </c>
      <c r="Q102" s="214">
        <f>O102+P102</f>
        <v>0</v>
      </c>
      <c r="R102" s="78"/>
      <c r="S102" s="79"/>
      <c r="T102" s="214"/>
      <c r="U102" s="80"/>
      <c r="V102" s="214"/>
      <c r="W102" s="81"/>
      <c r="Y102" s="1"/>
    </row>
    <row r="103" spans="12:28" ht="14.25" thickTop="1" thickBot="1">
      <c r="L103" s="82" t="s">
        <v>24</v>
      </c>
      <c r="M103" s="83">
        <f t="shared" ref="M103:Q103" si="165">+M100+M101+M102</f>
        <v>0</v>
      </c>
      <c r="N103" s="84">
        <f t="shared" si="165"/>
        <v>0</v>
      </c>
      <c r="O103" s="213">
        <f t="shared" si="165"/>
        <v>0</v>
      </c>
      <c r="P103" s="83">
        <f t="shared" si="165"/>
        <v>0</v>
      </c>
      <c r="Q103" s="213">
        <f t="shared" si="165"/>
        <v>0</v>
      </c>
      <c r="R103" s="83"/>
      <c r="S103" s="84"/>
      <c r="T103" s="213"/>
      <c r="U103" s="83"/>
      <c r="V103" s="213"/>
      <c r="W103" s="85"/>
      <c r="Y103" s="1"/>
    </row>
    <row r="104" spans="12:28" ht="14.25" thickTop="1" thickBot="1">
      <c r="L104" s="82" t="s">
        <v>7</v>
      </c>
      <c r="M104" s="83">
        <f>+M95+M99+M103</f>
        <v>0</v>
      </c>
      <c r="N104" s="84">
        <f t="shared" ref="N104:Q104" si="166">+N95+N99+N103</f>
        <v>0</v>
      </c>
      <c r="O104" s="213">
        <f t="shared" si="166"/>
        <v>0</v>
      </c>
      <c r="P104" s="83">
        <f t="shared" si="166"/>
        <v>0</v>
      </c>
      <c r="Q104" s="213">
        <f t="shared" si="166"/>
        <v>0</v>
      </c>
      <c r="R104" s="83"/>
      <c r="S104" s="84"/>
      <c r="T104" s="213"/>
      <c r="U104" s="83"/>
      <c r="V104" s="213"/>
      <c r="W104" s="85"/>
      <c r="X104" s="347"/>
      <c r="Y104" s="347"/>
      <c r="Z104" s="359"/>
      <c r="AA104" s="347"/>
      <c r="AB104" s="347"/>
    </row>
    <row r="105" spans="12:28" ht="14.25" thickTop="1" thickBot="1"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2:28" ht="13.5" thickTop="1">
      <c r="L106" s="442" t="s">
        <v>41</v>
      </c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4"/>
    </row>
    <row r="107" spans="12:28" ht="13.5" thickBot="1">
      <c r="L107" s="445" t="s">
        <v>44</v>
      </c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7"/>
    </row>
    <row r="108" spans="12:28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  <c r="Y108" s="1"/>
    </row>
    <row r="109" spans="12:28" ht="13.5" customHeight="1" thickTop="1" thickBot="1">
      <c r="L109" s="59"/>
      <c r="M109" s="230" t="s">
        <v>59</v>
      </c>
      <c r="N109" s="231"/>
      <c r="O109" s="232"/>
      <c r="P109" s="230"/>
      <c r="Q109" s="230"/>
      <c r="R109" s="230" t="s">
        <v>63</v>
      </c>
      <c r="S109" s="231"/>
      <c r="T109" s="232"/>
      <c r="U109" s="230"/>
      <c r="V109" s="230"/>
      <c r="W109" s="389" t="s">
        <v>2</v>
      </c>
      <c r="Y109" s="1"/>
    </row>
    <row r="110" spans="12:28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90" t="s">
        <v>4</v>
      </c>
      <c r="Y110" s="1"/>
    </row>
    <row r="111" spans="12:28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91"/>
      <c r="Y111" s="1"/>
    </row>
    <row r="112" spans="12:28" ht="6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  <c r="Y112" s="1"/>
    </row>
    <row r="113" spans="12:28">
      <c r="L113" s="61" t="s">
        <v>10</v>
      </c>
      <c r="M113" s="78">
        <v>5</v>
      </c>
      <c r="N113" s="79">
        <v>2</v>
      </c>
      <c r="O113" s="212">
        <f>M113+N113</f>
        <v>7</v>
      </c>
      <c r="P113" s="80">
        <v>0</v>
      </c>
      <c r="Q113" s="212">
        <f>O113+P113</f>
        <v>7</v>
      </c>
      <c r="R113" s="78">
        <v>4</v>
      </c>
      <c r="S113" s="79">
        <v>4</v>
      </c>
      <c r="T113" s="212">
        <f>R113+S113</f>
        <v>8</v>
      </c>
      <c r="U113" s="80">
        <v>0</v>
      </c>
      <c r="V113" s="212">
        <f>T113+U113</f>
        <v>8</v>
      </c>
      <c r="W113" s="81">
        <f>IF(Q113=0,0,((V113/Q113)-1)*100)</f>
        <v>14.285714285714279</v>
      </c>
      <c r="X113" s="347"/>
      <c r="Y113" s="343"/>
      <c r="Z113" s="348"/>
    </row>
    <row r="114" spans="12:28">
      <c r="L114" s="61" t="s">
        <v>11</v>
      </c>
      <c r="M114" s="78">
        <v>4</v>
      </c>
      <c r="N114" s="79">
        <v>2</v>
      </c>
      <c r="O114" s="212">
        <f>M114+N114</f>
        <v>6</v>
      </c>
      <c r="P114" s="80">
        <v>0</v>
      </c>
      <c r="Q114" s="212">
        <f>O114+P114</f>
        <v>6</v>
      </c>
      <c r="R114" s="78">
        <v>6</v>
      </c>
      <c r="S114" s="79">
        <v>4</v>
      </c>
      <c r="T114" s="212">
        <f>R114+S114</f>
        <v>10</v>
      </c>
      <c r="U114" s="80">
        <v>0</v>
      </c>
      <c r="V114" s="212">
        <f>T114+U114</f>
        <v>10</v>
      </c>
      <c r="W114" s="81">
        <f>IF(Q114=0,0,((V114/Q114)-1)*100)</f>
        <v>66.666666666666671</v>
      </c>
      <c r="X114" s="347"/>
      <c r="Y114" s="343"/>
      <c r="Z114" s="348"/>
    </row>
    <row r="115" spans="12:28" ht="13.5" thickBot="1">
      <c r="L115" s="67" t="s">
        <v>12</v>
      </c>
      <c r="M115" s="78">
        <v>7</v>
      </c>
      <c r="N115" s="79">
        <v>3</v>
      </c>
      <c r="O115" s="212">
        <f>M115+N115</f>
        <v>10</v>
      </c>
      <c r="P115" s="80">
        <v>0</v>
      </c>
      <c r="Q115" s="212">
        <f>O115+P115</f>
        <v>10</v>
      </c>
      <c r="R115" s="78">
        <v>7</v>
      </c>
      <c r="S115" s="79">
        <v>10</v>
      </c>
      <c r="T115" s="212">
        <f>R115+S115</f>
        <v>17</v>
      </c>
      <c r="U115" s="80">
        <v>0</v>
      </c>
      <c r="V115" s="212">
        <f t="shared" ref="V115" si="167">T115+U115</f>
        <v>17</v>
      </c>
      <c r="W115" s="81">
        <f>IF(Q115=0,0,((V115/Q115)-1)*100)</f>
        <v>70</v>
      </c>
      <c r="Y115" s="347"/>
    </row>
    <row r="116" spans="12:28" ht="14.25" thickTop="1" thickBot="1">
      <c r="L116" s="82" t="s">
        <v>57</v>
      </c>
      <c r="M116" s="83">
        <f t="shared" ref="M116:Q116" si="168">+M113+M114+M115</f>
        <v>16</v>
      </c>
      <c r="N116" s="84">
        <f t="shared" si="168"/>
        <v>7</v>
      </c>
      <c r="O116" s="213">
        <f t="shared" si="168"/>
        <v>23</v>
      </c>
      <c r="P116" s="83">
        <f t="shared" si="168"/>
        <v>0</v>
      </c>
      <c r="Q116" s="213">
        <f t="shared" si="168"/>
        <v>23</v>
      </c>
      <c r="R116" s="83">
        <f t="shared" ref="R116" si="169">+R113+R114+R115</f>
        <v>17</v>
      </c>
      <c r="S116" s="84">
        <f t="shared" ref="S116" si="170">+S113+S114+S115</f>
        <v>18</v>
      </c>
      <c r="T116" s="213">
        <f t="shared" ref="T116" si="171">+T113+T114+T115</f>
        <v>35</v>
      </c>
      <c r="U116" s="83">
        <f t="shared" ref="U116" si="172">+U113+U114+U115</f>
        <v>0</v>
      </c>
      <c r="V116" s="213">
        <f t="shared" ref="V116" si="173">+V113+V114+V115</f>
        <v>35</v>
      </c>
      <c r="W116" s="85">
        <f t="shared" ref="W116" si="174">IF(Q116=0,0,((V116/Q116)-1)*100)</f>
        <v>52.173913043478272</v>
      </c>
      <c r="X116" s="347"/>
      <c r="Y116" s="358"/>
      <c r="Z116" s="359"/>
    </row>
    <row r="117" spans="12:28" ht="14.25" thickTop="1" thickBot="1">
      <c r="L117" s="61" t="s">
        <v>13</v>
      </c>
      <c r="M117" s="78">
        <v>4</v>
      </c>
      <c r="N117" s="79">
        <v>4</v>
      </c>
      <c r="O117" s="212">
        <f>M117+N117</f>
        <v>8</v>
      </c>
      <c r="P117" s="80">
        <v>0</v>
      </c>
      <c r="Q117" s="212">
        <f>O117+P117</f>
        <v>8</v>
      </c>
      <c r="R117" s="78">
        <v>6</v>
      </c>
      <c r="S117" s="79">
        <v>9</v>
      </c>
      <c r="T117" s="212">
        <f>R117+S117</f>
        <v>15</v>
      </c>
      <c r="U117" s="80">
        <v>0</v>
      </c>
      <c r="V117" s="212">
        <f>T117+U117</f>
        <v>15</v>
      </c>
      <c r="W117" s="81">
        <f t="shared" ref="W117" si="175">IF(Q117=0,0,((V117/Q117)-1)*100)</f>
        <v>87.5</v>
      </c>
      <c r="X117" s="347"/>
      <c r="Y117" s="358"/>
      <c r="Z117" s="359"/>
    </row>
    <row r="118" spans="12:28" ht="14.25" thickTop="1" thickBot="1">
      <c r="L118" s="82" t="s">
        <v>64</v>
      </c>
      <c r="M118" s="83">
        <f>+M116+M117</f>
        <v>20</v>
      </c>
      <c r="N118" s="84">
        <f t="shared" ref="N118" si="176">+N116+N117</f>
        <v>11</v>
      </c>
      <c r="O118" s="213">
        <f t="shared" ref="O118" si="177">+O116+O117</f>
        <v>31</v>
      </c>
      <c r="P118" s="83">
        <f t="shared" ref="P118" si="178">+P116+P117</f>
        <v>0</v>
      </c>
      <c r="Q118" s="213">
        <f t="shared" ref="Q118" si="179">+Q116+Q117</f>
        <v>31</v>
      </c>
      <c r="R118" s="83">
        <f t="shared" ref="R118" si="180">+R116+R117</f>
        <v>23</v>
      </c>
      <c r="S118" s="84">
        <f t="shared" ref="S118" si="181">+S116+S117</f>
        <v>27</v>
      </c>
      <c r="T118" s="213">
        <f t="shared" ref="T118" si="182">+T116+T117</f>
        <v>50</v>
      </c>
      <c r="U118" s="83">
        <f t="shared" ref="U118" si="183">+U116+U117</f>
        <v>0</v>
      </c>
      <c r="V118" s="213">
        <f t="shared" ref="V118" si="184">+V116+V117</f>
        <v>50</v>
      </c>
      <c r="W118" s="85">
        <f>IF(Q118=0,0,((V118/Q118)-1)*100)</f>
        <v>61.290322580645153</v>
      </c>
      <c r="X118" s="347"/>
      <c r="Y118" s="347"/>
      <c r="Z118" s="359"/>
      <c r="AA118" s="347"/>
      <c r="AB118" s="347"/>
    </row>
    <row r="119" spans="12:28" ht="13.5" thickTop="1">
      <c r="L119" s="61" t="s">
        <v>14</v>
      </c>
      <c r="M119" s="78">
        <v>4</v>
      </c>
      <c r="N119" s="79">
        <v>3</v>
      </c>
      <c r="O119" s="212">
        <f>M119+N119</f>
        <v>7</v>
      </c>
      <c r="P119" s="80">
        <v>0</v>
      </c>
      <c r="Q119" s="212">
        <f>O119+P119</f>
        <v>7</v>
      </c>
      <c r="R119" s="78"/>
      <c r="S119" s="79"/>
      <c r="T119" s="212"/>
      <c r="U119" s="80"/>
      <c r="V119" s="212"/>
      <c r="W119" s="81"/>
      <c r="Y119" s="1"/>
    </row>
    <row r="120" spans="12:28" ht="13.5" thickBot="1">
      <c r="L120" s="61" t="s">
        <v>15</v>
      </c>
      <c r="M120" s="78">
        <v>5</v>
      </c>
      <c r="N120" s="79">
        <v>3</v>
      </c>
      <c r="O120" s="212">
        <f>M120+N120</f>
        <v>8</v>
      </c>
      <c r="P120" s="80">
        <v>0</v>
      </c>
      <c r="Q120" s="212">
        <f>O120+P120</f>
        <v>8</v>
      </c>
      <c r="R120" s="78"/>
      <c r="S120" s="79"/>
      <c r="T120" s="212"/>
      <c r="U120" s="80"/>
      <c r="V120" s="212"/>
      <c r="W120" s="81"/>
    </row>
    <row r="121" spans="12:28" ht="14.25" thickTop="1" thickBot="1">
      <c r="L121" s="82" t="s">
        <v>61</v>
      </c>
      <c r="M121" s="83">
        <f t="shared" ref="M121:Q121" si="185">+M117+M119+M120</f>
        <v>13</v>
      </c>
      <c r="N121" s="84">
        <f t="shared" si="185"/>
        <v>10</v>
      </c>
      <c r="O121" s="213">
        <f t="shared" si="185"/>
        <v>23</v>
      </c>
      <c r="P121" s="83">
        <f t="shared" si="185"/>
        <v>0</v>
      </c>
      <c r="Q121" s="213">
        <f t="shared" si="185"/>
        <v>23</v>
      </c>
      <c r="R121" s="83"/>
      <c r="S121" s="84"/>
      <c r="T121" s="213"/>
      <c r="U121" s="83"/>
      <c r="V121" s="213"/>
      <c r="W121" s="85"/>
      <c r="X121" s="347"/>
      <c r="Y121" s="347"/>
      <c r="Z121" s="359"/>
      <c r="AA121" s="347"/>
      <c r="AB121" s="347"/>
    </row>
    <row r="122" spans="12:28" ht="13.5" thickTop="1">
      <c r="L122" s="61" t="s">
        <v>16</v>
      </c>
      <c r="M122" s="78">
        <v>4</v>
      </c>
      <c r="N122" s="79">
        <v>9</v>
      </c>
      <c r="O122" s="212">
        <f>SUM(M122:N122)</f>
        <v>13</v>
      </c>
      <c r="P122" s="80">
        <v>0</v>
      </c>
      <c r="Q122" s="212">
        <f>O122+P122</f>
        <v>13</v>
      </c>
      <c r="R122" s="78"/>
      <c r="S122" s="79"/>
      <c r="T122" s="212"/>
      <c r="U122" s="80"/>
      <c r="V122" s="212"/>
      <c r="W122" s="81"/>
      <c r="Y122" s="1"/>
    </row>
    <row r="123" spans="12:28">
      <c r="L123" s="61" t="s">
        <v>17</v>
      </c>
      <c r="M123" s="78">
        <v>3</v>
      </c>
      <c r="N123" s="79">
        <v>5</v>
      </c>
      <c r="O123" s="212">
        <f>SUM(M123:N123)</f>
        <v>8</v>
      </c>
      <c r="P123" s="80">
        <v>0</v>
      </c>
      <c r="Q123" s="212">
        <f>O123+P123</f>
        <v>8</v>
      </c>
      <c r="R123" s="78"/>
      <c r="S123" s="79"/>
      <c r="T123" s="212"/>
      <c r="U123" s="80"/>
      <c r="V123" s="212"/>
      <c r="W123" s="81"/>
      <c r="Y123" s="1"/>
    </row>
    <row r="124" spans="12:28" ht="13.5" thickBot="1">
      <c r="L124" s="61" t="s">
        <v>18</v>
      </c>
      <c r="M124" s="78">
        <v>5</v>
      </c>
      <c r="N124" s="79">
        <v>3</v>
      </c>
      <c r="O124" s="214">
        <f>SUM(M124:N124)</f>
        <v>8</v>
      </c>
      <c r="P124" s="86">
        <v>0</v>
      </c>
      <c r="Q124" s="214">
        <f>O124+P124</f>
        <v>8</v>
      </c>
      <c r="R124" s="78"/>
      <c r="S124" s="79"/>
      <c r="T124" s="214"/>
      <c r="U124" s="86"/>
      <c r="V124" s="214"/>
      <c r="W124" s="81"/>
      <c r="Y124" s="1"/>
    </row>
    <row r="125" spans="12:28" ht="14.25" thickTop="1" thickBot="1">
      <c r="L125" s="87" t="s">
        <v>19</v>
      </c>
      <c r="M125" s="88">
        <f t="shared" ref="M125:Q125" si="186">+M122+M123+M124</f>
        <v>12</v>
      </c>
      <c r="N125" s="88">
        <f t="shared" si="186"/>
        <v>17</v>
      </c>
      <c r="O125" s="215">
        <f t="shared" si="186"/>
        <v>29</v>
      </c>
      <c r="P125" s="89">
        <f t="shared" si="186"/>
        <v>0</v>
      </c>
      <c r="Q125" s="215">
        <f t="shared" si="186"/>
        <v>29</v>
      </c>
      <c r="R125" s="88"/>
      <c r="S125" s="88"/>
      <c r="T125" s="215"/>
      <c r="U125" s="89"/>
      <c r="V125" s="215"/>
      <c r="W125" s="90"/>
      <c r="Y125" s="1"/>
    </row>
    <row r="126" spans="12:28" ht="13.5" thickTop="1">
      <c r="L126" s="61" t="s">
        <v>21</v>
      </c>
      <c r="M126" s="78">
        <v>4</v>
      </c>
      <c r="N126" s="79">
        <v>4</v>
      </c>
      <c r="O126" s="214">
        <f>SUM(M126:N126)</f>
        <v>8</v>
      </c>
      <c r="P126" s="91">
        <v>0</v>
      </c>
      <c r="Q126" s="214">
        <f>O126+P126</f>
        <v>8</v>
      </c>
      <c r="R126" s="78"/>
      <c r="S126" s="79"/>
      <c r="T126" s="214"/>
      <c r="U126" s="91"/>
      <c r="V126" s="214"/>
      <c r="W126" s="81"/>
      <c r="Y126" s="1"/>
    </row>
    <row r="127" spans="12:28">
      <c r="L127" s="61" t="s">
        <v>22</v>
      </c>
      <c r="M127" s="78">
        <v>5</v>
      </c>
      <c r="N127" s="79">
        <v>7</v>
      </c>
      <c r="O127" s="214">
        <f>SUM(M127:N127)</f>
        <v>12</v>
      </c>
      <c r="P127" s="80">
        <v>0</v>
      </c>
      <c r="Q127" s="214">
        <f>O127+P127</f>
        <v>12</v>
      </c>
      <c r="R127" s="78"/>
      <c r="S127" s="79"/>
      <c r="T127" s="214"/>
      <c r="U127" s="80"/>
      <c r="V127" s="214"/>
      <c r="W127" s="81"/>
      <c r="Y127" s="1"/>
    </row>
    <row r="128" spans="12:28" ht="13.5" thickBot="1">
      <c r="L128" s="61" t="s">
        <v>23</v>
      </c>
      <c r="M128" s="78">
        <v>4</v>
      </c>
      <c r="N128" s="79">
        <v>5</v>
      </c>
      <c r="O128" s="214">
        <f>SUM(M128:N128)</f>
        <v>9</v>
      </c>
      <c r="P128" s="80">
        <v>0</v>
      </c>
      <c r="Q128" s="214">
        <f>O128+P128</f>
        <v>9</v>
      </c>
      <c r="R128" s="78"/>
      <c r="S128" s="79"/>
      <c r="T128" s="214"/>
      <c r="U128" s="80"/>
      <c r="V128" s="214"/>
      <c r="W128" s="81"/>
      <c r="Y128" s="1"/>
    </row>
    <row r="129" spans="12:28" ht="14.25" thickTop="1" thickBot="1">
      <c r="L129" s="82" t="s">
        <v>24</v>
      </c>
      <c r="M129" s="83">
        <f t="shared" ref="M129:Q129" si="187">+M126+M127+M128</f>
        <v>13</v>
      </c>
      <c r="N129" s="84">
        <f t="shared" si="187"/>
        <v>16</v>
      </c>
      <c r="O129" s="213">
        <f t="shared" si="187"/>
        <v>29</v>
      </c>
      <c r="P129" s="83">
        <f t="shared" si="187"/>
        <v>0</v>
      </c>
      <c r="Q129" s="213">
        <f t="shared" si="187"/>
        <v>29</v>
      </c>
      <c r="R129" s="83"/>
      <c r="S129" s="84"/>
      <c r="T129" s="213"/>
      <c r="U129" s="83"/>
      <c r="V129" s="213"/>
      <c r="W129" s="85"/>
      <c r="X129" s="347"/>
      <c r="Z129" s="348"/>
    </row>
    <row r="130" spans="12:28" ht="14.25" thickTop="1" thickBot="1">
      <c r="L130" s="82" t="s">
        <v>7</v>
      </c>
      <c r="M130" s="83">
        <f>+M121+M125+M129</f>
        <v>38</v>
      </c>
      <c r="N130" s="84">
        <f t="shared" ref="N130:Q130" si="188">+N121+N125+N129</f>
        <v>43</v>
      </c>
      <c r="O130" s="213">
        <f t="shared" si="188"/>
        <v>81</v>
      </c>
      <c r="P130" s="83">
        <f t="shared" si="188"/>
        <v>0</v>
      </c>
      <c r="Q130" s="213">
        <f t="shared" si="188"/>
        <v>81</v>
      </c>
      <c r="R130" s="83"/>
      <c r="S130" s="84"/>
      <c r="T130" s="213"/>
      <c r="U130" s="83"/>
      <c r="V130" s="213"/>
      <c r="W130" s="85"/>
      <c r="X130" s="347"/>
      <c r="Y130" s="347"/>
      <c r="Z130" s="359"/>
      <c r="AA130" s="347"/>
      <c r="AB130" s="347"/>
    </row>
    <row r="131" spans="12:28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8" ht="13.5" thickTop="1">
      <c r="L132" s="442" t="s">
        <v>42</v>
      </c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4"/>
    </row>
    <row r="133" spans="12:28" ht="13.5" thickBot="1">
      <c r="L133" s="445" t="s">
        <v>45</v>
      </c>
      <c r="M133" s="446"/>
      <c r="N133" s="446"/>
      <c r="O133" s="446"/>
      <c r="P133" s="446"/>
      <c r="Q133" s="446"/>
      <c r="R133" s="446"/>
      <c r="S133" s="446"/>
      <c r="T133" s="446"/>
      <c r="U133" s="446"/>
      <c r="V133" s="446"/>
      <c r="W133" s="447"/>
      <c r="Y133" s="1"/>
    </row>
    <row r="134" spans="12:28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  <c r="Y134" s="1"/>
    </row>
    <row r="135" spans="12:28" ht="14.25" thickTop="1" thickBot="1">
      <c r="L135" s="59"/>
      <c r="M135" s="230" t="s">
        <v>59</v>
      </c>
      <c r="N135" s="231"/>
      <c r="O135" s="232"/>
      <c r="P135" s="230"/>
      <c r="Q135" s="230"/>
      <c r="R135" s="230" t="s">
        <v>63</v>
      </c>
      <c r="S135" s="231"/>
      <c r="T135" s="232"/>
      <c r="U135" s="230"/>
      <c r="V135" s="230"/>
      <c r="W135" s="389" t="s">
        <v>2</v>
      </c>
      <c r="Y135" s="1"/>
    </row>
    <row r="136" spans="12:28" ht="13.5" thickTop="1">
      <c r="L136" s="61" t="s">
        <v>3</v>
      </c>
      <c r="M136" s="62"/>
      <c r="N136" s="63"/>
      <c r="O136" s="64"/>
      <c r="P136" s="65"/>
      <c r="Q136" s="104"/>
      <c r="R136" s="62"/>
      <c r="S136" s="63"/>
      <c r="T136" s="64"/>
      <c r="U136" s="65"/>
      <c r="V136" s="104"/>
      <c r="W136" s="390" t="s">
        <v>4</v>
      </c>
      <c r="Y136" s="1"/>
    </row>
    <row r="137" spans="12:28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105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105" t="s">
        <v>7</v>
      </c>
      <c r="W137" s="391"/>
      <c r="Y137" s="1"/>
    </row>
    <row r="138" spans="12:28" ht="5.25" customHeight="1" thickTop="1">
      <c r="L138" s="61"/>
      <c r="M138" s="73"/>
      <c r="N138" s="74"/>
      <c r="O138" s="75"/>
      <c r="P138" s="76"/>
      <c r="Q138" s="106"/>
      <c r="R138" s="73"/>
      <c r="S138" s="74"/>
      <c r="T138" s="75"/>
      <c r="U138" s="76"/>
      <c r="V138" s="154"/>
      <c r="W138" s="77"/>
      <c r="Y138" s="1"/>
    </row>
    <row r="139" spans="12:28">
      <c r="L139" s="61" t="s">
        <v>10</v>
      </c>
      <c r="M139" s="78">
        <f t="shared" ref="M139:N141" si="189">+M87+M113</f>
        <v>5</v>
      </c>
      <c r="N139" s="79">
        <f t="shared" si="189"/>
        <v>2</v>
      </c>
      <c r="O139" s="212">
        <f>M139+N139</f>
        <v>7</v>
      </c>
      <c r="P139" s="80">
        <f>+P87+P113</f>
        <v>0</v>
      </c>
      <c r="Q139" s="223">
        <f t="shared" ref="Q139:Q141" si="190">O139+P139</f>
        <v>7</v>
      </c>
      <c r="R139" s="78">
        <f t="shared" ref="R139:S141" si="191">+R87+R113</f>
        <v>4</v>
      </c>
      <c r="S139" s="79">
        <f t="shared" si="191"/>
        <v>4</v>
      </c>
      <c r="T139" s="212">
        <f>R139+S139</f>
        <v>8</v>
      </c>
      <c r="U139" s="80">
        <f>+U87+U113</f>
        <v>0</v>
      </c>
      <c r="V139" s="224">
        <f>T139+U139</f>
        <v>8</v>
      </c>
      <c r="W139" s="81">
        <f>IF(Q139=0,0,((V139/Q139)-1)*100)</f>
        <v>14.285714285714279</v>
      </c>
      <c r="X139" s="347"/>
      <c r="Z139" s="348"/>
    </row>
    <row r="140" spans="12:28">
      <c r="L140" s="61" t="s">
        <v>11</v>
      </c>
      <c r="M140" s="78">
        <f t="shared" si="189"/>
        <v>4</v>
      </c>
      <c r="N140" s="79">
        <f t="shared" si="189"/>
        <v>2</v>
      </c>
      <c r="O140" s="212">
        <f>M140+N140</f>
        <v>6</v>
      </c>
      <c r="P140" s="80">
        <f>+P88+P114</f>
        <v>0</v>
      </c>
      <c r="Q140" s="223">
        <f t="shared" si="190"/>
        <v>6</v>
      </c>
      <c r="R140" s="78">
        <f t="shared" si="191"/>
        <v>6</v>
      </c>
      <c r="S140" s="79">
        <f t="shared" si="191"/>
        <v>4</v>
      </c>
      <c r="T140" s="212">
        <f>R140+S140</f>
        <v>10</v>
      </c>
      <c r="U140" s="80">
        <f>+U88+U114</f>
        <v>0</v>
      </c>
      <c r="V140" s="224">
        <f>T140+U140</f>
        <v>10</v>
      </c>
      <c r="W140" s="81">
        <f>IF(Q140=0,0,((V140/Q140)-1)*100)</f>
        <v>66.666666666666671</v>
      </c>
      <c r="X140" s="347"/>
      <c r="Z140" s="348"/>
    </row>
    <row r="141" spans="12:28" ht="13.5" thickBot="1">
      <c r="L141" s="67" t="s">
        <v>12</v>
      </c>
      <c r="M141" s="78">
        <f t="shared" si="189"/>
        <v>7</v>
      </c>
      <c r="N141" s="79">
        <f t="shared" si="189"/>
        <v>3</v>
      </c>
      <c r="O141" s="212">
        <f>M141+N141</f>
        <v>10</v>
      </c>
      <c r="P141" s="80">
        <f>+P89+P115</f>
        <v>0</v>
      </c>
      <c r="Q141" s="223">
        <f t="shared" si="190"/>
        <v>10</v>
      </c>
      <c r="R141" s="78">
        <f t="shared" si="191"/>
        <v>7</v>
      </c>
      <c r="S141" s="79">
        <f t="shared" si="191"/>
        <v>10</v>
      </c>
      <c r="T141" s="212">
        <f>R141+S141</f>
        <v>17</v>
      </c>
      <c r="U141" s="80">
        <f>+U89+U115</f>
        <v>0</v>
      </c>
      <c r="V141" s="224">
        <f>T141+U141</f>
        <v>17</v>
      </c>
      <c r="W141" s="81">
        <f>IF(Q141=0,0,((V141/Q141)-1)*100)</f>
        <v>70</v>
      </c>
      <c r="Y141" s="1"/>
    </row>
    <row r="142" spans="12:28" ht="14.25" thickTop="1" thickBot="1">
      <c r="L142" s="82" t="s">
        <v>57</v>
      </c>
      <c r="M142" s="83">
        <f>+M139+M140+M141</f>
        <v>16</v>
      </c>
      <c r="N142" s="84">
        <f t="shared" ref="N142" si="192">+N139+N140+N141</f>
        <v>7</v>
      </c>
      <c r="O142" s="213">
        <f t="shared" ref="O142" si="193">+O139+O140+O141</f>
        <v>23</v>
      </c>
      <c r="P142" s="83">
        <f t="shared" ref="P142" si="194">+P139+P140+P141</f>
        <v>0</v>
      </c>
      <c r="Q142" s="213">
        <f t="shared" ref="Q142" si="195">+Q139+Q140+Q141</f>
        <v>23</v>
      </c>
      <c r="R142" s="83">
        <f t="shared" ref="R142" si="196">+R139+R140+R141</f>
        <v>17</v>
      </c>
      <c r="S142" s="84">
        <f t="shared" ref="S142" si="197">+S139+S140+S141</f>
        <v>18</v>
      </c>
      <c r="T142" s="213">
        <f t="shared" ref="T142" si="198">+T139+T140+T141</f>
        <v>35</v>
      </c>
      <c r="U142" s="83">
        <f t="shared" ref="U142" si="199">+U139+U140+U141</f>
        <v>0</v>
      </c>
      <c r="V142" s="213">
        <f t="shared" ref="V142" si="200">+V139+V140+V141</f>
        <v>35</v>
      </c>
      <c r="W142" s="85">
        <f t="shared" ref="W142" si="201">IF(Q142=0,0,((V142/Q142)-1)*100)</f>
        <v>52.173913043478272</v>
      </c>
      <c r="X142" s="347"/>
      <c r="Y142" s="360"/>
      <c r="Z142" s="359"/>
    </row>
    <row r="143" spans="12:28" ht="14.25" thickTop="1" thickBot="1">
      <c r="L143" s="61" t="s">
        <v>13</v>
      </c>
      <c r="M143" s="78">
        <f>+M91+M117</f>
        <v>4</v>
      </c>
      <c r="N143" s="79">
        <f>+N91+N117</f>
        <v>4</v>
      </c>
      <c r="O143" s="212">
        <f t="shared" ref="O143:O154" si="202">M143+N143</f>
        <v>8</v>
      </c>
      <c r="P143" s="80">
        <f>+P91+P117</f>
        <v>0</v>
      </c>
      <c r="Q143" s="223">
        <f t="shared" ref="Q143:Q145" si="203">O143+P143</f>
        <v>8</v>
      </c>
      <c r="R143" s="78">
        <f>+R91+R117</f>
        <v>6</v>
      </c>
      <c r="S143" s="79">
        <f>+S91+S117</f>
        <v>9</v>
      </c>
      <c r="T143" s="212">
        <f t="shared" ref="T143" si="204">R143+S143</f>
        <v>15</v>
      </c>
      <c r="U143" s="80">
        <f>+U91+U117</f>
        <v>0</v>
      </c>
      <c r="V143" s="224">
        <f>T143+U143</f>
        <v>15</v>
      </c>
      <c r="W143" s="81">
        <f>IF(Q143=0,0,((V143/Q143)-1)*100)</f>
        <v>87.5</v>
      </c>
      <c r="X143" s="347"/>
      <c r="Y143" s="347"/>
      <c r="Z143" s="359"/>
    </row>
    <row r="144" spans="12:28" ht="14.25" thickTop="1" thickBot="1">
      <c r="L144" s="82" t="s">
        <v>64</v>
      </c>
      <c r="M144" s="83">
        <f>+M142+M143</f>
        <v>20</v>
      </c>
      <c r="N144" s="84">
        <f t="shared" ref="N144" si="205">+N142+N143</f>
        <v>11</v>
      </c>
      <c r="O144" s="213">
        <f t="shared" ref="O144" si="206">+O142+O143</f>
        <v>31</v>
      </c>
      <c r="P144" s="83">
        <f t="shared" ref="P144" si="207">+P142+P143</f>
        <v>0</v>
      </c>
      <c r="Q144" s="213">
        <f t="shared" ref="Q144" si="208">+Q142+Q143</f>
        <v>31</v>
      </c>
      <c r="R144" s="83">
        <f t="shared" ref="R144" si="209">+R142+R143</f>
        <v>23</v>
      </c>
      <c r="S144" s="84">
        <f t="shared" ref="S144" si="210">+S142+S143</f>
        <v>27</v>
      </c>
      <c r="T144" s="213">
        <f t="shared" ref="T144" si="211">+T142+T143</f>
        <v>50</v>
      </c>
      <c r="U144" s="83">
        <f t="shared" ref="U144" si="212">+U142+U143</f>
        <v>0</v>
      </c>
      <c r="V144" s="213">
        <f t="shared" ref="V144" si="213">+V142+V143</f>
        <v>50</v>
      </c>
      <c r="W144" s="85">
        <f>IF(Q144=0,0,((V144/Q144)-1)*100)</f>
        <v>61.290322580645153</v>
      </c>
      <c r="X144" s="347"/>
      <c r="Y144" s="347"/>
      <c r="Z144" s="359"/>
      <c r="AA144" s="347"/>
      <c r="AB144" s="347"/>
    </row>
    <row r="145" spans="12:28" ht="13.5" thickTop="1">
      <c r="L145" s="61" t="s">
        <v>14</v>
      </c>
      <c r="M145" s="78">
        <f>+M93+M119</f>
        <v>4</v>
      </c>
      <c r="N145" s="79">
        <f>+N93+N119</f>
        <v>3</v>
      </c>
      <c r="O145" s="212">
        <f t="shared" si="202"/>
        <v>7</v>
      </c>
      <c r="P145" s="80">
        <f>+P93+P119</f>
        <v>0</v>
      </c>
      <c r="Q145" s="223">
        <f t="shared" si="203"/>
        <v>7</v>
      </c>
      <c r="R145" s="78"/>
      <c r="S145" s="79"/>
      <c r="T145" s="212"/>
      <c r="U145" s="80"/>
      <c r="V145" s="224"/>
      <c r="W145" s="81"/>
      <c r="Y145" s="1"/>
      <c r="AB145" s="347"/>
    </row>
    <row r="146" spans="12:28" ht="13.5" thickBot="1">
      <c r="L146" s="61" t="s">
        <v>15</v>
      </c>
      <c r="M146" s="78">
        <f>+M94+M120</f>
        <v>5</v>
      </c>
      <c r="N146" s="79">
        <f>+N94+N120</f>
        <v>3</v>
      </c>
      <c r="O146" s="212">
        <f>M146+N146</f>
        <v>8</v>
      </c>
      <c r="P146" s="80">
        <f>+P94+P120</f>
        <v>0</v>
      </c>
      <c r="Q146" s="223">
        <f>O146+P146</f>
        <v>8</v>
      </c>
      <c r="R146" s="78"/>
      <c r="S146" s="79"/>
      <c r="T146" s="212"/>
      <c r="U146" s="80"/>
      <c r="V146" s="224"/>
      <c r="W146" s="81"/>
      <c r="Y146" s="1"/>
    </row>
    <row r="147" spans="12:28" ht="14.25" thickTop="1" thickBot="1">
      <c r="L147" s="82" t="s">
        <v>61</v>
      </c>
      <c r="M147" s="83">
        <f>+M143+M145+M146</f>
        <v>13</v>
      </c>
      <c r="N147" s="84">
        <f t="shared" ref="N147" si="214">+N143+N145+N146</f>
        <v>10</v>
      </c>
      <c r="O147" s="213">
        <f t="shared" ref="O147" si="215">+O143+O145+O146</f>
        <v>23</v>
      </c>
      <c r="P147" s="83">
        <f t="shared" ref="P147" si="216">+P143+P145+P146</f>
        <v>0</v>
      </c>
      <c r="Q147" s="213">
        <f t="shared" ref="Q147" si="217">+Q143+Q145+Q146</f>
        <v>23</v>
      </c>
      <c r="R147" s="83"/>
      <c r="S147" s="84"/>
      <c r="T147" s="213"/>
      <c r="U147" s="83"/>
      <c r="V147" s="213"/>
      <c r="W147" s="85"/>
      <c r="X147" s="347"/>
      <c r="Y147" s="347"/>
      <c r="Z147" s="359"/>
      <c r="AA147" s="347"/>
      <c r="AB147" s="347"/>
    </row>
    <row r="148" spans="12:28" ht="13.5" thickTop="1">
      <c r="L148" s="61" t="s">
        <v>16</v>
      </c>
      <c r="M148" s="78">
        <f t="shared" ref="M148:N150" si="218">+M96+M122</f>
        <v>4</v>
      </c>
      <c r="N148" s="79">
        <f t="shared" si="218"/>
        <v>9</v>
      </c>
      <c r="O148" s="212">
        <f t="shared" si="202"/>
        <v>13</v>
      </c>
      <c r="P148" s="80">
        <f>+P96+P122</f>
        <v>0</v>
      </c>
      <c r="Q148" s="223">
        <f t="shared" ref="Q148:Q154" si="219">O148+P148</f>
        <v>13</v>
      </c>
      <c r="R148" s="78"/>
      <c r="S148" s="79"/>
      <c r="T148" s="212"/>
      <c r="U148" s="80"/>
      <c r="V148" s="224"/>
      <c r="W148" s="81"/>
      <c r="Y148" s="1"/>
    </row>
    <row r="149" spans="12:28">
      <c r="L149" s="61" t="s">
        <v>17</v>
      </c>
      <c r="M149" s="78">
        <f t="shared" si="218"/>
        <v>3</v>
      </c>
      <c r="N149" s="79">
        <f t="shared" si="218"/>
        <v>5</v>
      </c>
      <c r="O149" s="212">
        <f>M149+N149</f>
        <v>8</v>
      </c>
      <c r="P149" s="80">
        <f>+P97+P123</f>
        <v>0</v>
      </c>
      <c r="Q149" s="223">
        <f>O149+P149</f>
        <v>8</v>
      </c>
      <c r="R149" s="78"/>
      <c r="S149" s="79"/>
      <c r="T149" s="212"/>
      <c r="U149" s="80"/>
      <c r="V149" s="224"/>
      <c r="W149" s="81"/>
      <c r="Y149" s="1"/>
    </row>
    <row r="150" spans="12:28" ht="13.5" thickBot="1">
      <c r="L150" s="61" t="s">
        <v>18</v>
      </c>
      <c r="M150" s="78">
        <f t="shared" si="218"/>
        <v>5</v>
      </c>
      <c r="N150" s="79">
        <f t="shared" si="218"/>
        <v>3</v>
      </c>
      <c r="O150" s="214">
        <f t="shared" si="202"/>
        <v>8</v>
      </c>
      <c r="P150" s="86">
        <f>+P98+P124</f>
        <v>0</v>
      </c>
      <c r="Q150" s="223">
        <f t="shared" si="219"/>
        <v>8</v>
      </c>
      <c r="R150" s="78"/>
      <c r="S150" s="79"/>
      <c r="T150" s="214"/>
      <c r="U150" s="86"/>
      <c r="V150" s="224"/>
      <c r="W150" s="81"/>
      <c r="Y150" s="1"/>
    </row>
    <row r="151" spans="12:28" ht="14.25" thickTop="1" thickBot="1">
      <c r="L151" s="87" t="s">
        <v>39</v>
      </c>
      <c r="M151" s="83">
        <f>+M148+M149+M150</f>
        <v>12</v>
      </c>
      <c r="N151" s="84">
        <f t="shared" ref="N151" si="220">+N148+N149+N150</f>
        <v>17</v>
      </c>
      <c r="O151" s="213">
        <f t="shared" ref="O151" si="221">+O148+O149+O150</f>
        <v>29</v>
      </c>
      <c r="P151" s="83">
        <f t="shared" ref="P151" si="222">+P148+P149+P150</f>
        <v>0</v>
      </c>
      <c r="Q151" s="213">
        <f t="shared" ref="Q151" si="223">+Q148+Q149+Q150</f>
        <v>29</v>
      </c>
      <c r="R151" s="83"/>
      <c r="S151" s="84"/>
      <c r="T151" s="213"/>
      <c r="U151" s="83"/>
      <c r="V151" s="213"/>
      <c r="W151" s="90"/>
      <c r="Y151" s="1"/>
    </row>
    <row r="152" spans="12:28" ht="13.5" thickTop="1">
      <c r="L152" s="61" t="s">
        <v>21</v>
      </c>
      <c r="M152" s="78">
        <f t="shared" ref="M152:N154" si="224">+M100+M126</f>
        <v>4</v>
      </c>
      <c r="N152" s="79">
        <f t="shared" si="224"/>
        <v>4</v>
      </c>
      <c r="O152" s="214">
        <f t="shared" si="202"/>
        <v>8</v>
      </c>
      <c r="P152" s="91">
        <f>+P100+P126</f>
        <v>0</v>
      </c>
      <c r="Q152" s="223">
        <f t="shared" si="219"/>
        <v>8</v>
      </c>
      <c r="R152" s="78"/>
      <c r="S152" s="79"/>
      <c r="T152" s="214"/>
      <c r="U152" s="91"/>
      <c r="V152" s="224"/>
      <c r="W152" s="81"/>
      <c r="Y152" s="1"/>
    </row>
    <row r="153" spans="12:28">
      <c r="L153" s="61" t="s">
        <v>22</v>
      </c>
      <c r="M153" s="78">
        <f t="shared" si="224"/>
        <v>5</v>
      </c>
      <c r="N153" s="79">
        <f t="shared" si="224"/>
        <v>7</v>
      </c>
      <c r="O153" s="214">
        <f t="shared" si="202"/>
        <v>12</v>
      </c>
      <c r="P153" s="80">
        <f>+P101+P127</f>
        <v>0</v>
      </c>
      <c r="Q153" s="223">
        <f t="shared" si="219"/>
        <v>12</v>
      </c>
      <c r="R153" s="78"/>
      <c r="S153" s="79"/>
      <c r="T153" s="214"/>
      <c r="U153" s="80"/>
      <c r="V153" s="224"/>
      <c r="W153" s="81"/>
      <c r="X153" s="347"/>
      <c r="Z153" s="348"/>
    </row>
    <row r="154" spans="12:28" ht="13.5" thickBot="1">
      <c r="L154" s="61" t="s">
        <v>23</v>
      </c>
      <c r="M154" s="78">
        <f t="shared" si="224"/>
        <v>4</v>
      </c>
      <c r="N154" s="79">
        <f t="shared" si="224"/>
        <v>5</v>
      </c>
      <c r="O154" s="214">
        <f t="shared" si="202"/>
        <v>9</v>
      </c>
      <c r="P154" s="80">
        <f>+P102+P128</f>
        <v>0</v>
      </c>
      <c r="Q154" s="223">
        <f t="shared" si="219"/>
        <v>9</v>
      </c>
      <c r="R154" s="78"/>
      <c r="S154" s="79"/>
      <c r="T154" s="214"/>
      <c r="U154" s="80"/>
      <c r="V154" s="224"/>
      <c r="W154" s="81"/>
    </row>
    <row r="155" spans="12:28" ht="14.25" thickTop="1" thickBot="1">
      <c r="L155" s="82" t="s">
        <v>40</v>
      </c>
      <c r="M155" s="83">
        <f>+M152+M153+M154</f>
        <v>13</v>
      </c>
      <c r="N155" s="84">
        <f t="shared" ref="N155" si="225">+N152+N153+N154</f>
        <v>16</v>
      </c>
      <c r="O155" s="213">
        <f t="shared" ref="O155" si="226">+O152+O153+O154</f>
        <v>29</v>
      </c>
      <c r="P155" s="83">
        <f t="shared" ref="P155" si="227">+P152+P153+P154</f>
        <v>0</v>
      </c>
      <c r="Q155" s="213">
        <f t="shared" ref="Q155" si="228">+Q152+Q153+Q154</f>
        <v>29</v>
      </c>
      <c r="R155" s="83"/>
      <c r="S155" s="84"/>
      <c r="T155" s="213"/>
      <c r="U155" s="83"/>
      <c r="V155" s="213"/>
      <c r="W155" s="85"/>
    </row>
    <row r="156" spans="12:28" ht="14.25" thickTop="1" thickBot="1">
      <c r="L156" s="82" t="s">
        <v>7</v>
      </c>
      <c r="M156" s="83">
        <f>+M147+M151+M155</f>
        <v>38</v>
      </c>
      <c r="N156" s="84">
        <f t="shared" ref="N156:Q156" si="229">+N147+N151+N155</f>
        <v>43</v>
      </c>
      <c r="O156" s="213">
        <f t="shared" si="229"/>
        <v>81</v>
      </c>
      <c r="P156" s="83">
        <f t="shared" si="229"/>
        <v>0</v>
      </c>
      <c r="Q156" s="213">
        <f t="shared" si="229"/>
        <v>81</v>
      </c>
      <c r="R156" s="83"/>
      <c r="S156" s="84"/>
      <c r="T156" s="213"/>
      <c r="U156" s="83"/>
      <c r="V156" s="213"/>
      <c r="W156" s="85"/>
      <c r="X156" s="347"/>
      <c r="Y156" s="347"/>
      <c r="Z156" s="359"/>
      <c r="AA156" s="347"/>
      <c r="AB156" s="347"/>
    </row>
    <row r="157" spans="12:28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Y157" s="1"/>
    </row>
    <row r="158" spans="12:28" ht="13.5" thickTop="1">
      <c r="L158" s="463" t="s">
        <v>54</v>
      </c>
      <c r="M158" s="464"/>
      <c r="N158" s="464"/>
      <c r="O158" s="464"/>
      <c r="P158" s="464"/>
      <c r="Q158" s="464"/>
      <c r="R158" s="464"/>
      <c r="S158" s="464"/>
      <c r="T158" s="464"/>
      <c r="U158" s="464"/>
      <c r="V158" s="464"/>
      <c r="W158" s="465"/>
      <c r="Y158" s="1"/>
    </row>
    <row r="159" spans="12:28" ht="13.5" customHeight="1" thickBot="1">
      <c r="L159" s="466" t="s">
        <v>51</v>
      </c>
      <c r="M159" s="467"/>
      <c r="N159" s="467"/>
      <c r="O159" s="467"/>
      <c r="P159" s="467"/>
      <c r="Q159" s="467"/>
      <c r="R159" s="467"/>
      <c r="S159" s="467"/>
      <c r="T159" s="467"/>
      <c r="U159" s="467"/>
      <c r="V159" s="467"/>
      <c r="W159" s="468"/>
      <c r="Y159" s="1"/>
    </row>
    <row r="160" spans="12:28" ht="14.25" thickTop="1" thickBot="1">
      <c r="L160" s="255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7" t="s">
        <v>34</v>
      </c>
      <c r="Y160" s="1"/>
    </row>
    <row r="161" spans="12:27" ht="14.25" thickTop="1" thickBot="1">
      <c r="L161" s="258"/>
      <c r="M161" s="259" t="s">
        <v>59</v>
      </c>
      <c r="N161" s="260"/>
      <c r="O161" s="298"/>
      <c r="P161" s="259"/>
      <c r="Q161" s="259"/>
      <c r="R161" s="259" t="s">
        <v>63</v>
      </c>
      <c r="S161" s="260"/>
      <c r="T161" s="298"/>
      <c r="U161" s="259"/>
      <c r="V161" s="259"/>
      <c r="W161" s="386" t="s">
        <v>2</v>
      </c>
      <c r="Y161" s="1"/>
    </row>
    <row r="162" spans="12:27" ht="13.5" thickTop="1">
      <c r="L162" s="262" t="s">
        <v>3</v>
      </c>
      <c r="M162" s="263"/>
      <c r="N162" s="264"/>
      <c r="O162" s="265"/>
      <c r="P162" s="266"/>
      <c r="Q162" s="265"/>
      <c r="R162" s="263"/>
      <c r="S162" s="264"/>
      <c r="T162" s="265"/>
      <c r="U162" s="266"/>
      <c r="V162" s="265"/>
      <c r="W162" s="387" t="s">
        <v>4</v>
      </c>
      <c r="Y162" s="1"/>
    </row>
    <row r="163" spans="12:27" ht="13.5" thickBot="1">
      <c r="L163" s="268"/>
      <c r="M163" s="269" t="s">
        <v>35</v>
      </c>
      <c r="N163" s="270" t="s">
        <v>36</v>
      </c>
      <c r="O163" s="271" t="s">
        <v>37</v>
      </c>
      <c r="P163" s="272" t="s">
        <v>32</v>
      </c>
      <c r="Q163" s="271" t="s">
        <v>7</v>
      </c>
      <c r="R163" s="269" t="s">
        <v>35</v>
      </c>
      <c r="S163" s="270" t="s">
        <v>36</v>
      </c>
      <c r="T163" s="271" t="s">
        <v>37</v>
      </c>
      <c r="U163" s="272" t="s">
        <v>32</v>
      </c>
      <c r="V163" s="271" t="s">
        <v>7</v>
      </c>
      <c r="W163" s="388"/>
      <c r="Y163" s="1"/>
    </row>
    <row r="164" spans="12:27" ht="5.25" customHeight="1" thickTop="1">
      <c r="L164" s="262"/>
      <c r="M164" s="274"/>
      <c r="N164" s="275"/>
      <c r="O164" s="276"/>
      <c r="P164" s="277"/>
      <c r="Q164" s="276"/>
      <c r="R164" s="274"/>
      <c r="S164" s="275"/>
      <c r="T164" s="276"/>
      <c r="U164" s="277"/>
      <c r="V164" s="276"/>
      <c r="W164" s="278"/>
      <c r="Y164" s="1"/>
    </row>
    <row r="165" spans="12:27">
      <c r="L165" s="262" t="s">
        <v>10</v>
      </c>
      <c r="M165" s="279">
        <v>0</v>
      </c>
      <c r="N165" s="280">
        <v>0</v>
      </c>
      <c r="O165" s="281">
        <f>M165+N165</f>
        <v>0</v>
      </c>
      <c r="P165" s="282">
        <v>0</v>
      </c>
      <c r="Q165" s="281">
        <f>O165+P165</f>
        <v>0</v>
      </c>
      <c r="R165" s="279">
        <v>0</v>
      </c>
      <c r="S165" s="280">
        <v>0</v>
      </c>
      <c r="T165" s="281">
        <f>R165+S165</f>
        <v>0</v>
      </c>
      <c r="U165" s="282">
        <v>0</v>
      </c>
      <c r="V165" s="281">
        <f t="shared" ref="V165:V167" si="230">T165+U165</f>
        <v>0</v>
      </c>
      <c r="W165" s="283">
        <f>IF(Q165=0,0,((V165/Q165)-1)*100)</f>
        <v>0</v>
      </c>
      <c r="Y165" s="1"/>
    </row>
    <row r="166" spans="12:27">
      <c r="L166" s="262" t="s">
        <v>11</v>
      </c>
      <c r="M166" s="279">
        <v>0</v>
      </c>
      <c r="N166" s="280">
        <v>0</v>
      </c>
      <c r="O166" s="281">
        <f>M166+N166</f>
        <v>0</v>
      </c>
      <c r="P166" s="282">
        <v>0</v>
      </c>
      <c r="Q166" s="281">
        <f>O166+P166</f>
        <v>0</v>
      </c>
      <c r="R166" s="279">
        <v>0</v>
      </c>
      <c r="S166" s="280">
        <v>0</v>
      </c>
      <c r="T166" s="281">
        <f>R166+S166</f>
        <v>0</v>
      </c>
      <c r="U166" s="282">
        <v>0</v>
      </c>
      <c r="V166" s="281">
        <f>T166+U166</f>
        <v>0</v>
      </c>
      <c r="W166" s="283">
        <f>IF(Q166=0,0,((V166/Q166)-1)*100)</f>
        <v>0</v>
      </c>
      <c r="Y166" s="1"/>
    </row>
    <row r="167" spans="12:27" ht="13.5" thickBot="1">
      <c r="L167" s="268" t="s">
        <v>12</v>
      </c>
      <c r="M167" s="279">
        <v>0</v>
      </c>
      <c r="N167" s="280">
        <v>0</v>
      </c>
      <c r="O167" s="281">
        <f>M167+N167</f>
        <v>0</v>
      </c>
      <c r="P167" s="282">
        <v>0</v>
      </c>
      <c r="Q167" s="281">
        <f>O167+P167</f>
        <v>0</v>
      </c>
      <c r="R167" s="279">
        <v>0</v>
      </c>
      <c r="S167" s="280">
        <v>0</v>
      </c>
      <c r="T167" s="281">
        <f>R167+S167</f>
        <v>0</v>
      </c>
      <c r="U167" s="282">
        <v>0</v>
      </c>
      <c r="V167" s="281">
        <f t="shared" si="230"/>
        <v>0</v>
      </c>
      <c r="W167" s="283">
        <f>IF(Q167=0,0,((V167/Q167)-1)*100)</f>
        <v>0</v>
      </c>
      <c r="Y167" s="1"/>
    </row>
    <row r="168" spans="12:27" ht="14.25" thickTop="1" thickBot="1">
      <c r="L168" s="284" t="s">
        <v>57</v>
      </c>
      <c r="M168" s="285">
        <f t="shared" ref="M168:Q168" si="231">+M165+M166+M167</f>
        <v>0</v>
      </c>
      <c r="N168" s="286">
        <f t="shared" si="231"/>
        <v>0</v>
      </c>
      <c r="O168" s="287">
        <f t="shared" si="231"/>
        <v>0</v>
      </c>
      <c r="P168" s="285">
        <f t="shared" si="231"/>
        <v>0</v>
      </c>
      <c r="Q168" s="287">
        <f t="shared" si="231"/>
        <v>0</v>
      </c>
      <c r="R168" s="285">
        <f t="shared" ref="R168" si="232">+R165+R166+R167</f>
        <v>0</v>
      </c>
      <c r="S168" s="286">
        <f t="shared" ref="S168" si="233">+S165+S166+S167</f>
        <v>0</v>
      </c>
      <c r="T168" s="287">
        <f t="shared" ref="T168" si="234">+T165+T166+T167</f>
        <v>0</v>
      </c>
      <c r="U168" s="285">
        <f t="shared" ref="U168" si="235">+U165+U166+U167</f>
        <v>0</v>
      </c>
      <c r="V168" s="287">
        <f t="shared" ref="V168" si="236">+V165+V166+V167</f>
        <v>0</v>
      </c>
      <c r="W168" s="288">
        <f t="shared" ref="W168" si="237">IF(Q168=0,0,((V168/Q168)-1)*100)</f>
        <v>0</v>
      </c>
      <c r="Y168" s="1"/>
    </row>
    <row r="169" spans="12:27" ht="14.25" thickTop="1" thickBot="1">
      <c r="L169" s="262" t="s">
        <v>13</v>
      </c>
      <c r="M169" s="279">
        <v>0</v>
      </c>
      <c r="N169" s="280">
        <v>0</v>
      </c>
      <c r="O169" s="281">
        <f>M169+N169</f>
        <v>0</v>
      </c>
      <c r="P169" s="282">
        <v>0</v>
      </c>
      <c r="Q169" s="281">
        <f>O169+P169</f>
        <v>0</v>
      </c>
      <c r="R169" s="279">
        <v>0</v>
      </c>
      <c r="S169" s="280">
        <v>0</v>
      </c>
      <c r="T169" s="281">
        <f>R169+S169</f>
        <v>0</v>
      </c>
      <c r="U169" s="282">
        <v>0</v>
      </c>
      <c r="V169" s="281">
        <f>T169+U169</f>
        <v>0</v>
      </c>
      <c r="W169" s="283">
        <f t="shared" ref="W169" si="238">IF(Q169=0,0,((V169/Q169)-1)*100)</f>
        <v>0</v>
      </c>
      <c r="X169" s="347"/>
      <c r="Y169" s="347"/>
      <c r="Z169" s="347"/>
      <c r="AA169" s="347"/>
    </row>
    <row r="170" spans="12:27" ht="14.25" thickTop="1" thickBot="1">
      <c r="L170" s="284" t="s">
        <v>64</v>
      </c>
      <c r="M170" s="285">
        <f>+M168+M169</f>
        <v>0</v>
      </c>
      <c r="N170" s="286">
        <f t="shared" ref="N170" si="239">+N168+N169</f>
        <v>0</v>
      </c>
      <c r="O170" s="287">
        <f t="shared" ref="O170" si="240">+O168+O169</f>
        <v>0</v>
      </c>
      <c r="P170" s="285">
        <f t="shared" ref="P170" si="241">+P168+P169</f>
        <v>0</v>
      </c>
      <c r="Q170" s="287">
        <f t="shared" ref="Q170" si="242">+Q168+Q169</f>
        <v>0</v>
      </c>
      <c r="R170" s="285">
        <f t="shared" ref="R170" si="243">+R168+R169</f>
        <v>0</v>
      </c>
      <c r="S170" s="286">
        <f t="shared" ref="S170" si="244">+S168+S169</f>
        <v>0</v>
      </c>
      <c r="T170" s="287">
        <f t="shared" ref="T170" si="245">+T168+T169</f>
        <v>0</v>
      </c>
      <c r="U170" s="285">
        <f t="shared" ref="U170" si="246">+U168+U169</f>
        <v>0</v>
      </c>
      <c r="V170" s="287">
        <f t="shared" ref="V170" si="247">+V168+V169</f>
        <v>0</v>
      </c>
      <c r="W170" s="288">
        <f>IF(Q170=0,0,((V170/Q170)-1)*100)</f>
        <v>0</v>
      </c>
      <c r="Y170" s="1"/>
    </row>
    <row r="171" spans="12:27" ht="13.5" thickTop="1">
      <c r="L171" s="262" t="s">
        <v>14</v>
      </c>
      <c r="M171" s="279">
        <v>0</v>
      </c>
      <c r="N171" s="280">
        <v>0</v>
      </c>
      <c r="O171" s="281">
        <f>M171+N171</f>
        <v>0</v>
      </c>
      <c r="P171" s="282">
        <v>0</v>
      </c>
      <c r="Q171" s="281">
        <f>O171+P171</f>
        <v>0</v>
      </c>
      <c r="R171" s="279"/>
      <c r="S171" s="280"/>
      <c r="T171" s="281"/>
      <c r="U171" s="282"/>
      <c r="V171" s="281"/>
      <c r="W171" s="283"/>
      <c r="Y171" s="1"/>
    </row>
    <row r="172" spans="12:27" ht="13.5" thickBot="1">
      <c r="L172" s="262" t="s">
        <v>15</v>
      </c>
      <c r="M172" s="279">
        <v>0</v>
      </c>
      <c r="N172" s="280">
        <v>0</v>
      </c>
      <c r="O172" s="281">
        <f>M172+N172</f>
        <v>0</v>
      </c>
      <c r="P172" s="282">
        <v>0</v>
      </c>
      <c r="Q172" s="281">
        <f>O172+P172</f>
        <v>0</v>
      </c>
      <c r="R172" s="279"/>
      <c r="S172" s="280"/>
      <c r="T172" s="281"/>
      <c r="U172" s="282"/>
      <c r="V172" s="281"/>
      <c r="W172" s="283"/>
      <c r="Y172" s="1"/>
    </row>
    <row r="173" spans="12:27" ht="14.25" thickTop="1" thickBot="1">
      <c r="L173" s="284" t="s">
        <v>61</v>
      </c>
      <c r="M173" s="285">
        <f t="shared" ref="M173:Q173" si="248">+M169+M171+M172</f>
        <v>0</v>
      </c>
      <c r="N173" s="286">
        <f t="shared" si="248"/>
        <v>0</v>
      </c>
      <c r="O173" s="287">
        <f t="shared" si="248"/>
        <v>0</v>
      </c>
      <c r="P173" s="285">
        <f t="shared" si="248"/>
        <v>0</v>
      </c>
      <c r="Q173" s="287">
        <f t="shared" si="248"/>
        <v>0</v>
      </c>
      <c r="R173" s="285"/>
      <c r="S173" s="286"/>
      <c r="T173" s="287"/>
      <c r="U173" s="285"/>
      <c r="V173" s="287"/>
      <c r="W173" s="288"/>
      <c r="X173" s="347"/>
      <c r="Y173" s="347"/>
      <c r="Z173" s="347"/>
    </row>
    <row r="174" spans="12:27" ht="13.5" thickTop="1">
      <c r="L174" s="262" t="s">
        <v>16</v>
      </c>
      <c r="M174" s="279">
        <v>0</v>
      </c>
      <c r="N174" s="280">
        <v>0</v>
      </c>
      <c r="O174" s="281">
        <f>SUM(M174:N174)</f>
        <v>0</v>
      </c>
      <c r="P174" s="282">
        <v>0</v>
      </c>
      <c r="Q174" s="281">
        <f t="shared" ref="Q174" si="249">O174+P174</f>
        <v>0</v>
      </c>
      <c r="R174" s="279"/>
      <c r="S174" s="280"/>
      <c r="T174" s="281"/>
      <c r="U174" s="282"/>
      <c r="V174" s="281"/>
      <c r="W174" s="283"/>
      <c r="Y174" s="1"/>
    </row>
    <row r="175" spans="12:27">
      <c r="L175" s="262" t="s">
        <v>17</v>
      </c>
      <c r="M175" s="279">
        <v>0</v>
      </c>
      <c r="N175" s="280">
        <v>0</v>
      </c>
      <c r="O175" s="281">
        <f>SUM(M175:N175)</f>
        <v>0</v>
      </c>
      <c r="P175" s="282">
        <v>0</v>
      </c>
      <c r="Q175" s="281">
        <f>O175+P175</f>
        <v>0</v>
      </c>
      <c r="R175" s="279"/>
      <c r="S175" s="280"/>
      <c r="T175" s="281"/>
      <c r="U175" s="282"/>
      <c r="V175" s="281"/>
      <c r="W175" s="283"/>
      <c r="Y175" s="1"/>
    </row>
    <row r="176" spans="12:27" ht="13.5" thickBot="1">
      <c r="L176" s="262" t="s">
        <v>18</v>
      </c>
      <c r="M176" s="279">
        <v>0</v>
      </c>
      <c r="N176" s="280">
        <v>0</v>
      </c>
      <c r="O176" s="289">
        <f>SUM(M176:N176)</f>
        <v>0</v>
      </c>
      <c r="P176" s="290">
        <v>0</v>
      </c>
      <c r="Q176" s="289">
        <f>O176+P176</f>
        <v>0</v>
      </c>
      <c r="R176" s="279"/>
      <c r="S176" s="280"/>
      <c r="T176" s="289"/>
      <c r="U176" s="290"/>
      <c r="V176" s="289"/>
      <c r="W176" s="283"/>
      <c r="Y176" s="1"/>
    </row>
    <row r="177" spans="12:25" ht="14.25" thickTop="1" thickBot="1">
      <c r="L177" s="291" t="s">
        <v>39</v>
      </c>
      <c r="M177" s="292">
        <f t="shared" ref="M177:Q177" si="250">+M174+M175+M176</f>
        <v>0</v>
      </c>
      <c r="N177" s="292">
        <f t="shared" si="250"/>
        <v>0</v>
      </c>
      <c r="O177" s="293">
        <f t="shared" si="250"/>
        <v>0</v>
      </c>
      <c r="P177" s="294">
        <f t="shared" si="250"/>
        <v>0</v>
      </c>
      <c r="Q177" s="293">
        <f t="shared" si="250"/>
        <v>0</v>
      </c>
      <c r="R177" s="292"/>
      <c r="S177" s="292"/>
      <c r="T177" s="293"/>
      <c r="U177" s="294"/>
      <c r="V177" s="293"/>
      <c r="W177" s="295"/>
      <c r="Y177" s="1"/>
    </row>
    <row r="178" spans="12:25" ht="13.5" thickTop="1">
      <c r="L178" s="262" t="s">
        <v>21</v>
      </c>
      <c r="M178" s="279">
        <v>0</v>
      </c>
      <c r="N178" s="280">
        <v>0</v>
      </c>
      <c r="O178" s="289">
        <f>SUM(M178:N178)</f>
        <v>0</v>
      </c>
      <c r="P178" s="296">
        <v>0</v>
      </c>
      <c r="Q178" s="289">
        <f>O178+P178</f>
        <v>0</v>
      </c>
      <c r="R178" s="279"/>
      <c r="S178" s="280"/>
      <c r="T178" s="289"/>
      <c r="U178" s="296"/>
      <c r="V178" s="289"/>
      <c r="W178" s="283"/>
    </row>
    <row r="179" spans="12:25">
      <c r="L179" s="262" t="s">
        <v>22</v>
      </c>
      <c r="M179" s="279">
        <v>0</v>
      </c>
      <c r="N179" s="280">
        <v>0</v>
      </c>
      <c r="O179" s="289">
        <f>SUM(M179:N179)</f>
        <v>0</v>
      </c>
      <c r="P179" s="282">
        <v>0</v>
      </c>
      <c r="Q179" s="289">
        <f>O179+P179</f>
        <v>0</v>
      </c>
      <c r="R179" s="279"/>
      <c r="S179" s="280"/>
      <c r="T179" s="289"/>
      <c r="U179" s="282"/>
      <c r="V179" s="289"/>
      <c r="W179" s="283"/>
    </row>
    <row r="180" spans="12:25" ht="13.5" thickBot="1">
      <c r="L180" s="262" t="s">
        <v>23</v>
      </c>
      <c r="M180" s="279">
        <v>0</v>
      </c>
      <c r="N180" s="280">
        <v>0</v>
      </c>
      <c r="O180" s="289">
        <f>SUM(M180:N180)</f>
        <v>0</v>
      </c>
      <c r="P180" s="282">
        <v>0</v>
      </c>
      <c r="Q180" s="289">
        <f>O180+P180</f>
        <v>0</v>
      </c>
      <c r="R180" s="279"/>
      <c r="S180" s="280"/>
      <c r="T180" s="289"/>
      <c r="U180" s="282"/>
      <c r="V180" s="289"/>
      <c r="W180" s="283"/>
    </row>
    <row r="181" spans="12:25" ht="14.25" thickTop="1" thickBot="1">
      <c r="L181" s="284" t="s">
        <v>40</v>
      </c>
      <c r="M181" s="285">
        <f t="shared" ref="M181:Q181" si="251">+M178+M179+M180</f>
        <v>0</v>
      </c>
      <c r="N181" s="286">
        <f t="shared" si="251"/>
        <v>0</v>
      </c>
      <c r="O181" s="287">
        <f t="shared" si="251"/>
        <v>0</v>
      </c>
      <c r="P181" s="285">
        <f t="shared" si="251"/>
        <v>0</v>
      </c>
      <c r="Q181" s="287">
        <f t="shared" si="251"/>
        <v>0</v>
      </c>
      <c r="R181" s="285"/>
      <c r="S181" s="286"/>
      <c r="T181" s="287"/>
      <c r="U181" s="285"/>
      <c r="V181" s="287"/>
      <c r="W181" s="288"/>
    </row>
    <row r="182" spans="12:25" ht="14.25" thickTop="1" thickBot="1">
      <c r="L182" s="284" t="s">
        <v>7</v>
      </c>
      <c r="M182" s="285">
        <f>+M173+M177+M181</f>
        <v>0</v>
      </c>
      <c r="N182" s="286">
        <f t="shared" ref="N182:Q182" si="252">+N173+N177+N181</f>
        <v>0</v>
      </c>
      <c r="O182" s="287">
        <f t="shared" si="252"/>
        <v>0</v>
      </c>
      <c r="P182" s="285">
        <f t="shared" si="252"/>
        <v>0</v>
      </c>
      <c r="Q182" s="287">
        <f t="shared" si="252"/>
        <v>0</v>
      </c>
      <c r="R182" s="285"/>
      <c r="S182" s="286"/>
      <c r="T182" s="287"/>
      <c r="U182" s="285"/>
      <c r="V182" s="287"/>
      <c r="W182" s="288"/>
      <c r="Y182" s="1"/>
    </row>
    <row r="183" spans="12:25" ht="14.25" thickTop="1" thickBot="1">
      <c r="L183" s="297" t="s">
        <v>60</v>
      </c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  <c r="Y183" s="1"/>
    </row>
    <row r="184" spans="12:25" ht="13.5" thickTop="1">
      <c r="L184" s="463" t="s">
        <v>55</v>
      </c>
      <c r="M184" s="464"/>
      <c r="N184" s="464"/>
      <c r="O184" s="464"/>
      <c r="P184" s="464"/>
      <c r="Q184" s="464"/>
      <c r="R184" s="464"/>
      <c r="S184" s="464"/>
      <c r="T184" s="464"/>
      <c r="U184" s="464"/>
      <c r="V184" s="464"/>
      <c r="W184" s="465"/>
      <c r="Y184" s="1"/>
    </row>
    <row r="185" spans="12:25" ht="13.5" thickBot="1">
      <c r="L185" s="466" t="s">
        <v>52</v>
      </c>
      <c r="M185" s="467"/>
      <c r="N185" s="467"/>
      <c r="O185" s="467"/>
      <c r="P185" s="467"/>
      <c r="Q185" s="467"/>
      <c r="R185" s="467"/>
      <c r="S185" s="467"/>
      <c r="T185" s="467"/>
      <c r="U185" s="467"/>
      <c r="V185" s="467"/>
      <c r="W185" s="468"/>
      <c r="Y185" s="1"/>
    </row>
    <row r="186" spans="12:25" ht="14.25" thickTop="1" thickBot="1">
      <c r="L186" s="255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7" t="s">
        <v>34</v>
      </c>
      <c r="Y186" s="1"/>
    </row>
    <row r="187" spans="12:25" ht="14.25" thickTop="1" thickBot="1">
      <c r="L187" s="258"/>
      <c r="M187" s="259" t="s">
        <v>59</v>
      </c>
      <c r="N187" s="260"/>
      <c r="O187" s="298"/>
      <c r="P187" s="259"/>
      <c r="Q187" s="259"/>
      <c r="R187" s="259" t="s">
        <v>63</v>
      </c>
      <c r="S187" s="260"/>
      <c r="T187" s="298"/>
      <c r="U187" s="259"/>
      <c r="V187" s="259"/>
      <c r="W187" s="386" t="s">
        <v>2</v>
      </c>
      <c r="Y187" s="1"/>
    </row>
    <row r="188" spans="12:25" ht="13.5" thickTop="1">
      <c r="L188" s="262" t="s">
        <v>3</v>
      </c>
      <c r="M188" s="263"/>
      <c r="N188" s="264"/>
      <c r="O188" s="265"/>
      <c r="P188" s="266"/>
      <c r="Q188" s="265"/>
      <c r="R188" s="263"/>
      <c r="S188" s="264"/>
      <c r="T188" s="265"/>
      <c r="U188" s="266"/>
      <c r="V188" s="265"/>
      <c r="W188" s="387" t="s">
        <v>4</v>
      </c>
      <c r="Y188" s="1"/>
    </row>
    <row r="189" spans="12:25" ht="13.5" thickBot="1">
      <c r="L189" s="268"/>
      <c r="M189" s="269" t="s">
        <v>35</v>
      </c>
      <c r="N189" s="270" t="s">
        <v>36</v>
      </c>
      <c r="O189" s="271" t="s">
        <v>37</v>
      </c>
      <c r="P189" s="272" t="s">
        <v>32</v>
      </c>
      <c r="Q189" s="271" t="s">
        <v>7</v>
      </c>
      <c r="R189" s="269" t="s">
        <v>35</v>
      </c>
      <c r="S189" s="270" t="s">
        <v>36</v>
      </c>
      <c r="T189" s="271" t="s">
        <v>37</v>
      </c>
      <c r="U189" s="272" t="s">
        <v>32</v>
      </c>
      <c r="V189" s="271" t="s">
        <v>7</v>
      </c>
      <c r="W189" s="388"/>
      <c r="Y189" s="1"/>
    </row>
    <row r="190" spans="12:25" ht="6" customHeight="1" thickTop="1">
      <c r="L190" s="262"/>
      <c r="M190" s="338"/>
      <c r="N190" s="275"/>
      <c r="O190" s="276"/>
      <c r="P190" s="277"/>
      <c r="Q190" s="276"/>
      <c r="R190" s="338"/>
      <c r="S190" s="275"/>
      <c r="T190" s="276"/>
      <c r="U190" s="277"/>
      <c r="V190" s="276"/>
      <c r="W190" s="278"/>
      <c r="Y190" s="1"/>
    </row>
    <row r="191" spans="12:25">
      <c r="L191" s="262" t="s">
        <v>10</v>
      </c>
      <c r="M191" s="339">
        <v>0</v>
      </c>
      <c r="N191" s="280">
        <v>0</v>
      </c>
      <c r="O191" s="281">
        <f>M191+N191</f>
        <v>0</v>
      </c>
      <c r="P191" s="282">
        <v>0</v>
      </c>
      <c r="Q191" s="281">
        <f>O191+P191</f>
        <v>0</v>
      </c>
      <c r="R191" s="339">
        <v>0</v>
      </c>
      <c r="S191" s="280">
        <v>0</v>
      </c>
      <c r="T191" s="281">
        <f>R191+S191</f>
        <v>0</v>
      </c>
      <c r="U191" s="282">
        <v>0</v>
      </c>
      <c r="V191" s="281">
        <f t="shared" ref="V191:V193" si="253">T191+U191</f>
        <v>0</v>
      </c>
      <c r="W191" s="283">
        <f>IF(Q191=0,0,((V191/Q191)-1)*100)</f>
        <v>0</v>
      </c>
      <c r="Y191" s="1"/>
    </row>
    <row r="192" spans="12:25">
      <c r="L192" s="262" t="s">
        <v>11</v>
      </c>
      <c r="M192" s="339">
        <v>0</v>
      </c>
      <c r="N192" s="280">
        <v>0</v>
      </c>
      <c r="O192" s="281">
        <f>M192+N192</f>
        <v>0</v>
      </c>
      <c r="P192" s="282">
        <v>0</v>
      </c>
      <c r="Q192" s="281">
        <f>O192+P192</f>
        <v>0</v>
      </c>
      <c r="R192" s="339">
        <v>0</v>
      </c>
      <c r="S192" s="280">
        <v>0</v>
      </c>
      <c r="T192" s="281">
        <f>R192+S192</f>
        <v>0</v>
      </c>
      <c r="U192" s="282">
        <v>0</v>
      </c>
      <c r="V192" s="281">
        <f>T192+U192</f>
        <v>0</v>
      </c>
      <c r="W192" s="283">
        <f>IF(Q192=0,0,((V192/Q192)-1)*100)</f>
        <v>0</v>
      </c>
      <c r="Y192" s="1"/>
    </row>
    <row r="193" spans="12:27" ht="13.5" thickBot="1">
      <c r="L193" s="268" t="s">
        <v>12</v>
      </c>
      <c r="M193" s="339">
        <v>0</v>
      </c>
      <c r="N193" s="280">
        <v>0</v>
      </c>
      <c r="O193" s="281">
        <f>M193+N193</f>
        <v>0</v>
      </c>
      <c r="P193" s="282">
        <v>0</v>
      </c>
      <c r="Q193" s="281">
        <f>O193+P193</f>
        <v>0</v>
      </c>
      <c r="R193" s="339">
        <v>19</v>
      </c>
      <c r="S193" s="280">
        <v>35</v>
      </c>
      <c r="T193" s="281">
        <f>R193+S193</f>
        <v>54</v>
      </c>
      <c r="U193" s="282">
        <v>0</v>
      </c>
      <c r="V193" s="281">
        <f t="shared" si="253"/>
        <v>54</v>
      </c>
      <c r="W193" s="283">
        <f>IF(Q193=0,0,((V193/Q193)-1)*100)</f>
        <v>0</v>
      </c>
      <c r="Y193" s="1"/>
    </row>
    <row r="194" spans="12:27" ht="14.25" thickTop="1" thickBot="1">
      <c r="L194" s="284" t="s">
        <v>57</v>
      </c>
      <c r="M194" s="285">
        <f t="shared" ref="M194:Q194" si="254">+M191+M192+M193</f>
        <v>0</v>
      </c>
      <c r="N194" s="286">
        <f t="shared" si="254"/>
        <v>0</v>
      </c>
      <c r="O194" s="287">
        <f t="shared" si="254"/>
        <v>0</v>
      </c>
      <c r="P194" s="285">
        <f t="shared" si="254"/>
        <v>0</v>
      </c>
      <c r="Q194" s="306">
        <f t="shared" si="254"/>
        <v>0</v>
      </c>
      <c r="R194" s="286">
        <f t="shared" ref="R194" si="255">+R191+R192+R193</f>
        <v>19</v>
      </c>
      <c r="S194" s="286">
        <f t="shared" ref="S194" si="256">+S191+S192+S193</f>
        <v>35</v>
      </c>
      <c r="T194" s="287">
        <f t="shared" ref="T194" si="257">+T191+T192+T193</f>
        <v>54</v>
      </c>
      <c r="U194" s="285">
        <f t="shared" ref="U194" si="258">+U191+U192+U193</f>
        <v>0</v>
      </c>
      <c r="V194" s="287">
        <f t="shared" ref="V194" si="259">+V191+V192+V193</f>
        <v>54</v>
      </c>
      <c r="W194" s="288">
        <f t="shared" ref="W194" si="260">IF(Q194=0,0,((V194/Q194)-1)*100)</f>
        <v>0</v>
      </c>
      <c r="X194" s="347"/>
      <c r="Y194" s="347"/>
      <c r="Z194" s="347"/>
      <c r="AA194" s="347"/>
    </row>
    <row r="195" spans="12:27" ht="14.25" thickTop="1" thickBot="1">
      <c r="L195" s="262" t="s">
        <v>13</v>
      </c>
      <c r="M195" s="339">
        <v>0</v>
      </c>
      <c r="N195" s="280">
        <v>0</v>
      </c>
      <c r="O195" s="281">
        <f>M195+N195</f>
        <v>0</v>
      </c>
      <c r="P195" s="282">
        <v>0</v>
      </c>
      <c r="Q195" s="281">
        <f>O195+P195</f>
        <v>0</v>
      </c>
      <c r="R195" s="339">
        <v>29</v>
      </c>
      <c r="S195" s="280">
        <v>33</v>
      </c>
      <c r="T195" s="281">
        <f>R195+S195</f>
        <v>62</v>
      </c>
      <c r="U195" s="282">
        <v>0</v>
      </c>
      <c r="V195" s="281">
        <f>T195+U195</f>
        <v>62</v>
      </c>
      <c r="W195" s="283">
        <f t="shared" ref="W195" si="261">IF(Q195=0,0,((V195/Q195)-1)*100)</f>
        <v>0</v>
      </c>
      <c r="Y195" s="1"/>
    </row>
    <row r="196" spans="12:27" ht="14.25" thickTop="1" thickBot="1">
      <c r="L196" s="284" t="s">
        <v>64</v>
      </c>
      <c r="M196" s="285">
        <f>+M194+M195</f>
        <v>0</v>
      </c>
      <c r="N196" s="286">
        <f t="shared" ref="N196" si="262">+N194+N195</f>
        <v>0</v>
      </c>
      <c r="O196" s="287">
        <f t="shared" ref="O196" si="263">+O194+O195</f>
        <v>0</v>
      </c>
      <c r="P196" s="285">
        <f t="shared" ref="P196" si="264">+P194+P195</f>
        <v>0</v>
      </c>
      <c r="Q196" s="287">
        <f t="shared" ref="Q196" si="265">+Q194+Q195</f>
        <v>0</v>
      </c>
      <c r="R196" s="285">
        <f t="shared" ref="R196" si="266">+R194+R195</f>
        <v>48</v>
      </c>
      <c r="S196" s="286">
        <f t="shared" ref="S196" si="267">+S194+S195</f>
        <v>68</v>
      </c>
      <c r="T196" s="287">
        <f t="shared" ref="T196" si="268">+T194+T195</f>
        <v>116</v>
      </c>
      <c r="U196" s="285">
        <f t="shared" ref="U196" si="269">+U194+U195</f>
        <v>0</v>
      </c>
      <c r="V196" s="287">
        <f t="shared" ref="V196" si="270">+V194+V195</f>
        <v>116</v>
      </c>
      <c r="W196" s="288">
        <f>IF(Q196=0,0,((V196/Q196)-1)*100)</f>
        <v>0</v>
      </c>
      <c r="Y196" s="1"/>
    </row>
    <row r="197" spans="12:27" ht="13.5" thickTop="1">
      <c r="L197" s="262" t="s">
        <v>14</v>
      </c>
      <c r="M197" s="339">
        <v>0</v>
      </c>
      <c r="N197" s="280">
        <v>0</v>
      </c>
      <c r="O197" s="281">
        <f>M197+N197</f>
        <v>0</v>
      </c>
      <c r="P197" s="282">
        <v>0</v>
      </c>
      <c r="Q197" s="281">
        <f>O197+P197</f>
        <v>0</v>
      </c>
      <c r="R197" s="339"/>
      <c r="S197" s="280"/>
      <c r="T197" s="281"/>
      <c r="U197" s="282"/>
      <c r="V197" s="281"/>
      <c r="W197" s="283"/>
      <c r="Y197" s="1"/>
    </row>
    <row r="198" spans="12:27" ht="13.5" thickBot="1">
      <c r="L198" s="262" t="s">
        <v>15</v>
      </c>
      <c r="M198" s="339">
        <v>0</v>
      </c>
      <c r="N198" s="280">
        <v>0</v>
      </c>
      <c r="O198" s="281">
        <f>M198+N198</f>
        <v>0</v>
      </c>
      <c r="P198" s="282">
        <v>0</v>
      </c>
      <c r="Q198" s="281">
        <f>O198+P198</f>
        <v>0</v>
      </c>
      <c r="R198" s="339"/>
      <c r="S198" s="280"/>
      <c r="T198" s="281"/>
      <c r="U198" s="282"/>
      <c r="V198" s="281"/>
      <c r="W198" s="283"/>
      <c r="Y198" s="1"/>
    </row>
    <row r="199" spans="12:27" ht="14.25" thickTop="1" thickBot="1">
      <c r="L199" s="284" t="s">
        <v>61</v>
      </c>
      <c r="M199" s="285">
        <f t="shared" ref="M199:Q199" si="271">+M195+M197+M198</f>
        <v>0</v>
      </c>
      <c r="N199" s="286">
        <f t="shared" si="271"/>
        <v>0</v>
      </c>
      <c r="O199" s="287">
        <f t="shared" si="271"/>
        <v>0</v>
      </c>
      <c r="P199" s="285">
        <f t="shared" si="271"/>
        <v>0</v>
      </c>
      <c r="Q199" s="306">
        <f t="shared" si="271"/>
        <v>0</v>
      </c>
      <c r="R199" s="286"/>
      <c r="S199" s="286"/>
      <c r="T199" s="287"/>
      <c r="U199" s="285"/>
      <c r="V199" s="287"/>
      <c r="W199" s="288"/>
      <c r="X199" s="347"/>
      <c r="Y199" s="347"/>
      <c r="Z199" s="347"/>
    </row>
    <row r="200" spans="12:27" ht="13.5" thickTop="1">
      <c r="L200" s="262" t="s">
        <v>16</v>
      </c>
      <c r="M200" s="339">
        <v>0</v>
      </c>
      <c r="N200" s="280">
        <v>0</v>
      </c>
      <c r="O200" s="281">
        <f>SUM(M200:N200)</f>
        <v>0</v>
      </c>
      <c r="P200" s="282">
        <v>0</v>
      </c>
      <c r="Q200" s="281">
        <f>O200+P200</f>
        <v>0</v>
      </c>
      <c r="R200" s="339"/>
      <c r="S200" s="280"/>
      <c r="T200" s="281"/>
      <c r="U200" s="282"/>
      <c r="V200" s="281"/>
      <c r="W200" s="283"/>
      <c r="Y200" s="1"/>
    </row>
    <row r="201" spans="12:27">
      <c r="L201" s="262" t="s">
        <v>17</v>
      </c>
      <c r="M201" s="339">
        <v>0</v>
      </c>
      <c r="N201" s="280">
        <v>0</v>
      </c>
      <c r="O201" s="281">
        <f>SUM(M201:N201)</f>
        <v>0</v>
      </c>
      <c r="P201" s="282">
        <v>0</v>
      </c>
      <c r="Q201" s="281">
        <f>O201+P201</f>
        <v>0</v>
      </c>
      <c r="R201" s="339"/>
      <c r="S201" s="280"/>
      <c r="T201" s="281"/>
      <c r="U201" s="282"/>
      <c r="V201" s="281"/>
      <c r="W201" s="283"/>
      <c r="Y201" s="1"/>
    </row>
    <row r="202" spans="12:27" ht="13.5" thickBot="1">
      <c r="L202" s="262" t="s">
        <v>18</v>
      </c>
      <c r="M202" s="339">
        <v>0</v>
      </c>
      <c r="N202" s="280">
        <v>0</v>
      </c>
      <c r="O202" s="289">
        <f>SUM(M202:N202)</f>
        <v>0</v>
      </c>
      <c r="P202" s="290">
        <v>0</v>
      </c>
      <c r="Q202" s="281">
        <f>O202+P202</f>
        <v>0</v>
      </c>
      <c r="R202" s="339"/>
      <c r="S202" s="280"/>
      <c r="T202" s="289"/>
      <c r="U202" s="290"/>
      <c r="V202" s="289"/>
      <c r="W202" s="283"/>
      <c r="Y202" s="1"/>
    </row>
    <row r="203" spans="12:27" ht="14.25" thickTop="1" thickBot="1">
      <c r="L203" s="291" t="s">
        <v>39</v>
      </c>
      <c r="M203" s="292">
        <f t="shared" ref="M203:Q203" si="272">+M200+M201+M202</f>
        <v>0</v>
      </c>
      <c r="N203" s="292">
        <f t="shared" si="272"/>
        <v>0</v>
      </c>
      <c r="O203" s="293">
        <f t="shared" si="272"/>
        <v>0</v>
      </c>
      <c r="P203" s="294">
        <f t="shared" si="272"/>
        <v>0</v>
      </c>
      <c r="Q203" s="397">
        <f t="shared" si="272"/>
        <v>0</v>
      </c>
      <c r="R203" s="292"/>
      <c r="S203" s="292"/>
      <c r="T203" s="293"/>
      <c r="U203" s="294"/>
      <c r="V203" s="293"/>
      <c r="W203" s="295"/>
    </row>
    <row r="204" spans="12:27" ht="13.5" thickTop="1">
      <c r="L204" s="262" t="s">
        <v>21</v>
      </c>
      <c r="M204" s="339">
        <v>0</v>
      </c>
      <c r="N204" s="280">
        <v>0</v>
      </c>
      <c r="O204" s="289">
        <f>SUM(M204:N204)</f>
        <v>0</v>
      </c>
      <c r="P204" s="296">
        <v>0</v>
      </c>
      <c r="Q204" s="281">
        <f>O204+P204</f>
        <v>0</v>
      </c>
      <c r="R204" s="339"/>
      <c r="S204" s="280"/>
      <c r="T204" s="289"/>
      <c r="U204" s="296"/>
      <c r="V204" s="289"/>
      <c r="W204" s="283"/>
    </row>
    <row r="205" spans="12:27">
      <c r="L205" s="262" t="s">
        <v>22</v>
      </c>
      <c r="M205" s="339">
        <v>0</v>
      </c>
      <c r="N205" s="280">
        <v>0</v>
      </c>
      <c r="O205" s="289">
        <f>SUM(M205:N205)</f>
        <v>0</v>
      </c>
      <c r="P205" s="282">
        <v>0</v>
      </c>
      <c r="Q205" s="281">
        <f>O205+P205</f>
        <v>0</v>
      </c>
      <c r="R205" s="339"/>
      <c r="S205" s="280"/>
      <c r="T205" s="289"/>
      <c r="U205" s="282"/>
      <c r="V205" s="289"/>
      <c r="W205" s="283"/>
    </row>
    <row r="206" spans="12:27" ht="13.5" thickBot="1">
      <c r="L206" s="262" t="s">
        <v>23</v>
      </c>
      <c r="M206" s="339">
        <v>0</v>
      </c>
      <c r="N206" s="280">
        <v>0</v>
      </c>
      <c r="O206" s="289">
        <f>SUM(M206:N206)</f>
        <v>0</v>
      </c>
      <c r="P206" s="282">
        <v>0</v>
      </c>
      <c r="Q206" s="281">
        <f>O206+P206</f>
        <v>0</v>
      </c>
      <c r="R206" s="339"/>
      <c r="S206" s="280"/>
      <c r="T206" s="289"/>
      <c r="U206" s="282"/>
      <c r="V206" s="289"/>
      <c r="W206" s="283"/>
    </row>
    <row r="207" spans="12:27" ht="14.25" thickTop="1" thickBot="1">
      <c r="L207" s="284" t="s">
        <v>40</v>
      </c>
      <c r="M207" s="286">
        <f t="shared" ref="M207:Q207" si="273">+M204+M205+M206</f>
        <v>0</v>
      </c>
      <c r="N207" s="286">
        <f t="shared" si="273"/>
        <v>0</v>
      </c>
      <c r="O207" s="287">
        <f t="shared" si="273"/>
        <v>0</v>
      </c>
      <c r="P207" s="285">
        <f t="shared" si="273"/>
        <v>0</v>
      </c>
      <c r="Q207" s="306">
        <f t="shared" si="273"/>
        <v>0</v>
      </c>
      <c r="R207" s="286"/>
      <c r="S207" s="286"/>
      <c r="T207" s="287"/>
      <c r="U207" s="285"/>
      <c r="V207" s="287"/>
      <c r="W207" s="288"/>
      <c r="Y207" s="1"/>
    </row>
    <row r="208" spans="12:27" ht="14.25" thickTop="1" thickBot="1">
      <c r="L208" s="284" t="s">
        <v>7</v>
      </c>
      <c r="M208" s="285">
        <f>+M199+M203+M207</f>
        <v>0</v>
      </c>
      <c r="N208" s="286">
        <f t="shared" ref="N208:Q208" si="274">+N199+N203+N207</f>
        <v>0</v>
      </c>
      <c r="O208" s="287">
        <f t="shared" si="274"/>
        <v>0</v>
      </c>
      <c r="P208" s="285">
        <f t="shared" si="274"/>
        <v>0</v>
      </c>
      <c r="Q208" s="306">
        <f t="shared" si="274"/>
        <v>0</v>
      </c>
      <c r="R208" s="286"/>
      <c r="S208" s="286"/>
      <c r="T208" s="287"/>
      <c r="U208" s="285"/>
      <c r="V208" s="287"/>
      <c r="W208" s="288"/>
      <c r="Y208" s="347"/>
    </row>
    <row r="209" spans="12:27" ht="14.25" thickTop="1" thickBot="1">
      <c r="L209" s="297" t="s">
        <v>60</v>
      </c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  <c r="Y209" s="1"/>
    </row>
    <row r="210" spans="12:27" ht="13.5" thickTop="1">
      <c r="L210" s="454" t="s">
        <v>56</v>
      </c>
      <c r="M210" s="455"/>
      <c r="N210" s="455"/>
      <c r="O210" s="455"/>
      <c r="P210" s="455"/>
      <c r="Q210" s="455"/>
      <c r="R210" s="455"/>
      <c r="S210" s="455"/>
      <c r="T210" s="455"/>
      <c r="U210" s="455"/>
      <c r="V210" s="455"/>
      <c r="W210" s="456"/>
      <c r="Y210" s="1"/>
    </row>
    <row r="211" spans="12:27" ht="13.5" thickBot="1">
      <c r="L211" s="457" t="s">
        <v>53</v>
      </c>
      <c r="M211" s="458"/>
      <c r="N211" s="458"/>
      <c r="O211" s="458"/>
      <c r="P211" s="458"/>
      <c r="Q211" s="458"/>
      <c r="R211" s="458"/>
      <c r="S211" s="458"/>
      <c r="T211" s="458"/>
      <c r="U211" s="458"/>
      <c r="V211" s="458"/>
      <c r="W211" s="459"/>
      <c r="Y211" s="1"/>
    </row>
    <row r="212" spans="12:27" ht="14.25" thickTop="1" thickBot="1">
      <c r="L212" s="255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7" t="s">
        <v>34</v>
      </c>
      <c r="Y212" s="1"/>
    </row>
    <row r="213" spans="12:27" ht="12.75" customHeight="1" thickTop="1" thickBot="1">
      <c r="L213" s="258"/>
      <c r="M213" s="448" t="s">
        <v>59</v>
      </c>
      <c r="N213" s="449"/>
      <c r="O213" s="449"/>
      <c r="P213" s="449"/>
      <c r="Q213" s="449"/>
      <c r="R213" s="259" t="s">
        <v>63</v>
      </c>
      <c r="S213" s="260"/>
      <c r="T213" s="298"/>
      <c r="U213" s="259"/>
      <c r="V213" s="259"/>
      <c r="W213" s="386" t="s">
        <v>2</v>
      </c>
      <c r="Y213" s="1"/>
    </row>
    <row r="214" spans="12:27" ht="13.5" thickTop="1">
      <c r="L214" s="262" t="s">
        <v>3</v>
      </c>
      <c r="M214" s="263"/>
      <c r="N214" s="264"/>
      <c r="O214" s="265"/>
      <c r="P214" s="266"/>
      <c r="Q214" s="312"/>
      <c r="R214" s="263"/>
      <c r="S214" s="264"/>
      <c r="T214" s="265"/>
      <c r="U214" s="266"/>
      <c r="V214" s="385"/>
      <c r="W214" s="387" t="s">
        <v>4</v>
      </c>
      <c r="Y214" s="1"/>
    </row>
    <row r="215" spans="12:27" ht="13.5" thickBot="1">
      <c r="L215" s="268"/>
      <c r="M215" s="269" t="s">
        <v>35</v>
      </c>
      <c r="N215" s="270" t="s">
        <v>36</v>
      </c>
      <c r="O215" s="271" t="s">
        <v>37</v>
      </c>
      <c r="P215" s="272" t="s">
        <v>32</v>
      </c>
      <c r="Q215" s="313" t="s">
        <v>7</v>
      </c>
      <c r="R215" s="269" t="s">
        <v>35</v>
      </c>
      <c r="S215" s="270" t="s">
        <v>36</v>
      </c>
      <c r="T215" s="271" t="s">
        <v>37</v>
      </c>
      <c r="U215" s="272" t="s">
        <v>32</v>
      </c>
      <c r="V215" s="381" t="s">
        <v>7</v>
      </c>
      <c r="W215" s="388"/>
      <c r="Y215" s="1"/>
    </row>
    <row r="216" spans="12:27" ht="4.5" customHeight="1" thickTop="1">
      <c r="L216" s="262"/>
      <c r="M216" s="274"/>
      <c r="N216" s="275"/>
      <c r="O216" s="276"/>
      <c r="P216" s="277"/>
      <c r="Q216" s="314"/>
      <c r="R216" s="274"/>
      <c r="S216" s="275"/>
      <c r="T216" s="276"/>
      <c r="U216" s="277"/>
      <c r="V216" s="316"/>
      <c r="W216" s="278"/>
      <c r="Y216" s="1"/>
    </row>
    <row r="217" spans="12:27">
      <c r="L217" s="262" t="s">
        <v>10</v>
      </c>
      <c r="M217" s="279">
        <f t="shared" ref="M217:N219" si="275">+M165+M191</f>
        <v>0</v>
      </c>
      <c r="N217" s="280">
        <f t="shared" si="275"/>
        <v>0</v>
      </c>
      <c r="O217" s="281">
        <f>M217+N217</f>
        <v>0</v>
      </c>
      <c r="P217" s="282">
        <f>+P165+P191</f>
        <v>0</v>
      </c>
      <c r="Q217" s="315">
        <f t="shared" ref="Q217" si="276">O217+P217</f>
        <v>0</v>
      </c>
      <c r="R217" s="279">
        <f t="shared" ref="R217:S219" si="277">+R165+R191</f>
        <v>0</v>
      </c>
      <c r="S217" s="280">
        <f t="shared" si="277"/>
        <v>0</v>
      </c>
      <c r="T217" s="281">
        <f>R217+S217</f>
        <v>0</v>
      </c>
      <c r="U217" s="282">
        <f>+U165+U191</f>
        <v>0</v>
      </c>
      <c r="V217" s="317">
        <f>T217+U217</f>
        <v>0</v>
      </c>
      <c r="W217" s="283">
        <f>IF(Q217=0,0,((V217/Q217)-1)*100)</f>
        <v>0</v>
      </c>
      <c r="Y217" s="1"/>
    </row>
    <row r="218" spans="12:27">
      <c r="L218" s="262" t="s">
        <v>11</v>
      </c>
      <c r="M218" s="279">
        <f t="shared" si="275"/>
        <v>0</v>
      </c>
      <c r="N218" s="280">
        <f t="shared" si="275"/>
        <v>0</v>
      </c>
      <c r="O218" s="281">
        <f t="shared" ref="O218:O219" si="278">M218+N218</f>
        <v>0</v>
      </c>
      <c r="P218" s="282">
        <f>+P166+P192</f>
        <v>0</v>
      </c>
      <c r="Q218" s="315">
        <f>O218+P218</f>
        <v>0</v>
      </c>
      <c r="R218" s="279">
        <f t="shared" si="277"/>
        <v>0</v>
      </c>
      <c r="S218" s="280">
        <f t="shared" si="277"/>
        <v>0</v>
      </c>
      <c r="T218" s="281">
        <f t="shared" ref="T218:T219" si="279">R218+S218</f>
        <v>0</v>
      </c>
      <c r="U218" s="282">
        <f>+U166+U192</f>
        <v>0</v>
      </c>
      <c r="V218" s="317">
        <f>T218+U218</f>
        <v>0</v>
      </c>
      <c r="W218" s="283">
        <f>IF(Q218=0,0,((V218/Q218)-1)*100)</f>
        <v>0</v>
      </c>
      <c r="Y218" s="1"/>
    </row>
    <row r="219" spans="12:27" ht="13.5" thickBot="1">
      <c r="L219" s="268" t="s">
        <v>12</v>
      </c>
      <c r="M219" s="279">
        <f t="shared" si="275"/>
        <v>0</v>
      </c>
      <c r="N219" s="280">
        <f t="shared" si="275"/>
        <v>0</v>
      </c>
      <c r="O219" s="281">
        <f t="shared" si="278"/>
        <v>0</v>
      </c>
      <c r="P219" s="282">
        <f>+P167+P193</f>
        <v>0</v>
      </c>
      <c r="Q219" s="315">
        <f>O219+P219</f>
        <v>0</v>
      </c>
      <c r="R219" s="279">
        <f t="shared" si="277"/>
        <v>19</v>
      </c>
      <c r="S219" s="280">
        <f t="shared" si="277"/>
        <v>35</v>
      </c>
      <c r="T219" s="281">
        <f t="shared" si="279"/>
        <v>54</v>
      </c>
      <c r="U219" s="282">
        <f>+U167+U193</f>
        <v>0</v>
      </c>
      <c r="V219" s="317">
        <f>T219+U219</f>
        <v>54</v>
      </c>
      <c r="W219" s="283">
        <f>IF(Q219=0,0,((V219/Q219)-1)*100)</f>
        <v>0</v>
      </c>
      <c r="X219" s="347"/>
      <c r="Y219" s="347"/>
      <c r="Z219" s="347"/>
      <c r="AA219" s="347"/>
    </row>
    <row r="220" spans="12:27" ht="14.25" thickTop="1" thickBot="1">
      <c r="L220" s="284" t="s">
        <v>57</v>
      </c>
      <c r="M220" s="285">
        <f>+M217+M218+M219</f>
        <v>0</v>
      </c>
      <c r="N220" s="286">
        <f t="shared" ref="N220" si="280">+N217+N218+N219</f>
        <v>0</v>
      </c>
      <c r="O220" s="287">
        <f t="shared" ref="O220" si="281">+O217+O218+O219</f>
        <v>0</v>
      </c>
      <c r="P220" s="285">
        <f t="shared" ref="P220" si="282">+P217+P218+P219</f>
        <v>0</v>
      </c>
      <c r="Q220" s="287">
        <f t="shared" ref="Q220" si="283">+Q217+Q218+Q219</f>
        <v>0</v>
      </c>
      <c r="R220" s="285">
        <f t="shared" ref="R220" si="284">+R217+R218+R219</f>
        <v>19</v>
      </c>
      <c r="S220" s="286">
        <f t="shared" ref="S220" si="285">+S217+S218+S219</f>
        <v>35</v>
      </c>
      <c r="T220" s="287">
        <f t="shared" ref="T220" si="286">+T217+T218+T219</f>
        <v>54</v>
      </c>
      <c r="U220" s="285">
        <f t="shared" ref="U220" si="287">+U217+U218+U219</f>
        <v>0</v>
      </c>
      <c r="V220" s="287">
        <f t="shared" ref="V220" si="288">+V217+V218+V219</f>
        <v>54</v>
      </c>
      <c r="W220" s="288">
        <f t="shared" ref="W220" si="289">IF(Q220=0,0,((V220/Q220)-1)*100)</f>
        <v>0</v>
      </c>
      <c r="Y220" s="1"/>
    </row>
    <row r="221" spans="12:27" ht="14.25" thickTop="1" thickBot="1">
      <c r="L221" s="262" t="s">
        <v>13</v>
      </c>
      <c r="M221" s="279">
        <f>+M169+M195</f>
        <v>0</v>
      </c>
      <c r="N221" s="280">
        <f>+N169+N195</f>
        <v>0</v>
      </c>
      <c r="O221" s="281">
        <f t="shared" ref="O221:O223" si="290">M221+N221</f>
        <v>0</v>
      </c>
      <c r="P221" s="282">
        <f>+P169+P195</f>
        <v>0</v>
      </c>
      <c r="Q221" s="315">
        <f t="shared" ref="Q221:Q223" si="291">O221+P221</f>
        <v>0</v>
      </c>
      <c r="R221" s="279">
        <f>+R169+R195</f>
        <v>29</v>
      </c>
      <c r="S221" s="280">
        <f>+S169+S195</f>
        <v>33</v>
      </c>
      <c r="T221" s="281">
        <f t="shared" ref="T221" si="292">R221+S221</f>
        <v>62</v>
      </c>
      <c r="U221" s="282">
        <f>+U169+U195</f>
        <v>0</v>
      </c>
      <c r="V221" s="317">
        <f>T221+U221</f>
        <v>62</v>
      </c>
      <c r="W221" s="283">
        <f>IF(Q221=0,0,((V221/Q221)-1)*100)</f>
        <v>0</v>
      </c>
      <c r="Y221" s="1"/>
    </row>
    <row r="222" spans="12:27" ht="14.25" thickTop="1" thickBot="1">
      <c r="L222" s="284" t="s">
        <v>64</v>
      </c>
      <c r="M222" s="285">
        <f>+M220+M221</f>
        <v>0</v>
      </c>
      <c r="N222" s="286">
        <f t="shared" ref="N222" si="293">+N220+N221</f>
        <v>0</v>
      </c>
      <c r="O222" s="287">
        <f t="shared" ref="O222" si="294">+O220+O221</f>
        <v>0</v>
      </c>
      <c r="P222" s="285">
        <f t="shared" ref="P222" si="295">+P220+P221</f>
        <v>0</v>
      </c>
      <c r="Q222" s="287">
        <f t="shared" ref="Q222" si="296">+Q220+Q221</f>
        <v>0</v>
      </c>
      <c r="R222" s="285">
        <f t="shared" ref="R222" si="297">+R220+R221</f>
        <v>48</v>
      </c>
      <c r="S222" s="286">
        <f t="shared" ref="S222" si="298">+S220+S221</f>
        <v>68</v>
      </c>
      <c r="T222" s="287">
        <f t="shared" ref="T222" si="299">+T220+T221</f>
        <v>116</v>
      </c>
      <c r="U222" s="285">
        <f t="shared" ref="U222" si="300">+U220+U221</f>
        <v>0</v>
      </c>
      <c r="V222" s="287">
        <f t="shared" ref="V222" si="301">+V220+V221</f>
        <v>116</v>
      </c>
      <c r="W222" s="288">
        <f>IF(Q222=0,0,((V222/Q222)-1)*100)</f>
        <v>0</v>
      </c>
      <c r="Y222" s="1"/>
    </row>
    <row r="223" spans="12:27" ht="13.5" thickTop="1">
      <c r="L223" s="262" t="s">
        <v>14</v>
      </c>
      <c r="M223" s="279">
        <f>+M171+M197</f>
        <v>0</v>
      </c>
      <c r="N223" s="280">
        <f>+N171+N197</f>
        <v>0</v>
      </c>
      <c r="O223" s="281">
        <f t="shared" si="290"/>
        <v>0</v>
      </c>
      <c r="P223" s="282">
        <f>+P171+P197</f>
        <v>0</v>
      </c>
      <c r="Q223" s="315">
        <f t="shared" si="291"/>
        <v>0</v>
      </c>
      <c r="R223" s="279"/>
      <c r="S223" s="280"/>
      <c r="T223" s="281"/>
      <c r="U223" s="282"/>
      <c r="V223" s="317"/>
      <c r="W223" s="283"/>
      <c r="Y223" s="1"/>
    </row>
    <row r="224" spans="12:27" ht="13.5" thickBot="1">
      <c r="L224" s="262" t="s">
        <v>15</v>
      </c>
      <c r="M224" s="279">
        <f>+M172+M198</f>
        <v>0</v>
      </c>
      <c r="N224" s="280">
        <f>+N172+N198</f>
        <v>0</v>
      </c>
      <c r="O224" s="281">
        <f>M224+N224</f>
        <v>0</v>
      </c>
      <c r="P224" s="282">
        <f>+P172+P198</f>
        <v>0</v>
      </c>
      <c r="Q224" s="315">
        <f>O224+P224</f>
        <v>0</v>
      </c>
      <c r="R224" s="279"/>
      <c r="S224" s="280"/>
      <c r="T224" s="281"/>
      <c r="U224" s="282"/>
      <c r="V224" s="317"/>
      <c r="W224" s="283"/>
      <c r="Y224" s="1"/>
    </row>
    <row r="225" spans="12:26" ht="14.25" thickTop="1" thickBot="1">
      <c r="L225" s="284" t="s">
        <v>61</v>
      </c>
      <c r="M225" s="285">
        <f>+M221+M223+M224</f>
        <v>0</v>
      </c>
      <c r="N225" s="286">
        <f t="shared" ref="N225" si="302">+N221+N223+N224</f>
        <v>0</v>
      </c>
      <c r="O225" s="287">
        <f t="shared" ref="O225" si="303">+O221+O223+O224</f>
        <v>0</v>
      </c>
      <c r="P225" s="285">
        <f t="shared" ref="P225" si="304">+P221+P223+P224</f>
        <v>0</v>
      </c>
      <c r="Q225" s="287">
        <f t="shared" ref="Q225" si="305">+Q221+Q223+Q224</f>
        <v>0</v>
      </c>
      <c r="R225" s="285"/>
      <c r="S225" s="286"/>
      <c r="T225" s="287"/>
      <c r="U225" s="285"/>
      <c r="V225" s="287"/>
      <c r="W225" s="288"/>
      <c r="X225" s="347"/>
      <c r="Y225" s="347"/>
      <c r="Z225" s="347"/>
    </row>
    <row r="226" spans="12:26" ht="13.5" thickTop="1">
      <c r="L226" s="262" t="s">
        <v>16</v>
      </c>
      <c r="M226" s="279">
        <f t="shared" ref="M226:N228" si="306">+M174+M200</f>
        <v>0</v>
      </c>
      <c r="N226" s="280">
        <f t="shared" si="306"/>
        <v>0</v>
      </c>
      <c r="O226" s="281">
        <f t="shared" ref="O226:O228" si="307">M226+N226</f>
        <v>0</v>
      </c>
      <c r="P226" s="282">
        <f>+P174+P200</f>
        <v>0</v>
      </c>
      <c r="Q226" s="315">
        <f t="shared" ref="Q226:Q228" si="308">O226+P226</f>
        <v>0</v>
      </c>
      <c r="R226" s="279"/>
      <c r="S226" s="280"/>
      <c r="T226" s="281"/>
      <c r="U226" s="282"/>
      <c r="V226" s="317"/>
      <c r="W226" s="283"/>
      <c r="Y226" s="1"/>
    </row>
    <row r="227" spans="12:26">
      <c r="L227" s="262" t="s">
        <v>17</v>
      </c>
      <c r="M227" s="279">
        <f t="shared" si="306"/>
        <v>0</v>
      </c>
      <c r="N227" s="280">
        <f t="shared" si="306"/>
        <v>0</v>
      </c>
      <c r="O227" s="281">
        <f>M227+N227</f>
        <v>0</v>
      </c>
      <c r="P227" s="282">
        <f>+P175+P201</f>
        <v>0</v>
      </c>
      <c r="Q227" s="315">
        <f>O227+P227</f>
        <v>0</v>
      </c>
      <c r="R227" s="279"/>
      <c r="S227" s="280"/>
      <c r="T227" s="281"/>
      <c r="U227" s="282"/>
      <c r="V227" s="317"/>
      <c r="W227" s="283"/>
      <c r="Y227" s="1"/>
    </row>
    <row r="228" spans="12:26" ht="13.5" thickBot="1">
      <c r="L228" s="262" t="s">
        <v>18</v>
      </c>
      <c r="M228" s="279">
        <f t="shared" si="306"/>
        <v>0</v>
      </c>
      <c r="N228" s="280">
        <f t="shared" si="306"/>
        <v>0</v>
      </c>
      <c r="O228" s="289">
        <f t="shared" si="307"/>
        <v>0</v>
      </c>
      <c r="P228" s="290">
        <f>+P176+P202</f>
        <v>0</v>
      </c>
      <c r="Q228" s="315">
        <f t="shared" si="308"/>
        <v>0</v>
      </c>
      <c r="R228" s="279"/>
      <c r="S228" s="280"/>
      <c r="T228" s="289"/>
      <c r="U228" s="290"/>
      <c r="V228" s="317"/>
      <c r="W228" s="283"/>
    </row>
    <row r="229" spans="12:26" ht="14.25" thickTop="1" thickBot="1">
      <c r="L229" s="291" t="s">
        <v>39</v>
      </c>
      <c r="M229" s="292">
        <f t="shared" ref="M229:Q229" si="309">SUM(M226:M228)</f>
        <v>0</v>
      </c>
      <c r="N229" s="292">
        <f t="shared" si="309"/>
        <v>0</v>
      </c>
      <c r="O229" s="293">
        <f t="shared" si="309"/>
        <v>0</v>
      </c>
      <c r="P229" s="294">
        <f t="shared" si="309"/>
        <v>0</v>
      </c>
      <c r="Q229" s="293">
        <f t="shared" si="309"/>
        <v>0</v>
      </c>
      <c r="R229" s="292"/>
      <c r="S229" s="292"/>
      <c r="T229" s="293"/>
      <c r="U229" s="294"/>
      <c r="V229" s="293"/>
      <c r="W229" s="416"/>
    </row>
    <row r="230" spans="12:26" ht="13.5" thickTop="1">
      <c r="L230" s="262" t="s">
        <v>21</v>
      </c>
      <c r="M230" s="279">
        <f t="shared" ref="M230:N232" si="310">+M178+M204</f>
        <v>0</v>
      </c>
      <c r="N230" s="280">
        <f t="shared" si="310"/>
        <v>0</v>
      </c>
      <c r="O230" s="289">
        <f t="shared" ref="O230:O232" si="311">M230+N230</f>
        <v>0</v>
      </c>
      <c r="P230" s="296">
        <f>+P178+P204</f>
        <v>0</v>
      </c>
      <c r="Q230" s="315">
        <f t="shared" ref="Q230:Q232" si="312">O230+P230</f>
        <v>0</v>
      </c>
      <c r="R230" s="279"/>
      <c r="S230" s="280"/>
      <c r="T230" s="289"/>
      <c r="U230" s="296"/>
      <c r="V230" s="317"/>
      <c r="W230" s="283"/>
    </row>
    <row r="231" spans="12:26">
      <c r="L231" s="262" t="s">
        <v>22</v>
      </c>
      <c r="M231" s="279">
        <f t="shared" si="310"/>
        <v>0</v>
      </c>
      <c r="N231" s="280">
        <f t="shared" si="310"/>
        <v>0</v>
      </c>
      <c r="O231" s="289">
        <f t="shared" si="311"/>
        <v>0</v>
      </c>
      <c r="P231" s="282">
        <f>+P179+P205</f>
        <v>0</v>
      </c>
      <c r="Q231" s="315">
        <f t="shared" si="312"/>
        <v>0</v>
      </c>
      <c r="R231" s="279"/>
      <c r="S231" s="280"/>
      <c r="T231" s="289"/>
      <c r="U231" s="282"/>
      <c r="V231" s="317"/>
      <c r="W231" s="283"/>
    </row>
    <row r="232" spans="12:26" ht="13.5" thickBot="1">
      <c r="L232" s="262" t="s">
        <v>23</v>
      </c>
      <c r="M232" s="279">
        <f t="shared" si="310"/>
        <v>0</v>
      </c>
      <c r="N232" s="280">
        <f t="shared" si="310"/>
        <v>0</v>
      </c>
      <c r="O232" s="289">
        <f t="shared" si="311"/>
        <v>0</v>
      </c>
      <c r="P232" s="282">
        <f>+P180+P206</f>
        <v>0</v>
      </c>
      <c r="Q232" s="315">
        <f t="shared" si="312"/>
        <v>0</v>
      </c>
      <c r="R232" s="279"/>
      <c r="S232" s="280"/>
      <c r="T232" s="289"/>
      <c r="U232" s="282"/>
      <c r="V232" s="317"/>
      <c r="W232" s="283"/>
    </row>
    <row r="233" spans="12:26" ht="14.25" thickTop="1" thickBot="1">
      <c r="L233" s="284" t="s">
        <v>40</v>
      </c>
      <c r="M233" s="285">
        <f>+M230+M231+M232</f>
        <v>0</v>
      </c>
      <c r="N233" s="286">
        <f t="shared" ref="N233" si="313">+N230+N231+N232</f>
        <v>0</v>
      </c>
      <c r="O233" s="287">
        <f t="shared" ref="O233" si="314">+O230+O231+O232</f>
        <v>0</v>
      </c>
      <c r="P233" s="285">
        <f t="shared" ref="P233" si="315">+P230+P231+P232</f>
        <v>0</v>
      </c>
      <c r="Q233" s="287">
        <f t="shared" ref="Q233" si="316">+Q230+Q231+Q232</f>
        <v>0</v>
      </c>
      <c r="R233" s="285"/>
      <c r="S233" s="286"/>
      <c r="T233" s="287"/>
      <c r="U233" s="285"/>
      <c r="V233" s="287"/>
      <c r="W233" s="288"/>
    </row>
    <row r="234" spans="12:26" ht="14.25" thickTop="1" thickBot="1">
      <c r="L234" s="284" t="s">
        <v>7</v>
      </c>
      <c r="M234" s="285">
        <f>+M225+M229+M233</f>
        <v>0</v>
      </c>
      <c r="N234" s="286">
        <f t="shared" ref="N234:Q234" si="317">+N225+N229+N233</f>
        <v>0</v>
      </c>
      <c r="O234" s="287">
        <f t="shared" si="317"/>
        <v>0</v>
      </c>
      <c r="P234" s="285">
        <f t="shared" si="317"/>
        <v>0</v>
      </c>
      <c r="Q234" s="287">
        <f t="shared" si="317"/>
        <v>0</v>
      </c>
      <c r="R234" s="285"/>
      <c r="S234" s="286"/>
      <c r="T234" s="287"/>
      <c r="U234" s="285"/>
      <c r="V234" s="287"/>
      <c r="W234" s="288"/>
      <c r="Y234" s="1"/>
    </row>
    <row r="235" spans="12:26" ht="13.5" thickTop="1">
      <c r="L235" s="297" t="s">
        <v>60</v>
      </c>
      <c r="M235" s="256"/>
      <c r="N235" s="256"/>
      <c r="O235" s="256"/>
      <c r="P235" s="256"/>
      <c r="Q235" s="256"/>
      <c r="R235" s="256"/>
      <c r="S235" s="256"/>
      <c r="T235" s="256"/>
      <c r="U235" s="256"/>
      <c r="V235" s="256"/>
      <c r="W235" s="256"/>
    </row>
  </sheetData>
  <sheetProtection password="CF53" sheet="1" objects="1" scenarios="1"/>
  <mergeCells count="37">
    <mergeCell ref="L133:W133"/>
    <mergeCell ref="L210:W210"/>
    <mergeCell ref="L211:W211"/>
    <mergeCell ref="L158:W158"/>
    <mergeCell ref="L159:W159"/>
    <mergeCell ref="L184:W184"/>
    <mergeCell ref="L185:W185"/>
    <mergeCell ref="L80:W80"/>
    <mergeCell ref="L81:W81"/>
    <mergeCell ref="L106:W106"/>
    <mergeCell ref="L107:W107"/>
    <mergeCell ref="L132:W132"/>
    <mergeCell ref="R31:V31"/>
    <mergeCell ref="B54:I54"/>
    <mergeCell ref="B55:I55"/>
    <mergeCell ref="C57:E57"/>
    <mergeCell ref="F57:H57"/>
    <mergeCell ref="L54:W54"/>
    <mergeCell ref="L55:W55"/>
    <mergeCell ref="M57:Q57"/>
    <mergeCell ref="R57:V57"/>
    <mergeCell ref="M213:Q213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 : Mae Fah Luang Chiang Rai International Airport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AB235"/>
  <sheetViews>
    <sheetView tabSelected="1" workbookViewId="0">
      <selection activeCell="H13" sqref="H13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6" width="11" style="1" customWidth="1"/>
    <col min="17" max="17" width="11.28515625" style="1" bestFit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9" style="1" bestFit="1" customWidth="1"/>
    <col min="25" max="25" width="16" style="3" customWidth="1"/>
    <col min="26" max="26" width="7.85546875" style="1" bestFit="1" customWidth="1"/>
    <col min="27" max="27" width="9.85546875" style="1" bestFit="1" customWidth="1"/>
    <col min="28" max="16384" width="7" style="1"/>
  </cols>
  <sheetData>
    <row r="1" spans="2:27" ht="13.5" thickBot="1"/>
    <row r="2" spans="2:27" ht="13.5" thickTop="1">
      <c r="B2" s="424" t="s">
        <v>0</v>
      </c>
      <c r="C2" s="425"/>
      <c r="D2" s="425"/>
      <c r="E2" s="425"/>
      <c r="F2" s="425"/>
      <c r="G2" s="425"/>
      <c r="H2" s="425"/>
      <c r="I2" s="426"/>
      <c r="J2" s="4"/>
      <c r="K2" s="4"/>
      <c r="L2" s="427" t="s">
        <v>1</v>
      </c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9"/>
    </row>
    <row r="3" spans="2:27" ht="13.5" thickBot="1">
      <c r="B3" s="430" t="s">
        <v>46</v>
      </c>
      <c r="C3" s="431"/>
      <c r="D3" s="431"/>
      <c r="E3" s="431"/>
      <c r="F3" s="431"/>
      <c r="G3" s="431"/>
      <c r="H3" s="431"/>
      <c r="I3" s="432"/>
      <c r="J3" s="4"/>
      <c r="K3" s="4"/>
      <c r="L3" s="433" t="s">
        <v>48</v>
      </c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5"/>
    </row>
    <row r="4" spans="2:27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K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2:27" ht="14.25" thickTop="1" thickBot="1">
      <c r="B5" s="110"/>
      <c r="C5" s="436" t="s">
        <v>59</v>
      </c>
      <c r="D5" s="437"/>
      <c r="E5" s="438"/>
      <c r="F5" s="436" t="s">
        <v>63</v>
      </c>
      <c r="G5" s="437"/>
      <c r="H5" s="438"/>
      <c r="I5" s="111" t="s">
        <v>2</v>
      </c>
      <c r="J5" s="4"/>
      <c r="K5" s="4"/>
      <c r="L5" s="12"/>
      <c r="M5" s="439" t="s">
        <v>59</v>
      </c>
      <c r="N5" s="440"/>
      <c r="O5" s="440"/>
      <c r="P5" s="440"/>
      <c r="Q5" s="441"/>
      <c r="R5" s="439" t="s">
        <v>63</v>
      </c>
      <c r="S5" s="440"/>
      <c r="T5" s="440"/>
      <c r="U5" s="440"/>
      <c r="V5" s="441"/>
      <c r="W5" s="13" t="s">
        <v>2</v>
      </c>
    </row>
    <row r="6" spans="2:27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K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2:27" ht="13.5" thickBot="1">
      <c r="B7" s="117"/>
      <c r="C7" s="118" t="s">
        <v>5</v>
      </c>
      <c r="D7" s="119" t="s">
        <v>6</v>
      </c>
      <c r="E7" s="229" t="s">
        <v>7</v>
      </c>
      <c r="F7" s="118" t="s">
        <v>5</v>
      </c>
      <c r="G7" s="119" t="s">
        <v>6</v>
      </c>
      <c r="H7" s="229" t="s">
        <v>7</v>
      </c>
      <c r="I7" s="121"/>
      <c r="J7" s="4"/>
      <c r="K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2:27" ht="6" customHeight="1" thickTop="1">
      <c r="B8" s="112"/>
      <c r="C8" s="122"/>
      <c r="D8" s="123"/>
      <c r="E8" s="124"/>
      <c r="F8" s="122"/>
      <c r="G8" s="123"/>
      <c r="H8" s="174"/>
      <c r="I8" s="125"/>
      <c r="J8" s="4"/>
      <c r="K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2:27">
      <c r="B9" s="112" t="s">
        <v>10</v>
      </c>
      <c r="C9" s="126">
        <f>'Lcc_BKK+DMK'!C9+Lcc_CNX!C9+Lcc_HDY!C9+Lcc_HKT!C9+Lcc_CEI!C9</f>
        <v>3192</v>
      </c>
      <c r="D9" s="128">
        <f>'Lcc_BKK+DMK'!D9+Lcc_CNX!D9+Lcc_HDY!D9+Lcc_HKT!D9+Lcc_CEI!D9</f>
        <v>3196</v>
      </c>
      <c r="E9" s="169">
        <f>SUM(C9:D9)</f>
        <v>6388</v>
      </c>
      <c r="F9" s="126">
        <f>'Lcc_BKK+DMK'!F9+Lcc_CNX!F9+Lcc_HDY!F9+Lcc_HKT!F9+Lcc_CEI!F9</f>
        <v>3535</v>
      </c>
      <c r="G9" s="128">
        <f>'Lcc_BKK+DMK'!G9+Lcc_CNX!G9+Lcc_HDY!G9+Lcc_HKT!G9+Lcc_CEI!G9</f>
        <v>3537</v>
      </c>
      <c r="H9" s="175">
        <f>SUM(F9:G9)</f>
        <v>7072</v>
      </c>
      <c r="I9" s="129">
        <f>IF(E9=0,0,((H9/E9)-1)*100)</f>
        <v>10.707576706324362</v>
      </c>
      <c r="J9" s="4"/>
      <c r="K9" s="7"/>
      <c r="L9" s="14" t="s">
        <v>10</v>
      </c>
      <c r="M9" s="40">
        <f>'Lcc_BKK+DMK'!M9+Lcc_CNX!M9+Lcc_HDY!M9+Lcc_HKT!M9+Lcc_CEI!M9</f>
        <v>426920</v>
      </c>
      <c r="N9" s="38">
        <f>'Lcc_BKK+DMK'!N9+Lcc_CNX!N9+Lcc_HDY!N9+Lcc_HKT!N9+Lcc_CEI!N9</f>
        <v>438246</v>
      </c>
      <c r="O9" s="197">
        <f>SUM(M9:N9)</f>
        <v>865166</v>
      </c>
      <c r="P9" s="151">
        <f>'Lcc_BKK+DMK'!P9+Lcc_CNX!P9+Lcc_HDY!P9+Lcc_HKT!P9+Lcc_CEI!P9</f>
        <v>3</v>
      </c>
      <c r="Q9" s="197">
        <f t="shared" ref="Q9:Q11" si="0">O9+P9</f>
        <v>865169</v>
      </c>
      <c r="R9" s="40">
        <f>'Lcc_BKK+DMK'!R9+Lcc_CNX!R9+Lcc_HDY!R9+Lcc_HKT!R9+Lcc_CEI!R9</f>
        <v>524292</v>
      </c>
      <c r="S9" s="38">
        <f>'Lcc_BKK+DMK'!S9+Lcc_CNX!S9+Lcc_HDY!S9+Lcc_HKT!S9+Lcc_CEI!S9</f>
        <v>529484</v>
      </c>
      <c r="T9" s="197">
        <f>SUM(R9:S9)</f>
        <v>1053776</v>
      </c>
      <c r="U9" s="151">
        <f>+Lcc_BKK!U9+Lcc_DMK!U9+Lcc_CNX!U9+Lcc_HDY!U9+Lcc_HKT!U9+Lcc_CEI!U9</f>
        <v>614</v>
      </c>
      <c r="V9" s="197">
        <f t="shared" ref="V9:V13" si="1">T9+U9</f>
        <v>1054390</v>
      </c>
      <c r="W9" s="41">
        <f>IF(Q9=0,0,((V9/Q9)-1)*100)</f>
        <v>21.870987055708202</v>
      </c>
    </row>
    <row r="10" spans="2:27">
      <c r="B10" s="112" t="s">
        <v>11</v>
      </c>
      <c r="C10" s="126">
        <f>'Lcc_BKK+DMK'!C10+Lcc_CNX!C10+Lcc_HDY!C10+Lcc_HKT!C10+Lcc_CEI!C10</f>
        <v>3246</v>
      </c>
      <c r="D10" s="128">
        <f>'Lcc_BKK+DMK'!D10+Lcc_CNX!D10+Lcc_HDY!D10+Lcc_HKT!D10+Lcc_CEI!D10</f>
        <v>3246</v>
      </c>
      <c r="E10" s="169">
        <f>SUM(C10:D10)</f>
        <v>6492</v>
      </c>
      <c r="F10" s="126">
        <f>'Lcc_BKK+DMK'!F10+Lcc_CNX!F10+Lcc_HDY!F10+Lcc_HKT!F10+Lcc_CEI!F10</f>
        <v>3597</v>
      </c>
      <c r="G10" s="128">
        <f>'Lcc_BKK+DMK'!G10+Lcc_CNX!G10+Lcc_HDY!G10+Lcc_HKT!G10+Lcc_CEI!G10</f>
        <v>3595</v>
      </c>
      <c r="H10" s="175">
        <f>SUM(F10:G10)</f>
        <v>7192</v>
      </c>
      <c r="I10" s="129">
        <f>IF(E10=0,0,((H10/E10)-1)*100)</f>
        <v>10.782501540357359</v>
      </c>
      <c r="J10" s="4"/>
      <c r="K10" s="7"/>
      <c r="L10" s="14" t="s">
        <v>11</v>
      </c>
      <c r="M10" s="40">
        <f>'Lcc_BKK+DMK'!M10+Lcc_CNX!M10+Lcc_HDY!M10+Lcc_HKT!M10+Lcc_CEI!M10</f>
        <v>458266</v>
      </c>
      <c r="N10" s="38">
        <f>'Lcc_BKK+DMK'!N10+Lcc_CNX!N10+Lcc_HDY!N10+Lcc_HKT!N10+Lcc_CEI!N10</f>
        <v>439363</v>
      </c>
      <c r="O10" s="197">
        <f t="shared" ref="O10:O11" si="2">SUM(M10:N10)</f>
        <v>897629</v>
      </c>
      <c r="P10" s="151">
        <f>'Lcc_BKK+DMK'!P10+Lcc_CNX!P10+Lcc_HDY!P10+Lcc_HKT!P10+Lcc_CEI!P10</f>
        <v>131</v>
      </c>
      <c r="Q10" s="197">
        <f t="shared" si="0"/>
        <v>897760</v>
      </c>
      <c r="R10" s="40">
        <f>'Lcc_BKK+DMK'!R10+Lcc_CNX!R10+Lcc_HDY!R10+Lcc_HKT!R10+Lcc_CEI!R10</f>
        <v>550311</v>
      </c>
      <c r="S10" s="38">
        <f>'Lcc_BKK+DMK'!S10+Lcc_CNX!S10+Lcc_HDY!S10+Lcc_HKT!S10+Lcc_CEI!S10</f>
        <v>529873</v>
      </c>
      <c r="T10" s="197">
        <f t="shared" ref="T10:T13" si="3">SUM(R10:S10)</f>
        <v>1080184</v>
      </c>
      <c r="U10" s="151">
        <f>+Lcc_BKK!U10+Lcc_DMK!U10+Lcc_CNX!U10+Lcc_HDY!U10+Lcc_HKT!U10+Lcc_CEI!U10</f>
        <v>540</v>
      </c>
      <c r="V10" s="197">
        <f t="shared" si="1"/>
        <v>1080724</v>
      </c>
      <c r="W10" s="41">
        <f>IF(Q10=0,0,((V10/Q10)-1)*100)</f>
        <v>20.380057030832297</v>
      </c>
    </row>
    <row r="11" spans="2:27" ht="13.5" thickBot="1">
      <c r="B11" s="117" t="s">
        <v>12</v>
      </c>
      <c r="C11" s="130">
        <f>'Lcc_BKK+DMK'!C11+Lcc_CNX!C11+Lcc_HDY!C11+Lcc_HKT!C11+Lcc_CEI!C11</f>
        <v>3517</v>
      </c>
      <c r="D11" s="132">
        <f>'Lcc_BKK+DMK'!D11+Lcc_CNX!D11+Lcc_HDY!D11+Lcc_HKT!D11+Lcc_CEI!D11</f>
        <v>3515</v>
      </c>
      <c r="E11" s="169">
        <f>SUM(C11:D11)</f>
        <v>7032</v>
      </c>
      <c r="F11" s="130">
        <f>'Lcc_BKK+DMK'!F11+Lcc_CNX!F11+Lcc_HDY!F11+Lcc_HKT!F11+Lcc_CEI!F11</f>
        <v>3896</v>
      </c>
      <c r="G11" s="132">
        <f>'Lcc_BKK+DMK'!G11+Lcc_CNX!G11+Lcc_HDY!G11+Lcc_HKT!G11+Lcc_CEI!G11</f>
        <v>3893</v>
      </c>
      <c r="H11" s="175">
        <f>SUM(F11:G11)</f>
        <v>7789</v>
      </c>
      <c r="I11" s="129">
        <f>IF(E11=0,0,((H11/E11)-1)*100)</f>
        <v>10.765073947667814</v>
      </c>
      <c r="J11" s="4"/>
      <c r="K11" s="7"/>
      <c r="L11" s="23" t="s">
        <v>12</v>
      </c>
      <c r="M11" s="40">
        <f>'Lcc_BKK+DMK'!M11+Lcc_CNX!M11+Lcc_HDY!M11+Lcc_HKT!M11+Lcc_CEI!M11</f>
        <v>494035</v>
      </c>
      <c r="N11" s="38">
        <f>'Lcc_BKK+DMK'!N11+Lcc_CNX!N11+Lcc_HDY!N11+Lcc_HKT!N11+Lcc_CEI!N11</f>
        <v>478343</v>
      </c>
      <c r="O11" s="197">
        <f t="shared" si="2"/>
        <v>972378</v>
      </c>
      <c r="P11" s="39">
        <f>'Lcc_BKK+DMK'!P11+Lcc_CNX!P11+Lcc_HDY!P11+Lcc_HKT!P11+Lcc_CEI!P11</f>
        <v>90</v>
      </c>
      <c r="Q11" s="254">
        <f t="shared" si="0"/>
        <v>972468</v>
      </c>
      <c r="R11" s="40">
        <f>'Lcc_BKK+DMK'!R11+Lcc_CNX!R11+Lcc_HDY!R11+Lcc_HKT!R11+Lcc_CEI!R11</f>
        <v>601917</v>
      </c>
      <c r="S11" s="38">
        <f>'Lcc_BKK+DMK'!S11+Lcc_CNX!S11+Lcc_HDY!S11+Lcc_HKT!S11+Lcc_CEI!S11</f>
        <v>578738</v>
      </c>
      <c r="T11" s="197">
        <f t="shared" si="3"/>
        <v>1180655</v>
      </c>
      <c r="U11" s="39">
        <f>+Lcc_BKK!U11+Lcc_DMK!U11+Lcc_CNX!U11+Lcc_HDY!U11+Lcc_HKT!U11+Lcc_CEI!U11</f>
        <v>1422</v>
      </c>
      <c r="V11" s="254">
        <f t="shared" si="1"/>
        <v>1182077</v>
      </c>
      <c r="W11" s="41">
        <f>IF(Q11=0,0,((V11/Q11)-1)*100)</f>
        <v>21.554333921527501</v>
      </c>
    </row>
    <row r="12" spans="2:27" ht="14.25" thickTop="1" thickBot="1">
      <c r="B12" s="133" t="s">
        <v>57</v>
      </c>
      <c r="C12" s="134">
        <f>+C9+C10+C11</f>
        <v>9955</v>
      </c>
      <c r="D12" s="136">
        <f t="shared" ref="D12:H12" si="4">+D9+D10+D11</f>
        <v>9957</v>
      </c>
      <c r="E12" s="170">
        <f t="shared" si="4"/>
        <v>19912</v>
      </c>
      <c r="F12" s="134">
        <f t="shared" si="4"/>
        <v>11028</v>
      </c>
      <c r="G12" s="136">
        <f t="shared" si="4"/>
        <v>11025</v>
      </c>
      <c r="H12" s="179">
        <f t="shared" si="4"/>
        <v>22053</v>
      </c>
      <c r="I12" s="137">
        <f t="shared" ref="I12" si="5">IF(E12=0,0,((H12/E12)-1)*100)</f>
        <v>10.752310164724799</v>
      </c>
      <c r="J12" s="4"/>
      <c r="K12" s="4"/>
      <c r="L12" s="42" t="s">
        <v>57</v>
      </c>
      <c r="M12" s="46">
        <f>+M9+M10+M11</f>
        <v>1379221</v>
      </c>
      <c r="N12" s="44">
        <f t="shared" ref="N12:V12" si="6">+N9+N10+N11</f>
        <v>1355952</v>
      </c>
      <c r="O12" s="198">
        <f t="shared" si="6"/>
        <v>2735173</v>
      </c>
      <c r="P12" s="44">
        <f t="shared" si="6"/>
        <v>224</v>
      </c>
      <c r="Q12" s="198">
        <f t="shared" si="6"/>
        <v>2735397</v>
      </c>
      <c r="R12" s="46">
        <f t="shared" si="6"/>
        <v>1676520</v>
      </c>
      <c r="S12" s="44">
        <f t="shared" si="6"/>
        <v>1638095</v>
      </c>
      <c r="T12" s="198">
        <f t="shared" si="6"/>
        <v>3314615</v>
      </c>
      <c r="U12" s="44">
        <f t="shared" si="6"/>
        <v>2576</v>
      </c>
      <c r="V12" s="198">
        <f t="shared" si="6"/>
        <v>3317191</v>
      </c>
      <c r="W12" s="47">
        <f t="shared" ref="W12" si="7">IF(Q12=0,0,((V12/Q12)-1)*100)</f>
        <v>21.269088179887596</v>
      </c>
    </row>
    <row r="13" spans="2:27" ht="14.25" thickTop="1" thickBot="1">
      <c r="B13" s="112" t="s">
        <v>13</v>
      </c>
      <c r="C13" s="126">
        <f>'Lcc_BKK+DMK'!C13+Lcc_CNX!C13+Lcc_HDY!C13+Lcc_HKT!C13+Lcc_CEI!C13</f>
        <v>3666</v>
      </c>
      <c r="D13" s="128">
        <f>'Lcc_BKK+DMK'!D13+Lcc_CNX!D13+Lcc_HDY!D13+Lcc_HKT!D13+Lcc_CEI!D13</f>
        <v>3670</v>
      </c>
      <c r="E13" s="169">
        <f t="shared" ref="E13:E24" si="8">SUM(C13:D13)</f>
        <v>7336</v>
      </c>
      <c r="F13" s="126">
        <f>'Lcc_BKK+DMK'!F13+Lcc_CNX!F13+Lcc_HDY!F13+Lcc_HKT!F13+Lcc_CEI!F13</f>
        <v>4035</v>
      </c>
      <c r="G13" s="128">
        <f>'Lcc_BKK+DMK'!G13+Lcc_CNX!G13+Lcc_HDY!G13+Lcc_HKT!G13+Lcc_CEI!G13</f>
        <v>4032</v>
      </c>
      <c r="H13" s="175">
        <f>SUM(F13:G13)</f>
        <v>8067</v>
      </c>
      <c r="I13" s="129">
        <f t="shared" ref="I13" si="9">IF(E13=0,0,((H13/E13)-1)*100)</f>
        <v>9.9645583424209363</v>
      </c>
      <c r="J13" s="4"/>
      <c r="K13" s="4"/>
      <c r="L13" s="14" t="s">
        <v>13</v>
      </c>
      <c r="M13" s="40">
        <f>'Lcc_BKK+DMK'!M13+Lcc_CNX!M13+Lcc_HDY!M13+Lcc_HKT!M13+Lcc_CEI!M13</f>
        <v>460745</v>
      </c>
      <c r="N13" s="38">
        <f>'Lcc_BKK+DMK'!N13+Lcc_CNX!N13+Lcc_HDY!N13+Lcc_HKT!N13+Lcc_CEI!N13</f>
        <v>458626</v>
      </c>
      <c r="O13" s="197">
        <f>SUM(M13:N13)</f>
        <v>919371</v>
      </c>
      <c r="P13" s="151">
        <f>'Lcc_BKK+DMK'!P13+Lcc_CNX!P13+Lcc_HDY!P13+Lcc_HKT!P13+Lcc_CEI!P13</f>
        <v>472</v>
      </c>
      <c r="Q13" s="197">
        <f t="shared" ref="Q13:Q15" si="10">O13+P13</f>
        <v>919843</v>
      </c>
      <c r="R13" s="40">
        <f>'Lcc_BKK+DMK'!R13+Lcc_CNX!R13+Lcc_HDY!R13+Lcc_HKT!R13+Lcc_CEI!R13</f>
        <v>579018</v>
      </c>
      <c r="S13" s="38">
        <f>'Lcc_BKK+DMK'!S13+Lcc_CNX!S13+Lcc_HDY!S13+Lcc_HKT!S13+Lcc_CEI!S13</f>
        <v>575344</v>
      </c>
      <c r="T13" s="197">
        <f t="shared" si="3"/>
        <v>1154362</v>
      </c>
      <c r="U13" s="151">
        <f>+Lcc_BKK!U13+Lcc_DMK!U13+Lcc_CNX!U13+Lcc_HDY!U13+Lcc_HKT!U13+Lcc_CEI!U13</f>
        <v>629</v>
      </c>
      <c r="V13" s="197">
        <f t="shared" si="1"/>
        <v>1154991</v>
      </c>
      <c r="W13" s="41">
        <f t="shared" ref="W13" si="11">IF(Q13=0,0,((V13/Q13)-1)*100)</f>
        <v>25.563927757236836</v>
      </c>
    </row>
    <row r="14" spans="2:27" ht="14.25" thickTop="1" thickBot="1">
      <c r="B14" s="133" t="s">
        <v>64</v>
      </c>
      <c r="C14" s="134">
        <f>+C12+C13</f>
        <v>13621</v>
      </c>
      <c r="D14" s="136">
        <f t="shared" ref="D14:H14" si="12">+D12+D13</f>
        <v>13627</v>
      </c>
      <c r="E14" s="170">
        <f t="shared" si="12"/>
        <v>27248</v>
      </c>
      <c r="F14" s="134">
        <f t="shared" si="12"/>
        <v>15063</v>
      </c>
      <c r="G14" s="136">
        <f t="shared" si="12"/>
        <v>15057</v>
      </c>
      <c r="H14" s="176">
        <f t="shared" si="12"/>
        <v>30120</v>
      </c>
      <c r="I14" s="138">
        <f>IF(E14=0,0,((H14/E14)-1)*100)</f>
        <v>10.540223135642979</v>
      </c>
      <c r="J14" s="8"/>
      <c r="K14" s="4"/>
      <c r="L14" s="42" t="s">
        <v>64</v>
      </c>
      <c r="M14" s="46">
        <f>+M12+M13</f>
        <v>1839966</v>
      </c>
      <c r="N14" s="44">
        <f t="shared" ref="N14:V14" si="13">+N12+N13</f>
        <v>1814578</v>
      </c>
      <c r="O14" s="198">
        <f t="shared" si="13"/>
        <v>3654544</v>
      </c>
      <c r="P14" s="45">
        <f t="shared" si="13"/>
        <v>696</v>
      </c>
      <c r="Q14" s="201">
        <f t="shared" si="13"/>
        <v>3655240</v>
      </c>
      <c r="R14" s="46">
        <f t="shared" si="13"/>
        <v>2255538</v>
      </c>
      <c r="S14" s="44">
        <f t="shared" si="13"/>
        <v>2213439</v>
      </c>
      <c r="T14" s="198">
        <f t="shared" si="13"/>
        <v>4468977</v>
      </c>
      <c r="U14" s="45">
        <f t="shared" si="13"/>
        <v>3205</v>
      </c>
      <c r="V14" s="201">
        <f t="shared" si="13"/>
        <v>4472182</v>
      </c>
      <c r="W14" s="47">
        <f>IF(Q14=0,0,((V14/Q14)-1)*100)</f>
        <v>22.349886737943336</v>
      </c>
      <c r="X14" s="347"/>
      <c r="Z14" s="347"/>
      <c r="AA14" s="347"/>
    </row>
    <row r="15" spans="2:27" ht="13.5" thickTop="1">
      <c r="B15" s="112" t="s">
        <v>14</v>
      </c>
      <c r="C15" s="126">
        <f>'Lcc_BKK+DMK'!C15+Lcc_CNX!C15+Lcc_HDY!C15+Lcc_HKT!C15+Lcc_CEI!C15</f>
        <v>3226</v>
      </c>
      <c r="D15" s="128">
        <f>'Lcc_BKK+DMK'!D15+Lcc_CNX!D15+Lcc_HDY!D15+Lcc_HKT!D15+Lcc_CEI!D15</f>
        <v>3222</v>
      </c>
      <c r="E15" s="169">
        <f t="shared" si="8"/>
        <v>6448</v>
      </c>
      <c r="F15" s="126"/>
      <c r="G15" s="128"/>
      <c r="H15" s="175"/>
      <c r="I15" s="129"/>
      <c r="J15" s="4"/>
      <c r="K15" s="4"/>
      <c r="L15" s="14" t="s">
        <v>14</v>
      </c>
      <c r="M15" s="40">
        <f>'Lcc_BKK+DMK'!M15+Lcc_CNX!M15+Lcc_HDY!M15+Lcc_HKT!M15+Lcc_CEI!M15</f>
        <v>405207</v>
      </c>
      <c r="N15" s="38">
        <f>'Lcc_BKK+DMK'!N15+Lcc_CNX!N15+Lcc_HDY!N15+Lcc_HKT!N15+Lcc_CEI!N15</f>
        <v>428328</v>
      </c>
      <c r="O15" s="197">
        <f t="shared" ref="O15" si="14">SUM(M15:N15)</f>
        <v>833535</v>
      </c>
      <c r="P15" s="151">
        <f>'Lcc_BKK+DMK'!P17+Lcc_CNX!P15+Lcc_HDY!P15+Lcc_HKT!P15+Lcc_CEI!P15</f>
        <v>728</v>
      </c>
      <c r="Q15" s="197">
        <f t="shared" si="10"/>
        <v>834263</v>
      </c>
      <c r="R15" s="40"/>
      <c r="S15" s="38"/>
      <c r="T15" s="197"/>
      <c r="U15" s="151"/>
      <c r="V15" s="197"/>
      <c r="W15" s="41"/>
    </row>
    <row r="16" spans="2:27" ht="13.5" thickBot="1">
      <c r="B16" s="112" t="s">
        <v>15</v>
      </c>
      <c r="C16" s="126">
        <f>'Lcc_BKK+DMK'!C16+Lcc_CNX!C16+Lcc_HDY!C16+Lcc_HKT!C16+Lcc_CEI!C16</f>
        <v>3335</v>
      </c>
      <c r="D16" s="128">
        <f>'Lcc_BKK+DMK'!D16+Lcc_CNX!D16+Lcc_HDY!D16+Lcc_HKT!D16+Lcc_CEI!D16</f>
        <v>3338</v>
      </c>
      <c r="E16" s="169">
        <f>SUM(C16:D16)</f>
        <v>6673</v>
      </c>
      <c r="F16" s="126"/>
      <c r="G16" s="128"/>
      <c r="H16" s="175"/>
      <c r="I16" s="129"/>
      <c r="J16" s="8"/>
      <c r="K16" s="4"/>
      <c r="L16" s="14" t="s">
        <v>15</v>
      </c>
      <c r="M16" s="40">
        <f>'Lcc_BKK+DMK'!M16+Lcc_CNX!M16+Lcc_HDY!M16+Lcc_HKT!M16+Lcc_CEI!M16</f>
        <v>452879</v>
      </c>
      <c r="N16" s="38">
        <f>'Lcc_BKK+DMK'!N16+Lcc_CNX!N16+Lcc_HDY!N16+Lcc_HKT!N16+Lcc_CEI!N16</f>
        <v>465931</v>
      </c>
      <c r="O16" s="197">
        <f>SUM(M16:N16)</f>
        <v>918810</v>
      </c>
      <c r="P16" s="151">
        <f>'Lcc_BKK+DMK'!P16+Lcc_CNX!P16+Lcc_HDY!P16+Lcc_HKT!P16+Lcc_CEI!P16</f>
        <v>380</v>
      </c>
      <c r="Q16" s="197">
        <f>O16+P16</f>
        <v>919190</v>
      </c>
      <c r="R16" s="40"/>
      <c r="S16" s="38"/>
      <c r="T16" s="197"/>
      <c r="U16" s="151"/>
      <c r="V16" s="197"/>
      <c r="W16" s="41"/>
    </row>
    <row r="17" spans="2:27" ht="14.25" thickTop="1" thickBot="1">
      <c r="B17" s="133" t="s">
        <v>61</v>
      </c>
      <c r="C17" s="134">
        <f>+C13+C15+C16</f>
        <v>10227</v>
      </c>
      <c r="D17" s="136">
        <f t="shared" ref="D17" si="15">+D13+D15+D16</f>
        <v>10230</v>
      </c>
      <c r="E17" s="170">
        <f t="shared" ref="E17" si="16">+E13+E15+E16</f>
        <v>20457</v>
      </c>
      <c r="F17" s="134"/>
      <c r="G17" s="136"/>
      <c r="H17" s="176"/>
      <c r="I17" s="138"/>
      <c r="J17" s="8"/>
      <c r="K17" s="8"/>
      <c r="L17" s="42" t="s">
        <v>61</v>
      </c>
      <c r="M17" s="46">
        <f>+M13+M15+M16</f>
        <v>1318831</v>
      </c>
      <c r="N17" s="44">
        <f t="shared" ref="N17" si="17">+N13+N15+N16</f>
        <v>1352885</v>
      </c>
      <c r="O17" s="198">
        <f t="shared" ref="O17" si="18">+O13+O15+O16</f>
        <v>2671716</v>
      </c>
      <c r="P17" s="44">
        <f t="shared" ref="P17" si="19">+P13+P15+P16</f>
        <v>1580</v>
      </c>
      <c r="Q17" s="198">
        <f t="shared" ref="Q17" si="20">+Q13+Q15+Q16</f>
        <v>2673296</v>
      </c>
      <c r="R17" s="46"/>
      <c r="S17" s="44"/>
      <c r="T17" s="198"/>
      <c r="U17" s="44"/>
      <c r="V17" s="198"/>
      <c r="W17" s="47"/>
      <c r="Z17" s="347"/>
      <c r="AA17" s="347"/>
    </row>
    <row r="18" spans="2:27" ht="13.5" thickTop="1">
      <c r="B18" s="112" t="s">
        <v>16</v>
      </c>
      <c r="C18" s="139">
        <f>'Lcc_BKK+DMK'!C18+Lcc_CNX!C18+Lcc_HDY!C18+Lcc_HKT!C18+Lcc_CEI!C18</f>
        <v>3400</v>
      </c>
      <c r="D18" s="141">
        <f>'Lcc_BKK+DMK'!D18+Lcc_CNX!D18+Lcc_HDY!D18+Lcc_HKT!D18+Lcc_CEI!D18</f>
        <v>3401</v>
      </c>
      <c r="E18" s="169">
        <f t="shared" si="8"/>
        <v>6801</v>
      </c>
      <c r="F18" s="139"/>
      <c r="G18" s="141"/>
      <c r="H18" s="175"/>
      <c r="I18" s="129"/>
      <c r="J18" s="8"/>
      <c r="K18" s="4"/>
      <c r="L18" s="14" t="s">
        <v>16</v>
      </c>
      <c r="M18" s="40">
        <f>'Lcc_BKK+DMK'!M18+Lcc_CNX!M18+Lcc_HDY!M18+Lcc_HKT!M18+Lcc_CEI!M18</f>
        <v>471850</v>
      </c>
      <c r="N18" s="38">
        <f>'Lcc_BKK+DMK'!N18+Lcc_CNX!N18+Lcc_HDY!N18+Lcc_HKT!N18+Lcc_CEI!N18</f>
        <v>464376</v>
      </c>
      <c r="O18" s="197">
        <f t="shared" ref="O18:O20" si="21">SUM(M18:N18)</f>
        <v>936226</v>
      </c>
      <c r="P18" s="151">
        <f>'Lcc_BKK+DMK'!P18+Lcc_CNX!P18+Lcc_HDY!P18+Lcc_HKT!P18+Lcc_CEI!P18</f>
        <v>5</v>
      </c>
      <c r="Q18" s="197">
        <f t="shared" ref="Q18:Q20" si="22">O18+P18</f>
        <v>936231</v>
      </c>
      <c r="R18" s="40"/>
      <c r="S18" s="38"/>
      <c r="T18" s="197"/>
      <c r="U18" s="151"/>
      <c r="V18" s="197"/>
      <c r="W18" s="41"/>
    </row>
    <row r="19" spans="2:27">
      <c r="B19" s="112" t="s">
        <v>17</v>
      </c>
      <c r="C19" s="139">
        <f>'Lcc_BKK+DMK'!C19+Lcc_CNX!C19+Lcc_HDY!C19+Lcc_HKT!C19+Lcc_CEI!C19</f>
        <v>3313</v>
      </c>
      <c r="D19" s="141">
        <f>'Lcc_BKK+DMK'!D19+Lcc_CNX!D19+Lcc_HDY!D19+Lcc_HKT!D19+Lcc_CEI!D19</f>
        <v>3307</v>
      </c>
      <c r="E19" s="169">
        <f>SUM(C19:D19)</f>
        <v>6620</v>
      </c>
      <c r="F19" s="139"/>
      <c r="G19" s="141"/>
      <c r="H19" s="175"/>
      <c r="I19" s="129"/>
      <c r="K19" s="4"/>
      <c r="L19" s="14" t="s">
        <v>17</v>
      </c>
      <c r="M19" s="40">
        <f>'Lcc_BKK+DMK'!M19+Lcc_CNX!M19+Lcc_HDY!M19+Lcc_HKT!M19+Lcc_CEI!M19</f>
        <v>431558</v>
      </c>
      <c r="N19" s="38">
        <f>'Lcc_BKK+DMK'!N19+Lcc_CNX!N19+Lcc_HDY!N19+Lcc_HKT!N19+Lcc_CEI!N19</f>
        <v>432797</v>
      </c>
      <c r="O19" s="197">
        <f>SUM(M19:N19)</f>
        <v>864355</v>
      </c>
      <c r="P19" s="151">
        <f>'Lcc_BKK+DMK'!P19+Lcc_CNX!P19+Lcc_HDY!P19+Lcc_HKT!P19+Lcc_CEI!P19</f>
        <v>2</v>
      </c>
      <c r="Q19" s="197">
        <f>O19+P19</f>
        <v>864357</v>
      </c>
      <c r="R19" s="40"/>
      <c r="S19" s="38"/>
      <c r="T19" s="197"/>
      <c r="U19" s="151"/>
      <c r="V19" s="197"/>
      <c r="W19" s="41"/>
      <c r="X19" s="347"/>
    </row>
    <row r="20" spans="2:27" ht="13.5" thickBot="1">
      <c r="B20" s="112" t="s">
        <v>18</v>
      </c>
      <c r="C20" s="139">
        <f>'Lcc_BKK+DMK'!C20+Lcc_CNX!C20+Lcc_HDY!C20+Lcc_HKT!C20+Lcc_CEI!C20</f>
        <v>2960</v>
      </c>
      <c r="D20" s="141">
        <f>'Lcc_BKK+DMK'!D20+Lcc_CNX!D20+Lcc_HDY!D20+Lcc_HKT!D20+Lcc_CEI!D20</f>
        <v>2956</v>
      </c>
      <c r="E20" s="169">
        <f t="shared" si="8"/>
        <v>5916</v>
      </c>
      <c r="F20" s="139"/>
      <c r="G20" s="141"/>
      <c r="H20" s="175"/>
      <c r="I20" s="129"/>
      <c r="J20" s="9"/>
      <c r="K20" s="4"/>
      <c r="L20" s="14" t="s">
        <v>18</v>
      </c>
      <c r="M20" s="40">
        <f>'Lcc_BKK+DMK'!M20+Lcc_CNX!M20+Lcc_HDY!M20+Lcc_HKT!M20+Lcc_CEI!M20</f>
        <v>393381</v>
      </c>
      <c r="N20" s="38">
        <f>'Lcc_BKK+DMK'!N20+Lcc_CNX!N20+Lcc_HDY!N20+Lcc_HKT!N20+Lcc_CEI!N20</f>
        <v>385306</v>
      </c>
      <c r="O20" s="197">
        <f t="shared" si="21"/>
        <v>778687</v>
      </c>
      <c r="P20" s="151">
        <f>'Lcc_BKK+DMK'!P20+Lcc_CNX!P20+Lcc_HDY!P20+Lcc_HKT!P20+Lcc_CEI!P20</f>
        <v>116</v>
      </c>
      <c r="Q20" s="197">
        <f t="shared" si="22"/>
        <v>778803</v>
      </c>
      <c r="R20" s="40"/>
      <c r="S20" s="38"/>
      <c r="T20" s="197"/>
      <c r="U20" s="151"/>
      <c r="V20" s="197"/>
      <c r="W20" s="41"/>
      <c r="X20" s="347"/>
    </row>
    <row r="21" spans="2:27" ht="15.75" customHeight="1" thickTop="1" thickBot="1">
      <c r="B21" s="142" t="s">
        <v>19</v>
      </c>
      <c r="C21" s="134">
        <f>+C18+C19+C20</f>
        <v>9673</v>
      </c>
      <c r="D21" s="145">
        <f t="shared" ref="D21" si="23">+D18+D19+D20</f>
        <v>9664</v>
      </c>
      <c r="E21" s="171">
        <f t="shared" ref="E21" si="24">+E18+E19+E20</f>
        <v>19337</v>
      </c>
      <c r="F21" s="134"/>
      <c r="G21" s="145"/>
      <c r="H21" s="177"/>
      <c r="I21" s="137"/>
      <c r="J21" s="10"/>
      <c r="K21" s="11"/>
      <c r="L21" s="48" t="s">
        <v>19</v>
      </c>
      <c r="M21" s="49">
        <f>+M18+M19+M20</f>
        <v>1296789</v>
      </c>
      <c r="N21" s="50">
        <f t="shared" ref="N21" si="25">+N18+N19+N20</f>
        <v>1282479</v>
      </c>
      <c r="O21" s="199">
        <f t="shared" ref="O21" si="26">+O18+O19+O20</f>
        <v>2579268</v>
      </c>
      <c r="P21" s="50">
        <f t="shared" ref="P21" si="27">+P18+P19+P20</f>
        <v>123</v>
      </c>
      <c r="Q21" s="199">
        <f t="shared" ref="Q21" si="28">+Q18+Q19+Q20</f>
        <v>2579391</v>
      </c>
      <c r="R21" s="49"/>
      <c r="S21" s="50"/>
      <c r="T21" s="199"/>
      <c r="U21" s="50"/>
      <c r="V21" s="199"/>
      <c r="W21" s="51"/>
    </row>
    <row r="22" spans="2:27" ht="13.5" thickTop="1">
      <c r="B22" s="112" t="s">
        <v>20</v>
      </c>
      <c r="C22" s="126">
        <f>'Lcc_BKK+DMK'!C22+Lcc_CNX!C22+Lcc_HDY!C22+Lcc_HKT!C22+Lcc_CEI!C22</f>
        <v>3025</v>
      </c>
      <c r="D22" s="128">
        <f>'Lcc_BKK+DMK'!D22+Lcc_CNX!D22+Lcc_HDY!D22+Lcc_HKT!D22+Lcc_CEI!D22</f>
        <v>3027</v>
      </c>
      <c r="E22" s="172">
        <f t="shared" si="8"/>
        <v>6052</v>
      </c>
      <c r="F22" s="126"/>
      <c r="G22" s="128"/>
      <c r="H22" s="178"/>
      <c r="I22" s="129"/>
      <c r="J22" s="4"/>
      <c r="K22" s="4"/>
      <c r="L22" s="14" t="s">
        <v>21</v>
      </c>
      <c r="M22" s="40">
        <f>'Lcc_BKK+DMK'!M22+Lcc_CNX!M22+Lcc_HDY!M22+Lcc_HKT!M22+Lcc_CEI!M22</f>
        <v>449489</v>
      </c>
      <c r="N22" s="38">
        <f>'Lcc_BKK+DMK'!N22+Lcc_CNX!N22+Lcc_HDY!N22+Lcc_HKT!N22+Lcc_CEI!N22</f>
        <v>434884</v>
      </c>
      <c r="O22" s="197">
        <f t="shared" ref="O22:O24" si="29">SUM(M22:N22)</f>
        <v>884373</v>
      </c>
      <c r="P22" s="151">
        <f>'Lcc_BKK+DMK'!P22+Lcc_CNX!P22+Lcc_HDY!P22+Lcc_HKT!P22+Lcc_CEI!P22</f>
        <v>153</v>
      </c>
      <c r="Q22" s="197">
        <f t="shared" ref="Q22:Q24" si="30">O22+P22</f>
        <v>884526</v>
      </c>
      <c r="R22" s="40"/>
      <c r="S22" s="38"/>
      <c r="T22" s="197"/>
      <c r="U22" s="151"/>
      <c r="V22" s="197"/>
      <c r="W22" s="41"/>
    </row>
    <row r="23" spans="2:27">
      <c r="B23" s="112" t="s">
        <v>22</v>
      </c>
      <c r="C23" s="126">
        <f>'Lcc_BKK+DMK'!C23+Lcc_CNX!C23+Lcc_HDY!C23+Lcc_HKT!C23+Lcc_CEI!C23</f>
        <v>3111</v>
      </c>
      <c r="D23" s="128">
        <f>'Lcc_BKK+DMK'!D23+Lcc_CNX!D23+Lcc_HDY!D23+Lcc_HKT!D23+Lcc_CEI!D23</f>
        <v>3109</v>
      </c>
      <c r="E23" s="169">
        <f t="shared" si="8"/>
        <v>6220</v>
      </c>
      <c r="F23" s="126"/>
      <c r="G23" s="128"/>
      <c r="H23" s="169"/>
      <c r="I23" s="129"/>
      <c r="J23" s="4"/>
      <c r="K23" s="4"/>
      <c r="L23" s="14" t="s">
        <v>22</v>
      </c>
      <c r="M23" s="40">
        <f>'Lcc_BKK+DMK'!M23+Lcc_CNX!M23+Lcc_HDY!M23+Lcc_HKT!M23+Lcc_CEI!M23</f>
        <v>458857</v>
      </c>
      <c r="N23" s="38">
        <f>'Lcc_BKK+DMK'!N23+Lcc_CNX!N23+Lcc_HDY!N23+Lcc_HKT!N23+Lcc_CEI!N23</f>
        <v>464884</v>
      </c>
      <c r="O23" s="197">
        <f t="shared" si="29"/>
        <v>923741</v>
      </c>
      <c r="P23" s="151">
        <f>'Lcc_BKK+DMK'!P23+Lcc_CNX!P23+Lcc_HDY!P23+Lcc_HKT!P23+Lcc_CEI!P23</f>
        <v>847</v>
      </c>
      <c r="Q23" s="197">
        <f t="shared" si="30"/>
        <v>924588</v>
      </c>
      <c r="R23" s="40"/>
      <c r="S23" s="38"/>
      <c r="T23" s="197"/>
      <c r="U23" s="151"/>
      <c r="V23" s="197"/>
      <c r="W23" s="41"/>
    </row>
    <row r="24" spans="2:27" ht="13.5" thickBot="1">
      <c r="B24" s="112" t="s">
        <v>23</v>
      </c>
      <c r="C24" s="126">
        <f>'Lcc_BKK+DMK'!C24+Lcc_CNX!C24+Lcc_HDY!C24+Lcc_HKT!C24+Lcc_CEI!C24</f>
        <v>3026</v>
      </c>
      <c r="D24" s="147">
        <f>'Lcc_BKK+DMK'!D24+Lcc_CNX!D24+Lcc_HDY!D24+Lcc_HKT!D24+Lcc_CEI!D24</f>
        <v>3025</v>
      </c>
      <c r="E24" s="173">
        <f t="shared" si="8"/>
        <v>6051</v>
      </c>
      <c r="F24" s="126"/>
      <c r="G24" s="147"/>
      <c r="H24" s="173"/>
      <c r="I24" s="148"/>
      <c r="J24" s="4"/>
      <c r="K24" s="4"/>
      <c r="L24" s="14" t="s">
        <v>23</v>
      </c>
      <c r="M24" s="40">
        <f>'Lcc_BKK+DMK'!M24+Lcc_CNX!M24+Lcc_HDY!M24+Lcc_HKT!M24+Lcc_CEI!M24</f>
        <v>443208</v>
      </c>
      <c r="N24" s="38">
        <f>'Lcc_BKK+DMK'!N24+Lcc_CNX!N24+Lcc_HDY!N24+Lcc_HKT!N24+Lcc_CEI!N24</f>
        <v>434468</v>
      </c>
      <c r="O24" s="197">
        <f t="shared" si="29"/>
        <v>877676</v>
      </c>
      <c r="P24" s="151">
        <f>'Lcc_BKK+DMK'!P24+Lcc_CNX!P24+Lcc_HDY!P24+Lcc_HKT!P24+Lcc_CEI!P24</f>
        <v>448</v>
      </c>
      <c r="Q24" s="197">
        <f t="shared" si="30"/>
        <v>878124</v>
      </c>
      <c r="R24" s="40"/>
      <c r="S24" s="38"/>
      <c r="T24" s="197"/>
      <c r="U24" s="151"/>
      <c r="V24" s="197"/>
      <c r="W24" s="41"/>
    </row>
    <row r="25" spans="2:27" ht="14.25" thickTop="1" thickBot="1">
      <c r="B25" s="133" t="s">
        <v>24</v>
      </c>
      <c r="C25" s="134">
        <f>+C22+C23+C24</f>
        <v>9162</v>
      </c>
      <c r="D25" s="136">
        <f t="shared" ref="D25" si="31">+D22+D23+D24</f>
        <v>9161</v>
      </c>
      <c r="E25" s="170">
        <f t="shared" ref="E25" si="32">+E22+E23+E24</f>
        <v>18323</v>
      </c>
      <c r="F25" s="134"/>
      <c r="G25" s="136"/>
      <c r="H25" s="179"/>
      <c r="I25" s="137"/>
      <c r="J25" s="4"/>
      <c r="K25" s="4"/>
      <c r="L25" s="42" t="s">
        <v>24</v>
      </c>
      <c r="M25" s="46">
        <f>+M22+M23+M24</f>
        <v>1351554</v>
      </c>
      <c r="N25" s="44">
        <f t="shared" ref="N25" si="33">+N22+N23+N24</f>
        <v>1334236</v>
      </c>
      <c r="O25" s="198">
        <f t="shared" ref="O25" si="34">+O22+O23+O24</f>
        <v>2685790</v>
      </c>
      <c r="P25" s="44">
        <f t="shared" ref="P25" si="35">+P22+P23+P24</f>
        <v>1448</v>
      </c>
      <c r="Q25" s="198">
        <f t="shared" ref="Q25" si="36">+Q22+Q23+Q24</f>
        <v>2687238</v>
      </c>
      <c r="R25" s="46"/>
      <c r="S25" s="44"/>
      <c r="T25" s="198"/>
      <c r="U25" s="44"/>
      <c r="V25" s="198"/>
      <c r="W25" s="47"/>
    </row>
    <row r="26" spans="2:27" ht="14.25" thickTop="1" thickBot="1">
      <c r="B26" s="133" t="s">
        <v>7</v>
      </c>
      <c r="C26" s="134">
        <f>+C17+C21+C25</f>
        <v>29062</v>
      </c>
      <c r="D26" s="136">
        <f t="shared" ref="D26:E26" si="37">+D17+D21+D25</f>
        <v>29055</v>
      </c>
      <c r="E26" s="170">
        <f t="shared" si="37"/>
        <v>58117</v>
      </c>
      <c r="F26" s="134"/>
      <c r="G26" s="136"/>
      <c r="H26" s="176"/>
      <c r="I26" s="138"/>
      <c r="J26" s="8"/>
      <c r="K26" s="8"/>
      <c r="L26" s="42" t="s">
        <v>7</v>
      </c>
      <c r="M26" s="46">
        <f>+M17+M21+M25</f>
        <v>3967174</v>
      </c>
      <c r="N26" s="44">
        <f t="shared" ref="N26:Q26" si="38">+N17+N21+N25</f>
        <v>3969600</v>
      </c>
      <c r="O26" s="198">
        <f t="shared" si="38"/>
        <v>7936774</v>
      </c>
      <c r="P26" s="44">
        <f t="shared" si="38"/>
        <v>3151</v>
      </c>
      <c r="Q26" s="198">
        <f t="shared" si="38"/>
        <v>7939925</v>
      </c>
      <c r="R26" s="46"/>
      <c r="S26" s="44"/>
      <c r="T26" s="198"/>
      <c r="U26" s="44"/>
      <c r="V26" s="198"/>
      <c r="W26" s="47"/>
      <c r="X26" s="347"/>
      <c r="Z26" s="347"/>
      <c r="AA26" s="347"/>
    </row>
    <row r="27" spans="2:27" ht="14.25" thickTop="1" thickBot="1">
      <c r="B27" s="149" t="s">
        <v>60</v>
      </c>
      <c r="C27" s="108"/>
      <c r="D27" s="108"/>
      <c r="E27" s="108"/>
      <c r="F27" s="108"/>
      <c r="G27" s="108"/>
      <c r="H27" s="108"/>
      <c r="I27" s="109"/>
      <c r="J27" s="4"/>
      <c r="K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2:27" ht="13.5" thickTop="1">
      <c r="B28" s="424" t="s">
        <v>25</v>
      </c>
      <c r="C28" s="425"/>
      <c r="D28" s="425"/>
      <c r="E28" s="425"/>
      <c r="F28" s="425"/>
      <c r="G28" s="425"/>
      <c r="H28" s="425"/>
      <c r="I28" s="426"/>
      <c r="J28" s="4"/>
      <c r="K28" s="4"/>
      <c r="L28" s="427" t="s">
        <v>26</v>
      </c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9"/>
    </row>
    <row r="29" spans="2:27" ht="13.5" thickBot="1">
      <c r="B29" s="430" t="s">
        <v>47</v>
      </c>
      <c r="C29" s="431"/>
      <c r="D29" s="431"/>
      <c r="E29" s="431"/>
      <c r="F29" s="431"/>
      <c r="G29" s="431"/>
      <c r="H29" s="431"/>
      <c r="I29" s="432"/>
      <c r="J29" s="4"/>
      <c r="K29" s="4"/>
      <c r="L29" s="433" t="s">
        <v>49</v>
      </c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5"/>
    </row>
    <row r="30" spans="2:27" ht="14.25" thickTop="1" thickBot="1">
      <c r="B30" s="107"/>
      <c r="C30" s="108"/>
      <c r="D30" s="108"/>
      <c r="E30" s="108"/>
      <c r="F30" s="108"/>
      <c r="G30" s="108"/>
      <c r="H30" s="108"/>
      <c r="I30" s="109"/>
      <c r="J30" s="4"/>
      <c r="K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2:27" ht="14.25" thickTop="1" thickBot="1">
      <c r="B31" s="110"/>
      <c r="C31" s="436" t="s">
        <v>59</v>
      </c>
      <c r="D31" s="437"/>
      <c r="E31" s="438"/>
      <c r="F31" s="436" t="s">
        <v>63</v>
      </c>
      <c r="G31" s="437"/>
      <c r="H31" s="438"/>
      <c r="I31" s="111" t="s">
        <v>2</v>
      </c>
      <c r="J31" s="4"/>
      <c r="K31" s="4"/>
      <c r="L31" s="12"/>
      <c r="M31" s="439" t="s">
        <v>59</v>
      </c>
      <c r="N31" s="440"/>
      <c r="O31" s="440"/>
      <c r="P31" s="440"/>
      <c r="Q31" s="441"/>
      <c r="R31" s="439" t="s">
        <v>63</v>
      </c>
      <c r="S31" s="440"/>
      <c r="T31" s="440"/>
      <c r="U31" s="440"/>
      <c r="V31" s="441"/>
      <c r="W31" s="13" t="s">
        <v>2</v>
      </c>
    </row>
    <row r="32" spans="2:27" ht="13.5" thickTop="1">
      <c r="B32" s="112" t="s">
        <v>3</v>
      </c>
      <c r="C32" s="113"/>
      <c r="D32" s="114"/>
      <c r="E32" s="115"/>
      <c r="F32" s="113"/>
      <c r="G32" s="114"/>
      <c r="H32" s="115"/>
      <c r="I32" s="116" t="s">
        <v>4</v>
      </c>
      <c r="J32" s="4"/>
      <c r="K32" s="4"/>
      <c r="L32" s="14" t="s">
        <v>3</v>
      </c>
      <c r="M32" s="15"/>
      <c r="N32" s="16"/>
      <c r="O32" s="17"/>
      <c r="P32" s="18"/>
      <c r="Q32" s="19"/>
      <c r="R32" s="20"/>
      <c r="S32" s="16"/>
      <c r="T32" s="17"/>
      <c r="U32" s="18"/>
      <c r="V32" s="21"/>
      <c r="W32" s="22" t="s">
        <v>4</v>
      </c>
    </row>
    <row r="33" spans="2:27" ht="13.5" thickBot="1">
      <c r="B33" s="117"/>
      <c r="C33" s="118" t="s">
        <v>5</v>
      </c>
      <c r="D33" s="119" t="s">
        <v>6</v>
      </c>
      <c r="E33" s="229" t="s">
        <v>7</v>
      </c>
      <c r="F33" s="118" t="s">
        <v>5</v>
      </c>
      <c r="G33" s="119" t="s">
        <v>6</v>
      </c>
      <c r="H33" s="229" t="s">
        <v>7</v>
      </c>
      <c r="I33" s="121"/>
      <c r="J33" s="4"/>
      <c r="K33" s="4"/>
      <c r="L33" s="23"/>
      <c r="M33" s="24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2:27" ht="5.25" customHeight="1" thickTop="1">
      <c r="B34" s="112"/>
      <c r="C34" s="122"/>
      <c r="D34" s="123"/>
      <c r="E34" s="124"/>
      <c r="F34" s="122"/>
      <c r="G34" s="123"/>
      <c r="H34" s="124"/>
      <c r="I34" s="125"/>
      <c r="J34" s="4"/>
      <c r="K34" s="4"/>
      <c r="L34" s="14"/>
      <c r="M34" s="30"/>
      <c r="N34" s="31"/>
      <c r="O34" s="32"/>
      <c r="P34" s="33"/>
      <c r="Q34" s="32"/>
      <c r="R34" s="34"/>
      <c r="S34" s="31"/>
      <c r="T34" s="32"/>
      <c r="U34" s="33"/>
      <c r="V34" s="35"/>
      <c r="W34" s="36"/>
    </row>
    <row r="35" spans="2:27">
      <c r="B35" s="112" t="s">
        <v>10</v>
      </c>
      <c r="C35" s="126">
        <f>'Lcc_BKK+DMK'!C35+Lcc_CNX!C35+Lcc_HDY!C35+Lcc_HKT!C35+Lcc_CEI!C35</f>
        <v>5679</v>
      </c>
      <c r="D35" s="128">
        <f>'Lcc_BKK+DMK'!D35+Lcc_CNX!D35+Lcc_HDY!D35+Lcc_HKT!D35+Lcc_CEI!D35</f>
        <v>5676</v>
      </c>
      <c r="E35" s="169">
        <f>SUM(C35:D35)</f>
        <v>11355</v>
      </c>
      <c r="F35" s="126">
        <f>'Lcc_BKK+DMK'!F35+Lcc_CNX!F35+Lcc_HDY!F35+Lcc_HKT!F35+Lcc_CEI!F35</f>
        <v>8155</v>
      </c>
      <c r="G35" s="128">
        <f>'Lcc_BKK+DMK'!G35+Lcc_CNX!G35+Lcc_HDY!G35+Lcc_HKT!G35+Lcc_CEI!G35</f>
        <v>8149</v>
      </c>
      <c r="H35" s="175">
        <f>SUM(F35:G35)</f>
        <v>16304</v>
      </c>
      <c r="I35" s="129">
        <f>IF(E35=0,0,((H35/E35)-1)*100)</f>
        <v>43.584324086305593</v>
      </c>
      <c r="J35" s="4"/>
      <c r="K35" s="7"/>
      <c r="L35" s="14" t="s">
        <v>10</v>
      </c>
      <c r="M35" s="40">
        <f>+'Lcc_BKK+DMK'!M35+Lcc_CNX!M35+Lcc_HDY!M35+Lcc_HKT!M35+Lcc_CEI!M35</f>
        <v>819211</v>
      </c>
      <c r="N35" s="38">
        <f>+'Lcc_BKK+DMK'!N35+Lcc_CNX!N35+Lcc_HDY!N35+Lcc_HKT!N35+Lcc_CEI!N35</f>
        <v>819841</v>
      </c>
      <c r="O35" s="197">
        <f>SUM(M35:N35)</f>
        <v>1639052</v>
      </c>
      <c r="P35" s="151">
        <f>+'Lcc_BKK+DMK'!P35+Lcc_CNX!P35+Lcc_HDY!P35+Lcc_HKT!P35+Lcc_CEI!P35</f>
        <v>159</v>
      </c>
      <c r="Q35" s="197">
        <f t="shared" ref="Q35:Q37" si="39">O35+P35</f>
        <v>1639211</v>
      </c>
      <c r="R35" s="40">
        <f>'Lcc_BKK+DMK'!R35+Lcc_CNX!R35+Lcc_HDY!R35+Lcc_HKT!R35+Lcc_CEI!R35</f>
        <v>1192566</v>
      </c>
      <c r="S35" s="38">
        <f>'Lcc_BKK+DMK'!S35+Lcc_CNX!S35+Lcc_HDY!S35+Lcc_HKT!S35+Lcc_CEI!S35</f>
        <v>1198593</v>
      </c>
      <c r="T35" s="197">
        <f t="shared" ref="T35:T40" si="40">SUM(R35:S35)</f>
        <v>2391159</v>
      </c>
      <c r="U35" s="151">
        <f>+Lcc_BKK!U35+Lcc_DMK!U35+Lcc_CNX!U35+Lcc_HDY!U35+Lcc_HKT!U35+Lcc_CEI!U35</f>
        <v>273</v>
      </c>
      <c r="V35" s="197">
        <f t="shared" ref="V35:V40" si="41">T35+U35</f>
        <v>2391432</v>
      </c>
      <c r="W35" s="41">
        <f t="shared" ref="W35:W40" si="42">IF(Q35=0,0,((V35/Q35)-1)*100)</f>
        <v>45.88921133398933</v>
      </c>
    </row>
    <row r="36" spans="2:27">
      <c r="B36" s="112" t="s">
        <v>11</v>
      </c>
      <c r="C36" s="126">
        <f>'Lcc_BKK+DMK'!C36+Lcc_CNX!C36+Lcc_HDY!C36+Lcc_HKT!C36+Lcc_CEI!C36</f>
        <v>5833</v>
      </c>
      <c r="D36" s="128">
        <f>'Lcc_BKK+DMK'!D36+Lcc_CNX!D36+Lcc_HDY!D36+Lcc_HKT!D36+Lcc_CEI!D36</f>
        <v>5836</v>
      </c>
      <c r="E36" s="169">
        <f t="shared" ref="E36:E37" si="43">SUM(C36:D36)</f>
        <v>11669</v>
      </c>
      <c r="F36" s="126">
        <f>'Lcc_BKK+DMK'!F36+Lcc_CNX!F36+Lcc_HDY!F36+Lcc_HKT!F36+Lcc_CEI!F36</f>
        <v>8207</v>
      </c>
      <c r="G36" s="128">
        <f>'Lcc_BKK+DMK'!G36+Lcc_CNX!G36+Lcc_HDY!G36+Lcc_HKT!G36+Lcc_CEI!G36</f>
        <v>8204</v>
      </c>
      <c r="H36" s="175">
        <f t="shared" ref="H36:H37" si="44">SUM(F36:G36)</f>
        <v>16411</v>
      </c>
      <c r="I36" s="129">
        <f>IF(E36=0,0,((H36/E36)-1)*100)</f>
        <v>40.63758676836062</v>
      </c>
      <c r="J36" s="4"/>
      <c r="K36" s="7"/>
      <c r="L36" s="14" t="s">
        <v>11</v>
      </c>
      <c r="M36" s="40">
        <f>+'Lcc_BKK+DMK'!M36+Lcc_CNX!M36+Lcc_HDY!M36+Lcc_HKT!M36+Lcc_CEI!M36</f>
        <v>812837</v>
      </c>
      <c r="N36" s="38">
        <f>+'Lcc_BKK+DMK'!N36+Lcc_CNX!N36+Lcc_HDY!N36+Lcc_HKT!N36+Lcc_CEI!N36</f>
        <v>811653</v>
      </c>
      <c r="O36" s="197">
        <f t="shared" ref="O36:O37" si="45">SUM(M36:N36)</f>
        <v>1624490</v>
      </c>
      <c r="P36" s="151">
        <f>+'Lcc_BKK+DMK'!P36+Lcc_CNX!P36+Lcc_HDY!P36+Lcc_HKT!P36+Lcc_CEI!P36</f>
        <v>272</v>
      </c>
      <c r="Q36" s="197">
        <f t="shared" si="39"/>
        <v>1624762</v>
      </c>
      <c r="R36" s="40">
        <f>'Lcc_BKK+DMK'!R36+Lcc_CNX!R36+Lcc_HDY!R36+Lcc_HKT!R36+Lcc_CEI!R36</f>
        <v>1126286</v>
      </c>
      <c r="S36" s="38">
        <f>'Lcc_BKK+DMK'!S36+Lcc_CNX!S36+Lcc_HDY!S36+Lcc_HKT!S36+Lcc_CEI!S36</f>
        <v>1129225</v>
      </c>
      <c r="T36" s="197">
        <f t="shared" si="40"/>
        <v>2255511</v>
      </c>
      <c r="U36" s="151">
        <f>+Lcc_BKK!U36+Lcc_DMK!U36+Lcc_CNX!U36+Lcc_HDY!U36+Lcc_HKT!U36+Lcc_CEI!U36</f>
        <v>398</v>
      </c>
      <c r="V36" s="197">
        <f t="shared" si="41"/>
        <v>2255909</v>
      </c>
      <c r="W36" s="41">
        <f t="shared" si="42"/>
        <v>38.845504757004413</v>
      </c>
    </row>
    <row r="37" spans="2:27" ht="13.5" thickBot="1">
      <c r="B37" s="117" t="s">
        <v>12</v>
      </c>
      <c r="C37" s="130">
        <f>'Lcc_BKK+DMK'!C37+Lcc_CNX!C37+Lcc_HDY!C37+Lcc_HKT!C37+Lcc_CEI!C37</f>
        <v>6688</v>
      </c>
      <c r="D37" s="132">
        <f>'Lcc_BKK+DMK'!D37+Lcc_CNX!D37+Lcc_HDY!D37+Lcc_HKT!D37+Lcc_CEI!D37</f>
        <v>6690</v>
      </c>
      <c r="E37" s="169">
        <f t="shared" si="43"/>
        <v>13378</v>
      </c>
      <c r="F37" s="130">
        <f>'Lcc_BKK+DMK'!F37+Lcc_CNX!F37+Lcc_HDY!F37+Lcc_HKT!F37+Lcc_CEI!F37</f>
        <v>8919</v>
      </c>
      <c r="G37" s="132">
        <f>'Lcc_BKK+DMK'!G37+Lcc_CNX!G37+Lcc_HDY!G37+Lcc_HKT!G37+Lcc_CEI!G37</f>
        <v>8914</v>
      </c>
      <c r="H37" s="175">
        <f t="shared" si="44"/>
        <v>17833</v>
      </c>
      <c r="I37" s="129">
        <f>IF(E37=0,0,((H37/E37)-1)*100)</f>
        <v>33.300941844819846</v>
      </c>
      <c r="J37" s="4"/>
      <c r="K37" s="7"/>
      <c r="L37" s="23" t="s">
        <v>12</v>
      </c>
      <c r="M37" s="40">
        <f>+'Lcc_BKK+DMK'!M37+Lcc_CNX!M37+Lcc_HDY!M37+Lcc_HKT!M37+Lcc_CEI!M37</f>
        <v>901172</v>
      </c>
      <c r="N37" s="38">
        <f>+'Lcc_BKK+DMK'!N37+Lcc_CNX!N37+Lcc_HDY!N37+Lcc_HKT!N37+Lcc_CEI!N37</f>
        <v>936903</v>
      </c>
      <c r="O37" s="197">
        <f t="shared" si="45"/>
        <v>1838075</v>
      </c>
      <c r="P37" s="39">
        <f>+'Lcc_BKK+DMK'!P37+Lcc_CNX!P37+Lcc_HDY!P37+Lcc_HKT!P37+Lcc_CEI!P37</f>
        <v>1414</v>
      </c>
      <c r="Q37" s="200">
        <f t="shared" si="39"/>
        <v>1839489</v>
      </c>
      <c r="R37" s="40">
        <f>'Lcc_BKK+DMK'!R37+Lcc_CNX!R37+Lcc_HDY!R37+Lcc_HKT!R37+Lcc_CEI!R37</f>
        <v>1218409</v>
      </c>
      <c r="S37" s="38">
        <f>'Lcc_BKK+DMK'!S37+Lcc_CNX!S37+Lcc_HDY!S37+Lcc_HKT!S37+Lcc_CEI!S37</f>
        <v>1279279</v>
      </c>
      <c r="T37" s="197">
        <f t="shared" si="40"/>
        <v>2497688</v>
      </c>
      <c r="U37" s="39">
        <f>+Lcc_BKK!U37+Lcc_DMK!U37+Lcc_CNX!U37+Lcc_HDY!U37+Lcc_HKT!U37+Lcc_CEI!U37</f>
        <v>585</v>
      </c>
      <c r="V37" s="200">
        <f t="shared" si="41"/>
        <v>2498273</v>
      </c>
      <c r="W37" s="41">
        <f t="shared" si="42"/>
        <v>35.813424271631966</v>
      </c>
    </row>
    <row r="38" spans="2:27" ht="14.25" thickTop="1" thickBot="1">
      <c r="B38" s="133" t="s">
        <v>57</v>
      </c>
      <c r="C38" s="134">
        <f>+C35+C36+C37</f>
        <v>18200</v>
      </c>
      <c r="D38" s="135">
        <f t="shared" ref="D38" si="46">+D35+D36+D37</f>
        <v>18202</v>
      </c>
      <c r="E38" s="170">
        <f t="shared" ref="E38" si="47">+E35+E36+E37</f>
        <v>36402</v>
      </c>
      <c r="F38" s="134">
        <f t="shared" ref="F38" si="48">+F35+F36+F37</f>
        <v>25281</v>
      </c>
      <c r="G38" s="136">
        <f t="shared" ref="G38" si="49">+G35+G36+G37</f>
        <v>25267</v>
      </c>
      <c r="H38" s="179">
        <f t="shared" ref="H38" si="50">+H35+H36+H37</f>
        <v>50548</v>
      </c>
      <c r="I38" s="137">
        <f t="shared" ref="I38" si="51">IF(E38=0,0,((H38/E38)-1)*100)</f>
        <v>38.860502170210424</v>
      </c>
      <c r="J38" s="4"/>
      <c r="K38" s="4"/>
      <c r="L38" s="42" t="s">
        <v>57</v>
      </c>
      <c r="M38" s="43">
        <f>+M35+M36+M37</f>
        <v>2533220</v>
      </c>
      <c r="N38" s="44">
        <f t="shared" ref="N38" si="52">+N35+N36+N37</f>
        <v>2568397</v>
      </c>
      <c r="O38" s="198">
        <f t="shared" ref="O38" si="53">+O35+O36+O37</f>
        <v>5101617</v>
      </c>
      <c r="P38" s="45">
        <f t="shared" ref="P38" si="54">+P35+P36+P37</f>
        <v>1845</v>
      </c>
      <c r="Q38" s="198">
        <f t="shared" ref="Q38" si="55">+Q35+Q36+Q37</f>
        <v>5103462</v>
      </c>
      <c r="R38" s="46">
        <f>'Lcc_BKK+DMK'!R38+Lcc_CNX!R38+Lcc_HDY!R38+Lcc_HKT!R38+Lcc_CEI!R38</f>
        <v>3537261</v>
      </c>
      <c r="S38" s="44">
        <f>'Lcc_BKK+DMK'!S38+Lcc_CNX!S38+Lcc_HDY!S38+Lcc_HKT!S38+Lcc_CEI!S38</f>
        <v>3607097</v>
      </c>
      <c r="T38" s="198">
        <f t="shared" si="40"/>
        <v>7144358</v>
      </c>
      <c r="U38" s="44">
        <f>+Lcc_BKK!U38+Lcc_DMK!U38+Lcc_CNX!U38+Lcc_HDY!U38+Lcc_HKT!U38+Lcc_CEI!U38</f>
        <v>1256</v>
      </c>
      <c r="V38" s="198">
        <f t="shared" si="41"/>
        <v>7145614</v>
      </c>
      <c r="W38" s="47">
        <f t="shared" si="42"/>
        <v>40.015032932546582</v>
      </c>
    </row>
    <row r="39" spans="2:27" ht="14.25" thickTop="1" thickBot="1">
      <c r="B39" s="112" t="s">
        <v>13</v>
      </c>
      <c r="C39" s="126">
        <f>'Lcc_BKK+DMK'!C39+Lcc_CNX!C39+Lcc_HDY!C39+Lcc_HKT!C39+Lcc_CEI!C39</f>
        <v>6815</v>
      </c>
      <c r="D39" s="128">
        <f>'Lcc_BKK+DMK'!D39+Lcc_CNX!D39+Lcc_HDY!D39+Lcc_HKT!D39+Lcc_CEI!D39</f>
        <v>6816</v>
      </c>
      <c r="E39" s="169">
        <f t="shared" ref="E39:E41" si="56">SUM(C39:D39)</f>
        <v>13631</v>
      </c>
      <c r="F39" s="126">
        <f>'Lcc_BKK+DMK'!F39+Lcc_CNX!F39+Lcc_HDY!F39+Lcc_HKT!F39+Lcc_CEI!F39</f>
        <v>8929</v>
      </c>
      <c r="G39" s="128">
        <f>'Lcc_BKK+DMK'!G39+Lcc_CNX!G39+Lcc_HDY!G39+Lcc_HKT!G39+Lcc_CEI!G39</f>
        <v>8930</v>
      </c>
      <c r="H39" s="175">
        <f>SUM(F39:G39)</f>
        <v>17859</v>
      </c>
      <c r="I39" s="129">
        <f t="shared" ref="I39" si="57">IF(E39=0,0,((H39/E39)-1)*100)</f>
        <v>31.017533563201518</v>
      </c>
      <c r="L39" s="14" t="s">
        <v>13</v>
      </c>
      <c r="M39" s="40">
        <f>+'Lcc_BKK+DMK'!M39+Lcc_CNX!M39+Lcc_HDY!M39+Lcc_HKT!M39+Lcc_CEI!M39</f>
        <v>921538</v>
      </c>
      <c r="N39" s="38">
        <f>+'Lcc_BKK+DMK'!N39+Lcc_CNX!N39+Lcc_HDY!N39+Lcc_HKT!N39+Lcc_CEI!N39</f>
        <v>893573</v>
      </c>
      <c r="O39" s="197">
        <f t="shared" ref="O39:O41" si="58">SUM(M39:N39)</f>
        <v>1815111</v>
      </c>
      <c r="P39" s="39">
        <f>+'Lcc_BKK+DMK'!P39+Lcc_CNX!P39+Lcc_HDY!P39+Lcc_HKT!P39+Lcc_CEI!P39</f>
        <v>924</v>
      </c>
      <c r="Q39" s="200">
        <f t="shared" ref="Q39:Q41" si="59">O39+P39</f>
        <v>1816035</v>
      </c>
      <c r="R39" s="40">
        <f>'Lcc_BKK+DMK'!R39+Lcc_CNX!R39+Lcc_HDY!R39+Lcc_HKT!R39+Lcc_CEI!R39</f>
        <v>1298874</v>
      </c>
      <c r="S39" s="38">
        <f>'Lcc_BKK+DMK'!S39+Lcc_CNX!S39+Lcc_HDY!S39+Lcc_HKT!S39+Lcc_CEI!S39</f>
        <v>1259370</v>
      </c>
      <c r="T39" s="197">
        <f t="shared" si="40"/>
        <v>2558244</v>
      </c>
      <c r="U39" s="39">
        <f>+Lcc_BKK!U39+Lcc_DMK!U39+Lcc_CNX!U39+Lcc_HDY!U39+Lcc_HKT!U39+Lcc_CEI!U39</f>
        <v>439</v>
      </c>
      <c r="V39" s="200">
        <f t="shared" si="41"/>
        <v>2558683</v>
      </c>
      <c r="W39" s="41">
        <f t="shared" si="42"/>
        <v>40.893925502537122</v>
      </c>
    </row>
    <row r="40" spans="2:27" ht="14.25" thickTop="1" thickBot="1">
      <c r="B40" s="133" t="s">
        <v>64</v>
      </c>
      <c r="C40" s="134">
        <f>+C38+C39</f>
        <v>25015</v>
      </c>
      <c r="D40" s="136">
        <f t="shared" ref="D40" si="60">+D38+D39</f>
        <v>25018</v>
      </c>
      <c r="E40" s="170">
        <f t="shared" ref="E40" si="61">+E38+E39</f>
        <v>50033</v>
      </c>
      <c r="F40" s="134">
        <f t="shared" ref="F40" si="62">+F38+F39</f>
        <v>34210</v>
      </c>
      <c r="G40" s="136">
        <f t="shared" ref="G40" si="63">+G38+G39</f>
        <v>34197</v>
      </c>
      <c r="H40" s="176">
        <f t="shared" ref="H40" si="64">+H38+H39</f>
        <v>68407</v>
      </c>
      <c r="I40" s="138">
        <f>IF(E40=0,0,((H40/E40)-1)*100)</f>
        <v>36.723762316870868</v>
      </c>
      <c r="J40" s="8"/>
      <c r="K40" s="4"/>
      <c r="L40" s="42" t="s">
        <v>64</v>
      </c>
      <c r="M40" s="46">
        <f>+M38+M39</f>
        <v>3454758</v>
      </c>
      <c r="N40" s="44">
        <f t="shared" ref="N40" si="65">+N38+N39</f>
        <v>3461970</v>
      </c>
      <c r="O40" s="198">
        <f t="shared" ref="O40" si="66">+O38+O39</f>
        <v>6916728</v>
      </c>
      <c r="P40" s="45">
        <f t="shared" ref="P40" si="67">+P38+P39</f>
        <v>2769</v>
      </c>
      <c r="Q40" s="201">
        <f t="shared" ref="Q40" si="68">+Q38+Q39</f>
        <v>6919497</v>
      </c>
      <c r="R40" s="46">
        <f>'Lcc_BKK+DMK'!R40+Lcc_CNX!R40+Lcc_HDY!R40+Lcc_HKT!R40+Lcc_CEI!R40</f>
        <v>4836135</v>
      </c>
      <c r="S40" s="44">
        <f>'Lcc_BKK+DMK'!S40+Lcc_CNX!S40+Lcc_HDY!S40+Lcc_HKT!S40+Lcc_CEI!S40</f>
        <v>4866467</v>
      </c>
      <c r="T40" s="198">
        <f t="shared" si="40"/>
        <v>9702602</v>
      </c>
      <c r="U40" s="45">
        <f>+Lcc_BKK!U40+Lcc_DMK!U40+Lcc_CNX!U40+Lcc_HDY!U40+Lcc_HKT!U40+Lcc_CEI!U40</f>
        <v>1695</v>
      </c>
      <c r="V40" s="201">
        <f t="shared" si="41"/>
        <v>9704297</v>
      </c>
      <c r="W40" s="47">
        <f t="shared" si="42"/>
        <v>40.245699940328031</v>
      </c>
      <c r="X40" s="347"/>
      <c r="Z40" s="347"/>
      <c r="AA40" s="347"/>
    </row>
    <row r="41" spans="2:27" ht="13.5" thickTop="1">
      <c r="B41" s="112" t="s">
        <v>14</v>
      </c>
      <c r="C41" s="126">
        <f>'Lcc_BKK+DMK'!C41+Lcc_CNX!C41+Lcc_HDY!C41+Lcc_HKT!C41+Lcc_CEI!C41</f>
        <v>6125</v>
      </c>
      <c r="D41" s="128">
        <f>'Lcc_BKK+DMK'!D41+Lcc_CNX!D41+Lcc_HDY!D41+Lcc_HKT!D41+Lcc_CEI!D41</f>
        <v>6115</v>
      </c>
      <c r="E41" s="169">
        <f t="shared" si="56"/>
        <v>12240</v>
      </c>
      <c r="F41" s="126"/>
      <c r="G41" s="128"/>
      <c r="H41" s="175"/>
      <c r="I41" s="129"/>
      <c r="J41" s="4"/>
      <c r="K41" s="4"/>
      <c r="L41" s="14" t="s">
        <v>14</v>
      </c>
      <c r="M41" s="40">
        <f>+'Lcc_BKK+DMK'!M41+Lcc_CNX!M41+Lcc_HDY!M41+Lcc_HKT!M41+Lcc_CEI!M41</f>
        <v>849676</v>
      </c>
      <c r="N41" s="38">
        <f>+'Lcc_BKK+DMK'!N41+Lcc_CNX!N41+Lcc_HDY!N41+Lcc_HKT!N41+Lcc_CEI!N41</f>
        <v>839062</v>
      </c>
      <c r="O41" s="197">
        <f t="shared" si="58"/>
        <v>1688738</v>
      </c>
      <c r="P41" s="39">
        <f>+'Lcc_BKK+DMK'!P41+Lcc_CNX!P41+Lcc_HDY!P41+Lcc_HKT!P41+Lcc_CEI!P41</f>
        <v>207</v>
      </c>
      <c r="Q41" s="200">
        <f t="shared" si="59"/>
        <v>1688945</v>
      </c>
      <c r="R41" s="40"/>
      <c r="S41" s="38"/>
      <c r="T41" s="197"/>
      <c r="U41" s="39"/>
      <c r="V41" s="200"/>
      <c r="W41" s="41"/>
    </row>
    <row r="42" spans="2:27" ht="13.5" thickBot="1">
      <c r="B42" s="112" t="s">
        <v>15</v>
      </c>
      <c r="C42" s="126">
        <f>'Lcc_BKK+DMK'!C42+Lcc_CNX!C42+Lcc_HDY!C42+Lcc_HKT!C42+Lcc_CEI!C42</f>
        <v>6991</v>
      </c>
      <c r="D42" s="128">
        <f>'Lcc_BKK+DMK'!D42+Lcc_CNX!D42+Lcc_HDY!D42+Lcc_HKT!D42+Lcc_CEI!D42</f>
        <v>6957</v>
      </c>
      <c r="E42" s="169">
        <f>SUM(C42:D42)</f>
        <v>13948</v>
      </c>
      <c r="F42" s="126"/>
      <c r="G42" s="128"/>
      <c r="H42" s="175"/>
      <c r="I42" s="129"/>
      <c r="J42" s="4"/>
      <c r="K42" s="4"/>
      <c r="L42" s="14" t="s">
        <v>15</v>
      </c>
      <c r="M42" s="40">
        <f>+'Lcc_BKK+DMK'!M42+Lcc_CNX!M42+Lcc_HDY!M42+Lcc_HKT!M42+Lcc_CEI!M42</f>
        <v>1013773</v>
      </c>
      <c r="N42" s="38">
        <f>+'Lcc_BKK+DMK'!N42+Lcc_CNX!N42+Lcc_HDY!N42+Lcc_HKT!N42+Lcc_CEI!N42</f>
        <v>1010406</v>
      </c>
      <c r="O42" s="197">
        <f>SUM(M42:N42)</f>
        <v>2024179</v>
      </c>
      <c r="P42" s="39">
        <f>+'Lcc_BKK+DMK'!P42+Lcc_CNX!P42+Lcc_HDY!P42+Lcc_HKT!P42+Lcc_CEI!P42</f>
        <v>874</v>
      </c>
      <c r="Q42" s="200">
        <f>O42+P42</f>
        <v>2025053</v>
      </c>
      <c r="R42" s="40"/>
      <c r="S42" s="38"/>
      <c r="T42" s="197"/>
      <c r="U42" s="39"/>
      <c r="V42" s="200"/>
      <c r="W42" s="41"/>
    </row>
    <row r="43" spans="2:27" ht="14.25" thickTop="1" thickBot="1">
      <c r="B43" s="133" t="s">
        <v>61</v>
      </c>
      <c r="C43" s="134">
        <f>+C39+C41+C42</f>
        <v>19931</v>
      </c>
      <c r="D43" s="136">
        <f t="shared" ref="D43" si="69">+D39+D41+D42</f>
        <v>19888</v>
      </c>
      <c r="E43" s="170">
        <f t="shared" ref="E43" si="70">+E39+E41+E42</f>
        <v>39819</v>
      </c>
      <c r="F43" s="134"/>
      <c r="G43" s="136"/>
      <c r="H43" s="176"/>
      <c r="I43" s="138"/>
      <c r="J43" s="8"/>
      <c r="K43" s="8"/>
      <c r="L43" s="42" t="s">
        <v>61</v>
      </c>
      <c r="M43" s="46">
        <f>+M39+M41+M42</f>
        <v>2784987</v>
      </c>
      <c r="N43" s="44">
        <f t="shared" ref="N43" si="71">+N39+N41+N42</f>
        <v>2743041</v>
      </c>
      <c r="O43" s="198">
        <f t="shared" ref="O43" si="72">+O39+O41+O42</f>
        <v>5528028</v>
      </c>
      <c r="P43" s="45">
        <f t="shared" ref="P43" si="73">+P39+P41+P42</f>
        <v>2005</v>
      </c>
      <c r="Q43" s="201">
        <f t="shared" ref="Q43" si="74">+Q39+Q41+Q42</f>
        <v>5530033</v>
      </c>
      <c r="R43" s="46"/>
      <c r="S43" s="44"/>
      <c r="T43" s="198"/>
      <c r="U43" s="45"/>
      <c r="V43" s="201"/>
      <c r="W43" s="47"/>
      <c r="X43" s="347"/>
      <c r="Z43" s="347"/>
      <c r="AA43" s="347"/>
    </row>
    <row r="44" spans="2:27" ht="13.5" thickTop="1">
      <c r="B44" s="112" t="s">
        <v>16</v>
      </c>
      <c r="C44" s="139">
        <f>'Lcc_BKK+DMK'!C44+Lcc_CNX!C44+Lcc_HDY!C44+Lcc_HKT!C44+Lcc_CEI!C44</f>
        <v>7207</v>
      </c>
      <c r="D44" s="141">
        <f>'Lcc_BKK+DMK'!D44+Lcc_CNX!D44+Lcc_HDY!D44+Lcc_HKT!D44+Lcc_CEI!D44</f>
        <v>7201</v>
      </c>
      <c r="E44" s="169">
        <f t="shared" ref="E44:E46" si="75">SUM(C44:D44)</f>
        <v>14408</v>
      </c>
      <c r="F44" s="139"/>
      <c r="G44" s="141"/>
      <c r="H44" s="175"/>
      <c r="I44" s="129"/>
      <c r="J44" s="8"/>
      <c r="K44" s="4"/>
      <c r="L44" s="14" t="s">
        <v>16</v>
      </c>
      <c r="M44" s="40">
        <f>+'Lcc_BKK+DMK'!M44+Lcc_CNX!M44+Lcc_HDY!M44+Lcc_HKT!M44+Lcc_CEI!M44</f>
        <v>1027009</v>
      </c>
      <c r="N44" s="38">
        <f>+'Lcc_BKK+DMK'!N44+Lcc_CNX!N44+Lcc_HDY!N44+Lcc_HKT!N44+Lcc_CEI!N44</f>
        <v>1031964</v>
      </c>
      <c r="O44" s="197">
        <f t="shared" ref="O44:O46" si="76">SUM(M44:N44)</f>
        <v>2058973</v>
      </c>
      <c r="P44" s="151">
        <f>+'Lcc_BKK+DMK'!P44+Lcc_CNX!P44+Lcc_HDY!P44+Lcc_HKT!P44+Lcc_CEI!P44</f>
        <v>691</v>
      </c>
      <c r="Q44" s="327">
        <f t="shared" ref="Q44:Q46" si="77">O44+P44</f>
        <v>2059664</v>
      </c>
      <c r="R44" s="40"/>
      <c r="S44" s="38"/>
      <c r="T44" s="197"/>
      <c r="U44" s="151"/>
      <c r="V44" s="327"/>
      <c r="W44" s="41"/>
    </row>
    <row r="45" spans="2:27">
      <c r="B45" s="112" t="s">
        <v>17</v>
      </c>
      <c r="C45" s="139">
        <f>'Lcc_BKK+DMK'!C45+Lcc_CNX!C45+Lcc_HDY!C45+Lcc_HKT!C45+Lcc_CEI!C45</f>
        <v>7056</v>
      </c>
      <c r="D45" s="141">
        <f>'Lcc_BKK+DMK'!D45+Lcc_CNX!D45+Lcc_HDY!D45+Lcc_HKT!D45+Lcc_CEI!D45</f>
        <v>7040</v>
      </c>
      <c r="E45" s="169">
        <f>SUM(C45:D45)</f>
        <v>14096</v>
      </c>
      <c r="F45" s="139"/>
      <c r="G45" s="141"/>
      <c r="H45" s="175"/>
      <c r="I45" s="129"/>
      <c r="J45" s="4"/>
      <c r="K45" s="4"/>
      <c r="L45" s="14" t="s">
        <v>17</v>
      </c>
      <c r="M45" s="40">
        <f>+'Lcc_BKK+DMK'!M45+Lcc_CNX!M45+Lcc_HDY!M45+Lcc_HKT!M45+Lcc_CEI!M45</f>
        <v>941764</v>
      </c>
      <c r="N45" s="38">
        <f>+'Lcc_BKK+DMK'!N45+Lcc_CNX!N45+Lcc_HDY!N45+Lcc_HKT!N45+Lcc_CEI!N45</f>
        <v>940776</v>
      </c>
      <c r="O45" s="197">
        <f>SUM(M45:N45)</f>
        <v>1882540</v>
      </c>
      <c r="P45" s="151">
        <f>+'Lcc_BKK+DMK'!P45+Lcc_CNX!P45+Lcc_HDY!P45+Lcc_HKT!P45+Lcc_CEI!P45</f>
        <v>407</v>
      </c>
      <c r="Q45" s="197">
        <f>O45+P45</f>
        <v>1882947</v>
      </c>
      <c r="R45" s="40"/>
      <c r="S45" s="38"/>
      <c r="T45" s="197"/>
      <c r="U45" s="151"/>
      <c r="V45" s="197"/>
      <c r="W45" s="41"/>
    </row>
    <row r="46" spans="2:27" ht="13.5" thickBot="1">
      <c r="B46" s="112" t="s">
        <v>18</v>
      </c>
      <c r="C46" s="139">
        <f>'Lcc_BKK+DMK'!C46+Lcc_CNX!C46+Lcc_HDY!C46+Lcc_HKT!C46+Lcc_CEI!C46</f>
        <v>6174</v>
      </c>
      <c r="D46" s="141">
        <f>'Lcc_BKK+DMK'!D46+Lcc_CNX!D46+Lcc_HDY!D46+Lcc_HKT!D46+Lcc_CEI!D46</f>
        <v>6157</v>
      </c>
      <c r="E46" s="169">
        <f t="shared" si="75"/>
        <v>12331</v>
      </c>
      <c r="F46" s="139"/>
      <c r="G46" s="141"/>
      <c r="H46" s="175"/>
      <c r="I46" s="129"/>
      <c r="J46" s="4"/>
      <c r="K46" s="4"/>
      <c r="L46" s="14" t="s">
        <v>18</v>
      </c>
      <c r="M46" s="40">
        <f>+'Lcc_BKK+DMK'!M46+Lcc_CNX!M46+Lcc_HDY!M46+Lcc_HKT!M46+Lcc_CEI!M46</f>
        <v>842038</v>
      </c>
      <c r="N46" s="38">
        <f>+'Lcc_BKK+DMK'!N46+Lcc_CNX!N46+Lcc_HDY!N46+Lcc_HKT!N46+Lcc_CEI!N46</f>
        <v>842979</v>
      </c>
      <c r="O46" s="197">
        <f t="shared" si="76"/>
        <v>1685017</v>
      </c>
      <c r="P46" s="151">
        <f>+'Lcc_BKK+DMK'!P46+Lcc_CNX!P46+Lcc_HDY!P46+Lcc_HKT!P46+Lcc_CEI!P46</f>
        <v>282</v>
      </c>
      <c r="Q46" s="197">
        <f t="shared" si="77"/>
        <v>1685299</v>
      </c>
      <c r="R46" s="40"/>
      <c r="S46" s="38"/>
      <c r="T46" s="197"/>
      <c r="U46" s="151"/>
      <c r="V46" s="197"/>
      <c r="W46" s="41"/>
    </row>
    <row r="47" spans="2:27" ht="16.5" thickTop="1" thickBot="1">
      <c r="B47" s="142" t="s">
        <v>19</v>
      </c>
      <c r="C47" s="134">
        <f>+C44+C45+C46</f>
        <v>20437</v>
      </c>
      <c r="D47" s="145">
        <f t="shared" ref="D47" si="78">+D44+D45+D46</f>
        <v>20398</v>
      </c>
      <c r="E47" s="171">
        <f t="shared" ref="E47" si="79">+E44+E45+E46</f>
        <v>40835</v>
      </c>
      <c r="F47" s="134"/>
      <c r="G47" s="145"/>
      <c r="H47" s="177"/>
      <c r="I47" s="137"/>
      <c r="J47" s="10"/>
      <c r="K47" s="11"/>
      <c r="L47" s="48" t="s">
        <v>19</v>
      </c>
      <c r="M47" s="49">
        <f>+M44+M45+M46</f>
        <v>2810811</v>
      </c>
      <c r="N47" s="50">
        <f t="shared" ref="N47" si="80">+N44+N45+N46</f>
        <v>2815719</v>
      </c>
      <c r="O47" s="199">
        <f t="shared" ref="O47" si="81">+O44+O45+O46</f>
        <v>5626530</v>
      </c>
      <c r="P47" s="50">
        <f t="shared" ref="P47" si="82">+P44+P45+P46</f>
        <v>1380</v>
      </c>
      <c r="Q47" s="199">
        <f t="shared" ref="Q47" si="83">+Q44+Q45+Q46</f>
        <v>5627910</v>
      </c>
      <c r="R47" s="49"/>
      <c r="S47" s="50"/>
      <c r="T47" s="199"/>
      <c r="U47" s="50"/>
      <c r="V47" s="199"/>
      <c r="W47" s="51"/>
    </row>
    <row r="48" spans="2:27" ht="13.5" thickTop="1">
      <c r="B48" s="112" t="s">
        <v>20</v>
      </c>
      <c r="C48" s="126">
        <f>'Lcc_BKK+DMK'!C48+Lcc_CNX!C48+Lcc_HDY!C48+Lcc_HKT!C48+Lcc_CEI!C48</f>
        <v>6523</v>
      </c>
      <c r="D48" s="128">
        <f>'Lcc_BKK+DMK'!D48+Lcc_CNX!D48+Lcc_HDY!D48+Lcc_HKT!D48+Lcc_CEI!D48</f>
        <v>6492</v>
      </c>
      <c r="E48" s="172">
        <f t="shared" ref="E48:E50" si="84">SUM(C48:D48)</f>
        <v>13015</v>
      </c>
      <c r="F48" s="126"/>
      <c r="G48" s="128"/>
      <c r="H48" s="178"/>
      <c r="I48" s="129"/>
      <c r="J48" s="4"/>
      <c r="K48" s="4"/>
      <c r="L48" s="14" t="s">
        <v>21</v>
      </c>
      <c r="M48" s="40">
        <f>+'Lcc_BKK+DMK'!M48+Lcc_CNX!M48+Lcc_HDY!M48+Lcc_HKT!M48+Lcc_CEI!M48</f>
        <v>956383</v>
      </c>
      <c r="N48" s="38">
        <f>+'Lcc_BKK+DMK'!N48+Lcc_CNX!N48+Lcc_HDY!N48+Lcc_HKT!N48+Lcc_CEI!N48</f>
        <v>959198</v>
      </c>
      <c r="O48" s="197">
        <f t="shared" ref="O48:O50" si="85">SUM(M48:N48)</f>
        <v>1915581</v>
      </c>
      <c r="P48" s="151">
        <f>+'Lcc_BKK+DMK'!P48+Lcc_CNX!P48+Lcc_HDY!P48+Lcc_HKT!P48+Lcc_CEI!P48</f>
        <v>126</v>
      </c>
      <c r="Q48" s="197">
        <f t="shared" ref="Q48:Q50" si="86">O48+P48</f>
        <v>1915707</v>
      </c>
      <c r="R48" s="40"/>
      <c r="S48" s="38"/>
      <c r="T48" s="197"/>
      <c r="U48" s="151"/>
      <c r="V48" s="197"/>
      <c r="W48" s="41"/>
    </row>
    <row r="49" spans="2:27">
      <c r="B49" s="112" t="s">
        <v>22</v>
      </c>
      <c r="C49" s="126">
        <f>'Lcc_BKK+DMK'!C49+Lcc_CNX!C49+Lcc_HDY!C49+Lcc_HKT!C49+Lcc_CEI!C49</f>
        <v>6832</v>
      </c>
      <c r="D49" s="128">
        <f>'Lcc_BKK+DMK'!D49+Lcc_CNX!D49+Lcc_HDY!D49+Lcc_HKT!D49+Lcc_CEI!D49</f>
        <v>6809</v>
      </c>
      <c r="E49" s="169">
        <f t="shared" si="84"/>
        <v>13641</v>
      </c>
      <c r="F49" s="126"/>
      <c r="G49" s="128"/>
      <c r="H49" s="169"/>
      <c r="I49" s="129"/>
      <c r="J49" s="4"/>
      <c r="K49" s="4"/>
      <c r="L49" s="14" t="s">
        <v>22</v>
      </c>
      <c r="M49" s="40">
        <f>+'Lcc_BKK+DMK'!M49+Lcc_CNX!M49+Lcc_HDY!M49+Lcc_HKT!M49+Lcc_CEI!M49</f>
        <v>1029661</v>
      </c>
      <c r="N49" s="38">
        <f>+'Lcc_BKK+DMK'!N49+Lcc_CNX!N49+Lcc_HDY!N49+Lcc_HKT!N49+Lcc_CEI!N49</f>
        <v>1019539</v>
      </c>
      <c r="O49" s="197">
        <f t="shared" si="85"/>
        <v>2049200</v>
      </c>
      <c r="P49" s="151">
        <f>+'Lcc_BKK+DMK'!P49+Lcc_CNX!P49+Lcc_HDY!P49+Lcc_HKT!P49+Lcc_CEI!P49</f>
        <v>399</v>
      </c>
      <c r="Q49" s="197">
        <f t="shared" si="86"/>
        <v>2049599</v>
      </c>
      <c r="R49" s="40"/>
      <c r="S49" s="38"/>
      <c r="T49" s="197"/>
      <c r="U49" s="151"/>
      <c r="V49" s="197"/>
      <c r="W49" s="41"/>
    </row>
    <row r="50" spans="2:27" ht="13.5" thickBot="1">
      <c r="B50" s="112" t="s">
        <v>23</v>
      </c>
      <c r="C50" s="126">
        <f>'Lcc_BKK+DMK'!C50+Lcc_CNX!C50+Lcc_HDY!C50+Lcc_HKT!C50+Lcc_CEI!C50</f>
        <v>6447</v>
      </c>
      <c r="D50" s="147">
        <f>'Lcc_BKK+DMK'!D50+Lcc_CNX!D50+Lcc_HDY!D50+Lcc_HKT!D50+Lcc_CEI!D50</f>
        <v>6459</v>
      </c>
      <c r="E50" s="173">
        <f t="shared" si="84"/>
        <v>12906</v>
      </c>
      <c r="F50" s="126"/>
      <c r="G50" s="147"/>
      <c r="H50" s="173"/>
      <c r="I50" s="148"/>
      <c r="J50" s="4"/>
      <c r="K50" s="4"/>
      <c r="L50" s="14" t="s">
        <v>23</v>
      </c>
      <c r="M50" s="40">
        <f>+'Lcc_BKK+DMK'!M50+Lcc_CNX!M50+Lcc_HDY!M50+Lcc_HKT!M50+Lcc_CEI!M50</f>
        <v>922394</v>
      </c>
      <c r="N50" s="38">
        <f>+'Lcc_BKK+DMK'!N50+Lcc_CNX!N50+Lcc_HDY!N50+Lcc_HKT!N50+Lcc_CEI!N50</f>
        <v>927807</v>
      </c>
      <c r="O50" s="197">
        <f t="shared" si="85"/>
        <v>1850201</v>
      </c>
      <c r="P50" s="151">
        <f>+'Lcc_BKK+DMK'!P50+Lcc_CNX!P50+Lcc_HDY!P50+Lcc_HKT!P50+Lcc_CEI!P50</f>
        <v>218</v>
      </c>
      <c r="Q50" s="197">
        <f t="shared" si="86"/>
        <v>1850419</v>
      </c>
      <c r="R50" s="40"/>
      <c r="S50" s="38"/>
      <c r="T50" s="197"/>
      <c r="U50" s="151"/>
      <c r="V50" s="197"/>
      <c r="W50" s="41"/>
    </row>
    <row r="51" spans="2:27" ht="14.25" thickTop="1" thickBot="1">
      <c r="B51" s="133" t="s">
        <v>24</v>
      </c>
      <c r="C51" s="134">
        <f>+C48+C49+C50</f>
        <v>19802</v>
      </c>
      <c r="D51" s="136">
        <f t="shared" ref="D51" si="87">+D48+D49+D50</f>
        <v>19760</v>
      </c>
      <c r="E51" s="170">
        <f t="shared" ref="E51" si="88">+E48+E49+E50</f>
        <v>39562</v>
      </c>
      <c r="F51" s="134"/>
      <c r="G51" s="136"/>
      <c r="H51" s="179"/>
      <c r="I51" s="137"/>
      <c r="J51" s="4"/>
      <c r="K51" s="4"/>
      <c r="L51" s="42" t="s">
        <v>24</v>
      </c>
      <c r="M51" s="46">
        <f>+M48+M49+M50</f>
        <v>2908438</v>
      </c>
      <c r="N51" s="44">
        <f t="shared" ref="N51" si="89">+N48+N49+N50</f>
        <v>2906544</v>
      </c>
      <c r="O51" s="198">
        <f t="shared" ref="O51" si="90">+O48+O49+O50</f>
        <v>5814982</v>
      </c>
      <c r="P51" s="44">
        <f t="shared" ref="P51" si="91">+P48+P49+P50</f>
        <v>743</v>
      </c>
      <c r="Q51" s="198">
        <f t="shared" ref="Q51" si="92">+Q48+Q49+Q50</f>
        <v>5815725</v>
      </c>
      <c r="R51" s="46"/>
      <c r="S51" s="44"/>
      <c r="T51" s="198"/>
      <c r="U51" s="44"/>
      <c r="V51" s="198"/>
      <c r="W51" s="47"/>
    </row>
    <row r="52" spans="2:27" ht="14.25" thickTop="1" thickBot="1">
      <c r="B52" s="133" t="s">
        <v>7</v>
      </c>
      <c r="C52" s="134">
        <f>+C43+C47+C51</f>
        <v>60170</v>
      </c>
      <c r="D52" s="136">
        <f t="shared" ref="D52:E52" si="93">+D43+D47+D51</f>
        <v>60046</v>
      </c>
      <c r="E52" s="170">
        <f t="shared" si="93"/>
        <v>120216</v>
      </c>
      <c r="F52" s="134"/>
      <c r="G52" s="136"/>
      <c r="H52" s="176"/>
      <c r="I52" s="138"/>
      <c r="J52" s="8"/>
      <c r="K52" s="8"/>
      <c r="L52" s="42" t="s">
        <v>7</v>
      </c>
      <c r="M52" s="46">
        <f>+M43+M47+M51</f>
        <v>8504236</v>
      </c>
      <c r="N52" s="44">
        <f t="shared" ref="N52:Q52" si="94">+N43+N47+N51</f>
        <v>8465304</v>
      </c>
      <c r="O52" s="198">
        <f t="shared" si="94"/>
        <v>16969540</v>
      </c>
      <c r="P52" s="45">
        <f t="shared" si="94"/>
        <v>4128</v>
      </c>
      <c r="Q52" s="201">
        <f t="shared" si="94"/>
        <v>16973668</v>
      </c>
      <c r="R52" s="46"/>
      <c r="S52" s="44"/>
      <c r="T52" s="198"/>
      <c r="U52" s="45"/>
      <c r="V52" s="201"/>
      <c r="W52" s="47"/>
      <c r="X52" s="347"/>
      <c r="Z52" s="347"/>
      <c r="AA52" s="347"/>
    </row>
    <row r="53" spans="2:27" ht="14.25" thickTop="1" thickBot="1">
      <c r="B53" s="149" t="s">
        <v>60</v>
      </c>
      <c r="C53" s="108"/>
      <c r="D53" s="108"/>
      <c r="E53" s="108"/>
      <c r="F53" s="108"/>
      <c r="G53" s="108"/>
      <c r="H53" s="108"/>
      <c r="I53" s="109"/>
      <c r="J53" s="4"/>
      <c r="K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2:27" ht="13.5" thickTop="1">
      <c r="B54" s="424" t="s">
        <v>27</v>
      </c>
      <c r="C54" s="425"/>
      <c r="D54" s="425"/>
      <c r="E54" s="425"/>
      <c r="F54" s="425"/>
      <c r="G54" s="425"/>
      <c r="H54" s="425"/>
      <c r="I54" s="426"/>
      <c r="J54" s="4"/>
      <c r="K54" s="4"/>
      <c r="L54" s="427" t="s">
        <v>28</v>
      </c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9"/>
    </row>
    <row r="55" spans="2:27" ht="13.5" thickBot="1">
      <c r="B55" s="430" t="s">
        <v>30</v>
      </c>
      <c r="C55" s="431"/>
      <c r="D55" s="431"/>
      <c r="E55" s="431"/>
      <c r="F55" s="431"/>
      <c r="G55" s="431"/>
      <c r="H55" s="431"/>
      <c r="I55" s="432"/>
      <c r="J55" s="4"/>
      <c r="K55" s="4"/>
      <c r="L55" s="433" t="s">
        <v>50</v>
      </c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5"/>
    </row>
    <row r="56" spans="2:27" ht="14.25" thickTop="1" thickBot="1">
      <c r="B56" s="107"/>
      <c r="C56" s="108"/>
      <c r="D56" s="108"/>
      <c r="E56" s="108"/>
      <c r="F56" s="108"/>
      <c r="G56" s="108"/>
      <c r="H56" s="108"/>
      <c r="I56" s="109"/>
      <c r="J56" s="4"/>
      <c r="K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2:27" ht="14.25" thickTop="1" thickBot="1">
      <c r="B57" s="110"/>
      <c r="C57" s="436" t="s">
        <v>59</v>
      </c>
      <c r="D57" s="437"/>
      <c r="E57" s="438"/>
      <c r="F57" s="436" t="s">
        <v>63</v>
      </c>
      <c r="G57" s="437"/>
      <c r="H57" s="438"/>
      <c r="I57" s="111" t="s">
        <v>2</v>
      </c>
      <c r="J57" s="4"/>
      <c r="K57" s="4"/>
      <c r="L57" s="12"/>
      <c r="M57" s="439" t="s">
        <v>59</v>
      </c>
      <c r="N57" s="440"/>
      <c r="O57" s="440"/>
      <c r="P57" s="440"/>
      <c r="Q57" s="441"/>
      <c r="R57" s="439" t="s">
        <v>63</v>
      </c>
      <c r="S57" s="440"/>
      <c r="T57" s="440"/>
      <c r="U57" s="440"/>
      <c r="V57" s="441"/>
      <c r="W57" s="13" t="s">
        <v>2</v>
      </c>
    </row>
    <row r="58" spans="2:27" ht="13.5" thickTop="1">
      <c r="B58" s="112" t="s">
        <v>3</v>
      </c>
      <c r="C58" s="113"/>
      <c r="D58" s="114"/>
      <c r="E58" s="115"/>
      <c r="F58" s="113"/>
      <c r="G58" s="114"/>
      <c r="H58" s="115"/>
      <c r="I58" s="116" t="s">
        <v>4</v>
      </c>
      <c r="J58" s="4"/>
      <c r="K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2:27" ht="13.5" thickBot="1">
      <c r="B59" s="117" t="s">
        <v>29</v>
      </c>
      <c r="C59" s="118" t="s">
        <v>5</v>
      </c>
      <c r="D59" s="119" t="s">
        <v>6</v>
      </c>
      <c r="E59" s="229" t="s">
        <v>7</v>
      </c>
      <c r="F59" s="118" t="s">
        <v>5</v>
      </c>
      <c r="G59" s="119" t="s">
        <v>6</v>
      </c>
      <c r="H59" s="229" t="s">
        <v>7</v>
      </c>
      <c r="I59" s="121"/>
      <c r="J59" s="4"/>
      <c r="K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2:27" ht="5.25" customHeight="1" thickTop="1">
      <c r="B60" s="112"/>
      <c r="C60" s="122"/>
      <c r="D60" s="123"/>
      <c r="E60" s="124"/>
      <c r="F60" s="122"/>
      <c r="G60" s="123"/>
      <c r="H60" s="124"/>
      <c r="I60" s="125"/>
      <c r="J60" s="4"/>
      <c r="K60" s="4"/>
      <c r="L60" s="14"/>
      <c r="M60" s="30"/>
      <c r="N60" s="31"/>
      <c r="O60" s="32"/>
      <c r="P60" s="33"/>
      <c r="Q60" s="32"/>
      <c r="R60" s="34"/>
      <c r="S60" s="31"/>
      <c r="T60" s="32"/>
      <c r="U60" s="33"/>
      <c r="V60" s="35"/>
      <c r="W60" s="36"/>
    </row>
    <row r="61" spans="2:27">
      <c r="B61" s="112" t="s">
        <v>10</v>
      </c>
      <c r="C61" s="126">
        <f t="shared" ref="C61:H63" si="95">+C9+C35</f>
        <v>8871</v>
      </c>
      <c r="D61" s="128">
        <f t="shared" si="95"/>
        <v>8872</v>
      </c>
      <c r="E61" s="175">
        <f t="shared" si="95"/>
        <v>17743</v>
      </c>
      <c r="F61" s="126">
        <f t="shared" si="95"/>
        <v>11690</v>
      </c>
      <c r="G61" s="128">
        <f t="shared" si="95"/>
        <v>11686</v>
      </c>
      <c r="H61" s="175">
        <f t="shared" si="95"/>
        <v>23376</v>
      </c>
      <c r="I61" s="129">
        <f>IF(E61=0,0,((H61/E61)-1)*100)</f>
        <v>31.747731499746369</v>
      </c>
      <c r="J61" s="4"/>
      <c r="K61" s="7"/>
      <c r="L61" s="14" t="s">
        <v>10</v>
      </c>
      <c r="M61" s="37">
        <f t="shared" ref="M61:N63" si="96">+M9+M35</f>
        <v>1246131</v>
      </c>
      <c r="N61" s="38">
        <f t="shared" si="96"/>
        <v>1258087</v>
      </c>
      <c r="O61" s="197">
        <f>SUM(M61:N61)</f>
        <v>2504218</v>
      </c>
      <c r="P61" s="39">
        <f t="shared" ref="P61:Q63" si="97">+P9+P35</f>
        <v>162</v>
      </c>
      <c r="Q61" s="197">
        <f t="shared" si="97"/>
        <v>2504380</v>
      </c>
      <c r="R61" s="40">
        <f>'Lcc_BKK+DMK'!R61+Lcc_CNX!R61+Lcc_HDY!R61+Lcc_HKT!R61+Lcc_CEI!R61</f>
        <v>1716858</v>
      </c>
      <c r="S61" s="38">
        <f>'Lcc_BKK+DMK'!S61+Lcc_CNX!S61+Lcc_HDY!S61+Lcc_HKT!S61+Lcc_CEI!S61</f>
        <v>1728077</v>
      </c>
      <c r="T61" s="197">
        <f t="shared" ref="T61:T66" si="98">SUM(R61:S61)</f>
        <v>3444935</v>
      </c>
      <c r="U61" s="39">
        <f>+Lcc_BKK!U61+Lcc_DMK!U61+Lcc_CNX!U61+Lcc_HDY!U61+Lcc_HKT!U61+Lcc_CEI!U61</f>
        <v>887</v>
      </c>
      <c r="V61" s="200">
        <f t="shared" ref="V61:V66" si="99">T61+U61</f>
        <v>3445822</v>
      </c>
      <c r="W61" s="41">
        <f t="shared" ref="W61:W66" si="100">IF(Q61=0,0,((V61/Q61)-1)*100)</f>
        <v>37.591819132879188</v>
      </c>
    </row>
    <row r="62" spans="2:27">
      <c r="B62" s="112" t="s">
        <v>11</v>
      </c>
      <c r="C62" s="126">
        <f t="shared" si="95"/>
        <v>9079</v>
      </c>
      <c r="D62" s="128">
        <f t="shared" si="95"/>
        <v>9082</v>
      </c>
      <c r="E62" s="175">
        <f t="shared" si="95"/>
        <v>18161</v>
      </c>
      <c r="F62" s="126">
        <f t="shared" si="95"/>
        <v>11804</v>
      </c>
      <c r="G62" s="128">
        <f t="shared" si="95"/>
        <v>11799</v>
      </c>
      <c r="H62" s="175">
        <f t="shared" si="95"/>
        <v>23603</v>
      </c>
      <c r="I62" s="129">
        <f>IF(E62=0,0,((H62/E62)-1)*100)</f>
        <v>29.96531028027092</v>
      </c>
      <c r="J62" s="4"/>
      <c r="K62" s="7"/>
      <c r="L62" s="14" t="s">
        <v>11</v>
      </c>
      <c r="M62" s="37">
        <f t="shared" si="96"/>
        <v>1271103</v>
      </c>
      <c r="N62" s="38">
        <f t="shared" si="96"/>
        <v>1251016</v>
      </c>
      <c r="O62" s="197">
        <f t="shared" ref="O62:O63" si="101">SUM(M62:N62)</f>
        <v>2522119</v>
      </c>
      <c r="P62" s="39">
        <f t="shared" si="97"/>
        <v>403</v>
      </c>
      <c r="Q62" s="197">
        <f t="shared" si="97"/>
        <v>2522522</v>
      </c>
      <c r="R62" s="40">
        <f>'Lcc_BKK+DMK'!R62+Lcc_CNX!R62+Lcc_HDY!R62+Lcc_HKT!R62+Lcc_CEI!R62</f>
        <v>1676597</v>
      </c>
      <c r="S62" s="38">
        <f>'Lcc_BKK+DMK'!S62+Lcc_CNX!S62+Lcc_HDY!S62+Lcc_HKT!S62+Lcc_CEI!S62</f>
        <v>1659098</v>
      </c>
      <c r="T62" s="197">
        <f t="shared" si="98"/>
        <v>3335695</v>
      </c>
      <c r="U62" s="39">
        <f>+Lcc_BKK!U62+Lcc_DMK!U62+Lcc_CNX!U62+Lcc_HDY!U62+Lcc_HKT!U62+Lcc_CEI!U62</f>
        <v>938</v>
      </c>
      <c r="V62" s="200">
        <f t="shared" si="99"/>
        <v>3336633</v>
      </c>
      <c r="W62" s="41">
        <f t="shared" si="100"/>
        <v>32.273692756693492</v>
      </c>
    </row>
    <row r="63" spans="2:27" ht="13.5" thickBot="1">
      <c r="B63" s="117" t="s">
        <v>12</v>
      </c>
      <c r="C63" s="130">
        <f t="shared" si="95"/>
        <v>10205</v>
      </c>
      <c r="D63" s="132">
        <f t="shared" si="95"/>
        <v>10205</v>
      </c>
      <c r="E63" s="175">
        <f t="shared" si="95"/>
        <v>20410</v>
      </c>
      <c r="F63" s="130">
        <f t="shared" si="95"/>
        <v>12815</v>
      </c>
      <c r="G63" s="132">
        <f t="shared" si="95"/>
        <v>12807</v>
      </c>
      <c r="H63" s="175">
        <f t="shared" si="95"/>
        <v>25622</v>
      </c>
      <c r="I63" s="129">
        <f>IF(E63=0,0,((H63/E63)-1)*100)</f>
        <v>25.53650171484567</v>
      </c>
      <c r="J63" s="4"/>
      <c r="K63" s="7"/>
      <c r="L63" s="23" t="s">
        <v>12</v>
      </c>
      <c r="M63" s="37">
        <f t="shared" si="96"/>
        <v>1395207</v>
      </c>
      <c r="N63" s="38">
        <f t="shared" si="96"/>
        <v>1415246</v>
      </c>
      <c r="O63" s="197">
        <f t="shared" si="101"/>
        <v>2810453</v>
      </c>
      <c r="P63" s="39">
        <f t="shared" si="97"/>
        <v>1504</v>
      </c>
      <c r="Q63" s="197">
        <f t="shared" si="97"/>
        <v>2811957</v>
      </c>
      <c r="R63" s="40">
        <f>'Lcc_BKK+DMK'!R63+Lcc_CNX!R63+Lcc_HDY!R63+Lcc_HKT!R63+Lcc_CEI!R63</f>
        <v>1820326</v>
      </c>
      <c r="S63" s="38">
        <f>'Lcc_BKK+DMK'!S63+Lcc_CNX!S63+Lcc_HDY!S63+Lcc_HKT!S63+Lcc_CEI!S63</f>
        <v>1858017</v>
      </c>
      <c r="T63" s="197">
        <f t="shared" si="98"/>
        <v>3678343</v>
      </c>
      <c r="U63" s="39">
        <f>+Lcc_BKK!U63+Lcc_DMK!U63+Lcc_CNX!U63+Lcc_HDY!U63+Lcc_HKT!U63+Lcc_CEI!U63</f>
        <v>2007</v>
      </c>
      <c r="V63" s="200">
        <f t="shared" si="99"/>
        <v>3680350</v>
      </c>
      <c r="W63" s="41">
        <f t="shared" si="100"/>
        <v>30.882157870835147</v>
      </c>
    </row>
    <row r="64" spans="2:27" ht="14.25" thickTop="1" thickBot="1">
      <c r="B64" s="133" t="s">
        <v>57</v>
      </c>
      <c r="C64" s="134">
        <f>+C61+C62+C63</f>
        <v>28155</v>
      </c>
      <c r="D64" s="135">
        <f t="shared" ref="D64" si="102">+D61+D62+D63</f>
        <v>28159</v>
      </c>
      <c r="E64" s="170">
        <f t="shared" ref="E64" si="103">+E61+E62+E63</f>
        <v>56314</v>
      </c>
      <c r="F64" s="134">
        <f t="shared" ref="F64" si="104">+F61+F62+F63</f>
        <v>36309</v>
      </c>
      <c r="G64" s="136">
        <f t="shared" ref="G64" si="105">+G61+G62+G63</f>
        <v>36292</v>
      </c>
      <c r="H64" s="179">
        <f t="shared" ref="H64" si="106">+H61+H62+H63</f>
        <v>72601</v>
      </c>
      <c r="I64" s="137">
        <f t="shared" ref="I64" si="107">IF(E64=0,0,((H64/E64)-1)*100)</f>
        <v>28.921760130695738</v>
      </c>
      <c r="J64" s="4"/>
      <c r="K64" s="4"/>
      <c r="L64" s="42" t="s">
        <v>57</v>
      </c>
      <c r="M64" s="43">
        <f>+M61+M62+M63</f>
        <v>3912441</v>
      </c>
      <c r="N64" s="44">
        <f t="shared" ref="N64" si="108">+N61+N62+N63</f>
        <v>3924349</v>
      </c>
      <c r="O64" s="198">
        <f t="shared" ref="O64" si="109">+O61+O62+O63</f>
        <v>7836790</v>
      </c>
      <c r="P64" s="45">
        <f t="shared" ref="P64" si="110">+P61+P62+P63</f>
        <v>2069</v>
      </c>
      <c r="Q64" s="198">
        <f t="shared" ref="Q64" si="111">+Q61+Q62+Q63</f>
        <v>7838859</v>
      </c>
      <c r="R64" s="46">
        <f>'Lcc_BKK+DMK'!R64+Lcc_CNX!R64+Lcc_HDY!R64+Lcc_HKT!R64+Lcc_CEI!R64</f>
        <v>5213781</v>
      </c>
      <c r="S64" s="44">
        <f>'Lcc_BKK+DMK'!S64+Lcc_CNX!S64+Lcc_HDY!S64+Lcc_HKT!S64+Lcc_CEI!S64</f>
        <v>5245192</v>
      </c>
      <c r="T64" s="198">
        <f t="shared" si="98"/>
        <v>10458973</v>
      </c>
      <c r="U64" s="44">
        <f>+Lcc_BKK!U64+Lcc_DMK!U64+Lcc_CNX!U64+Lcc_HDY!U64+Lcc_HKT!U64+Lcc_CEI!U64</f>
        <v>3832</v>
      </c>
      <c r="V64" s="198">
        <f t="shared" si="99"/>
        <v>10462805</v>
      </c>
      <c r="W64" s="47">
        <f t="shared" si="100"/>
        <v>33.473570579595837</v>
      </c>
    </row>
    <row r="65" spans="2:27" ht="14.25" thickTop="1" thickBot="1">
      <c r="B65" s="112" t="s">
        <v>13</v>
      </c>
      <c r="C65" s="126">
        <f t="shared" ref="C65:H65" si="112">+C13+C39</f>
        <v>10481</v>
      </c>
      <c r="D65" s="128">
        <f t="shared" si="112"/>
        <v>10486</v>
      </c>
      <c r="E65" s="175">
        <f t="shared" si="112"/>
        <v>20967</v>
      </c>
      <c r="F65" s="126">
        <f t="shared" si="112"/>
        <v>12964</v>
      </c>
      <c r="G65" s="128">
        <f t="shared" si="112"/>
        <v>12962</v>
      </c>
      <c r="H65" s="175">
        <f t="shared" si="112"/>
        <v>25926</v>
      </c>
      <c r="I65" s="129">
        <f t="shared" ref="I65" si="113">IF(E65=0,0,((H65/E65)-1)*100)</f>
        <v>23.651452282157681</v>
      </c>
      <c r="J65" s="4"/>
      <c r="K65" s="4"/>
      <c r="L65" s="14" t="s">
        <v>13</v>
      </c>
      <c r="M65" s="37">
        <f>+M13+M39</f>
        <v>1382283</v>
      </c>
      <c r="N65" s="38">
        <f>+N13+N39</f>
        <v>1352199</v>
      </c>
      <c r="O65" s="197">
        <f t="shared" ref="O65:O67" si="114">SUM(M65:N65)</f>
        <v>2734482</v>
      </c>
      <c r="P65" s="39">
        <f>+P13+P39</f>
        <v>1396</v>
      </c>
      <c r="Q65" s="197">
        <f>+Q13+Q39</f>
        <v>2735878</v>
      </c>
      <c r="R65" s="40">
        <f>'Lcc_BKK+DMK'!R65+Lcc_CNX!R65+Lcc_HDY!R65+Lcc_HKT!R65+Lcc_CEI!R65</f>
        <v>1877892</v>
      </c>
      <c r="S65" s="38">
        <f>'Lcc_BKK+DMK'!S65+Lcc_CNX!S65+Lcc_HDY!S65+Lcc_HKT!S65+Lcc_CEI!S65</f>
        <v>1834714</v>
      </c>
      <c r="T65" s="197">
        <f t="shared" si="98"/>
        <v>3712606</v>
      </c>
      <c r="U65" s="39">
        <f>+Lcc_BKK!U65+Lcc_DMK!U65+Lcc_CNX!U65+Lcc_HDY!U65+Lcc_HKT!U65+Lcc_CEI!U65</f>
        <v>1068</v>
      </c>
      <c r="V65" s="200">
        <f t="shared" si="99"/>
        <v>3713674</v>
      </c>
      <c r="W65" s="41">
        <f t="shared" si="100"/>
        <v>35.739751553249086</v>
      </c>
    </row>
    <row r="66" spans="2:27" ht="14.25" thickTop="1" thickBot="1">
      <c r="B66" s="133" t="s">
        <v>64</v>
      </c>
      <c r="C66" s="134">
        <f>+C64+C65</f>
        <v>38636</v>
      </c>
      <c r="D66" s="136">
        <f t="shared" ref="D66" si="115">+D64+D65</f>
        <v>38645</v>
      </c>
      <c r="E66" s="170">
        <f t="shared" ref="E66" si="116">+E64+E65</f>
        <v>77281</v>
      </c>
      <c r="F66" s="134">
        <f t="shared" ref="F66" si="117">+F64+F65</f>
        <v>49273</v>
      </c>
      <c r="G66" s="136">
        <f t="shared" ref="G66" si="118">+G64+G65</f>
        <v>49254</v>
      </c>
      <c r="H66" s="176">
        <f t="shared" ref="H66" si="119">+H64+H65</f>
        <v>98527</v>
      </c>
      <c r="I66" s="138">
        <f>IF(E66=0,0,((H66/E66)-1)*100)</f>
        <v>27.491880281052271</v>
      </c>
      <c r="J66" s="8"/>
      <c r="K66" s="4"/>
      <c r="L66" s="42" t="s">
        <v>64</v>
      </c>
      <c r="M66" s="46">
        <f>+M64+M65</f>
        <v>5294724</v>
      </c>
      <c r="N66" s="44">
        <f t="shared" ref="N66" si="120">+N64+N65</f>
        <v>5276548</v>
      </c>
      <c r="O66" s="198">
        <f t="shared" ref="O66" si="121">+O64+O65</f>
        <v>10571272</v>
      </c>
      <c r="P66" s="45">
        <f t="shared" ref="P66" si="122">+P64+P65</f>
        <v>3465</v>
      </c>
      <c r="Q66" s="201">
        <f t="shared" ref="Q66" si="123">+Q64+Q65</f>
        <v>10574737</v>
      </c>
      <c r="R66" s="46">
        <f>'Lcc_BKK+DMK'!R66+Lcc_CNX!R66+Lcc_HDY!R66+Lcc_HKT!R66+Lcc_CEI!R66</f>
        <v>7091673</v>
      </c>
      <c r="S66" s="44">
        <f>'Lcc_BKK+DMK'!S66+Lcc_CNX!S66+Lcc_HDY!S66+Lcc_HKT!S66+Lcc_CEI!S66</f>
        <v>7079906</v>
      </c>
      <c r="T66" s="198">
        <f t="shared" si="98"/>
        <v>14171579</v>
      </c>
      <c r="U66" s="45">
        <f>+Lcc_BKK!U66+Lcc_DMK!U66+Lcc_CNX!U66+Lcc_HDY!U66+Lcc_HKT!U66+Lcc_CEI!U66</f>
        <v>4900</v>
      </c>
      <c r="V66" s="201">
        <f t="shared" si="99"/>
        <v>14176479</v>
      </c>
      <c r="W66" s="47">
        <f t="shared" si="100"/>
        <v>34.059873072966255</v>
      </c>
      <c r="X66" s="347"/>
      <c r="Z66" s="347"/>
      <c r="AA66" s="347"/>
    </row>
    <row r="67" spans="2:27" ht="13.5" thickTop="1">
      <c r="B67" s="112" t="s">
        <v>14</v>
      </c>
      <c r="C67" s="126">
        <f t="shared" ref="C67:E68" si="124">+C15+C41</f>
        <v>9351</v>
      </c>
      <c r="D67" s="128">
        <f t="shared" si="124"/>
        <v>9337</v>
      </c>
      <c r="E67" s="175">
        <f t="shared" si="124"/>
        <v>18688</v>
      </c>
      <c r="F67" s="126"/>
      <c r="G67" s="128"/>
      <c r="H67" s="175"/>
      <c r="I67" s="129"/>
      <c r="J67" s="4"/>
      <c r="K67" s="4"/>
      <c r="L67" s="14" t="s">
        <v>14</v>
      </c>
      <c r="M67" s="37">
        <f>+M15+M41</f>
        <v>1254883</v>
      </c>
      <c r="N67" s="38">
        <f>+N15+N41</f>
        <v>1267390</v>
      </c>
      <c r="O67" s="197">
        <f t="shared" si="114"/>
        <v>2522273</v>
      </c>
      <c r="P67" s="39">
        <f t="shared" ref="P67:Q68" si="125">+P15+P41</f>
        <v>935</v>
      </c>
      <c r="Q67" s="197">
        <f t="shared" si="125"/>
        <v>2523208</v>
      </c>
      <c r="R67" s="40"/>
      <c r="S67" s="38"/>
      <c r="T67" s="197"/>
      <c r="U67" s="39"/>
      <c r="V67" s="200"/>
      <c r="W67" s="41"/>
    </row>
    <row r="68" spans="2:27" ht="13.5" thickBot="1">
      <c r="B68" s="112" t="s">
        <v>15</v>
      </c>
      <c r="C68" s="126">
        <f t="shared" si="124"/>
        <v>10326</v>
      </c>
      <c r="D68" s="128">
        <f t="shared" si="124"/>
        <v>10295</v>
      </c>
      <c r="E68" s="175">
        <f t="shared" si="124"/>
        <v>20621</v>
      </c>
      <c r="F68" s="126"/>
      <c r="G68" s="128"/>
      <c r="H68" s="175"/>
      <c r="I68" s="129"/>
      <c r="J68" s="4"/>
      <c r="K68" s="4"/>
      <c r="L68" s="14" t="s">
        <v>15</v>
      </c>
      <c r="M68" s="37">
        <f>+M16+M42</f>
        <v>1466652</v>
      </c>
      <c r="N68" s="38">
        <f>+N16+N42</f>
        <v>1476337</v>
      </c>
      <c r="O68" s="197">
        <f>SUM(M68:N68)</f>
        <v>2942989</v>
      </c>
      <c r="P68" s="39">
        <f t="shared" si="125"/>
        <v>1254</v>
      </c>
      <c r="Q68" s="197">
        <f t="shared" si="125"/>
        <v>2944243</v>
      </c>
      <c r="R68" s="40"/>
      <c r="S68" s="38"/>
      <c r="T68" s="197"/>
      <c r="U68" s="39"/>
      <c r="V68" s="200"/>
      <c r="W68" s="41"/>
    </row>
    <row r="69" spans="2:27" ht="14.25" thickTop="1" thickBot="1">
      <c r="B69" s="133" t="s">
        <v>61</v>
      </c>
      <c r="C69" s="134">
        <f>+C65+C67+C68</f>
        <v>30158</v>
      </c>
      <c r="D69" s="136">
        <f t="shared" ref="D69" si="126">+D65+D67+D68</f>
        <v>30118</v>
      </c>
      <c r="E69" s="170">
        <f t="shared" ref="E69" si="127">+E65+E67+E68</f>
        <v>60276</v>
      </c>
      <c r="F69" s="134"/>
      <c r="G69" s="136"/>
      <c r="H69" s="176"/>
      <c r="I69" s="138"/>
      <c r="J69" s="8"/>
      <c r="K69" s="8"/>
      <c r="L69" s="42" t="s">
        <v>61</v>
      </c>
      <c r="M69" s="46">
        <f>+M65+M67+M68</f>
        <v>4103818</v>
      </c>
      <c r="N69" s="44">
        <f t="shared" ref="N69" si="128">+N65+N67+N68</f>
        <v>4095926</v>
      </c>
      <c r="O69" s="198">
        <f t="shared" ref="O69" si="129">+O65+O67+O68</f>
        <v>8199744</v>
      </c>
      <c r="P69" s="45">
        <f t="shared" ref="P69" si="130">+P65+P67+P68</f>
        <v>3585</v>
      </c>
      <c r="Q69" s="201">
        <f t="shared" ref="Q69" si="131">+Q65+Q67+Q68</f>
        <v>8203329</v>
      </c>
      <c r="R69" s="46"/>
      <c r="S69" s="44"/>
      <c r="T69" s="198"/>
      <c r="U69" s="45"/>
      <c r="V69" s="201"/>
      <c r="W69" s="47"/>
      <c r="X69" s="347"/>
      <c r="Z69" s="347"/>
      <c r="AA69" s="347"/>
    </row>
    <row r="70" spans="2:27" ht="13.5" thickTop="1">
      <c r="B70" s="112" t="s">
        <v>16</v>
      </c>
      <c r="C70" s="139">
        <f t="shared" ref="C70:E72" si="132">+C18+C44</f>
        <v>10607</v>
      </c>
      <c r="D70" s="141">
        <f t="shared" si="132"/>
        <v>10602</v>
      </c>
      <c r="E70" s="175">
        <f t="shared" si="132"/>
        <v>21209</v>
      </c>
      <c r="F70" s="139"/>
      <c r="G70" s="141"/>
      <c r="H70" s="175"/>
      <c r="I70" s="129"/>
      <c r="J70" s="8"/>
      <c r="K70" s="4"/>
      <c r="L70" s="14" t="s">
        <v>16</v>
      </c>
      <c r="M70" s="37">
        <f t="shared" ref="M70:N72" si="133">+M18+M44</f>
        <v>1498859</v>
      </c>
      <c r="N70" s="38">
        <f t="shared" si="133"/>
        <v>1496340</v>
      </c>
      <c r="O70" s="197">
        <f t="shared" ref="O70:O72" si="134">SUM(M70:N70)</f>
        <v>2995199</v>
      </c>
      <c r="P70" s="39">
        <f t="shared" ref="P70:Q72" si="135">+P18+P44</f>
        <v>696</v>
      </c>
      <c r="Q70" s="197">
        <f t="shared" si="135"/>
        <v>2995895</v>
      </c>
      <c r="R70" s="40"/>
      <c r="S70" s="38"/>
      <c r="T70" s="197"/>
      <c r="U70" s="39"/>
      <c r="V70" s="200"/>
      <c r="W70" s="41"/>
    </row>
    <row r="71" spans="2:27">
      <c r="B71" s="112" t="s">
        <v>17</v>
      </c>
      <c r="C71" s="139">
        <f t="shared" si="132"/>
        <v>10369</v>
      </c>
      <c r="D71" s="141">
        <f t="shared" si="132"/>
        <v>10347</v>
      </c>
      <c r="E71" s="175">
        <f t="shared" si="132"/>
        <v>20716</v>
      </c>
      <c r="F71" s="139"/>
      <c r="G71" s="141"/>
      <c r="H71" s="175"/>
      <c r="I71" s="129"/>
      <c r="J71" s="4"/>
      <c r="K71" s="4"/>
      <c r="L71" s="14" t="s">
        <v>17</v>
      </c>
      <c r="M71" s="37">
        <f t="shared" si="133"/>
        <v>1373322</v>
      </c>
      <c r="N71" s="38">
        <f t="shared" si="133"/>
        <v>1373573</v>
      </c>
      <c r="O71" s="197">
        <f>SUM(M71:N71)</f>
        <v>2746895</v>
      </c>
      <c r="P71" s="39">
        <f t="shared" si="135"/>
        <v>409</v>
      </c>
      <c r="Q71" s="197">
        <f t="shared" si="135"/>
        <v>2747304</v>
      </c>
      <c r="R71" s="40"/>
      <c r="S71" s="38"/>
      <c r="T71" s="197"/>
      <c r="U71" s="151"/>
      <c r="V71" s="197"/>
      <c r="W71" s="41"/>
    </row>
    <row r="72" spans="2:27" ht="13.5" thickBot="1">
      <c r="B72" s="112" t="s">
        <v>18</v>
      </c>
      <c r="C72" s="139">
        <f t="shared" si="132"/>
        <v>9134</v>
      </c>
      <c r="D72" s="141">
        <f t="shared" si="132"/>
        <v>9113</v>
      </c>
      <c r="E72" s="175">
        <f t="shared" si="132"/>
        <v>18247</v>
      </c>
      <c r="F72" s="139"/>
      <c r="G72" s="141"/>
      <c r="H72" s="175"/>
      <c r="I72" s="129"/>
      <c r="J72" s="4"/>
      <c r="K72" s="4"/>
      <c r="L72" s="14" t="s">
        <v>18</v>
      </c>
      <c r="M72" s="37">
        <f t="shared" si="133"/>
        <v>1235419</v>
      </c>
      <c r="N72" s="38">
        <f t="shared" si="133"/>
        <v>1228285</v>
      </c>
      <c r="O72" s="197">
        <f t="shared" si="134"/>
        <v>2463704</v>
      </c>
      <c r="P72" s="39">
        <f t="shared" si="135"/>
        <v>398</v>
      </c>
      <c r="Q72" s="197">
        <f t="shared" si="135"/>
        <v>2464102</v>
      </c>
      <c r="R72" s="40"/>
      <c r="S72" s="38"/>
      <c r="T72" s="197"/>
      <c r="U72" s="151"/>
      <c r="V72" s="197"/>
      <c r="W72" s="41"/>
    </row>
    <row r="73" spans="2:27" ht="16.5" thickTop="1" thickBot="1">
      <c r="B73" s="142" t="s">
        <v>19</v>
      </c>
      <c r="C73" s="143">
        <f>+C70+C71+C72</f>
        <v>30110</v>
      </c>
      <c r="D73" s="150">
        <f t="shared" ref="D73" si="136">+D70+D71+D72</f>
        <v>30062</v>
      </c>
      <c r="E73" s="193">
        <f t="shared" ref="E73" si="137">+E70+E71+E72</f>
        <v>60172</v>
      </c>
      <c r="F73" s="134"/>
      <c r="G73" s="145"/>
      <c r="H73" s="177"/>
      <c r="I73" s="137"/>
      <c r="J73" s="10"/>
      <c r="K73" s="11"/>
      <c r="L73" s="48" t="s">
        <v>19</v>
      </c>
      <c r="M73" s="49">
        <f>+M70+M71+M72</f>
        <v>4107600</v>
      </c>
      <c r="N73" s="50">
        <f t="shared" ref="N73" si="138">+N70+N71+N72</f>
        <v>4098198</v>
      </c>
      <c r="O73" s="199">
        <f t="shared" ref="O73" si="139">+O70+O71+O72</f>
        <v>8205798</v>
      </c>
      <c r="P73" s="50">
        <f t="shared" ref="P73" si="140">+P70+P71+P72</f>
        <v>1503</v>
      </c>
      <c r="Q73" s="199">
        <f t="shared" ref="Q73" si="141">+Q70+Q71+Q72</f>
        <v>8207301</v>
      </c>
      <c r="R73" s="49"/>
      <c r="S73" s="50"/>
      <c r="T73" s="199"/>
      <c r="U73" s="50"/>
      <c r="V73" s="199"/>
      <c r="W73" s="51"/>
    </row>
    <row r="74" spans="2:27" ht="13.5" thickTop="1">
      <c r="B74" s="112" t="s">
        <v>21</v>
      </c>
      <c r="C74" s="126">
        <f t="shared" ref="C74:E76" si="142">+C22+C48</f>
        <v>9548</v>
      </c>
      <c r="D74" s="128">
        <f t="shared" si="142"/>
        <v>9519</v>
      </c>
      <c r="E74" s="194">
        <f t="shared" si="142"/>
        <v>19067</v>
      </c>
      <c r="F74" s="126"/>
      <c r="G74" s="128"/>
      <c r="H74" s="178"/>
      <c r="I74" s="129"/>
      <c r="J74" s="4"/>
      <c r="K74" s="4"/>
      <c r="L74" s="14" t="s">
        <v>21</v>
      </c>
      <c r="M74" s="37">
        <f t="shared" ref="M74:N76" si="143">+M22+M48</f>
        <v>1405872</v>
      </c>
      <c r="N74" s="38">
        <f t="shared" si="143"/>
        <v>1394082</v>
      </c>
      <c r="O74" s="197">
        <f t="shared" ref="O74:O76" si="144">SUM(M74:N74)</f>
        <v>2799954</v>
      </c>
      <c r="P74" s="39">
        <f t="shared" ref="P74:Q76" si="145">+P22+P48</f>
        <v>279</v>
      </c>
      <c r="Q74" s="197">
        <f t="shared" si="145"/>
        <v>2800233</v>
      </c>
      <c r="R74" s="40"/>
      <c r="S74" s="38"/>
      <c r="T74" s="197"/>
      <c r="U74" s="151"/>
      <c r="V74" s="197"/>
      <c r="W74" s="41"/>
    </row>
    <row r="75" spans="2:27">
      <c r="B75" s="112" t="s">
        <v>22</v>
      </c>
      <c r="C75" s="126">
        <f t="shared" si="142"/>
        <v>9943</v>
      </c>
      <c r="D75" s="128">
        <f t="shared" si="142"/>
        <v>9918</v>
      </c>
      <c r="E75" s="169">
        <f t="shared" si="142"/>
        <v>19861</v>
      </c>
      <c r="F75" s="126"/>
      <c r="G75" s="128"/>
      <c r="H75" s="169"/>
      <c r="I75" s="129"/>
      <c r="J75" s="4"/>
      <c r="K75" s="4"/>
      <c r="L75" s="14" t="s">
        <v>22</v>
      </c>
      <c r="M75" s="37">
        <f t="shared" si="143"/>
        <v>1488518</v>
      </c>
      <c r="N75" s="38">
        <f t="shared" si="143"/>
        <v>1484423</v>
      </c>
      <c r="O75" s="197">
        <f t="shared" si="144"/>
        <v>2972941</v>
      </c>
      <c r="P75" s="39">
        <f t="shared" si="145"/>
        <v>1246</v>
      </c>
      <c r="Q75" s="197">
        <f t="shared" si="145"/>
        <v>2974187</v>
      </c>
      <c r="R75" s="40"/>
      <c r="S75" s="38"/>
      <c r="T75" s="197"/>
      <c r="U75" s="151"/>
      <c r="V75" s="197"/>
      <c r="W75" s="41"/>
    </row>
    <row r="76" spans="2:27" ht="13.5" thickBot="1">
      <c r="B76" s="112" t="s">
        <v>23</v>
      </c>
      <c r="C76" s="126">
        <f t="shared" si="142"/>
        <v>9473</v>
      </c>
      <c r="D76" s="147">
        <f t="shared" si="142"/>
        <v>9484</v>
      </c>
      <c r="E76" s="173">
        <f t="shared" si="142"/>
        <v>18957</v>
      </c>
      <c r="F76" s="126"/>
      <c r="G76" s="147"/>
      <c r="H76" s="173"/>
      <c r="I76" s="148"/>
      <c r="J76" s="4"/>
      <c r="K76" s="4"/>
      <c r="L76" s="14" t="s">
        <v>23</v>
      </c>
      <c r="M76" s="37">
        <f t="shared" si="143"/>
        <v>1365602</v>
      </c>
      <c r="N76" s="38">
        <f t="shared" si="143"/>
        <v>1362275</v>
      </c>
      <c r="O76" s="197">
        <f t="shared" si="144"/>
        <v>2727877</v>
      </c>
      <c r="P76" s="39">
        <f t="shared" si="145"/>
        <v>666</v>
      </c>
      <c r="Q76" s="197">
        <f t="shared" si="145"/>
        <v>2728543</v>
      </c>
      <c r="R76" s="40"/>
      <c r="S76" s="38"/>
      <c r="T76" s="197"/>
      <c r="U76" s="39"/>
      <c r="V76" s="200"/>
      <c r="W76" s="41"/>
    </row>
    <row r="77" spans="2:27" ht="14.25" thickTop="1" thickBot="1">
      <c r="B77" s="133" t="s">
        <v>24</v>
      </c>
      <c r="C77" s="134">
        <f>+C74+C75+C76</f>
        <v>28964</v>
      </c>
      <c r="D77" s="136">
        <f t="shared" ref="D77" si="146">+D74+D75+D76</f>
        <v>28921</v>
      </c>
      <c r="E77" s="179">
        <f t="shared" ref="E77" si="147">+E74+E75+E76</f>
        <v>57885</v>
      </c>
      <c r="F77" s="134"/>
      <c r="G77" s="136"/>
      <c r="H77" s="179"/>
      <c r="I77" s="137"/>
      <c r="J77" s="4"/>
      <c r="K77" s="4"/>
      <c r="L77" s="42" t="s">
        <v>24</v>
      </c>
      <c r="M77" s="43">
        <f>+M74+M75+M76</f>
        <v>4259992</v>
      </c>
      <c r="N77" s="44">
        <f t="shared" ref="N77" si="148">+N74+N75+N76</f>
        <v>4240780</v>
      </c>
      <c r="O77" s="198">
        <f t="shared" ref="O77" si="149">+O74+O75+O76</f>
        <v>8500772</v>
      </c>
      <c r="P77" s="45">
        <f t="shared" ref="P77" si="150">+P74+P75+P76</f>
        <v>2191</v>
      </c>
      <c r="Q77" s="198">
        <f t="shared" ref="Q77" si="151">+Q74+Q75+Q76</f>
        <v>8502963</v>
      </c>
      <c r="R77" s="46"/>
      <c r="S77" s="44"/>
      <c r="T77" s="198"/>
      <c r="U77" s="45"/>
      <c r="V77" s="201"/>
      <c r="W77" s="47"/>
    </row>
    <row r="78" spans="2:27" ht="14.25" thickTop="1" thickBot="1">
      <c r="B78" s="133" t="s">
        <v>7</v>
      </c>
      <c r="C78" s="134">
        <f>+C69+C73+C77</f>
        <v>89232</v>
      </c>
      <c r="D78" s="136">
        <f t="shared" ref="D78:E78" si="152">+D69+D73+D77</f>
        <v>89101</v>
      </c>
      <c r="E78" s="170">
        <f t="shared" si="152"/>
        <v>178333</v>
      </c>
      <c r="F78" s="134"/>
      <c r="G78" s="136"/>
      <c r="H78" s="176"/>
      <c r="I78" s="138"/>
      <c r="J78" s="8"/>
      <c r="K78" s="8"/>
      <c r="L78" s="42" t="s">
        <v>7</v>
      </c>
      <c r="M78" s="46">
        <f>+M69+M73+M77</f>
        <v>12471410</v>
      </c>
      <c r="N78" s="44">
        <f t="shared" ref="N78:Q78" si="153">+N69+N73+N77</f>
        <v>12434904</v>
      </c>
      <c r="O78" s="198">
        <f t="shared" si="153"/>
        <v>24906314</v>
      </c>
      <c r="P78" s="45">
        <f t="shared" si="153"/>
        <v>7279</v>
      </c>
      <c r="Q78" s="201">
        <f t="shared" si="153"/>
        <v>24913593</v>
      </c>
      <c r="R78" s="46"/>
      <c r="S78" s="44"/>
      <c r="T78" s="198"/>
      <c r="U78" s="45"/>
      <c r="V78" s="201"/>
      <c r="W78" s="47"/>
      <c r="X78" s="347"/>
      <c r="Z78" s="347"/>
      <c r="AA78" s="347"/>
    </row>
    <row r="79" spans="2:27" ht="14.25" thickTop="1" thickBot="1">
      <c r="B79" s="149" t="s">
        <v>60</v>
      </c>
      <c r="C79" s="108"/>
      <c r="D79" s="108"/>
      <c r="E79" s="108"/>
      <c r="F79" s="108"/>
      <c r="G79" s="108"/>
      <c r="H79" s="108"/>
      <c r="I79" s="109"/>
      <c r="J79" s="4"/>
      <c r="K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2:27" ht="13.5" thickTop="1">
      <c r="L80" s="442" t="s">
        <v>33</v>
      </c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4"/>
    </row>
    <row r="81" spans="12:28" ht="13.5" thickBot="1">
      <c r="L81" s="445" t="s">
        <v>43</v>
      </c>
      <c r="M81" s="446"/>
      <c r="N81" s="446"/>
      <c r="O81" s="446"/>
      <c r="P81" s="446"/>
      <c r="Q81" s="446"/>
      <c r="R81" s="446"/>
      <c r="S81" s="446"/>
      <c r="T81" s="446"/>
      <c r="U81" s="446"/>
      <c r="V81" s="446"/>
      <c r="W81" s="447"/>
    </row>
    <row r="82" spans="12:28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  <c r="Y82" s="1"/>
    </row>
    <row r="83" spans="12:28" ht="14.25" thickTop="1" thickBot="1">
      <c r="L83" s="59"/>
      <c r="M83" s="230" t="s">
        <v>59</v>
      </c>
      <c r="N83" s="231"/>
      <c r="O83" s="232"/>
      <c r="P83" s="230"/>
      <c r="Q83" s="231"/>
      <c r="R83" s="230" t="s">
        <v>63</v>
      </c>
      <c r="S83" s="231"/>
      <c r="T83" s="232"/>
      <c r="U83" s="230"/>
      <c r="V83" s="230"/>
      <c r="W83" s="389" t="s">
        <v>2</v>
      </c>
      <c r="Y83" s="1"/>
    </row>
    <row r="84" spans="12:28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90" t="s">
        <v>4</v>
      </c>
      <c r="Y84" s="1"/>
    </row>
    <row r="85" spans="12:28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88"/>
      <c r="Y85" s="1"/>
    </row>
    <row r="86" spans="12:28" ht="5.2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  <c r="Y86" s="1"/>
    </row>
    <row r="87" spans="12:28">
      <c r="L87" s="61" t="s">
        <v>10</v>
      </c>
      <c r="M87" s="78">
        <f>'Lcc_BKK+DMK'!M87+Lcc_CNX!M87+Lcc_HDY!M87+Lcc_HKT!M87+Lcc_CEI!M87</f>
        <v>705</v>
      </c>
      <c r="N87" s="79">
        <f>'Lcc_BKK+DMK'!N87+Lcc_CNX!N87+Lcc_HDY!N87+Lcc_HKT!N87+Lcc_CEI!N87</f>
        <v>1286</v>
      </c>
      <c r="O87" s="212">
        <f>M87+N87</f>
        <v>1991</v>
      </c>
      <c r="P87" s="80">
        <f>'Lcc_BKK+DMK'!P87+Lcc_CNX!P87+Lcc_HDY!P87+Lcc_HKT!P87+Lcc_CEI!P87</f>
        <v>0</v>
      </c>
      <c r="Q87" s="212">
        <f t="shared" ref="Q87:Q89" si="154">O87+P87</f>
        <v>1991</v>
      </c>
      <c r="R87" s="78">
        <f>'Lcc_BKK+DMK'!R87+Lcc_CNX!R87+Lcc_HDY!R87+Lcc_HKT!R87+Lcc_CEI!R87</f>
        <v>872</v>
      </c>
      <c r="S87" s="79">
        <f>'Lcc_BKK+DMK'!S87+Lcc_CNX!S87+Lcc_HDY!S87+Lcc_HKT!S87+Lcc_CEI!S87</f>
        <v>2131</v>
      </c>
      <c r="T87" s="212">
        <f>R87+S87</f>
        <v>3003</v>
      </c>
      <c r="U87" s="80">
        <f>'Lcc_BKK+DMK'!U87+Lcc_CNX!U87+Lcc_HDY!U87+Lcc_HKT!U87+Lcc_CEI!U87</f>
        <v>0</v>
      </c>
      <c r="V87" s="212">
        <f>T87+U87</f>
        <v>3003</v>
      </c>
      <c r="W87" s="81">
        <f>IF(Q87=0,0,((V87/Q87)-1)*100)</f>
        <v>50.828729281767963</v>
      </c>
      <c r="X87" s="347"/>
      <c r="Y87" s="343"/>
      <c r="Z87" s="348"/>
    </row>
    <row r="88" spans="12:28">
      <c r="L88" s="61" t="s">
        <v>11</v>
      </c>
      <c r="M88" s="78">
        <f>'Lcc_BKK+DMK'!M88+Lcc_CNX!M88+Lcc_HDY!M88+Lcc_HKT!M88+Lcc_CEI!M88</f>
        <v>795</v>
      </c>
      <c r="N88" s="79">
        <f>'Lcc_BKK+DMK'!N88+Lcc_CNX!N88+Lcc_HDY!N88+Lcc_HKT!N88+Lcc_CEI!N88</f>
        <v>1429</v>
      </c>
      <c r="O88" s="212">
        <f>M88+N88</f>
        <v>2224</v>
      </c>
      <c r="P88" s="80">
        <f>'Lcc_BKK+DMK'!P88+Lcc_CNX!P88+Lcc_HDY!P88+Lcc_HKT!P88+Lcc_CEI!P88</f>
        <v>0</v>
      </c>
      <c r="Q88" s="212">
        <f t="shared" si="154"/>
        <v>2224</v>
      </c>
      <c r="R88" s="78">
        <f>'Lcc_BKK+DMK'!R88+Lcc_CNX!R88+Lcc_HDY!R88+Lcc_HKT!R88+Lcc_CEI!R88</f>
        <v>1131.3130000000001</v>
      </c>
      <c r="S88" s="79">
        <f>'Lcc_BKK+DMK'!S88+Lcc_CNX!S88+Lcc_HDY!S88+Lcc_HKT!S88+Lcc_CEI!S88</f>
        <v>2563.6579999999999</v>
      </c>
      <c r="T88" s="212">
        <f>R88+S88</f>
        <v>3694.971</v>
      </c>
      <c r="U88" s="80">
        <f>'Lcc_BKK+DMK'!U88+Lcc_CNX!U88+Lcc_HDY!U88+Lcc_HKT!U88+Lcc_CEI!U88</f>
        <v>0</v>
      </c>
      <c r="V88" s="212">
        <f>T88+U88</f>
        <v>3694.971</v>
      </c>
      <c r="W88" s="81">
        <f>IF(Q88=0,0,((V88/Q88)-1)*100)</f>
        <v>66.140782374100723</v>
      </c>
      <c r="X88" s="347"/>
      <c r="Y88" s="343"/>
      <c r="Z88" s="348"/>
    </row>
    <row r="89" spans="12:28" ht="13.5" thickBot="1">
      <c r="L89" s="67" t="s">
        <v>12</v>
      </c>
      <c r="M89" s="78">
        <f>'Lcc_BKK+DMK'!M89+Lcc_CNX!M89+Lcc_HDY!M89+Lcc_HKT!M89+Lcc_CEI!M89</f>
        <v>855</v>
      </c>
      <c r="N89" s="79">
        <f>'Lcc_BKK+DMK'!N89+Lcc_CNX!N89+Lcc_HDY!N89+Lcc_HKT!N89+Lcc_CEI!N89</f>
        <v>1401</v>
      </c>
      <c r="O89" s="212">
        <f>M89+N89</f>
        <v>2256</v>
      </c>
      <c r="P89" s="80">
        <f>'Lcc_BKK+DMK'!P89+Lcc_CNX!P89+Lcc_HDY!P89+Lcc_HKT!P89+Lcc_CEI!P89</f>
        <v>0</v>
      </c>
      <c r="Q89" s="212">
        <f t="shared" si="154"/>
        <v>2256</v>
      </c>
      <c r="R89" s="78">
        <f>'Lcc_BKK+DMK'!R89+Lcc_CNX!R89+Lcc_HDY!R89+Lcc_HKT!R89+Lcc_CEI!R89</f>
        <v>1000.7719999999999</v>
      </c>
      <c r="S89" s="79">
        <f>'Lcc_BKK+DMK'!S89+Lcc_CNX!S89+Lcc_HDY!S89+Lcc_HKT!S89+Lcc_CEI!S89</f>
        <v>2402</v>
      </c>
      <c r="T89" s="212">
        <f>R89+S89</f>
        <v>3402.7719999999999</v>
      </c>
      <c r="U89" s="80">
        <f>'Lcc_BKK+DMK'!U89+Lcc_CNX!U89+Lcc_HDY!U89+Lcc_HKT!U89+Lcc_CEI!U89</f>
        <v>1</v>
      </c>
      <c r="V89" s="212">
        <f>T89+U89</f>
        <v>3403.7719999999999</v>
      </c>
      <c r="W89" s="81">
        <f>IF(Q89=0,0,((V89/Q89)-1)*100)</f>
        <v>50.876418439716311</v>
      </c>
      <c r="Y89" s="347"/>
    </row>
    <row r="90" spans="12:28" ht="14.25" thickTop="1" thickBot="1">
      <c r="L90" s="82" t="s">
        <v>57</v>
      </c>
      <c r="M90" s="83">
        <f>+M87+M88+M89</f>
        <v>2355</v>
      </c>
      <c r="N90" s="84">
        <f t="shared" ref="N90:V90" si="155">+N87+N88+N89</f>
        <v>4116</v>
      </c>
      <c r="O90" s="213">
        <f t="shared" si="155"/>
        <v>6471</v>
      </c>
      <c r="P90" s="83">
        <f t="shared" si="155"/>
        <v>0</v>
      </c>
      <c r="Q90" s="213">
        <f t="shared" si="155"/>
        <v>6471</v>
      </c>
      <c r="R90" s="83">
        <f t="shared" si="155"/>
        <v>3004.085</v>
      </c>
      <c r="S90" s="84">
        <f t="shared" si="155"/>
        <v>7096.6579999999994</v>
      </c>
      <c r="T90" s="213">
        <f t="shared" si="155"/>
        <v>10100.742999999999</v>
      </c>
      <c r="U90" s="83">
        <f t="shared" si="155"/>
        <v>1</v>
      </c>
      <c r="V90" s="213">
        <f t="shared" si="155"/>
        <v>10101.742999999999</v>
      </c>
      <c r="W90" s="85">
        <f t="shared" ref="W90" si="156">IF(Q90=0,0,((V90/Q90)-1)*100)</f>
        <v>56.107912223767563</v>
      </c>
      <c r="X90" s="347"/>
      <c r="Y90" s="358"/>
      <c r="Z90" s="359"/>
    </row>
    <row r="91" spans="12:28" ht="14.25" thickTop="1" thickBot="1">
      <c r="L91" s="61" t="s">
        <v>13</v>
      </c>
      <c r="M91" s="78">
        <f>'Lcc_BKK+DMK'!M91+Lcc_CNX!M91+Lcc_HDY!M91+Lcc_HKT!M91+Lcc_CEI!M91</f>
        <v>849</v>
      </c>
      <c r="N91" s="79">
        <f>'Lcc_BKK+DMK'!N91+Lcc_CNX!N91+Lcc_HDY!N91+Lcc_HKT!N91+Lcc_CEI!N91</f>
        <v>1290</v>
      </c>
      <c r="O91" s="212">
        <f>M91+N91</f>
        <v>2139</v>
      </c>
      <c r="P91" s="80">
        <f>'Lcc_BKK+DMK'!P91+Lcc_CNX!P91+Lcc_HDY!P91+Lcc_HKT!P91+Lcc_CEI!P91</f>
        <v>108</v>
      </c>
      <c r="Q91" s="212">
        <f t="shared" ref="Q91:Q93" si="157">O91+P91</f>
        <v>2247</v>
      </c>
      <c r="R91" s="78">
        <f>'Lcc_BKK+DMK'!R91+Lcc_CNX!R91+Lcc_HDY!R91+Lcc_HKT!R91+Lcc_CEI!R91</f>
        <v>922</v>
      </c>
      <c r="S91" s="79">
        <f>'Lcc_BKK+DMK'!S91+Lcc_CNX!S91+Lcc_HDY!S91+Lcc_HKT!S91+Lcc_CEI!S91</f>
        <v>2073</v>
      </c>
      <c r="T91" s="212">
        <f>R91+S91</f>
        <v>2995</v>
      </c>
      <c r="U91" s="80">
        <f>'Lcc_BKK+DMK'!U91+Lcc_CNX!U91+Lcc_HDY!U91+Lcc_HKT!U91+Lcc_CEI!U91</f>
        <v>1</v>
      </c>
      <c r="V91" s="212">
        <f>T91+U91</f>
        <v>2996</v>
      </c>
      <c r="W91" s="81">
        <f t="shared" ref="W91" si="158">IF(Q91=0,0,((V91/Q91)-1)*100)</f>
        <v>33.333333333333329</v>
      </c>
      <c r="X91" s="347"/>
      <c r="Y91" s="347"/>
      <c r="Z91" s="359"/>
    </row>
    <row r="92" spans="12:28" ht="14.25" thickTop="1" thickBot="1">
      <c r="L92" s="82" t="s">
        <v>64</v>
      </c>
      <c r="M92" s="83">
        <f>+M90+M91</f>
        <v>3204</v>
      </c>
      <c r="N92" s="84">
        <f t="shared" ref="N92" si="159">+N90+N91</f>
        <v>5406</v>
      </c>
      <c r="O92" s="213">
        <f t="shared" ref="O92" si="160">+O90+O91</f>
        <v>8610</v>
      </c>
      <c r="P92" s="83">
        <f t="shared" ref="P92" si="161">+P90+P91</f>
        <v>108</v>
      </c>
      <c r="Q92" s="213">
        <f t="shared" ref="Q92" si="162">+Q90+Q91</f>
        <v>8718</v>
      </c>
      <c r="R92" s="83">
        <f t="shared" ref="R92" si="163">+R90+R91</f>
        <v>3926.085</v>
      </c>
      <c r="S92" s="84">
        <f t="shared" ref="S92" si="164">+S90+S91</f>
        <v>9169.6579999999994</v>
      </c>
      <c r="T92" s="213">
        <f t="shared" ref="T92" si="165">+T90+T91</f>
        <v>13095.742999999999</v>
      </c>
      <c r="U92" s="83">
        <f t="shared" ref="U92" si="166">+U90+U91</f>
        <v>2</v>
      </c>
      <c r="V92" s="213">
        <f t="shared" ref="V92" si="167">+V90+V91</f>
        <v>13097.742999999999</v>
      </c>
      <c r="W92" s="85">
        <f>IF(Q92=0,0,((V92/Q92)-1)*100)</f>
        <v>50.237933012158734</v>
      </c>
      <c r="X92" s="347"/>
      <c r="Y92" s="347"/>
      <c r="Z92" s="359"/>
      <c r="AA92" s="347"/>
      <c r="AB92" s="347"/>
    </row>
    <row r="93" spans="12:28" ht="13.5" thickTop="1">
      <c r="L93" s="61" t="s">
        <v>14</v>
      </c>
      <c r="M93" s="78">
        <f>'Lcc_BKK+DMK'!M93+Lcc_CNX!M93+Lcc_HDY!M93+Lcc_HKT!M93+Lcc_CEI!M93</f>
        <v>719</v>
      </c>
      <c r="N93" s="79">
        <f>'Lcc_BKK+DMK'!N93+Lcc_CNX!N93+Lcc_HDY!N93+Lcc_HKT!N93+Lcc_CEI!N93</f>
        <v>1334</v>
      </c>
      <c r="O93" s="212">
        <f>M93+N93</f>
        <v>2053</v>
      </c>
      <c r="P93" s="80">
        <f>'Lcc_BKK+DMK'!P93+Lcc_CNX!P93+Lcc_HDY!P93+Lcc_HKT!P93+Lcc_CEI!P93</f>
        <v>0</v>
      </c>
      <c r="Q93" s="212">
        <f t="shared" si="157"/>
        <v>2053</v>
      </c>
      <c r="R93" s="78"/>
      <c r="S93" s="79"/>
      <c r="T93" s="212"/>
      <c r="U93" s="80"/>
      <c r="V93" s="212"/>
      <c r="W93" s="81"/>
      <c r="Y93" s="1"/>
    </row>
    <row r="94" spans="12:28" ht="13.5" thickBot="1">
      <c r="L94" s="61" t="s">
        <v>15</v>
      </c>
      <c r="M94" s="78">
        <f>'Lcc_BKK+DMK'!M94+Lcc_CNX!M94+Lcc_HDY!M94+Lcc_HKT!M94+Lcc_CEI!M94</f>
        <v>1010</v>
      </c>
      <c r="N94" s="79">
        <f>'Lcc_BKK+DMK'!N94+Lcc_CNX!N94+Lcc_HDY!N94+Lcc_HKT!N94+Lcc_CEI!N94</f>
        <v>1850</v>
      </c>
      <c r="O94" s="212">
        <f>M94+N94</f>
        <v>2860</v>
      </c>
      <c r="P94" s="80">
        <f>'Lcc_BKK+DMK'!P94+Lcc_CNX!P94+Lcc_HDY!P94+Lcc_HKT!P94+Lcc_CEI!P94</f>
        <v>0</v>
      </c>
      <c r="Q94" s="212">
        <f>O94+P94</f>
        <v>2860</v>
      </c>
      <c r="R94" s="78"/>
      <c r="S94" s="79"/>
      <c r="T94" s="212"/>
      <c r="U94" s="80"/>
      <c r="V94" s="212"/>
      <c r="W94" s="81"/>
      <c r="Y94" s="1"/>
    </row>
    <row r="95" spans="12:28" ht="14.25" thickTop="1" thickBot="1">
      <c r="L95" s="82" t="s">
        <v>61</v>
      </c>
      <c r="M95" s="83">
        <f>+M91+M93+M94</f>
        <v>2578</v>
      </c>
      <c r="N95" s="84">
        <f t="shared" ref="N95" si="168">+N91+N93+N94</f>
        <v>4474</v>
      </c>
      <c r="O95" s="213">
        <f t="shared" ref="O95" si="169">+O91+O93+O94</f>
        <v>7052</v>
      </c>
      <c r="P95" s="83">
        <f t="shared" ref="P95" si="170">+P91+P93+P94</f>
        <v>108</v>
      </c>
      <c r="Q95" s="213">
        <f t="shared" ref="Q95" si="171">+Q91+Q93+Q94</f>
        <v>7160</v>
      </c>
      <c r="R95" s="83"/>
      <c r="S95" s="84"/>
      <c r="T95" s="213"/>
      <c r="U95" s="83"/>
      <c r="V95" s="213"/>
      <c r="W95" s="85"/>
      <c r="X95" s="347"/>
      <c r="Y95" s="347"/>
      <c r="Z95" s="359"/>
      <c r="AA95" s="347"/>
      <c r="AB95" s="347"/>
    </row>
    <row r="96" spans="12:28" ht="13.5" thickTop="1">
      <c r="L96" s="61" t="s">
        <v>16</v>
      </c>
      <c r="M96" s="78">
        <f>'Lcc_BKK+DMK'!M96+Lcc_CNX!M96+Lcc_HDY!M96+Lcc_HKT!M96+Lcc_CEI!M96</f>
        <v>914</v>
      </c>
      <c r="N96" s="79">
        <f>'Lcc_BKK+DMK'!N96+Lcc_CNX!N96+Lcc_HDY!N96+Lcc_HKT!N96+Lcc_CEI!N96</f>
        <v>1576</v>
      </c>
      <c r="O96" s="212">
        <f>SUM(M96:N96)</f>
        <v>2490</v>
      </c>
      <c r="P96" s="80">
        <f>'Lcc_BKK+DMK'!P96+Lcc_CNX!P96+Lcc_HDY!P96+Lcc_HKT!P96+Lcc_CEI!P96</f>
        <v>0</v>
      </c>
      <c r="Q96" s="212">
        <f t="shared" ref="Q96:Q98" si="172">O96+P96</f>
        <v>2490</v>
      </c>
      <c r="R96" s="78"/>
      <c r="S96" s="79"/>
      <c r="T96" s="212"/>
      <c r="U96" s="80"/>
      <c r="V96" s="212"/>
      <c r="W96" s="81"/>
      <c r="Y96" s="1"/>
    </row>
    <row r="97" spans="12:28">
      <c r="L97" s="61" t="s">
        <v>17</v>
      </c>
      <c r="M97" s="78">
        <f>'Lcc_BKK+DMK'!M97+Lcc_CNX!M97+Lcc_HDY!M97+Lcc_HKT!M97+Lcc_CEI!M97</f>
        <v>717</v>
      </c>
      <c r="N97" s="79">
        <f>'Lcc_BKK+DMK'!N97+Lcc_CNX!N97+Lcc_HDY!N97+Lcc_HKT!N97+Lcc_CEI!N97</f>
        <v>1772</v>
      </c>
      <c r="O97" s="212">
        <f>SUM(M97:N97)</f>
        <v>2489</v>
      </c>
      <c r="P97" s="80">
        <f>'Lcc_BKK+DMK'!P97+Lcc_CNX!P97+Lcc_HDY!P97+Lcc_HKT!P97+Lcc_CEI!P97</f>
        <v>0</v>
      </c>
      <c r="Q97" s="212">
        <f>O97+P97</f>
        <v>2489</v>
      </c>
      <c r="R97" s="78"/>
      <c r="S97" s="79"/>
      <c r="T97" s="212"/>
      <c r="U97" s="80"/>
      <c r="V97" s="212"/>
      <c r="W97" s="81"/>
      <c r="Y97" s="1"/>
    </row>
    <row r="98" spans="12:28" ht="13.5" thickBot="1">
      <c r="L98" s="61" t="s">
        <v>18</v>
      </c>
      <c r="M98" s="78">
        <f>'Lcc_BKK+DMK'!M98+Lcc_CNX!M98+Lcc_HDY!M98+Lcc_HKT!M98+Lcc_CEI!M98</f>
        <v>690</v>
      </c>
      <c r="N98" s="79">
        <f>'Lcc_BKK+DMK'!N98+Lcc_CNX!N98+Lcc_HDY!N98+Lcc_HKT!N98+Lcc_CEI!N98</f>
        <v>1701</v>
      </c>
      <c r="O98" s="214">
        <f>SUM(M98:N98)</f>
        <v>2391</v>
      </c>
      <c r="P98" s="86">
        <f>'Lcc_BKK+DMK'!P98+Lcc_CNX!P98+Lcc_HDY!P98+Lcc_HKT!P98+Lcc_CEI!P98</f>
        <v>0</v>
      </c>
      <c r="Q98" s="214">
        <f t="shared" si="172"/>
        <v>2391</v>
      </c>
      <c r="R98" s="78"/>
      <c r="S98" s="79"/>
      <c r="T98" s="214"/>
      <c r="U98" s="86"/>
      <c r="V98" s="214"/>
      <c r="W98" s="81"/>
      <c r="Y98" s="1"/>
    </row>
    <row r="99" spans="12:28" ht="14.25" thickTop="1" thickBot="1">
      <c r="L99" s="87" t="s">
        <v>19</v>
      </c>
      <c r="M99" s="88">
        <f>+M96+M97+M98</f>
        <v>2321</v>
      </c>
      <c r="N99" s="88">
        <f t="shared" ref="N99" si="173">+N96+N97+N98</f>
        <v>5049</v>
      </c>
      <c r="O99" s="215">
        <f t="shared" ref="O99" si="174">+O96+O97+O98</f>
        <v>7370</v>
      </c>
      <c r="P99" s="89">
        <f t="shared" ref="P99" si="175">+P96+P97+P98</f>
        <v>0</v>
      </c>
      <c r="Q99" s="215">
        <f t="shared" ref="Q99" si="176">+Q96+Q97+Q98</f>
        <v>7370</v>
      </c>
      <c r="R99" s="88"/>
      <c r="S99" s="88"/>
      <c r="T99" s="215"/>
      <c r="U99" s="89"/>
      <c r="V99" s="215"/>
      <c r="W99" s="90"/>
      <c r="Y99" s="1"/>
    </row>
    <row r="100" spans="12:28" ht="13.5" thickTop="1">
      <c r="L100" s="61" t="s">
        <v>21</v>
      </c>
      <c r="M100" s="78">
        <f>'Lcc_BKK+DMK'!M100+Lcc_CNX!M100+Lcc_HDY!M100+Lcc_HKT!M100+Lcc_CEI!M100</f>
        <v>786</v>
      </c>
      <c r="N100" s="79">
        <f>'Lcc_BKK+DMK'!N100+Lcc_CNX!N100+Lcc_HDY!N100+Lcc_HKT!N100+Lcc_CEI!N100</f>
        <v>1745</v>
      </c>
      <c r="O100" s="214">
        <f>SUM(M100:N100)</f>
        <v>2531</v>
      </c>
      <c r="P100" s="91">
        <f>'Lcc_BKK+DMK'!P100+Lcc_CNX!P100+Lcc_HDY!P100+Lcc_HKT!P100+Lcc_CEI!P100</f>
        <v>0</v>
      </c>
      <c r="Q100" s="214">
        <f t="shared" ref="Q100:Q102" si="177">O100+P100</f>
        <v>2531</v>
      </c>
      <c r="R100" s="78"/>
      <c r="S100" s="79"/>
      <c r="T100" s="214"/>
      <c r="U100" s="91"/>
      <c r="V100" s="214"/>
      <c r="W100" s="81"/>
      <c r="Y100" s="1"/>
    </row>
    <row r="101" spans="12:28">
      <c r="L101" s="61" t="s">
        <v>22</v>
      </c>
      <c r="M101" s="78">
        <f>'Lcc_BKK+DMK'!M101+Lcc_CNX!M101+Lcc_HDY!M101+Lcc_HKT!M101+Lcc_CEI!M101</f>
        <v>642</v>
      </c>
      <c r="N101" s="79">
        <f>'Lcc_BKK+DMK'!N101+Lcc_CNX!N101+Lcc_HDY!N101+Lcc_HKT!N101+Lcc_CEI!N101</f>
        <v>1695</v>
      </c>
      <c r="O101" s="214">
        <f>SUM(M101:N101)</f>
        <v>2337</v>
      </c>
      <c r="P101" s="80">
        <f>'Lcc_BKK+DMK'!P101+Lcc_CNX!P101+Lcc_HDY!P101+Lcc_HKT!P101+Lcc_CEI!P101</f>
        <v>0</v>
      </c>
      <c r="Q101" s="214">
        <f t="shared" si="177"/>
        <v>2337</v>
      </c>
      <c r="R101" s="78"/>
      <c r="S101" s="79"/>
      <c r="T101" s="214"/>
      <c r="U101" s="80"/>
      <c r="V101" s="214"/>
      <c r="W101" s="81"/>
      <c r="Y101" s="1"/>
    </row>
    <row r="102" spans="12:28" ht="13.5" thickBot="1">
      <c r="L102" s="61" t="s">
        <v>23</v>
      </c>
      <c r="M102" s="78">
        <f>'Lcc_BKK+DMK'!M102+Lcc_CNX!M102+Lcc_HDY!M102+Lcc_HKT!M102+Lcc_CEI!M102</f>
        <v>666</v>
      </c>
      <c r="N102" s="79">
        <f>'Lcc_BKK+DMK'!N102+Lcc_CNX!N102+Lcc_HDY!N102+Lcc_HKT!N102+Lcc_CEI!N102</f>
        <v>1660</v>
      </c>
      <c r="O102" s="214">
        <f>SUM(M102:N102)</f>
        <v>2326</v>
      </c>
      <c r="P102" s="80">
        <f>'Lcc_BKK+DMK'!P102+Lcc_CNX!P102+Lcc_HDY!P102+Lcc_HKT!P102+Lcc_CEI!P102</f>
        <v>0</v>
      </c>
      <c r="Q102" s="214">
        <f t="shared" si="177"/>
        <v>2326</v>
      </c>
      <c r="R102" s="78"/>
      <c r="S102" s="79"/>
      <c r="T102" s="214"/>
      <c r="U102" s="80"/>
      <c r="V102" s="214"/>
      <c r="W102" s="81"/>
      <c r="Y102" s="1"/>
    </row>
    <row r="103" spans="12:28" ht="14.25" thickTop="1" thickBot="1">
      <c r="L103" s="82" t="s">
        <v>24</v>
      </c>
      <c r="M103" s="83">
        <f>+M100+M101+M102</f>
        <v>2094</v>
      </c>
      <c r="N103" s="84">
        <f t="shared" ref="N103" si="178">+N100+N101+N102</f>
        <v>5100</v>
      </c>
      <c r="O103" s="213">
        <f t="shared" ref="O103" si="179">+O100+O101+O102</f>
        <v>7194</v>
      </c>
      <c r="P103" s="83">
        <f t="shared" ref="P103" si="180">+P100+P101+P102</f>
        <v>0</v>
      </c>
      <c r="Q103" s="213">
        <f t="shared" ref="Q103" si="181">+Q100+Q101+Q102</f>
        <v>7194</v>
      </c>
      <c r="R103" s="83"/>
      <c r="S103" s="84"/>
      <c r="T103" s="213"/>
      <c r="U103" s="83"/>
      <c r="V103" s="213"/>
      <c r="W103" s="85"/>
      <c r="Y103" s="1"/>
    </row>
    <row r="104" spans="12:28" ht="14.25" thickTop="1" thickBot="1">
      <c r="L104" s="82" t="s">
        <v>7</v>
      </c>
      <c r="M104" s="83">
        <f>+M95+M99+M103</f>
        <v>6993</v>
      </c>
      <c r="N104" s="84">
        <f t="shared" ref="N104:Q104" si="182">+N95+N99+N103</f>
        <v>14623</v>
      </c>
      <c r="O104" s="213">
        <f t="shared" si="182"/>
        <v>21616</v>
      </c>
      <c r="P104" s="83">
        <f t="shared" si="182"/>
        <v>108</v>
      </c>
      <c r="Q104" s="213">
        <f t="shared" si="182"/>
        <v>21724</v>
      </c>
      <c r="R104" s="83"/>
      <c r="S104" s="84"/>
      <c r="T104" s="213"/>
      <c r="U104" s="83"/>
      <c r="V104" s="213"/>
      <c r="W104" s="85"/>
      <c r="X104" s="347"/>
      <c r="Y104" s="347"/>
      <c r="Z104" s="359"/>
      <c r="AA104" s="347"/>
      <c r="AB104" s="347"/>
    </row>
    <row r="105" spans="12:28" ht="14.25" thickTop="1" thickBot="1"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2:28" ht="13.5" thickTop="1">
      <c r="L106" s="442" t="s">
        <v>41</v>
      </c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4"/>
    </row>
    <row r="107" spans="12:28" ht="13.5" thickBot="1">
      <c r="L107" s="445" t="s">
        <v>44</v>
      </c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  <c r="W107" s="447"/>
    </row>
    <row r="108" spans="12:28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  <c r="Y108" s="1"/>
    </row>
    <row r="109" spans="12:28" ht="14.25" thickTop="1" thickBot="1">
      <c r="L109" s="59"/>
      <c r="M109" s="230" t="s">
        <v>59</v>
      </c>
      <c r="N109" s="231"/>
      <c r="O109" s="232"/>
      <c r="P109" s="230"/>
      <c r="Q109" s="231"/>
      <c r="R109" s="230" t="s">
        <v>63</v>
      </c>
      <c r="S109" s="231"/>
      <c r="T109" s="232"/>
      <c r="U109" s="230"/>
      <c r="V109" s="230"/>
      <c r="W109" s="389" t="s">
        <v>2</v>
      </c>
      <c r="Y109" s="1"/>
    </row>
    <row r="110" spans="12:28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90" t="s">
        <v>4</v>
      </c>
      <c r="Y110" s="1"/>
    </row>
    <row r="111" spans="12:28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91"/>
      <c r="Y111" s="1"/>
    </row>
    <row r="112" spans="12:28" ht="6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  <c r="Y112" s="1"/>
    </row>
    <row r="113" spans="12:28">
      <c r="L113" s="61" t="s">
        <v>10</v>
      </c>
      <c r="M113" s="78">
        <f>+'Lcc_BKK+DMK'!M113+Lcc_CNX!M113+Lcc_HDY!M113+Lcc_HKT!M113+Lcc_CEI!M113</f>
        <v>613</v>
      </c>
      <c r="N113" s="79">
        <f>+'Lcc_BKK+DMK'!N113+Lcc_CNX!N113+Lcc_HDY!N113+Lcc_HKT!N113+Lcc_CEI!N113</f>
        <v>825</v>
      </c>
      <c r="O113" s="212">
        <f>M113+N113</f>
        <v>1438</v>
      </c>
      <c r="P113" s="80">
        <f>+'Lcc_BKK+DMK'!P113+Lcc_CNX!P113+Lcc_HDY!P113+Lcc_HKT!P113+Lcc_CEI!P113</f>
        <v>0</v>
      </c>
      <c r="Q113" s="212">
        <f t="shared" ref="Q113:Q115" si="183">O113+P113</f>
        <v>1438</v>
      </c>
      <c r="R113" s="78">
        <f>+'Lcc_BKK+DMK'!R113+Lcc_CNX!R113+Lcc_HDY!R113+Lcc_HKT!R113+Lcc_CEI!R113</f>
        <v>809</v>
      </c>
      <c r="S113" s="79">
        <f>+'Lcc_BKK+DMK'!S113+Lcc_CNX!S113+Lcc_HDY!S113+Lcc_HKT!S113+Lcc_CEI!S113</f>
        <v>1046</v>
      </c>
      <c r="T113" s="212">
        <f>R113+S113</f>
        <v>1855</v>
      </c>
      <c r="U113" s="80">
        <f>+'Lcc_BKK+DMK'!U113+Lcc_CNX!U113+Lcc_HDY!U113+Lcc_HKT!U113+Lcc_CEI!U113</f>
        <v>0</v>
      </c>
      <c r="V113" s="212">
        <f>T113+U113</f>
        <v>1855</v>
      </c>
      <c r="W113" s="81">
        <f>IF(Q113=0,0,((V113/Q113)-1)*100)</f>
        <v>28.998609179415858</v>
      </c>
      <c r="X113" s="347"/>
      <c r="Y113" s="343"/>
      <c r="Z113" s="348"/>
    </row>
    <row r="114" spans="12:28">
      <c r="L114" s="61" t="s">
        <v>11</v>
      </c>
      <c r="M114" s="78">
        <f>+'Lcc_BKK+DMK'!M114+Lcc_CNX!M114+Lcc_HDY!M114+Lcc_HKT!M114+Lcc_CEI!M114</f>
        <v>612</v>
      </c>
      <c r="N114" s="79">
        <f>+'Lcc_BKK+DMK'!N114+Lcc_CNX!N114+Lcc_HDY!N114+Lcc_HKT!N114+Lcc_CEI!N114</f>
        <v>827</v>
      </c>
      <c r="O114" s="212">
        <f>M114+N114</f>
        <v>1439</v>
      </c>
      <c r="P114" s="80">
        <f>+'Lcc_BKK+DMK'!P114+Lcc_CNX!P114+Lcc_HDY!P114+Lcc_HKT!P114+Lcc_CEI!P114</f>
        <v>0</v>
      </c>
      <c r="Q114" s="212">
        <f t="shared" si="183"/>
        <v>1439</v>
      </c>
      <c r="R114" s="78">
        <f>+'Lcc_BKK+DMK'!R114+Lcc_CNX!R114+Lcc_HDY!R114+Lcc_HKT!R114+Lcc_CEI!R114</f>
        <v>823.92899999999997</v>
      </c>
      <c r="S114" s="79">
        <f>+'Lcc_BKK+DMK'!S114+Lcc_CNX!S114+Lcc_HDY!S114+Lcc_HKT!S114+Lcc_CEI!S114</f>
        <v>1054.645</v>
      </c>
      <c r="T114" s="212">
        <f>R114+S114</f>
        <v>1878.5740000000001</v>
      </c>
      <c r="U114" s="80">
        <f>+'Lcc_BKK+DMK'!U114+Lcc_CNX!U114+Lcc_HDY!U114+Lcc_HKT!U114+Lcc_CEI!U114</f>
        <v>0</v>
      </c>
      <c r="V114" s="212">
        <f>T114+U114</f>
        <v>1878.5740000000001</v>
      </c>
      <c r="W114" s="81">
        <f>IF(Q114=0,0,((V114/Q114)-1)*100)</f>
        <v>30.547185545517721</v>
      </c>
      <c r="X114" s="347"/>
      <c r="Y114" s="343"/>
      <c r="Z114" s="348"/>
    </row>
    <row r="115" spans="12:28" ht="13.5" thickBot="1">
      <c r="L115" s="67" t="s">
        <v>12</v>
      </c>
      <c r="M115" s="78">
        <f>+'Lcc_BKK+DMK'!M115+Lcc_CNX!M115+Lcc_HDY!M115+Lcc_HKT!M115+Lcc_CEI!M115</f>
        <v>674</v>
      </c>
      <c r="N115" s="79">
        <f>+'Lcc_BKK+DMK'!N115+Lcc_CNX!N115+Lcc_HDY!N115+Lcc_HKT!N115+Lcc_CEI!N115</f>
        <v>894</v>
      </c>
      <c r="O115" s="212">
        <f>M115+N115</f>
        <v>1568</v>
      </c>
      <c r="P115" s="80">
        <f>+'Lcc_BKK+DMK'!P115+Lcc_CNX!P115+Lcc_HDY!P115+Lcc_HKT!P115+Lcc_CEI!P115</f>
        <v>2</v>
      </c>
      <c r="Q115" s="212">
        <f t="shared" si="183"/>
        <v>1570</v>
      </c>
      <c r="R115" s="78">
        <f>+'Lcc_BKK+DMK'!R115+Lcc_CNX!R115+Lcc_HDY!R115+Lcc_HKT!R115+Lcc_CEI!R115</f>
        <v>945</v>
      </c>
      <c r="S115" s="79">
        <f>+'Lcc_BKK+DMK'!S115+Lcc_CNX!S115+Lcc_HDY!S115+Lcc_HKT!S115+Lcc_CEI!S115</f>
        <v>1248</v>
      </c>
      <c r="T115" s="212">
        <f>R115+S115</f>
        <v>2193</v>
      </c>
      <c r="U115" s="80">
        <f>+'Lcc_BKK+DMK'!U115+Lcc_CNX!U115+Lcc_HDY!U115+Lcc_HKT!U115+Lcc_CEI!U115</f>
        <v>0</v>
      </c>
      <c r="V115" s="212">
        <f>T115+U115</f>
        <v>2193</v>
      </c>
      <c r="W115" s="81">
        <f>IF(Q115=0,0,((V115/Q115)-1)*100)</f>
        <v>39.681528662420384</v>
      </c>
      <c r="Y115" s="347"/>
    </row>
    <row r="116" spans="12:28" ht="14.25" thickTop="1" thickBot="1">
      <c r="L116" s="82" t="s">
        <v>57</v>
      </c>
      <c r="M116" s="83">
        <f>+M113+M114+M115</f>
        <v>1899</v>
      </c>
      <c r="N116" s="84">
        <f t="shared" ref="N116" si="184">+N113+N114+N115</f>
        <v>2546</v>
      </c>
      <c r="O116" s="213">
        <f t="shared" ref="O116" si="185">+O113+O114+O115</f>
        <v>4445</v>
      </c>
      <c r="P116" s="83">
        <f t="shared" ref="P116" si="186">+P113+P114+P115</f>
        <v>2</v>
      </c>
      <c r="Q116" s="213">
        <f t="shared" ref="Q116" si="187">+Q113+Q114+Q115</f>
        <v>4447</v>
      </c>
      <c r="R116" s="83">
        <f t="shared" ref="R116" si="188">+R113+R114+R115</f>
        <v>2577.9290000000001</v>
      </c>
      <c r="S116" s="84">
        <f t="shared" ref="S116" si="189">+S113+S114+S115</f>
        <v>3348.645</v>
      </c>
      <c r="T116" s="213">
        <f t="shared" ref="T116" si="190">+T113+T114+T115</f>
        <v>5926.5740000000005</v>
      </c>
      <c r="U116" s="83">
        <f t="shared" ref="U116" si="191">+U113+U114+U115</f>
        <v>0</v>
      </c>
      <c r="V116" s="213">
        <f t="shared" ref="V116" si="192">+V113+V114+V115</f>
        <v>5926.5740000000005</v>
      </c>
      <c r="W116" s="85">
        <f t="shared" ref="W116" si="193">IF(Q116=0,0,((V116/Q116)-1)*100)</f>
        <v>33.271284011693282</v>
      </c>
      <c r="X116" s="347"/>
      <c r="Y116" s="358"/>
      <c r="Z116" s="359"/>
    </row>
    <row r="117" spans="12:28" ht="14.25" thickTop="1" thickBot="1">
      <c r="L117" s="61" t="s">
        <v>13</v>
      </c>
      <c r="M117" s="78">
        <f>+'Lcc_BKK+DMK'!M117+Lcc_CNX!M117+Lcc_HDY!M117+Lcc_HKT!M117+Lcc_CEI!M117</f>
        <v>679</v>
      </c>
      <c r="N117" s="79">
        <f>+'Lcc_BKK+DMK'!N117+Lcc_CNX!N117+Lcc_HDY!N117+Lcc_HKT!N117+Lcc_CEI!N117</f>
        <v>860</v>
      </c>
      <c r="O117" s="212">
        <f>M117+N117</f>
        <v>1539</v>
      </c>
      <c r="P117" s="80">
        <f>+'Lcc_BKK+DMK'!P117+Lcc_CNX!P117+Lcc_HDY!P117+Lcc_HKT!P117+Lcc_CEI!P117</f>
        <v>2</v>
      </c>
      <c r="Q117" s="212">
        <f t="shared" ref="Q117:Q119" si="194">O117+P117</f>
        <v>1541</v>
      </c>
      <c r="R117" s="78">
        <f>+'Lcc_BKK+DMK'!R117+Lcc_CNX!R117+Lcc_HDY!R117+Lcc_HKT!R117+Lcc_CEI!R117</f>
        <v>886</v>
      </c>
      <c r="S117" s="79">
        <f>+'Lcc_BKK+DMK'!S117+Lcc_CNX!S117+Lcc_HDY!S117+Lcc_HKT!S117+Lcc_CEI!S117</f>
        <v>1159</v>
      </c>
      <c r="T117" s="212">
        <f>R117+S117</f>
        <v>2045</v>
      </c>
      <c r="U117" s="80">
        <f>+'Lcc_BKK+DMK'!U117+Lcc_CNX!U117+Lcc_HDY!U117+Lcc_HKT!U117+Lcc_CEI!U117</f>
        <v>2</v>
      </c>
      <c r="V117" s="212">
        <f>T117+U117</f>
        <v>2047</v>
      </c>
      <c r="W117" s="81">
        <f t="shared" ref="W117" si="195">IF(Q117=0,0,((V117/Q117)-1)*100)</f>
        <v>32.835820895522396</v>
      </c>
      <c r="X117" s="347"/>
      <c r="Y117" s="358"/>
      <c r="Z117" s="359"/>
    </row>
    <row r="118" spans="12:28" ht="14.25" thickTop="1" thickBot="1">
      <c r="L118" s="82" t="s">
        <v>64</v>
      </c>
      <c r="M118" s="83">
        <f>+M116+M117</f>
        <v>2578</v>
      </c>
      <c r="N118" s="84">
        <f t="shared" ref="N118" si="196">+N116+N117</f>
        <v>3406</v>
      </c>
      <c r="O118" s="213">
        <f t="shared" ref="O118" si="197">+O116+O117</f>
        <v>5984</v>
      </c>
      <c r="P118" s="83">
        <f t="shared" ref="P118" si="198">+P116+P117</f>
        <v>4</v>
      </c>
      <c r="Q118" s="213">
        <f t="shared" ref="Q118" si="199">+Q116+Q117</f>
        <v>5988</v>
      </c>
      <c r="R118" s="83">
        <f t="shared" ref="R118" si="200">+R116+R117</f>
        <v>3463.9290000000001</v>
      </c>
      <c r="S118" s="84">
        <f t="shared" ref="S118" si="201">+S116+S117</f>
        <v>4507.6450000000004</v>
      </c>
      <c r="T118" s="213">
        <f t="shared" ref="T118" si="202">+T116+T117</f>
        <v>7971.5740000000005</v>
      </c>
      <c r="U118" s="83">
        <f t="shared" ref="U118" si="203">+U116+U117</f>
        <v>2</v>
      </c>
      <c r="V118" s="213">
        <f t="shared" ref="V118" si="204">+V116+V117</f>
        <v>7973.5740000000005</v>
      </c>
      <c r="W118" s="85">
        <f>IF(Q118=0,0,((V118/Q118)-1)*100)</f>
        <v>33.159218436873751</v>
      </c>
      <c r="X118" s="347"/>
      <c r="Y118" s="347"/>
      <c r="Z118" s="359"/>
      <c r="AA118" s="347"/>
      <c r="AB118" s="347"/>
    </row>
    <row r="119" spans="12:28" ht="13.5" thickTop="1">
      <c r="L119" s="61" t="s">
        <v>14</v>
      </c>
      <c r="M119" s="78">
        <f>+'Lcc_BKK+DMK'!M119+Lcc_CNX!M119+Lcc_HDY!M119+Lcc_HKT!M119+Lcc_CEI!M119</f>
        <v>675</v>
      </c>
      <c r="N119" s="79">
        <f>+'Lcc_BKK+DMK'!N119+Lcc_CNX!N119+Lcc_HDY!N119+Lcc_HKT!N119+Lcc_CEI!N119</f>
        <v>857</v>
      </c>
      <c r="O119" s="212">
        <f>M119+N119</f>
        <v>1532</v>
      </c>
      <c r="P119" s="80">
        <f>+'Lcc_BKK+DMK'!P119+Lcc_CNX!P119+Lcc_HDY!P119+Lcc_HKT!P119+Lcc_CEI!P119</f>
        <v>2</v>
      </c>
      <c r="Q119" s="212">
        <f t="shared" si="194"/>
        <v>1534</v>
      </c>
      <c r="R119" s="78"/>
      <c r="S119" s="79"/>
      <c r="T119" s="212"/>
      <c r="U119" s="80"/>
      <c r="V119" s="212"/>
      <c r="W119" s="81"/>
      <c r="Y119" s="1"/>
    </row>
    <row r="120" spans="12:28" ht="13.5" thickBot="1">
      <c r="L120" s="61" t="s">
        <v>15</v>
      </c>
      <c r="M120" s="78">
        <f>+'Lcc_BKK+DMK'!M120+Lcc_CNX!M120+Lcc_HDY!M120+Lcc_HKT!M120+Lcc_CEI!M120</f>
        <v>781</v>
      </c>
      <c r="N120" s="79">
        <f>+'Lcc_BKK+DMK'!N120+Lcc_CNX!N120+Lcc_HDY!N120+Lcc_HKT!N120+Lcc_CEI!N120</f>
        <v>910</v>
      </c>
      <c r="O120" s="212">
        <f>M120+N120</f>
        <v>1691</v>
      </c>
      <c r="P120" s="80">
        <f>+'Lcc_BKK+DMK'!P120+Lcc_CNX!P120+Lcc_HDY!P120+Lcc_HKT!P120+Lcc_CEI!P120</f>
        <v>2</v>
      </c>
      <c r="Q120" s="212">
        <f>O120+P120</f>
        <v>1693</v>
      </c>
      <c r="R120" s="78"/>
      <c r="S120" s="79"/>
      <c r="T120" s="212"/>
      <c r="U120" s="80"/>
      <c r="V120" s="212"/>
      <c r="W120" s="81"/>
    </row>
    <row r="121" spans="12:28" ht="14.25" thickTop="1" thickBot="1">
      <c r="L121" s="82" t="s">
        <v>61</v>
      </c>
      <c r="M121" s="83">
        <f>+M117+M119+M120</f>
        <v>2135</v>
      </c>
      <c r="N121" s="84">
        <f t="shared" ref="N121" si="205">+N117+N119+N120</f>
        <v>2627</v>
      </c>
      <c r="O121" s="213">
        <f t="shared" ref="O121" si="206">+O117+O119+O120</f>
        <v>4762</v>
      </c>
      <c r="P121" s="83">
        <f t="shared" ref="P121" si="207">+P117+P119+P120</f>
        <v>6</v>
      </c>
      <c r="Q121" s="213">
        <f t="shared" ref="Q121" si="208">+Q117+Q119+Q120</f>
        <v>4768</v>
      </c>
      <c r="R121" s="83"/>
      <c r="S121" s="84"/>
      <c r="T121" s="213"/>
      <c r="U121" s="83"/>
      <c r="V121" s="213"/>
      <c r="W121" s="85"/>
      <c r="X121" s="347"/>
      <c r="Y121" s="347"/>
      <c r="Z121" s="359"/>
      <c r="AA121" s="347"/>
      <c r="AB121" s="347"/>
    </row>
    <row r="122" spans="12:28" ht="13.5" thickTop="1">
      <c r="L122" s="61" t="s">
        <v>16</v>
      </c>
      <c r="M122" s="78">
        <f>+'Lcc_BKK+DMK'!M122+Lcc_CNX!M122+Lcc_HDY!M122+Lcc_HKT!M122+Lcc_CEI!M122</f>
        <v>806</v>
      </c>
      <c r="N122" s="79">
        <f>+'Lcc_BKK+DMK'!N122+Lcc_CNX!N122+Lcc_HDY!N122+Lcc_HKT!N122+Lcc_CEI!N122</f>
        <v>975</v>
      </c>
      <c r="O122" s="212">
        <f>SUM(M122:N122)</f>
        <v>1781</v>
      </c>
      <c r="P122" s="80">
        <f>+'Lcc_BKK+DMK'!P122+Lcc_CNX!P122+Lcc_HDY!P122+Lcc_HKT!P122+Lcc_CEI!P122</f>
        <v>0</v>
      </c>
      <c r="Q122" s="212">
        <f t="shared" ref="Q122:Q124" si="209">O122+P122</f>
        <v>1781</v>
      </c>
      <c r="R122" s="78"/>
      <c r="S122" s="79"/>
      <c r="T122" s="212"/>
      <c r="U122" s="80"/>
      <c r="V122" s="212"/>
      <c r="W122" s="81"/>
      <c r="Y122" s="1"/>
    </row>
    <row r="123" spans="12:28">
      <c r="L123" s="61" t="s">
        <v>17</v>
      </c>
      <c r="M123" s="78">
        <f>+'Lcc_BKK+DMK'!M123+Lcc_CNX!M123+Lcc_HDY!M123+Lcc_HKT!M123+Lcc_CEI!M123</f>
        <v>784</v>
      </c>
      <c r="N123" s="79">
        <f>+'Lcc_BKK+DMK'!N123+Lcc_CNX!N123+Lcc_HDY!N123+Lcc_HKT!N123+Lcc_CEI!N123</f>
        <v>939</v>
      </c>
      <c r="O123" s="212">
        <f>SUM(M123:N123)</f>
        <v>1723</v>
      </c>
      <c r="P123" s="80">
        <f>+'Lcc_BKK+DMK'!P123+Lcc_CNX!P123+Lcc_HDY!P123+Lcc_HKT!P123+Lcc_CEI!P123</f>
        <v>0</v>
      </c>
      <c r="Q123" s="212">
        <f>O123+P123</f>
        <v>1723</v>
      </c>
      <c r="R123" s="78"/>
      <c r="S123" s="79"/>
      <c r="T123" s="212"/>
      <c r="U123" s="80"/>
      <c r="V123" s="212"/>
      <c r="W123" s="81"/>
      <c r="Y123" s="1"/>
    </row>
    <row r="124" spans="12:28" ht="13.5" thickBot="1">
      <c r="L124" s="61" t="s">
        <v>18</v>
      </c>
      <c r="M124" s="78">
        <f>+'Lcc_BKK+DMK'!M124+Lcc_CNX!M124+Lcc_HDY!M124+Lcc_HKT!M124+Lcc_CEI!M124</f>
        <v>693</v>
      </c>
      <c r="N124" s="79">
        <f>+'Lcc_BKK+DMK'!N124+Lcc_CNX!N124+Lcc_HDY!N124+Lcc_HKT!N124+Lcc_CEI!N124</f>
        <v>865</v>
      </c>
      <c r="O124" s="214">
        <f>SUM(M124:N124)</f>
        <v>1558</v>
      </c>
      <c r="P124" s="86">
        <f>+'Lcc_BKK+DMK'!P124+Lcc_CNX!P124+Lcc_HDY!P124+Lcc_HKT!P124+Lcc_CEI!P124</f>
        <v>0</v>
      </c>
      <c r="Q124" s="214">
        <f t="shared" si="209"/>
        <v>1558</v>
      </c>
      <c r="R124" s="78"/>
      <c r="S124" s="79"/>
      <c r="T124" s="214"/>
      <c r="U124" s="86"/>
      <c r="V124" s="214"/>
      <c r="W124" s="81"/>
      <c r="Y124" s="1"/>
    </row>
    <row r="125" spans="12:28" ht="14.25" thickTop="1" thickBot="1">
      <c r="L125" s="87" t="s">
        <v>19</v>
      </c>
      <c r="M125" s="88">
        <f>+M122+M123+M124</f>
        <v>2283</v>
      </c>
      <c r="N125" s="88">
        <f t="shared" ref="N125" si="210">+N122+N123+N124</f>
        <v>2779</v>
      </c>
      <c r="O125" s="215">
        <f t="shared" ref="O125" si="211">+O122+O123+O124</f>
        <v>5062</v>
      </c>
      <c r="P125" s="89">
        <f t="shared" ref="P125" si="212">+P122+P123+P124</f>
        <v>0</v>
      </c>
      <c r="Q125" s="215">
        <f t="shared" ref="Q125" si="213">+Q122+Q123+Q124</f>
        <v>5062</v>
      </c>
      <c r="R125" s="88"/>
      <c r="S125" s="88"/>
      <c r="T125" s="215"/>
      <c r="U125" s="89"/>
      <c r="V125" s="215"/>
      <c r="W125" s="90"/>
      <c r="Y125" s="1"/>
    </row>
    <row r="126" spans="12:28" ht="13.5" thickTop="1">
      <c r="L126" s="61" t="s">
        <v>21</v>
      </c>
      <c r="M126" s="78">
        <f>+'Lcc_BKK+DMK'!M126+Lcc_CNX!M126+Lcc_HDY!M126+Lcc_HKT!M126+Lcc_CEI!M126</f>
        <v>741</v>
      </c>
      <c r="N126" s="79">
        <f>+'Lcc_BKK+DMK'!N126+Lcc_CNX!N126+Lcc_HDY!N126+Lcc_HKT!N126+Lcc_CEI!N126</f>
        <v>928</v>
      </c>
      <c r="O126" s="214">
        <f>SUM(M126:N126)</f>
        <v>1669</v>
      </c>
      <c r="P126" s="91">
        <f>+'Lcc_BKK+DMK'!P126+Lcc_CNX!P126+Lcc_HDY!P126+Lcc_HKT!P126+Lcc_CEI!P126</f>
        <v>0</v>
      </c>
      <c r="Q126" s="214">
        <f t="shared" ref="Q126:Q128" si="214">O126+P126</f>
        <v>1669</v>
      </c>
      <c r="R126" s="78"/>
      <c r="S126" s="79"/>
      <c r="T126" s="214"/>
      <c r="U126" s="91"/>
      <c r="V126" s="214"/>
      <c r="W126" s="81"/>
      <c r="Y126" s="1"/>
    </row>
    <row r="127" spans="12:28">
      <c r="L127" s="61" t="s">
        <v>22</v>
      </c>
      <c r="M127" s="78">
        <f>+'Lcc_BKK+DMK'!M127+Lcc_CNX!M127+Lcc_HDY!M127+Lcc_HKT!M127+Lcc_CEI!M127</f>
        <v>737</v>
      </c>
      <c r="N127" s="79">
        <f>+'Lcc_BKK+DMK'!N127+Lcc_CNX!N127+Lcc_HDY!N127+Lcc_HKT!N127+Lcc_CEI!N127</f>
        <v>952</v>
      </c>
      <c r="O127" s="214">
        <f>SUM(M127:N127)</f>
        <v>1689</v>
      </c>
      <c r="P127" s="80">
        <f>+'Lcc_BKK+DMK'!P127+Lcc_CNX!P127+Lcc_HDY!P127+Lcc_HKT!P127+Lcc_CEI!P127</f>
        <v>0</v>
      </c>
      <c r="Q127" s="214">
        <f t="shared" si="214"/>
        <v>1689</v>
      </c>
      <c r="R127" s="78"/>
      <c r="S127" s="79"/>
      <c r="T127" s="214"/>
      <c r="U127" s="80"/>
      <c r="V127" s="214"/>
      <c r="W127" s="81"/>
      <c r="Y127" s="1"/>
    </row>
    <row r="128" spans="12:28" ht="13.5" thickBot="1">
      <c r="L128" s="61" t="s">
        <v>23</v>
      </c>
      <c r="M128" s="78">
        <f>+'Lcc_BKK+DMK'!M128+Lcc_CNX!M128+Lcc_HDY!M128+Lcc_HKT!M128+Lcc_CEI!M128</f>
        <v>717</v>
      </c>
      <c r="N128" s="79">
        <f>+'Lcc_BKK+DMK'!N128+Lcc_CNX!N128+Lcc_HDY!N128+Lcc_HKT!N128+Lcc_CEI!N128</f>
        <v>907</v>
      </c>
      <c r="O128" s="214">
        <f>SUM(M128:N128)</f>
        <v>1624</v>
      </c>
      <c r="P128" s="80">
        <f>+'Lcc_BKK+DMK'!P128+Lcc_CNX!P128+Lcc_HDY!P128+Lcc_HKT!P128+Lcc_CEI!P128</f>
        <v>0</v>
      </c>
      <c r="Q128" s="214">
        <f t="shared" si="214"/>
        <v>1624</v>
      </c>
      <c r="R128" s="78"/>
      <c r="S128" s="79"/>
      <c r="T128" s="214"/>
      <c r="U128" s="80"/>
      <c r="V128" s="214"/>
      <c r="W128" s="81"/>
      <c r="Y128" s="1"/>
    </row>
    <row r="129" spans="12:28" ht="14.25" thickTop="1" thickBot="1">
      <c r="L129" s="82" t="s">
        <v>24</v>
      </c>
      <c r="M129" s="83">
        <f>+M126+M127+M128</f>
        <v>2195</v>
      </c>
      <c r="N129" s="84">
        <f t="shared" ref="N129" si="215">+N126+N127+N128</f>
        <v>2787</v>
      </c>
      <c r="O129" s="213">
        <f t="shared" ref="O129" si="216">+O126+O127+O128</f>
        <v>4982</v>
      </c>
      <c r="P129" s="83">
        <f t="shared" ref="P129" si="217">+P126+P127+P128</f>
        <v>0</v>
      </c>
      <c r="Q129" s="213">
        <f t="shared" ref="Q129" si="218">+Q126+Q127+Q128</f>
        <v>4982</v>
      </c>
      <c r="R129" s="83"/>
      <c r="S129" s="84"/>
      <c r="T129" s="213"/>
      <c r="U129" s="83"/>
      <c r="V129" s="213"/>
      <c r="W129" s="85"/>
      <c r="X129" s="347"/>
      <c r="Z129" s="348"/>
    </row>
    <row r="130" spans="12:28" ht="14.25" thickTop="1" thickBot="1">
      <c r="L130" s="82" t="s">
        <v>7</v>
      </c>
      <c r="M130" s="83">
        <f>+M121+M125+M129</f>
        <v>6613</v>
      </c>
      <c r="N130" s="84">
        <f t="shared" ref="N130:Q130" si="219">+N121+N125+N129</f>
        <v>8193</v>
      </c>
      <c r="O130" s="213">
        <f t="shared" si="219"/>
        <v>14806</v>
      </c>
      <c r="P130" s="83">
        <f t="shared" si="219"/>
        <v>6</v>
      </c>
      <c r="Q130" s="213">
        <f t="shared" si="219"/>
        <v>14812</v>
      </c>
      <c r="R130" s="83"/>
      <c r="S130" s="84"/>
      <c r="T130" s="213"/>
      <c r="U130" s="83"/>
      <c r="V130" s="213"/>
      <c r="W130" s="85"/>
      <c r="X130" s="347"/>
      <c r="Y130" s="347"/>
      <c r="Z130" s="359"/>
      <c r="AA130" s="347"/>
      <c r="AB130" s="347"/>
    </row>
    <row r="131" spans="12:28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8" ht="13.5" thickTop="1">
      <c r="L132" s="442" t="s">
        <v>42</v>
      </c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4"/>
    </row>
    <row r="133" spans="12:28" ht="13.5" thickBot="1">
      <c r="L133" s="445" t="s">
        <v>45</v>
      </c>
      <c r="M133" s="446"/>
      <c r="N133" s="446"/>
      <c r="O133" s="446"/>
      <c r="P133" s="446"/>
      <c r="Q133" s="446"/>
      <c r="R133" s="446"/>
      <c r="S133" s="446"/>
      <c r="T133" s="446"/>
      <c r="U133" s="446"/>
      <c r="V133" s="446"/>
      <c r="W133" s="447"/>
      <c r="Y133" s="1"/>
    </row>
    <row r="134" spans="12:28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  <c r="Y134" s="1"/>
    </row>
    <row r="135" spans="12:28" ht="14.25" thickTop="1" thickBot="1">
      <c r="L135" s="59"/>
      <c r="M135" s="230" t="s">
        <v>59</v>
      </c>
      <c r="N135" s="231"/>
      <c r="O135" s="232"/>
      <c r="P135" s="230"/>
      <c r="Q135" s="231"/>
      <c r="R135" s="230" t="s">
        <v>63</v>
      </c>
      <c r="S135" s="231"/>
      <c r="T135" s="232"/>
      <c r="U135" s="230"/>
      <c r="V135" s="230"/>
      <c r="W135" s="389" t="s">
        <v>2</v>
      </c>
      <c r="Y135" s="1"/>
    </row>
    <row r="136" spans="12:28" ht="13.5" thickTop="1">
      <c r="L136" s="61" t="s">
        <v>3</v>
      </c>
      <c r="M136" s="62"/>
      <c r="N136" s="63"/>
      <c r="O136" s="64"/>
      <c r="P136" s="65"/>
      <c r="Q136" s="104"/>
      <c r="R136" s="62"/>
      <c r="S136" s="63"/>
      <c r="T136" s="64"/>
      <c r="U136" s="65"/>
      <c r="V136" s="104"/>
      <c r="W136" s="390" t="s">
        <v>4</v>
      </c>
      <c r="Y136" s="1"/>
    </row>
    <row r="137" spans="12:28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228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228" t="s">
        <v>7</v>
      </c>
      <c r="W137" s="391"/>
      <c r="Y137" s="1"/>
    </row>
    <row r="138" spans="12:28" ht="5.25" customHeight="1" thickTop="1">
      <c r="L138" s="61"/>
      <c r="M138" s="73"/>
      <c r="N138" s="74"/>
      <c r="O138" s="75"/>
      <c r="P138" s="76"/>
      <c r="Q138" s="106"/>
      <c r="R138" s="73"/>
      <c r="S138" s="74"/>
      <c r="T138" s="75"/>
      <c r="U138" s="76"/>
      <c r="V138" s="154"/>
      <c r="W138" s="77"/>
      <c r="Y138" s="1"/>
    </row>
    <row r="139" spans="12:28">
      <c r="L139" s="61" t="s">
        <v>10</v>
      </c>
      <c r="M139" s="78">
        <f t="shared" ref="M139:N141" si="220">+M87+M113</f>
        <v>1318</v>
      </c>
      <c r="N139" s="79">
        <f t="shared" si="220"/>
        <v>2111</v>
      </c>
      <c r="O139" s="212">
        <f>M139+N139</f>
        <v>3429</v>
      </c>
      <c r="P139" s="80">
        <f>+P87+P113</f>
        <v>0</v>
      </c>
      <c r="Q139" s="223">
        <f t="shared" ref="Q139:Q141" si="221">O139+P139</f>
        <v>3429</v>
      </c>
      <c r="R139" s="78">
        <f t="shared" ref="R139:S139" si="222">+R87+R113</f>
        <v>1681</v>
      </c>
      <c r="S139" s="79">
        <f t="shared" si="222"/>
        <v>3177</v>
      </c>
      <c r="T139" s="212">
        <f>R139+S139</f>
        <v>4858</v>
      </c>
      <c r="U139" s="80">
        <f>+U87+U113</f>
        <v>0</v>
      </c>
      <c r="V139" s="224">
        <f>T139+U139</f>
        <v>4858</v>
      </c>
      <c r="W139" s="81">
        <f>IF(Q139=0,0,((V139/Q139)-1)*100)</f>
        <v>41.673957421988916</v>
      </c>
      <c r="X139" s="347"/>
      <c r="Y139" s="343"/>
      <c r="Z139" s="348"/>
    </row>
    <row r="140" spans="12:28">
      <c r="L140" s="61" t="s">
        <v>11</v>
      </c>
      <c r="M140" s="78">
        <f t="shared" si="220"/>
        <v>1407</v>
      </c>
      <c r="N140" s="79">
        <f t="shared" si="220"/>
        <v>2256</v>
      </c>
      <c r="O140" s="212">
        <f>M140+N140</f>
        <v>3663</v>
      </c>
      <c r="P140" s="80">
        <f>+P88+P114</f>
        <v>0</v>
      </c>
      <c r="Q140" s="223">
        <f t="shared" si="221"/>
        <v>3663</v>
      </c>
      <c r="R140" s="78">
        <f t="shared" ref="R140:S140" si="223">+R88+R114</f>
        <v>1955.2420000000002</v>
      </c>
      <c r="S140" s="79">
        <f t="shared" si="223"/>
        <v>3618.3029999999999</v>
      </c>
      <c r="T140" s="212">
        <f t="shared" ref="T140:T144" si="224">R140+S140</f>
        <v>5573.5450000000001</v>
      </c>
      <c r="U140" s="80">
        <f t="shared" ref="U140:U144" si="225">+U88+U114</f>
        <v>0</v>
      </c>
      <c r="V140" s="224">
        <f t="shared" ref="V140:V144" si="226">T140+U140</f>
        <v>5573.5450000000001</v>
      </c>
      <c r="W140" s="81">
        <f t="shared" ref="W140:W144" si="227">IF(Q140=0,0,((V140/Q140)-1)*100)</f>
        <v>52.157930657930663</v>
      </c>
      <c r="X140" s="347"/>
      <c r="Y140" s="343"/>
      <c r="Z140" s="348"/>
    </row>
    <row r="141" spans="12:28" ht="13.5" thickBot="1">
      <c r="L141" s="67" t="s">
        <v>12</v>
      </c>
      <c r="M141" s="78">
        <f t="shared" si="220"/>
        <v>1529</v>
      </c>
      <c r="N141" s="79">
        <f t="shared" si="220"/>
        <v>2295</v>
      </c>
      <c r="O141" s="212">
        <f>M141+N141</f>
        <v>3824</v>
      </c>
      <c r="P141" s="80">
        <f>+P89+P115</f>
        <v>2</v>
      </c>
      <c r="Q141" s="223">
        <f t="shared" si="221"/>
        <v>3826</v>
      </c>
      <c r="R141" s="78">
        <f t="shared" ref="R141:S141" si="228">+R89+R115</f>
        <v>1945.7719999999999</v>
      </c>
      <c r="S141" s="79">
        <f t="shared" si="228"/>
        <v>3650</v>
      </c>
      <c r="T141" s="212">
        <f t="shared" si="224"/>
        <v>5595.7719999999999</v>
      </c>
      <c r="U141" s="80">
        <f t="shared" si="225"/>
        <v>1</v>
      </c>
      <c r="V141" s="224">
        <f t="shared" si="226"/>
        <v>5596.7719999999999</v>
      </c>
      <c r="W141" s="81">
        <f t="shared" si="227"/>
        <v>46.282592786199686</v>
      </c>
      <c r="Y141" s="347"/>
    </row>
    <row r="142" spans="12:28" ht="14.25" thickTop="1" thickBot="1">
      <c r="L142" s="82" t="s">
        <v>57</v>
      </c>
      <c r="M142" s="83">
        <f>+M139+M140+M141</f>
        <v>4254</v>
      </c>
      <c r="N142" s="84">
        <f t="shared" ref="N142" si="229">+N139+N140+N141</f>
        <v>6662</v>
      </c>
      <c r="O142" s="213">
        <f t="shared" ref="O142" si="230">+O139+O140+O141</f>
        <v>10916</v>
      </c>
      <c r="P142" s="83">
        <f t="shared" ref="P142" si="231">+P139+P140+P141</f>
        <v>2</v>
      </c>
      <c r="Q142" s="213">
        <f t="shared" ref="Q142" si="232">+Q139+Q140+Q141</f>
        <v>10918</v>
      </c>
      <c r="R142" s="83">
        <f t="shared" ref="R142:S142" si="233">+R90+R116</f>
        <v>5582.0140000000001</v>
      </c>
      <c r="S142" s="84">
        <f t="shared" si="233"/>
        <v>10445.303</v>
      </c>
      <c r="T142" s="213">
        <f t="shared" si="224"/>
        <v>16027.316999999999</v>
      </c>
      <c r="U142" s="83">
        <f t="shared" si="225"/>
        <v>1</v>
      </c>
      <c r="V142" s="213">
        <f t="shared" si="226"/>
        <v>16028.316999999999</v>
      </c>
      <c r="W142" s="85">
        <f t="shared" si="227"/>
        <v>46.806347316358313</v>
      </c>
      <c r="X142" s="347"/>
      <c r="Y142" s="358"/>
      <c r="Z142" s="359"/>
    </row>
    <row r="143" spans="12:28" ht="14.25" thickTop="1" thickBot="1">
      <c r="L143" s="61" t="s">
        <v>13</v>
      </c>
      <c r="M143" s="78">
        <f>+M91+M117</f>
        <v>1528</v>
      </c>
      <c r="N143" s="79">
        <f>+N91+N117</f>
        <v>2150</v>
      </c>
      <c r="O143" s="212">
        <f t="shared" ref="O143:O154" si="234">M143+N143</f>
        <v>3678</v>
      </c>
      <c r="P143" s="80">
        <f>+P91+P117</f>
        <v>110</v>
      </c>
      <c r="Q143" s="223">
        <f t="shared" ref="Q143:Q145" si="235">O143+P143</f>
        <v>3788</v>
      </c>
      <c r="R143" s="78">
        <f t="shared" ref="R143:S143" si="236">+R91+R117</f>
        <v>1808</v>
      </c>
      <c r="S143" s="79">
        <f t="shared" si="236"/>
        <v>3232</v>
      </c>
      <c r="T143" s="212">
        <f t="shared" si="224"/>
        <v>5040</v>
      </c>
      <c r="U143" s="80">
        <f t="shared" si="225"/>
        <v>3</v>
      </c>
      <c r="V143" s="224">
        <f t="shared" si="226"/>
        <v>5043</v>
      </c>
      <c r="W143" s="81">
        <f t="shared" si="227"/>
        <v>33.130939809926076</v>
      </c>
      <c r="X143" s="347"/>
      <c r="Y143" s="347"/>
      <c r="Z143" s="359"/>
    </row>
    <row r="144" spans="12:28" ht="14.25" thickTop="1" thickBot="1">
      <c r="L144" s="82" t="s">
        <v>64</v>
      </c>
      <c r="M144" s="83">
        <f>+M142+M143</f>
        <v>5782</v>
      </c>
      <c r="N144" s="84">
        <f t="shared" ref="N144" si="237">+N142+N143</f>
        <v>8812</v>
      </c>
      <c r="O144" s="213">
        <f t="shared" ref="O144" si="238">+O142+O143</f>
        <v>14594</v>
      </c>
      <c r="P144" s="83">
        <f t="shared" ref="P144" si="239">+P142+P143</f>
        <v>112</v>
      </c>
      <c r="Q144" s="213">
        <f t="shared" ref="Q144" si="240">+Q142+Q143</f>
        <v>14706</v>
      </c>
      <c r="R144" s="83">
        <f t="shared" ref="R144:S144" si="241">+R92+R118</f>
        <v>7390.0140000000001</v>
      </c>
      <c r="S144" s="84">
        <f t="shared" si="241"/>
        <v>13677.303</v>
      </c>
      <c r="T144" s="213">
        <f t="shared" si="224"/>
        <v>21067.316999999999</v>
      </c>
      <c r="U144" s="83">
        <f t="shared" si="225"/>
        <v>4</v>
      </c>
      <c r="V144" s="213">
        <f t="shared" si="226"/>
        <v>21071.316999999999</v>
      </c>
      <c r="W144" s="85">
        <f t="shared" si="227"/>
        <v>43.283809329525354</v>
      </c>
      <c r="X144" s="347"/>
      <c r="Y144" s="347"/>
      <c r="Z144" s="359"/>
      <c r="AA144" s="347"/>
      <c r="AB144" s="347"/>
    </row>
    <row r="145" spans="12:28" ht="13.5" thickTop="1">
      <c r="L145" s="61" t="s">
        <v>14</v>
      </c>
      <c r="M145" s="78">
        <f>+M93+M119</f>
        <v>1394</v>
      </c>
      <c r="N145" s="79">
        <f>+N93+N119</f>
        <v>2191</v>
      </c>
      <c r="O145" s="212">
        <f t="shared" si="234"/>
        <v>3585</v>
      </c>
      <c r="P145" s="80">
        <f>+P93+P119</f>
        <v>2</v>
      </c>
      <c r="Q145" s="223">
        <f t="shared" si="235"/>
        <v>3587</v>
      </c>
      <c r="R145" s="78"/>
      <c r="S145" s="79"/>
      <c r="T145" s="212"/>
      <c r="U145" s="80"/>
      <c r="V145" s="224"/>
      <c r="W145" s="81"/>
      <c r="Y145" s="1"/>
      <c r="AB145" s="347"/>
    </row>
    <row r="146" spans="12:28" ht="13.5" thickBot="1">
      <c r="L146" s="61" t="s">
        <v>15</v>
      </c>
      <c r="M146" s="78">
        <f>+M94+M120</f>
        <v>1791</v>
      </c>
      <c r="N146" s="79">
        <f>+N94+N120</f>
        <v>2760</v>
      </c>
      <c r="O146" s="212">
        <f>M146+N146</f>
        <v>4551</v>
      </c>
      <c r="P146" s="80">
        <f>+P94+P120</f>
        <v>2</v>
      </c>
      <c r="Q146" s="223">
        <f>O146+P146</f>
        <v>4553</v>
      </c>
      <c r="R146" s="78"/>
      <c r="S146" s="79"/>
      <c r="T146" s="212"/>
      <c r="U146" s="80"/>
      <c r="V146" s="224"/>
      <c r="W146" s="81"/>
      <c r="Y146" s="1"/>
    </row>
    <row r="147" spans="12:28" ht="14.25" thickTop="1" thickBot="1">
      <c r="L147" s="82" t="s">
        <v>61</v>
      </c>
      <c r="M147" s="83">
        <f>+M143+M145+M146</f>
        <v>4713</v>
      </c>
      <c r="N147" s="84">
        <f t="shared" ref="N147" si="242">+N143+N145+N146</f>
        <v>7101</v>
      </c>
      <c r="O147" s="213">
        <f t="shared" ref="O147" si="243">+O143+O145+O146</f>
        <v>11814</v>
      </c>
      <c r="P147" s="83">
        <f t="shared" ref="P147" si="244">+P143+P145+P146</f>
        <v>114</v>
      </c>
      <c r="Q147" s="213">
        <f t="shared" ref="Q147" si="245">+Q143+Q145+Q146</f>
        <v>11928</v>
      </c>
      <c r="R147" s="83"/>
      <c r="S147" s="84"/>
      <c r="T147" s="213"/>
      <c r="U147" s="83"/>
      <c r="V147" s="213"/>
      <c r="W147" s="85"/>
      <c r="X147" s="347"/>
      <c r="Y147" s="347"/>
      <c r="Z147" s="359"/>
      <c r="AA147" s="347"/>
      <c r="AB147" s="347"/>
    </row>
    <row r="148" spans="12:28" ht="13.5" thickTop="1">
      <c r="L148" s="61" t="s">
        <v>16</v>
      </c>
      <c r="M148" s="78">
        <f t="shared" ref="M148:N150" si="246">+M96+M122</f>
        <v>1720</v>
      </c>
      <c r="N148" s="79">
        <f t="shared" si="246"/>
        <v>2551</v>
      </c>
      <c r="O148" s="212">
        <f t="shared" si="234"/>
        <v>4271</v>
      </c>
      <c r="P148" s="80">
        <f>+P96+P122</f>
        <v>0</v>
      </c>
      <c r="Q148" s="223">
        <f t="shared" ref="Q148:Q154" si="247">O148+P148</f>
        <v>4271</v>
      </c>
      <c r="R148" s="78"/>
      <c r="S148" s="79"/>
      <c r="T148" s="212"/>
      <c r="U148" s="80"/>
      <c r="V148" s="224"/>
      <c r="W148" s="81"/>
      <c r="Y148" s="1"/>
    </row>
    <row r="149" spans="12:28">
      <c r="L149" s="61" t="s">
        <v>17</v>
      </c>
      <c r="M149" s="78">
        <f t="shared" si="246"/>
        <v>1501</v>
      </c>
      <c r="N149" s="79">
        <f t="shared" si="246"/>
        <v>2711</v>
      </c>
      <c r="O149" s="212">
        <f>M149+N149</f>
        <v>4212</v>
      </c>
      <c r="P149" s="80">
        <f>+P97+P123</f>
        <v>0</v>
      </c>
      <c r="Q149" s="223">
        <f>O149+P149</f>
        <v>4212</v>
      </c>
      <c r="R149" s="78"/>
      <c r="S149" s="79"/>
      <c r="T149" s="212"/>
      <c r="U149" s="80"/>
      <c r="V149" s="224"/>
      <c r="W149" s="81"/>
      <c r="Y149" s="1"/>
    </row>
    <row r="150" spans="12:28" ht="13.5" thickBot="1">
      <c r="L150" s="61" t="s">
        <v>18</v>
      </c>
      <c r="M150" s="78">
        <f t="shared" si="246"/>
        <v>1383</v>
      </c>
      <c r="N150" s="79">
        <f t="shared" si="246"/>
        <v>2566</v>
      </c>
      <c r="O150" s="214">
        <f t="shared" si="234"/>
        <v>3949</v>
      </c>
      <c r="P150" s="86">
        <f>+P98+P124</f>
        <v>0</v>
      </c>
      <c r="Q150" s="223">
        <f t="shared" si="247"/>
        <v>3949</v>
      </c>
      <c r="R150" s="78"/>
      <c r="S150" s="79"/>
      <c r="T150" s="214"/>
      <c r="U150" s="86"/>
      <c r="V150" s="224"/>
      <c r="W150" s="81"/>
      <c r="Y150" s="1"/>
    </row>
    <row r="151" spans="12:28" ht="14.25" thickTop="1" thickBot="1">
      <c r="L151" s="87" t="s">
        <v>39</v>
      </c>
      <c r="M151" s="83">
        <f>+M148+M149+M150</f>
        <v>4604</v>
      </c>
      <c r="N151" s="84">
        <f t="shared" ref="N151" si="248">+N148+N149+N150</f>
        <v>7828</v>
      </c>
      <c r="O151" s="213">
        <f t="shared" ref="O151" si="249">+O148+O149+O150</f>
        <v>12432</v>
      </c>
      <c r="P151" s="83">
        <f t="shared" ref="P151" si="250">+P148+P149+P150</f>
        <v>0</v>
      </c>
      <c r="Q151" s="213">
        <f t="shared" ref="Q151" si="251">+Q148+Q149+Q150</f>
        <v>12432</v>
      </c>
      <c r="R151" s="83"/>
      <c r="S151" s="84"/>
      <c r="T151" s="213"/>
      <c r="U151" s="83"/>
      <c r="V151" s="213"/>
      <c r="W151" s="90"/>
      <c r="Y151" s="1"/>
    </row>
    <row r="152" spans="12:28" ht="13.5" thickTop="1">
      <c r="L152" s="61" t="s">
        <v>21</v>
      </c>
      <c r="M152" s="78">
        <f t="shared" ref="M152:N154" si="252">+M100+M126</f>
        <v>1527</v>
      </c>
      <c r="N152" s="79">
        <f t="shared" si="252"/>
        <v>2673</v>
      </c>
      <c r="O152" s="214">
        <f t="shared" si="234"/>
        <v>4200</v>
      </c>
      <c r="P152" s="91">
        <f>+P100+P126</f>
        <v>0</v>
      </c>
      <c r="Q152" s="223">
        <f t="shared" si="247"/>
        <v>4200</v>
      </c>
      <c r="R152" s="78"/>
      <c r="S152" s="79"/>
      <c r="T152" s="214"/>
      <c r="U152" s="91"/>
      <c r="V152" s="224"/>
      <c r="W152" s="81"/>
      <c r="Y152" s="1"/>
    </row>
    <row r="153" spans="12:28">
      <c r="L153" s="61" t="s">
        <v>22</v>
      </c>
      <c r="M153" s="78">
        <f t="shared" si="252"/>
        <v>1379</v>
      </c>
      <c r="N153" s="79">
        <f t="shared" si="252"/>
        <v>2647</v>
      </c>
      <c r="O153" s="214">
        <f t="shared" si="234"/>
        <v>4026</v>
      </c>
      <c r="P153" s="80">
        <f>+P101+P127</f>
        <v>0</v>
      </c>
      <c r="Q153" s="223">
        <f t="shared" si="247"/>
        <v>4026</v>
      </c>
      <c r="R153" s="78"/>
      <c r="S153" s="79"/>
      <c r="T153" s="214"/>
      <c r="U153" s="80"/>
      <c r="V153" s="224"/>
      <c r="W153" s="81"/>
      <c r="X153" s="347"/>
      <c r="Z153" s="348"/>
    </row>
    <row r="154" spans="12:28" ht="13.5" thickBot="1">
      <c r="L154" s="61" t="s">
        <v>23</v>
      </c>
      <c r="M154" s="78">
        <f t="shared" si="252"/>
        <v>1383</v>
      </c>
      <c r="N154" s="79">
        <f t="shared" si="252"/>
        <v>2567</v>
      </c>
      <c r="O154" s="214">
        <f t="shared" si="234"/>
        <v>3950</v>
      </c>
      <c r="P154" s="80">
        <f>+P102+P128</f>
        <v>0</v>
      </c>
      <c r="Q154" s="223">
        <f t="shared" si="247"/>
        <v>3950</v>
      </c>
      <c r="R154" s="78"/>
      <c r="S154" s="79"/>
      <c r="T154" s="214"/>
      <c r="U154" s="80"/>
      <c r="V154" s="224"/>
      <c r="W154" s="81"/>
    </row>
    <row r="155" spans="12:28" ht="14.25" thickTop="1" thickBot="1">
      <c r="L155" s="82" t="s">
        <v>40</v>
      </c>
      <c r="M155" s="83">
        <f>+M152+M153+M154</f>
        <v>4289</v>
      </c>
      <c r="N155" s="84">
        <f t="shared" ref="N155" si="253">+N152+N153+N154</f>
        <v>7887</v>
      </c>
      <c r="O155" s="213">
        <f t="shared" ref="O155" si="254">+O152+O153+O154</f>
        <v>12176</v>
      </c>
      <c r="P155" s="83">
        <f t="shared" ref="P155" si="255">+P152+P153+P154</f>
        <v>0</v>
      </c>
      <c r="Q155" s="213">
        <f t="shared" ref="Q155" si="256">+Q152+Q153+Q154</f>
        <v>12176</v>
      </c>
      <c r="R155" s="83"/>
      <c r="S155" s="84"/>
      <c r="T155" s="213"/>
      <c r="U155" s="83"/>
      <c r="V155" s="213"/>
      <c r="W155" s="85"/>
    </row>
    <row r="156" spans="12:28" ht="14.25" thickTop="1" thickBot="1">
      <c r="L156" s="82" t="s">
        <v>7</v>
      </c>
      <c r="M156" s="83">
        <f>+M147+M151+M155</f>
        <v>13606</v>
      </c>
      <c r="N156" s="84">
        <f t="shared" ref="N156:Q156" si="257">+N147+N151+N155</f>
        <v>22816</v>
      </c>
      <c r="O156" s="213">
        <f t="shared" si="257"/>
        <v>36422</v>
      </c>
      <c r="P156" s="83">
        <f t="shared" si="257"/>
        <v>114</v>
      </c>
      <c r="Q156" s="213">
        <f t="shared" si="257"/>
        <v>36536</v>
      </c>
      <c r="R156" s="83"/>
      <c r="S156" s="84"/>
      <c r="T156" s="213"/>
      <c r="U156" s="83"/>
      <c r="V156" s="213"/>
      <c r="W156" s="85"/>
      <c r="X156" s="347"/>
      <c r="Y156" s="347"/>
      <c r="Z156" s="359"/>
      <c r="AA156" s="347"/>
      <c r="AB156" s="347"/>
    </row>
    <row r="157" spans="12:28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Y157" s="1"/>
    </row>
    <row r="158" spans="12:28" ht="13.5" thickTop="1">
      <c r="L158" s="463" t="s">
        <v>54</v>
      </c>
      <c r="M158" s="464"/>
      <c r="N158" s="464"/>
      <c r="O158" s="464"/>
      <c r="P158" s="464"/>
      <c r="Q158" s="464"/>
      <c r="R158" s="464"/>
      <c r="S158" s="464"/>
      <c r="T158" s="464"/>
      <c r="U158" s="464"/>
      <c r="V158" s="464"/>
      <c r="W158" s="465"/>
      <c r="Y158" s="1"/>
    </row>
    <row r="159" spans="12:28" ht="13.5" customHeight="1" thickBot="1">
      <c r="L159" s="466" t="s">
        <v>51</v>
      </c>
      <c r="M159" s="467"/>
      <c r="N159" s="467"/>
      <c r="O159" s="467"/>
      <c r="P159" s="467"/>
      <c r="Q159" s="467"/>
      <c r="R159" s="467"/>
      <c r="S159" s="467"/>
      <c r="T159" s="467"/>
      <c r="U159" s="467"/>
      <c r="V159" s="467"/>
      <c r="W159" s="468"/>
      <c r="Y159" s="1"/>
    </row>
    <row r="160" spans="12:28" ht="14.25" thickTop="1" thickBot="1">
      <c r="L160" s="255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7" t="s">
        <v>34</v>
      </c>
      <c r="Y160" s="1"/>
    </row>
    <row r="161" spans="12:27" ht="14.25" thickTop="1" thickBot="1">
      <c r="L161" s="258"/>
      <c r="M161" s="448" t="s">
        <v>59</v>
      </c>
      <c r="N161" s="449"/>
      <c r="O161" s="449"/>
      <c r="P161" s="449"/>
      <c r="Q161" s="450"/>
      <c r="R161" s="259" t="s">
        <v>63</v>
      </c>
      <c r="S161" s="260"/>
      <c r="T161" s="298"/>
      <c r="U161" s="259"/>
      <c r="V161" s="259"/>
      <c r="W161" s="386" t="s">
        <v>2</v>
      </c>
      <c r="Y161" s="1"/>
    </row>
    <row r="162" spans="12:27" ht="13.5" thickTop="1">
      <c r="L162" s="262" t="s">
        <v>3</v>
      </c>
      <c r="M162" s="263"/>
      <c r="N162" s="264"/>
      <c r="O162" s="265"/>
      <c r="P162" s="266"/>
      <c r="Q162" s="265"/>
      <c r="R162" s="263"/>
      <c r="S162" s="264"/>
      <c r="T162" s="265"/>
      <c r="U162" s="266"/>
      <c r="V162" s="265"/>
      <c r="W162" s="387" t="s">
        <v>4</v>
      </c>
      <c r="Y162" s="1"/>
    </row>
    <row r="163" spans="12:27" ht="13.5" thickBot="1">
      <c r="L163" s="268"/>
      <c r="M163" s="269" t="s">
        <v>35</v>
      </c>
      <c r="N163" s="270" t="s">
        <v>36</v>
      </c>
      <c r="O163" s="271" t="s">
        <v>37</v>
      </c>
      <c r="P163" s="272" t="s">
        <v>32</v>
      </c>
      <c r="Q163" s="271" t="s">
        <v>7</v>
      </c>
      <c r="R163" s="269" t="s">
        <v>35</v>
      </c>
      <c r="S163" s="270" t="s">
        <v>36</v>
      </c>
      <c r="T163" s="271" t="s">
        <v>37</v>
      </c>
      <c r="U163" s="272" t="s">
        <v>32</v>
      </c>
      <c r="V163" s="271" t="s">
        <v>7</v>
      </c>
      <c r="W163" s="388"/>
      <c r="Y163" s="1"/>
    </row>
    <row r="164" spans="12:27" ht="5.25" customHeight="1" thickTop="1">
      <c r="L164" s="262"/>
      <c r="M164" s="274"/>
      <c r="N164" s="275"/>
      <c r="O164" s="276"/>
      <c r="P164" s="277"/>
      <c r="Q164" s="276"/>
      <c r="R164" s="274"/>
      <c r="S164" s="275"/>
      <c r="T164" s="276"/>
      <c r="U164" s="277"/>
      <c r="V164" s="276"/>
      <c r="W164" s="278"/>
      <c r="Y164" s="1"/>
    </row>
    <row r="165" spans="12:27">
      <c r="L165" s="262" t="s">
        <v>10</v>
      </c>
      <c r="M165" s="279">
        <f>'Lcc_BKK+DMK'!M165+Lcc_CNX!M165+Lcc_HDY!M165+Lcc_HKT!M165+Lcc_CEI!M165</f>
        <v>1</v>
      </c>
      <c r="N165" s="280">
        <f>'Lcc_BKK+DMK'!N165+Lcc_CNX!N165+Lcc_HDY!N165+Lcc_HKT!N165+Lcc_CEI!N165</f>
        <v>1</v>
      </c>
      <c r="O165" s="281">
        <f>M165+N165</f>
        <v>2</v>
      </c>
      <c r="P165" s="282">
        <f>+'Lcc_BKK+DMK'!P165+Lcc_CNX!P165+Lcc_HDY!P165+Lcc_HKT!P165+Lcc_CEI!P165</f>
        <v>0</v>
      </c>
      <c r="Q165" s="281">
        <f t="shared" ref="Q165:Q167" si="258">O165+P165</f>
        <v>2</v>
      </c>
      <c r="R165" s="279">
        <f>'Lcc_BKK+DMK'!R165+Lcc_CNX!R165+Lcc_HDY!R165+Lcc_HKT!R165+Lcc_CEI!R165</f>
        <v>0</v>
      </c>
      <c r="S165" s="280">
        <f>'Lcc_BKK+DMK'!S165+Lcc_CNX!S165+Lcc_HDY!S165+Lcc_HKT!S165+Lcc_CEI!S165</f>
        <v>10</v>
      </c>
      <c r="T165" s="281">
        <f>R165+S165</f>
        <v>10</v>
      </c>
      <c r="U165" s="282">
        <f>+'Lcc_BKK+DMK'!U165+Lcc_CNX!U165+Lcc_HDY!U165+Lcc_HKT!U165+Lcc_CEI!U165</f>
        <v>0</v>
      </c>
      <c r="V165" s="281">
        <f>T165+U165</f>
        <v>10</v>
      </c>
      <c r="W165" s="283">
        <f>IF(Q165=0,0,((V165/Q165)-1)*100)</f>
        <v>400</v>
      </c>
      <c r="Y165" s="1"/>
    </row>
    <row r="166" spans="12:27">
      <c r="L166" s="262" t="s">
        <v>11</v>
      </c>
      <c r="M166" s="279">
        <f>'Lcc_BKK+DMK'!M166+Lcc_CNX!M166+Lcc_HDY!M166+Lcc_HKT!M166+Lcc_CEI!M166</f>
        <v>1</v>
      </c>
      <c r="N166" s="280">
        <f>'Lcc_BKK+DMK'!N166+Lcc_CNX!N166+Lcc_HDY!N166+Lcc_HKT!N166+Lcc_CEI!N166</f>
        <v>1</v>
      </c>
      <c r="O166" s="281">
        <f>M166+N166</f>
        <v>2</v>
      </c>
      <c r="P166" s="282">
        <f>+'Lcc_BKK+DMK'!P166+Lcc_CNX!P166+Lcc_HDY!P166+Lcc_HKT!P166+Lcc_CEI!P166</f>
        <v>0</v>
      </c>
      <c r="Q166" s="281">
        <f t="shared" si="258"/>
        <v>2</v>
      </c>
      <c r="R166" s="279">
        <f>'Lcc_BKK+DMK'!R166+Lcc_CNX!R166+Lcc_HDY!R166+Lcc_HKT!R166+Lcc_CEI!R166</f>
        <v>1</v>
      </c>
      <c r="S166" s="280">
        <f>'Lcc_BKK+DMK'!S166+Lcc_CNX!S166+Lcc_HDY!S166+Lcc_HKT!S166+Lcc_CEI!S166</f>
        <v>7</v>
      </c>
      <c r="T166" s="281">
        <f>R166+S166</f>
        <v>8</v>
      </c>
      <c r="U166" s="282">
        <f>+'Lcc_BKK+DMK'!U166+Lcc_CNX!U166+Lcc_HDY!U166+Lcc_HKT!U166+Lcc_CEI!U166</f>
        <v>0</v>
      </c>
      <c r="V166" s="281">
        <f>T166+U166</f>
        <v>8</v>
      </c>
      <c r="W166" s="283">
        <f>IF(Q166=0,0,((V166/Q166)-1)*100)</f>
        <v>300</v>
      </c>
      <c r="Y166" s="1"/>
    </row>
    <row r="167" spans="12:27" ht="13.5" thickBot="1">
      <c r="L167" s="268" t="s">
        <v>12</v>
      </c>
      <c r="M167" s="279">
        <f>'Lcc_BKK+DMK'!M167+Lcc_CNX!M167+Lcc_HDY!M167+Lcc_HKT!M167+Lcc_CEI!M167</f>
        <v>0</v>
      </c>
      <c r="N167" s="280">
        <f>'Lcc_BKK+DMK'!N167+Lcc_CNX!N167+Lcc_HDY!N167+Lcc_HKT!N167+Lcc_CEI!N167</f>
        <v>1</v>
      </c>
      <c r="O167" s="281">
        <f>M167+N167</f>
        <v>1</v>
      </c>
      <c r="P167" s="282">
        <f>+'Lcc_BKK+DMK'!P167+Lcc_CNX!P167+Lcc_HDY!P167+Lcc_HKT!P167+Lcc_CEI!P167</f>
        <v>0</v>
      </c>
      <c r="Q167" s="281">
        <f t="shared" si="258"/>
        <v>1</v>
      </c>
      <c r="R167" s="279">
        <f>'Lcc_BKK+DMK'!R167+Lcc_CNX!R167+Lcc_HDY!R167+Lcc_HKT!R167+Lcc_CEI!R167</f>
        <v>3</v>
      </c>
      <c r="S167" s="280">
        <f>'Lcc_BKK+DMK'!S167+Lcc_CNX!S167+Lcc_HDY!S167+Lcc_HKT!S167+Lcc_CEI!S167</f>
        <v>4</v>
      </c>
      <c r="T167" s="281">
        <f>R167+S167</f>
        <v>7</v>
      </c>
      <c r="U167" s="282">
        <f>+'Lcc_BKK+DMK'!U167+Lcc_CNX!U167+Lcc_HDY!U167+Lcc_HKT!U167+Lcc_CEI!U167</f>
        <v>0</v>
      </c>
      <c r="V167" s="281">
        <f>T167+U167</f>
        <v>7</v>
      </c>
      <c r="W167" s="283">
        <f>IF(Q167=0,0,((V167/Q167)-1)*100)</f>
        <v>600</v>
      </c>
      <c r="Y167" s="1"/>
    </row>
    <row r="168" spans="12:27" ht="14.25" thickTop="1" thickBot="1">
      <c r="L168" s="284" t="s">
        <v>57</v>
      </c>
      <c r="M168" s="285">
        <f>+M165+M166+M167</f>
        <v>2</v>
      </c>
      <c r="N168" s="286">
        <f t="shared" ref="N168" si="259">+N165+N166+N167</f>
        <v>3</v>
      </c>
      <c r="O168" s="287">
        <f t="shared" ref="O168" si="260">+O165+O166+O167</f>
        <v>5</v>
      </c>
      <c r="P168" s="285">
        <f t="shared" ref="P168" si="261">+P165+P166+P167</f>
        <v>0</v>
      </c>
      <c r="Q168" s="287">
        <f t="shared" ref="Q168" si="262">+Q165+Q166+Q167</f>
        <v>5</v>
      </c>
      <c r="R168" s="285">
        <f t="shared" ref="R168" si="263">+R165+R166+R167</f>
        <v>4</v>
      </c>
      <c r="S168" s="286">
        <f t="shared" ref="S168" si="264">+S165+S166+S167</f>
        <v>21</v>
      </c>
      <c r="T168" s="287">
        <f t="shared" ref="T168" si="265">+T165+T166+T167</f>
        <v>25</v>
      </c>
      <c r="U168" s="285">
        <f t="shared" ref="U168" si="266">+U165+U166+U167</f>
        <v>0</v>
      </c>
      <c r="V168" s="287">
        <f t="shared" ref="V168" si="267">+V165+V166+V167</f>
        <v>25</v>
      </c>
      <c r="W168" s="288">
        <f t="shared" ref="W168" si="268">IF(Q168=0,0,((V168/Q168)-1)*100)</f>
        <v>400</v>
      </c>
      <c r="Y168" s="1"/>
    </row>
    <row r="169" spans="12:27" ht="14.25" thickTop="1" thickBot="1">
      <c r="L169" s="262" t="s">
        <v>13</v>
      </c>
      <c r="M169" s="279">
        <f>'Lcc_BKK+DMK'!M169+Lcc_CNX!M169+Lcc_HDY!M169+Lcc_HKT!M169+Lcc_CEI!M169</f>
        <v>0</v>
      </c>
      <c r="N169" s="280">
        <f>'Lcc_BKK+DMK'!N169+Lcc_CNX!N169+Lcc_HDY!N169+Lcc_HKT!N169+Lcc_CEI!N169</f>
        <v>1</v>
      </c>
      <c r="O169" s="281">
        <f>M169+N169</f>
        <v>1</v>
      </c>
      <c r="P169" s="282">
        <f>+'Lcc_BKK+DMK'!P169+Lcc_CNX!P169+Lcc_HDY!P169+Lcc_HKT!P169+Lcc_CEI!P169</f>
        <v>0</v>
      </c>
      <c r="Q169" s="281">
        <f t="shared" ref="Q169:Q171" si="269">O169+P169</f>
        <v>1</v>
      </c>
      <c r="R169" s="279">
        <f>'Lcc_BKK+DMK'!R169+Lcc_CNX!R169+Lcc_HDY!R169+Lcc_HKT!R169+Lcc_CEI!R169</f>
        <v>2</v>
      </c>
      <c r="S169" s="280">
        <f>'Lcc_BKK+DMK'!S169+Lcc_CNX!S169+Lcc_HDY!S169+Lcc_HKT!S169+Lcc_CEI!S169</f>
        <v>3</v>
      </c>
      <c r="T169" s="281">
        <f>R169+S169</f>
        <v>5</v>
      </c>
      <c r="U169" s="282">
        <f>+'Lcc_BKK+DMK'!U169+Lcc_CNX!U169+Lcc_HDY!U169+Lcc_HKT!U169+Lcc_CEI!U169</f>
        <v>0</v>
      </c>
      <c r="V169" s="281">
        <f>T169+U169</f>
        <v>5</v>
      </c>
      <c r="W169" s="283">
        <f t="shared" ref="W169" si="270">IF(Q169=0,0,((V169/Q169)-1)*100)</f>
        <v>400</v>
      </c>
      <c r="X169" s="347"/>
      <c r="Y169" s="347"/>
      <c r="Z169" s="347"/>
      <c r="AA169" s="347"/>
    </row>
    <row r="170" spans="12:27" ht="14.25" thickTop="1" thickBot="1">
      <c r="L170" s="284" t="s">
        <v>64</v>
      </c>
      <c r="M170" s="285">
        <f>+M168+M169</f>
        <v>2</v>
      </c>
      <c r="N170" s="286">
        <f t="shared" ref="N170" si="271">+N168+N169</f>
        <v>4</v>
      </c>
      <c r="O170" s="287">
        <f t="shared" ref="O170" si="272">+O168+O169</f>
        <v>6</v>
      </c>
      <c r="P170" s="285">
        <f t="shared" ref="P170" si="273">+P168+P169</f>
        <v>0</v>
      </c>
      <c r="Q170" s="287">
        <f t="shared" ref="Q170" si="274">+Q168+Q169</f>
        <v>6</v>
      </c>
      <c r="R170" s="285">
        <f t="shared" ref="R170" si="275">+R168+R169</f>
        <v>6</v>
      </c>
      <c r="S170" s="286">
        <f t="shared" ref="S170" si="276">+S168+S169</f>
        <v>24</v>
      </c>
      <c r="T170" s="287">
        <f t="shared" ref="T170" si="277">+T168+T169</f>
        <v>30</v>
      </c>
      <c r="U170" s="285">
        <f t="shared" ref="U170" si="278">+U168+U169</f>
        <v>0</v>
      </c>
      <c r="V170" s="287">
        <f t="shared" ref="V170" si="279">+V168+V169</f>
        <v>30</v>
      </c>
      <c r="W170" s="288">
        <f>IF(Q170=0,0,((V170/Q170)-1)*100)</f>
        <v>400</v>
      </c>
      <c r="Y170" s="1"/>
    </row>
    <row r="171" spans="12:27" ht="13.5" thickTop="1">
      <c r="L171" s="262" t="s">
        <v>14</v>
      </c>
      <c r="M171" s="279">
        <f>'Lcc_BKK+DMK'!M171+Lcc_CNX!M171+Lcc_HDY!M171+Lcc_HKT!M171+Lcc_CEI!M171</f>
        <v>0</v>
      </c>
      <c r="N171" s="280">
        <f>'Lcc_BKK+DMK'!N171+Lcc_CNX!N171+Lcc_HDY!N171+Lcc_HKT!N171+Lcc_CEI!N171</f>
        <v>1</v>
      </c>
      <c r="O171" s="281">
        <f>M171+N171</f>
        <v>1</v>
      </c>
      <c r="P171" s="282">
        <f>+'Lcc_BKK+DMK'!P171+Lcc_CNX!P171+Lcc_HDY!P171+Lcc_HKT!P171+Lcc_CEI!P171</f>
        <v>0</v>
      </c>
      <c r="Q171" s="281">
        <f t="shared" si="269"/>
        <v>1</v>
      </c>
      <c r="R171" s="279"/>
      <c r="S171" s="280"/>
      <c r="T171" s="281"/>
      <c r="U171" s="282"/>
      <c r="V171" s="281"/>
      <c r="W171" s="283"/>
      <c r="Y171" s="1"/>
    </row>
    <row r="172" spans="12:27" ht="13.5" thickBot="1">
      <c r="L172" s="262" t="s">
        <v>15</v>
      </c>
      <c r="M172" s="279">
        <f>'Lcc_BKK+DMK'!M172+Lcc_CNX!M172+Lcc_HDY!M172+Lcc_HKT!M172+Lcc_CEI!M172</f>
        <v>0</v>
      </c>
      <c r="N172" s="280">
        <f>'Lcc_BKK+DMK'!N172+Lcc_CNX!N172+Lcc_HDY!N172+Lcc_HKT!N172+Lcc_CEI!N172</f>
        <v>2</v>
      </c>
      <c r="O172" s="281">
        <f>M172+N172</f>
        <v>2</v>
      </c>
      <c r="P172" s="282">
        <f>+'Lcc_BKK+DMK'!P172+Lcc_CNX!P172+Lcc_HDY!P172+Lcc_HKT!P172+Lcc_CEI!P172</f>
        <v>0</v>
      </c>
      <c r="Q172" s="281">
        <f>O172+P172</f>
        <v>2</v>
      </c>
      <c r="R172" s="279"/>
      <c r="S172" s="280"/>
      <c r="T172" s="281"/>
      <c r="U172" s="282"/>
      <c r="V172" s="281"/>
      <c r="W172" s="283"/>
      <c r="Y172" s="1"/>
    </row>
    <row r="173" spans="12:27" ht="14.25" thickTop="1" thickBot="1">
      <c r="L173" s="284" t="s">
        <v>61</v>
      </c>
      <c r="M173" s="285">
        <f>+M169+M171+M172</f>
        <v>0</v>
      </c>
      <c r="N173" s="286">
        <f t="shared" ref="N173" si="280">+N169+N171+N172</f>
        <v>4</v>
      </c>
      <c r="O173" s="287">
        <f t="shared" ref="O173" si="281">+O169+O171+O172</f>
        <v>4</v>
      </c>
      <c r="P173" s="285">
        <f t="shared" ref="P173" si="282">+P169+P171+P172</f>
        <v>0</v>
      </c>
      <c r="Q173" s="287">
        <f t="shared" ref="Q173" si="283">+Q169+Q171+Q172</f>
        <v>4</v>
      </c>
      <c r="R173" s="285"/>
      <c r="S173" s="286"/>
      <c r="T173" s="287"/>
      <c r="U173" s="285"/>
      <c r="V173" s="287"/>
      <c r="W173" s="288"/>
      <c r="X173" s="347"/>
      <c r="Y173" s="347"/>
      <c r="Z173" s="347"/>
    </row>
    <row r="174" spans="12:27" ht="13.5" thickTop="1">
      <c r="L174" s="262" t="s">
        <v>16</v>
      </c>
      <c r="M174" s="279">
        <f>'Lcc_BKK+DMK'!M174+Lcc_CNX!M174+Lcc_HDY!M174+Lcc_HKT!M174+Lcc_CEI!M174</f>
        <v>2</v>
      </c>
      <c r="N174" s="280">
        <f>'Lcc_BKK+DMK'!N174+Lcc_CNX!N174+Lcc_HDY!N174+Lcc_HKT!N174+Lcc_CEI!N174</f>
        <v>1</v>
      </c>
      <c r="O174" s="281">
        <f>SUM(M174:N174)</f>
        <v>3</v>
      </c>
      <c r="P174" s="282">
        <f>+'Lcc_BKK+DMK'!P174+Lcc_CNX!P174+Lcc_HDY!P174+Lcc_HKT!P174+Lcc_CEI!P174</f>
        <v>0</v>
      </c>
      <c r="Q174" s="281">
        <f t="shared" ref="Q174:Q176" si="284">O174+P174</f>
        <v>3</v>
      </c>
      <c r="R174" s="279"/>
      <c r="S174" s="280"/>
      <c r="T174" s="281"/>
      <c r="U174" s="282"/>
      <c r="V174" s="281"/>
      <c r="W174" s="283"/>
      <c r="Y174" s="1"/>
    </row>
    <row r="175" spans="12:27">
      <c r="L175" s="262" t="s">
        <v>17</v>
      </c>
      <c r="M175" s="279">
        <f>'Lcc_BKK+DMK'!M175+Lcc_CNX!M175+Lcc_HDY!M175+Lcc_HKT!M175+Lcc_CEI!M175</f>
        <v>0</v>
      </c>
      <c r="N175" s="280">
        <f>'Lcc_BKK+DMK'!N175+Lcc_CNX!N175+Lcc_HDY!N175+Lcc_HKT!N175+Lcc_CEI!N175</f>
        <v>1</v>
      </c>
      <c r="O175" s="281">
        <f>SUM(M175:N175)</f>
        <v>1</v>
      </c>
      <c r="P175" s="282">
        <f>+'Lcc_BKK+DMK'!P175+Lcc_CNX!P175+Lcc_HDY!P175+Lcc_HKT!P175+Lcc_CEI!P175</f>
        <v>0</v>
      </c>
      <c r="Q175" s="281">
        <f>O175+P175</f>
        <v>1</v>
      </c>
      <c r="R175" s="279"/>
      <c r="S175" s="280"/>
      <c r="T175" s="281"/>
      <c r="U175" s="282"/>
      <c r="V175" s="281"/>
      <c r="W175" s="283"/>
      <c r="Y175" s="1"/>
    </row>
    <row r="176" spans="12:27" ht="13.5" thickBot="1">
      <c r="L176" s="262" t="s">
        <v>18</v>
      </c>
      <c r="M176" s="279">
        <f>'Lcc_BKK+DMK'!M176+Lcc_CNX!M176+Lcc_HDY!M176+Lcc_HKT!M176+Lcc_CEI!M176</f>
        <v>0</v>
      </c>
      <c r="N176" s="280">
        <f>'Lcc_BKK+DMK'!N176+Lcc_CNX!N176+Lcc_HDY!N176+Lcc_HKT!N176+Lcc_CEI!N176</f>
        <v>1</v>
      </c>
      <c r="O176" s="289">
        <f>SUM(M176:N176)</f>
        <v>1</v>
      </c>
      <c r="P176" s="290">
        <f>+'Lcc_BKK+DMK'!P176+Lcc_CNX!P176+Lcc_HDY!P176+Lcc_HKT!P176+Lcc_CEI!P176</f>
        <v>0</v>
      </c>
      <c r="Q176" s="289">
        <f t="shared" si="284"/>
        <v>1</v>
      </c>
      <c r="R176" s="279"/>
      <c r="S176" s="280"/>
      <c r="T176" s="289"/>
      <c r="U176" s="290"/>
      <c r="V176" s="289"/>
      <c r="W176" s="283"/>
      <c r="Y176" s="1"/>
    </row>
    <row r="177" spans="12:25" ht="14.25" thickTop="1" thickBot="1">
      <c r="L177" s="291" t="s">
        <v>39</v>
      </c>
      <c r="M177" s="292">
        <f>+M174+M175+M176</f>
        <v>2</v>
      </c>
      <c r="N177" s="292">
        <f t="shared" ref="N177" si="285">+N174+N175+N176</f>
        <v>3</v>
      </c>
      <c r="O177" s="293">
        <f t="shared" ref="O177" si="286">+O174+O175+O176</f>
        <v>5</v>
      </c>
      <c r="P177" s="294">
        <f t="shared" ref="P177" si="287">+P174+P175+P176</f>
        <v>0</v>
      </c>
      <c r="Q177" s="293">
        <f t="shared" ref="Q177" si="288">+Q174+Q175+Q176</f>
        <v>5</v>
      </c>
      <c r="R177" s="292"/>
      <c r="S177" s="292"/>
      <c r="T177" s="293"/>
      <c r="U177" s="294"/>
      <c r="V177" s="293"/>
      <c r="W177" s="295"/>
      <c r="Y177" s="1"/>
    </row>
    <row r="178" spans="12:25" ht="13.5" thickTop="1">
      <c r="L178" s="262" t="s">
        <v>21</v>
      </c>
      <c r="M178" s="279">
        <f>'Lcc_BKK+DMK'!M178+Lcc_CNX!M178+Lcc_HDY!M178+Lcc_HKT!M178+Lcc_CEI!M178</f>
        <v>0</v>
      </c>
      <c r="N178" s="280">
        <f>'Lcc_BKK+DMK'!N178+Lcc_CNX!N178+Lcc_HDY!N178+Lcc_HKT!N178+Lcc_CEI!N178</f>
        <v>4</v>
      </c>
      <c r="O178" s="289">
        <f>SUM(M178:N178)</f>
        <v>4</v>
      </c>
      <c r="P178" s="296">
        <f>+'Lcc_BKK+DMK'!P178+Lcc_CNX!P178+Lcc_HDY!P178+Lcc_HKT!P178+Lcc_CEI!P178</f>
        <v>0</v>
      </c>
      <c r="Q178" s="289">
        <f t="shared" ref="Q178:Q180" si="289">O178+P178</f>
        <v>4</v>
      </c>
      <c r="R178" s="279"/>
      <c r="S178" s="280"/>
      <c r="T178" s="289"/>
      <c r="U178" s="296"/>
      <c r="V178" s="289"/>
      <c r="W178" s="283"/>
    </row>
    <row r="179" spans="12:25">
      <c r="L179" s="262" t="s">
        <v>22</v>
      </c>
      <c r="M179" s="279">
        <f>'Lcc_BKK+DMK'!M179+Lcc_CNX!M179+Lcc_HDY!M179+Lcc_HKT!M179+Lcc_CEI!M179</f>
        <v>0</v>
      </c>
      <c r="N179" s="280">
        <f>'Lcc_BKK+DMK'!N179+Lcc_CNX!N179+Lcc_HDY!N179+Lcc_HKT!N179+Lcc_CEI!N179</f>
        <v>1</v>
      </c>
      <c r="O179" s="289">
        <f>SUM(M179:N179)</f>
        <v>1</v>
      </c>
      <c r="P179" s="282">
        <f>+'Lcc_BKK+DMK'!P179+Lcc_CNX!P179+Lcc_HDY!P179+Lcc_HKT!P179+Lcc_CEI!P179</f>
        <v>0</v>
      </c>
      <c r="Q179" s="289">
        <f t="shared" si="289"/>
        <v>1</v>
      </c>
      <c r="R179" s="279"/>
      <c r="S179" s="280"/>
      <c r="T179" s="289"/>
      <c r="U179" s="282"/>
      <c r="V179" s="289"/>
      <c r="W179" s="283"/>
    </row>
    <row r="180" spans="12:25" ht="13.5" thickBot="1">
      <c r="L180" s="262" t="s">
        <v>23</v>
      </c>
      <c r="M180" s="279">
        <f>'Lcc_BKK+DMK'!M180+Lcc_CNX!M180+Lcc_HDY!M180+Lcc_HKT!M180+Lcc_CEI!M180</f>
        <v>1</v>
      </c>
      <c r="N180" s="280">
        <f>'Lcc_BKK+DMK'!N180+Lcc_CNX!N180+Lcc_HDY!N180+Lcc_HKT!N180+Lcc_CEI!N180</f>
        <v>2</v>
      </c>
      <c r="O180" s="289">
        <f>SUM(M180:N180)</f>
        <v>3</v>
      </c>
      <c r="P180" s="282">
        <f>+'Lcc_BKK+DMK'!P180+Lcc_CNX!P180+Lcc_HDY!P180+Lcc_HKT!P180+Lcc_CEI!P180</f>
        <v>0</v>
      </c>
      <c r="Q180" s="289">
        <f t="shared" si="289"/>
        <v>3</v>
      </c>
      <c r="R180" s="279"/>
      <c r="S180" s="280"/>
      <c r="T180" s="289"/>
      <c r="U180" s="282"/>
      <c r="V180" s="289"/>
      <c r="W180" s="283"/>
    </row>
    <row r="181" spans="12:25" ht="14.25" thickTop="1" thickBot="1">
      <c r="L181" s="284" t="s">
        <v>40</v>
      </c>
      <c r="M181" s="285">
        <f>+M178+M179+M180</f>
        <v>1</v>
      </c>
      <c r="N181" s="286">
        <f t="shared" ref="N181" si="290">+N178+N179+N180</f>
        <v>7</v>
      </c>
      <c r="O181" s="287">
        <f t="shared" ref="O181" si="291">+O178+O179+O180</f>
        <v>8</v>
      </c>
      <c r="P181" s="285">
        <f t="shared" ref="P181" si="292">+P178+P179+P180</f>
        <v>0</v>
      </c>
      <c r="Q181" s="287">
        <f t="shared" ref="Q181" si="293">+Q178+Q179+Q180</f>
        <v>8</v>
      </c>
      <c r="R181" s="285"/>
      <c r="S181" s="286"/>
      <c r="T181" s="287"/>
      <c r="U181" s="285"/>
      <c r="V181" s="287"/>
      <c r="W181" s="288"/>
    </row>
    <row r="182" spans="12:25" ht="14.25" thickTop="1" thickBot="1">
      <c r="L182" s="284" t="s">
        <v>7</v>
      </c>
      <c r="M182" s="285">
        <f>+M173+M177+M181</f>
        <v>3</v>
      </c>
      <c r="N182" s="286">
        <f t="shared" ref="N182:Q182" si="294">+N173+N177+N181</f>
        <v>14</v>
      </c>
      <c r="O182" s="287">
        <f t="shared" si="294"/>
        <v>17</v>
      </c>
      <c r="P182" s="285">
        <f t="shared" si="294"/>
        <v>0</v>
      </c>
      <c r="Q182" s="287">
        <f t="shared" si="294"/>
        <v>17</v>
      </c>
      <c r="R182" s="285"/>
      <c r="S182" s="286"/>
      <c r="T182" s="287"/>
      <c r="U182" s="285"/>
      <c r="V182" s="287"/>
      <c r="W182" s="288"/>
      <c r="Y182" s="1"/>
    </row>
    <row r="183" spans="12:25" ht="14.25" thickTop="1" thickBot="1">
      <c r="L183" s="297" t="s">
        <v>60</v>
      </c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  <c r="Y183" s="1"/>
    </row>
    <row r="184" spans="12:25" ht="13.5" customHeight="1" thickTop="1">
      <c r="L184" s="463" t="s">
        <v>55</v>
      </c>
      <c r="M184" s="464"/>
      <c r="N184" s="464"/>
      <c r="O184" s="464"/>
      <c r="P184" s="464"/>
      <c r="Q184" s="464"/>
      <c r="R184" s="464"/>
      <c r="S184" s="464"/>
      <c r="T184" s="464"/>
      <c r="U184" s="464"/>
      <c r="V184" s="464"/>
      <c r="W184" s="465"/>
      <c r="Y184" s="1"/>
    </row>
    <row r="185" spans="12:25" ht="13.5" thickBot="1">
      <c r="L185" s="466" t="s">
        <v>52</v>
      </c>
      <c r="M185" s="467"/>
      <c r="N185" s="467"/>
      <c r="O185" s="467"/>
      <c r="P185" s="467"/>
      <c r="Q185" s="467"/>
      <c r="R185" s="467"/>
      <c r="S185" s="467"/>
      <c r="T185" s="467"/>
      <c r="U185" s="467"/>
      <c r="V185" s="467"/>
      <c r="W185" s="468"/>
      <c r="Y185" s="1"/>
    </row>
    <row r="186" spans="12:25" ht="14.25" thickTop="1" thickBot="1">
      <c r="L186" s="255"/>
      <c r="M186" s="256"/>
      <c r="N186" s="256"/>
      <c r="O186" s="256"/>
      <c r="P186" s="256"/>
      <c r="Q186" s="256"/>
      <c r="R186" s="256"/>
      <c r="S186" s="256"/>
      <c r="T186" s="256"/>
      <c r="U186" s="256"/>
      <c r="V186" s="256"/>
      <c r="W186" s="257" t="s">
        <v>34</v>
      </c>
      <c r="Y186" s="1"/>
    </row>
    <row r="187" spans="12:25" ht="14.25" thickTop="1" thickBot="1">
      <c r="L187" s="258"/>
      <c r="M187" s="448" t="s">
        <v>59</v>
      </c>
      <c r="N187" s="449"/>
      <c r="O187" s="449"/>
      <c r="P187" s="449"/>
      <c r="Q187" s="450"/>
      <c r="R187" s="259" t="s">
        <v>63</v>
      </c>
      <c r="S187" s="260"/>
      <c r="T187" s="298"/>
      <c r="U187" s="259"/>
      <c r="V187" s="259"/>
      <c r="W187" s="386" t="s">
        <v>2</v>
      </c>
      <c r="Y187" s="1"/>
    </row>
    <row r="188" spans="12:25" ht="13.5" thickTop="1">
      <c r="L188" s="262" t="s">
        <v>3</v>
      </c>
      <c r="M188" s="263"/>
      <c r="N188" s="264"/>
      <c r="O188" s="265"/>
      <c r="P188" s="266"/>
      <c r="Q188" s="265"/>
      <c r="R188" s="263"/>
      <c r="S188" s="264"/>
      <c r="T188" s="265"/>
      <c r="U188" s="266"/>
      <c r="V188" s="265"/>
      <c r="W188" s="387" t="s">
        <v>4</v>
      </c>
      <c r="Y188" s="1"/>
    </row>
    <row r="189" spans="12:25" ht="13.5" thickBot="1">
      <c r="L189" s="268"/>
      <c r="M189" s="269" t="s">
        <v>35</v>
      </c>
      <c r="N189" s="270" t="s">
        <v>36</v>
      </c>
      <c r="O189" s="271" t="s">
        <v>37</v>
      </c>
      <c r="P189" s="272" t="s">
        <v>32</v>
      </c>
      <c r="Q189" s="271" t="s">
        <v>7</v>
      </c>
      <c r="R189" s="269" t="s">
        <v>35</v>
      </c>
      <c r="S189" s="270" t="s">
        <v>36</v>
      </c>
      <c r="T189" s="271" t="s">
        <v>37</v>
      </c>
      <c r="U189" s="272" t="s">
        <v>32</v>
      </c>
      <c r="V189" s="271" t="s">
        <v>7</v>
      </c>
      <c r="W189" s="388"/>
      <c r="Y189" s="1"/>
    </row>
    <row r="190" spans="12:25" ht="6" customHeight="1" thickTop="1">
      <c r="L190" s="262"/>
      <c r="M190" s="274"/>
      <c r="N190" s="275"/>
      <c r="O190" s="276"/>
      <c r="P190" s="277"/>
      <c r="Q190" s="276"/>
      <c r="R190" s="274"/>
      <c r="S190" s="275"/>
      <c r="T190" s="276"/>
      <c r="U190" s="277"/>
      <c r="V190" s="276"/>
      <c r="W190" s="278"/>
      <c r="Y190" s="1"/>
    </row>
    <row r="191" spans="12:25">
      <c r="L191" s="262" t="s">
        <v>10</v>
      </c>
      <c r="M191" s="279">
        <f>+'Lcc_BKK+DMK'!M191+Lcc_CNX!M191+Lcc_HDY!M191+Lcc_HKT!M191+Lcc_CEI!M191</f>
        <v>97</v>
      </c>
      <c r="N191" s="280">
        <f>+'Lcc_BKK+DMK'!N191+Lcc_CNX!N191+Lcc_HDY!N191+Lcc_HKT!N191+Lcc_CEI!N191</f>
        <v>93</v>
      </c>
      <c r="O191" s="281">
        <f>M191+N191</f>
        <v>190</v>
      </c>
      <c r="P191" s="282">
        <f>+'Lcc_BKK+DMK'!P191+Lcc_CNX!P191+Lcc_HDY!P191+Lcc_HKT!P191+Lcc_CEI!P191</f>
        <v>0</v>
      </c>
      <c r="Q191" s="281">
        <f t="shared" ref="Q191:Q193" si="295">O191+P191</f>
        <v>190</v>
      </c>
      <c r="R191" s="279">
        <f>+'Lcc_BKK+DMK'!R191+Lcc_CNX!R191+Lcc_HDY!R191+Lcc_HKT!R191+Lcc_CEI!R191</f>
        <v>228</v>
      </c>
      <c r="S191" s="280">
        <f>+'Lcc_BKK+DMK'!S191+Lcc_CNX!S191+Lcc_HDY!S191+Lcc_HKT!S191+Lcc_CEI!S191</f>
        <v>616</v>
      </c>
      <c r="T191" s="281">
        <f>R191+S191</f>
        <v>844</v>
      </c>
      <c r="U191" s="282">
        <f>+'Lcc_BKK+DMK'!U191+Lcc_CNX!U191+Lcc_HDY!U191+Lcc_HKT!U191+Lcc_CEI!U191</f>
        <v>0</v>
      </c>
      <c r="V191" s="281">
        <f>T191+U191</f>
        <v>844</v>
      </c>
      <c r="W191" s="283">
        <f>IF(Q191=0,0,((V191/Q191)-1)*100)</f>
        <v>344.21052631578942</v>
      </c>
      <c r="Y191" s="1"/>
    </row>
    <row r="192" spans="12:25">
      <c r="L192" s="262" t="s">
        <v>11</v>
      </c>
      <c r="M192" s="279">
        <f>+'Lcc_BKK+DMK'!M192+Lcc_CNX!M192+Lcc_HDY!M192+Lcc_HKT!M192+Lcc_CEI!M192</f>
        <v>152</v>
      </c>
      <c r="N192" s="280">
        <f>+'Lcc_BKK+DMK'!N192+Lcc_CNX!N192+Lcc_HDY!N192+Lcc_HKT!N192+Lcc_CEI!N192</f>
        <v>188</v>
      </c>
      <c r="O192" s="281">
        <f>M192+N192</f>
        <v>340</v>
      </c>
      <c r="P192" s="282">
        <f>+'Lcc_BKK+DMK'!P192+Lcc_CNX!P192+Lcc_HDY!P192+Lcc_HKT!P192+Lcc_CEI!P192</f>
        <v>0</v>
      </c>
      <c r="Q192" s="281">
        <f t="shared" si="295"/>
        <v>340</v>
      </c>
      <c r="R192" s="279">
        <f>+'Lcc_BKK+DMK'!R192+Lcc_CNX!R192+Lcc_HDY!R192+Lcc_HKT!R192+Lcc_CEI!R192</f>
        <v>191.61199999999999</v>
      </c>
      <c r="S192" s="280">
        <f>+'Lcc_BKK+DMK'!S192+Lcc_CNX!S192+Lcc_HDY!S192+Lcc_HKT!S192+Lcc_CEI!S192</f>
        <v>578.4</v>
      </c>
      <c r="T192" s="281">
        <f>R192+S192</f>
        <v>770.01199999999994</v>
      </c>
      <c r="U192" s="282">
        <f>+'Lcc_BKK+DMK'!U192+Lcc_CNX!U192+Lcc_HDY!U192+Lcc_HKT!U192+Lcc_CEI!U192</f>
        <v>0</v>
      </c>
      <c r="V192" s="281">
        <f>T192+U192</f>
        <v>770.01199999999994</v>
      </c>
      <c r="W192" s="283">
        <f>IF(Q192=0,0,((V192/Q192)-1)*100)</f>
        <v>126.47411764705882</v>
      </c>
      <c r="Y192" s="1"/>
    </row>
    <row r="193" spans="12:27" ht="13.5" thickBot="1">
      <c r="L193" s="268" t="s">
        <v>12</v>
      </c>
      <c r="M193" s="279">
        <f>+'Lcc_BKK+DMK'!M193+Lcc_CNX!M193+Lcc_HDY!M193+Lcc_HKT!M193+Lcc_CEI!M193</f>
        <v>208</v>
      </c>
      <c r="N193" s="280">
        <f>+'Lcc_BKK+DMK'!N193+Lcc_CNX!N193+Lcc_HDY!N193+Lcc_HKT!N193+Lcc_CEI!N193</f>
        <v>293</v>
      </c>
      <c r="O193" s="281">
        <f>M193+N193</f>
        <v>501</v>
      </c>
      <c r="P193" s="282">
        <f>+'Lcc_BKK+DMK'!P193+Lcc_CNX!P193+Lcc_HDY!P193+Lcc_HKT!P193+Lcc_CEI!P193</f>
        <v>0</v>
      </c>
      <c r="Q193" s="281">
        <f t="shared" si="295"/>
        <v>501</v>
      </c>
      <c r="R193" s="279">
        <f>+'Lcc_BKK+DMK'!R193+Lcc_CNX!R193+Lcc_HDY!R193+Lcc_HKT!R193+Lcc_CEI!R193</f>
        <v>203</v>
      </c>
      <c r="S193" s="280">
        <f>+'Lcc_BKK+DMK'!S193+Lcc_CNX!S193+Lcc_HDY!S193+Lcc_HKT!S193+Lcc_CEI!S193</f>
        <v>631</v>
      </c>
      <c r="T193" s="281">
        <f>R193+S193</f>
        <v>834</v>
      </c>
      <c r="U193" s="282">
        <f>+'Lcc_BKK+DMK'!U193+Lcc_CNX!U193+Lcc_HDY!U193+Lcc_HKT!U193+Lcc_CEI!U193</f>
        <v>0</v>
      </c>
      <c r="V193" s="281">
        <f>T193+U193</f>
        <v>834</v>
      </c>
      <c r="W193" s="283">
        <f>IF(Q193=0,0,((V193/Q193)-1)*100)</f>
        <v>66.467065868263475</v>
      </c>
      <c r="Y193" s="1"/>
    </row>
    <row r="194" spans="12:27" ht="14.25" thickTop="1" thickBot="1">
      <c r="L194" s="284" t="s">
        <v>57</v>
      </c>
      <c r="M194" s="285">
        <f>+M191+M192+M193</f>
        <v>457</v>
      </c>
      <c r="N194" s="286">
        <f t="shared" ref="N194" si="296">+N191+N192+N193</f>
        <v>574</v>
      </c>
      <c r="O194" s="287">
        <f t="shared" ref="O194" si="297">+O191+O192+O193</f>
        <v>1031</v>
      </c>
      <c r="P194" s="285">
        <f t="shared" ref="P194" si="298">+P191+P192+P193</f>
        <v>0</v>
      </c>
      <c r="Q194" s="287">
        <f t="shared" ref="Q194" si="299">+Q191+Q192+Q193</f>
        <v>1031</v>
      </c>
      <c r="R194" s="285">
        <f t="shared" ref="R194" si="300">+R191+R192+R193</f>
        <v>622.61199999999997</v>
      </c>
      <c r="S194" s="286">
        <f t="shared" ref="S194" si="301">+S191+S192+S193</f>
        <v>1825.4</v>
      </c>
      <c r="T194" s="287">
        <f t="shared" ref="T194" si="302">+T191+T192+T193</f>
        <v>2448.0119999999997</v>
      </c>
      <c r="U194" s="285">
        <f t="shared" ref="U194" si="303">+U191+U192+U193</f>
        <v>0</v>
      </c>
      <c r="V194" s="287">
        <f t="shared" ref="V194" si="304">+V191+V192+V193</f>
        <v>2448.0119999999997</v>
      </c>
      <c r="W194" s="288">
        <f t="shared" ref="W194" si="305">IF(Q194=0,0,((V194/Q194)-1)*100)</f>
        <v>137.44054316197864</v>
      </c>
      <c r="X194" s="347"/>
      <c r="Y194" s="347"/>
      <c r="Z194" s="347"/>
      <c r="AA194" s="347"/>
    </row>
    <row r="195" spans="12:27" ht="14.25" thickTop="1" thickBot="1">
      <c r="L195" s="262" t="s">
        <v>13</v>
      </c>
      <c r="M195" s="279">
        <f>+'Lcc_BKK+DMK'!M195+Lcc_CNX!M195+Lcc_HDY!M195+Lcc_HKT!M195+Lcc_CEI!M195</f>
        <v>232</v>
      </c>
      <c r="N195" s="280">
        <f>+'Lcc_BKK+DMK'!N195+Lcc_CNX!N195+Lcc_HDY!N195+Lcc_HKT!N195+Lcc_CEI!N195</f>
        <v>294</v>
      </c>
      <c r="O195" s="281">
        <f>M195+N195</f>
        <v>526</v>
      </c>
      <c r="P195" s="282">
        <f>+'Lcc_BKK+DMK'!P195+Lcc_CNX!P195+Lcc_HDY!P195+Lcc_HKT!P195+Lcc_CEI!P195</f>
        <v>0</v>
      </c>
      <c r="Q195" s="281">
        <f t="shared" ref="Q195:Q197" si="306">O195+P195</f>
        <v>526</v>
      </c>
      <c r="R195" s="279">
        <f>+'Lcc_BKK+DMK'!R195+Lcc_CNX!R195+Lcc_HDY!R195+Lcc_HKT!R195+Lcc_CEI!R195</f>
        <v>203</v>
      </c>
      <c r="S195" s="280">
        <f>+'Lcc_BKK+DMK'!S195+Lcc_CNX!S195+Lcc_HDY!S195+Lcc_HKT!S195+Lcc_CEI!S195</f>
        <v>579</v>
      </c>
      <c r="T195" s="281">
        <f>R195+S195</f>
        <v>782</v>
      </c>
      <c r="U195" s="282">
        <f>+'Lcc_BKK+DMK'!U195+Lcc_CNX!U195+Lcc_HDY!U195+Lcc_HKT!U195+Lcc_CEI!U195</f>
        <v>0</v>
      </c>
      <c r="V195" s="281">
        <f>T195+U195</f>
        <v>782</v>
      </c>
      <c r="W195" s="283">
        <f t="shared" ref="W195" si="307">IF(Q195=0,0,((V195/Q195)-1)*100)</f>
        <v>48.669201520912544</v>
      </c>
      <c r="Y195" s="1"/>
    </row>
    <row r="196" spans="12:27" ht="14.25" thickTop="1" thickBot="1">
      <c r="L196" s="284" t="s">
        <v>64</v>
      </c>
      <c r="M196" s="285">
        <f>+M194+M195</f>
        <v>689</v>
      </c>
      <c r="N196" s="286">
        <f t="shared" ref="N196" si="308">+N194+N195</f>
        <v>868</v>
      </c>
      <c r="O196" s="287">
        <f t="shared" ref="O196" si="309">+O194+O195</f>
        <v>1557</v>
      </c>
      <c r="P196" s="285">
        <f t="shared" ref="P196" si="310">+P194+P195</f>
        <v>0</v>
      </c>
      <c r="Q196" s="287">
        <f t="shared" ref="Q196" si="311">+Q194+Q195</f>
        <v>1557</v>
      </c>
      <c r="R196" s="285">
        <f t="shared" ref="R196" si="312">+R194+R195</f>
        <v>825.61199999999997</v>
      </c>
      <c r="S196" s="286">
        <f t="shared" ref="S196" si="313">+S194+S195</f>
        <v>2404.4</v>
      </c>
      <c r="T196" s="287">
        <f t="shared" ref="T196" si="314">+T194+T195</f>
        <v>3230.0119999999997</v>
      </c>
      <c r="U196" s="285">
        <f t="shared" ref="U196" si="315">+U194+U195</f>
        <v>0</v>
      </c>
      <c r="V196" s="287">
        <f t="shared" ref="V196" si="316">+V194+V195</f>
        <v>3230.0119999999997</v>
      </c>
      <c r="W196" s="288">
        <f>IF(Q196=0,0,((V196/Q196)-1)*100)</f>
        <v>107.4509955041747</v>
      </c>
      <c r="Y196" s="1"/>
    </row>
    <row r="197" spans="12:27" ht="13.5" thickTop="1">
      <c r="L197" s="262" t="s">
        <v>14</v>
      </c>
      <c r="M197" s="279">
        <f>+'Lcc_BKK+DMK'!M197+Lcc_CNX!M197+Lcc_HDY!M197+Lcc_HKT!M197+Lcc_CEI!M197</f>
        <v>178</v>
      </c>
      <c r="N197" s="280">
        <f>+'Lcc_BKK+DMK'!N197+Lcc_CNX!N197+Lcc_HDY!N197+Lcc_HKT!N197+Lcc_CEI!N197</f>
        <v>329</v>
      </c>
      <c r="O197" s="281">
        <f>M197+N197</f>
        <v>507</v>
      </c>
      <c r="P197" s="282">
        <f>+'Lcc_BKK+DMK'!P197+Lcc_CNX!P197+Lcc_HDY!P197+Lcc_HKT!P197+Lcc_CEI!P197</f>
        <v>0</v>
      </c>
      <c r="Q197" s="281">
        <f t="shared" si="306"/>
        <v>507</v>
      </c>
      <c r="R197" s="279"/>
      <c r="S197" s="280"/>
      <c r="T197" s="281"/>
      <c r="U197" s="282"/>
      <c r="V197" s="281"/>
      <c r="W197" s="283"/>
      <c r="Y197" s="1"/>
    </row>
    <row r="198" spans="12:27" ht="13.5" thickBot="1">
      <c r="L198" s="262" t="s">
        <v>15</v>
      </c>
      <c r="M198" s="279">
        <f>+'Lcc_BKK+DMK'!M198+Lcc_CNX!M198+Lcc_HDY!M198+Lcc_HKT!M198+Lcc_CEI!M198</f>
        <v>142</v>
      </c>
      <c r="N198" s="280">
        <f>+'Lcc_BKK+DMK'!N198+Lcc_CNX!N198+Lcc_HDY!N198+Lcc_HKT!N198+Lcc_CEI!N198</f>
        <v>503</v>
      </c>
      <c r="O198" s="281">
        <f>M198+N198</f>
        <v>645</v>
      </c>
      <c r="P198" s="282">
        <f>+'Lcc_BKK+DMK'!P198+Lcc_CNX!P198+Lcc_HDY!P198+Lcc_HKT!P198+Lcc_CEI!P198</f>
        <v>0</v>
      </c>
      <c r="Q198" s="281">
        <f>O198+P198</f>
        <v>645</v>
      </c>
      <c r="R198" s="279"/>
      <c r="S198" s="280"/>
      <c r="T198" s="281"/>
      <c r="U198" s="282"/>
      <c r="V198" s="281"/>
      <c r="W198" s="283"/>
      <c r="Y198" s="1"/>
    </row>
    <row r="199" spans="12:27" ht="14.25" thickTop="1" thickBot="1">
      <c r="L199" s="284" t="s">
        <v>61</v>
      </c>
      <c r="M199" s="285">
        <f>+M195+M197+M198</f>
        <v>552</v>
      </c>
      <c r="N199" s="286">
        <f t="shared" ref="N199" si="317">+N195+N197+N198</f>
        <v>1126</v>
      </c>
      <c r="O199" s="287">
        <f t="shared" ref="O199" si="318">+O195+O197+O198</f>
        <v>1678</v>
      </c>
      <c r="P199" s="285">
        <f t="shared" ref="P199" si="319">+P195+P197+P198</f>
        <v>0</v>
      </c>
      <c r="Q199" s="287">
        <f t="shared" ref="Q199" si="320">+Q195+Q197+Q198</f>
        <v>1678</v>
      </c>
      <c r="R199" s="285"/>
      <c r="S199" s="286"/>
      <c r="T199" s="287"/>
      <c r="U199" s="285"/>
      <c r="V199" s="287"/>
      <c r="W199" s="288"/>
      <c r="X199" s="347"/>
      <c r="Y199" s="347"/>
      <c r="Z199" s="347"/>
    </row>
    <row r="200" spans="12:27" ht="13.5" thickTop="1">
      <c r="L200" s="262" t="s">
        <v>16</v>
      </c>
      <c r="M200" s="279">
        <f>+'Lcc_BKK+DMK'!M200+Lcc_CNX!M200+Lcc_HDY!M200+Lcc_HKT!M200+Lcc_CEI!M200</f>
        <v>120</v>
      </c>
      <c r="N200" s="280">
        <f>+'Lcc_BKK+DMK'!N200+Lcc_CNX!N200+Lcc_HDY!N200+Lcc_HKT!N200+Lcc_CEI!N200</f>
        <v>426</v>
      </c>
      <c r="O200" s="281">
        <f>SUM(M200:N200)</f>
        <v>546</v>
      </c>
      <c r="P200" s="282">
        <f>+'Lcc_BKK+DMK'!P200+Lcc_CNX!P200+Lcc_HDY!P200+Lcc_HKT!P200+Lcc_CEI!P200</f>
        <v>0</v>
      </c>
      <c r="Q200" s="281">
        <f t="shared" ref="Q200:Q202" si="321">O200+P200</f>
        <v>546</v>
      </c>
      <c r="R200" s="279"/>
      <c r="S200" s="280"/>
      <c r="T200" s="281"/>
      <c r="U200" s="282"/>
      <c r="V200" s="281"/>
      <c r="W200" s="283"/>
      <c r="Y200" s="1"/>
    </row>
    <row r="201" spans="12:27">
      <c r="L201" s="262" t="s">
        <v>17</v>
      </c>
      <c r="M201" s="279">
        <f>+'Lcc_BKK+DMK'!M201+Lcc_CNX!M201+Lcc_HDY!M201+Lcc_HKT!M201+Lcc_CEI!M201</f>
        <v>153</v>
      </c>
      <c r="N201" s="280">
        <f>+'Lcc_BKK+DMK'!N201+Lcc_CNX!N201+Lcc_HDY!N201+Lcc_HKT!N201+Lcc_CEI!N201</f>
        <v>516</v>
      </c>
      <c r="O201" s="281">
        <f>SUM(M201:N201)</f>
        <v>669</v>
      </c>
      <c r="P201" s="282">
        <f>+'Lcc_BKK+DMK'!P201+Lcc_CNX!P201+Lcc_HDY!P201+Lcc_HKT!P201+Lcc_CEI!P201</f>
        <v>0</v>
      </c>
      <c r="Q201" s="281">
        <f>O201+P201</f>
        <v>669</v>
      </c>
      <c r="R201" s="279"/>
      <c r="S201" s="280"/>
      <c r="T201" s="281"/>
      <c r="U201" s="282"/>
      <c r="V201" s="281"/>
      <c r="W201" s="283"/>
      <c r="Y201" s="1"/>
    </row>
    <row r="202" spans="12:27" ht="13.5" thickBot="1">
      <c r="L202" s="262" t="s">
        <v>18</v>
      </c>
      <c r="M202" s="279">
        <f>+'Lcc_BKK+DMK'!M202+Lcc_CNX!M202+Lcc_HDY!M202+Lcc_HKT!M202+Lcc_CEI!M202</f>
        <v>183</v>
      </c>
      <c r="N202" s="280">
        <f>+'Lcc_BKK+DMK'!N202+Lcc_CNX!N202+Lcc_HDY!N202+Lcc_HKT!N202+Lcc_CEI!N202</f>
        <v>564</v>
      </c>
      <c r="O202" s="289">
        <f>SUM(M202:N202)</f>
        <v>747</v>
      </c>
      <c r="P202" s="290">
        <f>+'Lcc_BKK+DMK'!P202+Lcc_CNX!P202+Lcc_HDY!P202+Lcc_HKT!P202+Lcc_CEI!P202</f>
        <v>0</v>
      </c>
      <c r="Q202" s="289">
        <f t="shared" si="321"/>
        <v>747</v>
      </c>
      <c r="R202" s="279"/>
      <c r="S202" s="280"/>
      <c r="T202" s="289"/>
      <c r="U202" s="290"/>
      <c r="V202" s="289"/>
      <c r="W202" s="283"/>
      <c r="Y202" s="1"/>
    </row>
    <row r="203" spans="12:27" ht="14.25" thickTop="1" thickBot="1">
      <c r="L203" s="291" t="s">
        <v>39</v>
      </c>
      <c r="M203" s="292">
        <f>+M200+M201+M202</f>
        <v>456</v>
      </c>
      <c r="N203" s="292">
        <f t="shared" ref="N203" si="322">+N200+N201+N202</f>
        <v>1506</v>
      </c>
      <c r="O203" s="293">
        <f t="shared" ref="O203" si="323">+O200+O201+O202</f>
        <v>1962</v>
      </c>
      <c r="P203" s="294">
        <f t="shared" ref="P203" si="324">+P200+P201+P202</f>
        <v>0</v>
      </c>
      <c r="Q203" s="293">
        <f t="shared" ref="Q203" si="325">+Q200+Q201+Q202</f>
        <v>1962</v>
      </c>
      <c r="R203" s="292"/>
      <c r="S203" s="292"/>
      <c r="T203" s="293"/>
      <c r="U203" s="294"/>
      <c r="V203" s="293"/>
      <c r="W203" s="295"/>
    </row>
    <row r="204" spans="12:27" ht="13.5" thickTop="1">
      <c r="L204" s="262" t="s">
        <v>21</v>
      </c>
      <c r="M204" s="279">
        <f>+'Lcc_BKK+DMK'!M204+Lcc_CNX!M204+Lcc_HDY!M204+Lcc_HKT!M204+Lcc_CEI!M204</f>
        <v>214</v>
      </c>
      <c r="N204" s="280">
        <f>+'Lcc_BKK+DMK'!N204+Lcc_CNX!N204+Lcc_HDY!N204+Lcc_HKT!N204+Lcc_CEI!N204</f>
        <v>662</v>
      </c>
      <c r="O204" s="289">
        <f>SUM(M204:N204)</f>
        <v>876</v>
      </c>
      <c r="P204" s="296">
        <f>+'Lcc_BKK+DMK'!P204+Lcc_CNX!P204+Lcc_HDY!P204+Lcc_HKT!P204+Lcc_CEI!P204</f>
        <v>0</v>
      </c>
      <c r="Q204" s="289">
        <f t="shared" ref="Q204:Q206" si="326">O204+P204</f>
        <v>876</v>
      </c>
      <c r="R204" s="279"/>
      <c r="S204" s="280"/>
      <c r="T204" s="289"/>
      <c r="U204" s="296"/>
      <c r="V204" s="289"/>
      <c r="W204" s="283"/>
    </row>
    <row r="205" spans="12:27">
      <c r="L205" s="262" t="s">
        <v>22</v>
      </c>
      <c r="M205" s="279">
        <f>+'Lcc_BKK+DMK'!M205+Lcc_CNX!M205+Lcc_HDY!M205+Lcc_HKT!M205+Lcc_CEI!M205</f>
        <v>217</v>
      </c>
      <c r="N205" s="280">
        <f>+'Lcc_BKK+DMK'!N205+Lcc_CNX!N205+Lcc_HDY!N205+Lcc_HKT!N205+Lcc_CEI!N205</f>
        <v>640</v>
      </c>
      <c r="O205" s="289">
        <f>SUM(M205:N205)</f>
        <v>857</v>
      </c>
      <c r="P205" s="282">
        <f>+'Lcc_BKK+DMK'!P205+Lcc_CNX!P205+Lcc_HDY!P205+Lcc_HKT!P205+Lcc_CEI!P205</f>
        <v>0</v>
      </c>
      <c r="Q205" s="289">
        <f t="shared" si="326"/>
        <v>857</v>
      </c>
      <c r="R205" s="279"/>
      <c r="S205" s="280"/>
      <c r="T205" s="289"/>
      <c r="U205" s="282"/>
      <c r="V205" s="289"/>
      <c r="W205" s="283"/>
    </row>
    <row r="206" spans="12:27" ht="13.5" thickBot="1">
      <c r="L206" s="262" t="s">
        <v>23</v>
      </c>
      <c r="M206" s="279">
        <f>+'Lcc_BKK+DMK'!M206+Lcc_CNX!M206+Lcc_HDY!M206+Lcc_HKT!M206+Lcc_CEI!M206</f>
        <v>202</v>
      </c>
      <c r="N206" s="280">
        <f>+'Lcc_BKK+DMK'!N206+Lcc_CNX!N206+Lcc_HDY!N206+Lcc_HKT!N206+Lcc_CEI!N206</f>
        <v>599</v>
      </c>
      <c r="O206" s="289">
        <f>SUM(M206:N206)</f>
        <v>801</v>
      </c>
      <c r="P206" s="282">
        <f>+'Lcc_BKK+DMK'!P206+Lcc_CNX!P206+Lcc_HDY!P206+Lcc_HKT!P206+Lcc_CEI!P206</f>
        <v>0</v>
      </c>
      <c r="Q206" s="289">
        <f t="shared" si="326"/>
        <v>801</v>
      </c>
      <c r="R206" s="279"/>
      <c r="S206" s="280"/>
      <c r="T206" s="289"/>
      <c r="U206" s="282"/>
      <c r="V206" s="289"/>
      <c r="W206" s="283"/>
    </row>
    <row r="207" spans="12:27" ht="14.25" thickTop="1" thickBot="1">
      <c r="L207" s="284" t="s">
        <v>40</v>
      </c>
      <c r="M207" s="285">
        <f>+M204+M205+M206</f>
        <v>633</v>
      </c>
      <c r="N207" s="286">
        <f t="shared" ref="N207" si="327">+N204+N205+N206</f>
        <v>1901</v>
      </c>
      <c r="O207" s="287">
        <f t="shared" ref="O207" si="328">+O204+O205+O206</f>
        <v>2534</v>
      </c>
      <c r="P207" s="285">
        <f t="shared" ref="P207" si="329">+P204+P205+P206</f>
        <v>0</v>
      </c>
      <c r="Q207" s="287">
        <f t="shared" ref="Q207" si="330">+Q204+Q205+Q206</f>
        <v>2534</v>
      </c>
      <c r="R207" s="285"/>
      <c r="S207" s="286"/>
      <c r="T207" s="287"/>
      <c r="U207" s="285"/>
      <c r="V207" s="287"/>
      <c r="W207" s="288"/>
      <c r="Y207" s="1"/>
    </row>
    <row r="208" spans="12:27" ht="14.25" thickTop="1" thickBot="1">
      <c r="L208" s="284" t="s">
        <v>7</v>
      </c>
      <c r="M208" s="285">
        <f>+M199+M203+M207</f>
        <v>1641</v>
      </c>
      <c r="N208" s="286">
        <f t="shared" ref="N208:Q208" si="331">+N199+N203+N207</f>
        <v>4533</v>
      </c>
      <c r="O208" s="287">
        <f t="shared" si="331"/>
        <v>6174</v>
      </c>
      <c r="P208" s="285">
        <f t="shared" si="331"/>
        <v>0</v>
      </c>
      <c r="Q208" s="287">
        <f t="shared" si="331"/>
        <v>6174</v>
      </c>
      <c r="R208" s="285"/>
      <c r="S208" s="286"/>
      <c r="T208" s="287"/>
      <c r="U208" s="285"/>
      <c r="V208" s="287"/>
      <c r="W208" s="288"/>
      <c r="Y208" s="347"/>
    </row>
    <row r="209" spans="12:27" ht="13.5" customHeight="1" thickTop="1" thickBot="1">
      <c r="L209" s="297" t="s">
        <v>60</v>
      </c>
      <c r="M209" s="256"/>
      <c r="N209" s="256"/>
      <c r="O209" s="256"/>
      <c r="P209" s="256"/>
      <c r="Q209" s="256"/>
      <c r="R209" s="256"/>
      <c r="S209" s="256"/>
      <c r="T209" s="256"/>
      <c r="U209" s="256"/>
      <c r="V209" s="256"/>
      <c r="W209" s="256"/>
      <c r="Y209" s="1"/>
    </row>
    <row r="210" spans="12:27" ht="13.5" thickTop="1">
      <c r="L210" s="454" t="s">
        <v>56</v>
      </c>
      <c r="M210" s="455"/>
      <c r="N210" s="455"/>
      <c r="O210" s="455"/>
      <c r="P210" s="455"/>
      <c r="Q210" s="455"/>
      <c r="R210" s="455"/>
      <c r="S210" s="455"/>
      <c r="T210" s="455"/>
      <c r="U210" s="455"/>
      <c r="V210" s="455"/>
      <c r="W210" s="456"/>
      <c r="Y210" s="1"/>
    </row>
    <row r="211" spans="12:27" ht="13.5" thickBot="1">
      <c r="L211" s="457" t="s">
        <v>53</v>
      </c>
      <c r="M211" s="458"/>
      <c r="N211" s="458"/>
      <c r="O211" s="458"/>
      <c r="P211" s="458"/>
      <c r="Q211" s="458"/>
      <c r="R211" s="458"/>
      <c r="S211" s="458"/>
      <c r="T211" s="458"/>
      <c r="U211" s="458"/>
      <c r="V211" s="458"/>
      <c r="W211" s="459"/>
      <c r="Y211" s="1"/>
    </row>
    <row r="212" spans="12:27" ht="14.25" thickTop="1" thickBot="1">
      <c r="L212" s="255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7" t="s">
        <v>34</v>
      </c>
      <c r="Y212" s="1"/>
    </row>
    <row r="213" spans="12:27" ht="13.5" customHeight="1" thickTop="1" thickBot="1">
      <c r="L213" s="258"/>
      <c r="M213" s="448" t="s">
        <v>59</v>
      </c>
      <c r="N213" s="449"/>
      <c r="O213" s="449"/>
      <c r="P213" s="449"/>
      <c r="Q213" s="450"/>
      <c r="R213" s="259" t="s">
        <v>63</v>
      </c>
      <c r="S213" s="260"/>
      <c r="T213" s="298"/>
      <c r="U213" s="259"/>
      <c r="V213" s="259"/>
      <c r="W213" s="386" t="s">
        <v>2</v>
      </c>
      <c r="Y213" s="1"/>
    </row>
    <row r="214" spans="12:27" ht="13.5" thickTop="1">
      <c r="L214" s="262" t="s">
        <v>3</v>
      </c>
      <c r="M214" s="263"/>
      <c r="N214" s="264"/>
      <c r="O214" s="265"/>
      <c r="P214" s="266"/>
      <c r="Q214" s="312"/>
      <c r="R214" s="263"/>
      <c r="S214" s="264"/>
      <c r="T214" s="265"/>
      <c r="U214" s="266"/>
      <c r="V214" s="385"/>
      <c r="W214" s="387" t="s">
        <v>4</v>
      </c>
      <c r="Y214" s="1"/>
    </row>
    <row r="215" spans="12:27" ht="13.5" thickBot="1">
      <c r="L215" s="268"/>
      <c r="M215" s="269" t="s">
        <v>35</v>
      </c>
      <c r="N215" s="270" t="s">
        <v>36</v>
      </c>
      <c r="O215" s="271" t="s">
        <v>37</v>
      </c>
      <c r="P215" s="272" t="s">
        <v>32</v>
      </c>
      <c r="Q215" s="313" t="s">
        <v>7</v>
      </c>
      <c r="R215" s="269" t="s">
        <v>35</v>
      </c>
      <c r="S215" s="270" t="s">
        <v>36</v>
      </c>
      <c r="T215" s="271" t="s">
        <v>37</v>
      </c>
      <c r="U215" s="272" t="s">
        <v>32</v>
      </c>
      <c r="V215" s="381" t="s">
        <v>7</v>
      </c>
      <c r="W215" s="388"/>
      <c r="Y215" s="1"/>
    </row>
    <row r="216" spans="12:27" ht="4.5" customHeight="1" thickTop="1">
      <c r="L216" s="262"/>
      <c r="M216" s="274"/>
      <c r="N216" s="275"/>
      <c r="O216" s="276"/>
      <c r="P216" s="277"/>
      <c r="Q216" s="314"/>
      <c r="R216" s="274"/>
      <c r="S216" s="275"/>
      <c r="T216" s="276"/>
      <c r="U216" s="277"/>
      <c r="V216" s="316"/>
      <c r="W216" s="278"/>
      <c r="Y216" s="1"/>
    </row>
    <row r="217" spans="12:27" ht="12.75" customHeight="1">
      <c r="L217" s="262" t="s">
        <v>10</v>
      </c>
      <c r="M217" s="279">
        <f t="shared" ref="M217:N219" si="332">+M165+M191</f>
        <v>98</v>
      </c>
      <c r="N217" s="280">
        <f t="shared" si="332"/>
        <v>94</v>
      </c>
      <c r="O217" s="281">
        <f>M217+N217</f>
        <v>192</v>
      </c>
      <c r="P217" s="282">
        <f>+P165+P191</f>
        <v>0</v>
      </c>
      <c r="Q217" s="315">
        <f t="shared" ref="Q217" si="333">O217+P217</f>
        <v>192</v>
      </c>
      <c r="R217" s="279">
        <f t="shared" ref="R217:S217" si="334">+R165+R191</f>
        <v>228</v>
      </c>
      <c r="S217" s="280">
        <f t="shared" si="334"/>
        <v>626</v>
      </c>
      <c r="T217" s="281">
        <f>R217+S217</f>
        <v>854</v>
      </c>
      <c r="U217" s="282">
        <f>+U165+U191</f>
        <v>0</v>
      </c>
      <c r="V217" s="317">
        <f>T217+U217</f>
        <v>854</v>
      </c>
      <c r="W217" s="283">
        <f>IF(Q217=0,0,((V217/Q217)-1)*100)</f>
        <v>344.79166666666669</v>
      </c>
      <c r="Y217" s="1"/>
    </row>
    <row r="218" spans="12:27" ht="12.75" customHeight="1">
      <c r="L218" s="262" t="s">
        <v>11</v>
      </c>
      <c r="M218" s="279">
        <f t="shared" si="332"/>
        <v>153</v>
      </c>
      <c r="N218" s="280">
        <f t="shared" si="332"/>
        <v>189</v>
      </c>
      <c r="O218" s="281">
        <f t="shared" ref="O218:O219" si="335">M218+N218</f>
        <v>342</v>
      </c>
      <c r="P218" s="282">
        <f>+P166+P192</f>
        <v>0</v>
      </c>
      <c r="Q218" s="315">
        <f>O218+P218</f>
        <v>342</v>
      </c>
      <c r="R218" s="279">
        <f t="shared" ref="R218:S218" si="336">+R166+R192</f>
        <v>192.61199999999999</v>
      </c>
      <c r="S218" s="280">
        <f t="shared" si="336"/>
        <v>585.4</v>
      </c>
      <c r="T218" s="281">
        <f t="shared" ref="T218:T222" si="337">R218+S218</f>
        <v>778.01199999999994</v>
      </c>
      <c r="U218" s="282">
        <f t="shared" ref="U218:U222" si="338">+U166+U192</f>
        <v>0</v>
      </c>
      <c r="V218" s="317">
        <f t="shared" ref="V218:V222" si="339">T218+U218</f>
        <v>778.01199999999994</v>
      </c>
      <c r="W218" s="283">
        <f t="shared" ref="W218:W222" si="340">IF(Q218=0,0,((V218/Q218)-1)*100)</f>
        <v>127.48888888888885</v>
      </c>
      <c r="Y218" s="1"/>
    </row>
    <row r="219" spans="12:27" ht="12.75" customHeight="1" thickBot="1">
      <c r="L219" s="268" t="s">
        <v>12</v>
      </c>
      <c r="M219" s="279">
        <f t="shared" si="332"/>
        <v>208</v>
      </c>
      <c r="N219" s="280">
        <f t="shared" si="332"/>
        <v>294</v>
      </c>
      <c r="O219" s="281">
        <f t="shared" si="335"/>
        <v>502</v>
      </c>
      <c r="P219" s="282">
        <f>+P167+P193</f>
        <v>0</v>
      </c>
      <c r="Q219" s="315">
        <f>O219+P219</f>
        <v>502</v>
      </c>
      <c r="R219" s="279">
        <f t="shared" ref="R219:S219" si="341">+R167+R193</f>
        <v>206</v>
      </c>
      <c r="S219" s="280">
        <f t="shared" si="341"/>
        <v>635</v>
      </c>
      <c r="T219" s="281">
        <f t="shared" si="337"/>
        <v>841</v>
      </c>
      <c r="U219" s="282">
        <f t="shared" si="338"/>
        <v>0</v>
      </c>
      <c r="V219" s="317">
        <f t="shared" si="339"/>
        <v>841</v>
      </c>
      <c r="W219" s="283">
        <f t="shared" si="340"/>
        <v>67.529880478087662</v>
      </c>
      <c r="X219" s="347"/>
      <c r="Y219" s="347"/>
      <c r="Z219" s="347"/>
      <c r="AA219" s="347"/>
    </row>
    <row r="220" spans="12:27" ht="12.75" customHeight="1" thickTop="1" thickBot="1">
      <c r="L220" s="284" t="s">
        <v>57</v>
      </c>
      <c r="M220" s="285">
        <f>+M217+M218+M219</f>
        <v>459</v>
      </c>
      <c r="N220" s="286">
        <f t="shared" ref="N220" si="342">+N217+N218+N219</f>
        <v>577</v>
      </c>
      <c r="O220" s="287">
        <f t="shared" ref="O220" si="343">+O217+O218+O219</f>
        <v>1036</v>
      </c>
      <c r="P220" s="285">
        <f t="shared" ref="P220" si="344">+P217+P218+P219</f>
        <v>0</v>
      </c>
      <c r="Q220" s="287">
        <f t="shared" ref="Q220" si="345">+Q217+Q218+Q219</f>
        <v>1036</v>
      </c>
      <c r="R220" s="285">
        <f t="shared" ref="R220:S220" si="346">+R168+R194</f>
        <v>626.61199999999997</v>
      </c>
      <c r="S220" s="286">
        <f t="shared" si="346"/>
        <v>1846.4</v>
      </c>
      <c r="T220" s="287">
        <f t="shared" si="337"/>
        <v>2473.0120000000002</v>
      </c>
      <c r="U220" s="285">
        <f t="shared" si="338"/>
        <v>0</v>
      </c>
      <c r="V220" s="287">
        <f t="shared" si="339"/>
        <v>2473.0120000000002</v>
      </c>
      <c r="W220" s="288">
        <f t="shared" si="340"/>
        <v>138.707722007722</v>
      </c>
      <c r="Y220" s="1"/>
    </row>
    <row r="221" spans="12:27" ht="12.75" customHeight="1" thickTop="1" thickBot="1">
      <c r="L221" s="262" t="s">
        <v>13</v>
      </c>
      <c r="M221" s="279">
        <f>+M169+M195</f>
        <v>232</v>
      </c>
      <c r="N221" s="280">
        <f>+N169+N195</f>
        <v>295</v>
      </c>
      <c r="O221" s="281">
        <f t="shared" ref="O221:O223" si="347">M221+N221</f>
        <v>527</v>
      </c>
      <c r="P221" s="282">
        <f>+P169+P195</f>
        <v>0</v>
      </c>
      <c r="Q221" s="315">
        <f t="shared" ref="Q221:Q223" si="348">O221+P221</f>
        <v>527</v>
      </c>
      <c r="R221" s="279">
        <f t="shared" ref="R221:S221" si="349">+R169+R195</f>
        <v>205</v>
      </c>
      <c r="S221" s="280">
        <f t="shared" si="349"/>
        <v>582</v>
      </c>
      <c r="T221" s="281">
        <f t="shared" si="337"/>
        <v>787</v>
      </c>
      <c r="U221" s="282">
        <f t="shared" si="338"/>
        <v>0</v>
      </c>
      <c r="V221" s="317">
        <f t="shared" si="339"/>
        <v>787</v>
      </c>
      <c r="W221" s="283">
        <f t="shared" si="340"/>
        <v>49.335863377609115</v>
      </c>
      <c r="Y221" s="1"/>
    </row>
    <row r="222" spans="12:27" ht="12.75" customHeight="1" thickTop="1" thickBot="1">
      <c r="L222" s="284" t="s">
        <v>64</v>
      </c>
      <c r="M222" s="285">
        <f>+M220+M221</f>
        <v>691</v>
      </c>
      <c r="N222" s="286">
        <f t="shared" ref="N222" si="350">+N220+N221</f>
        <v>872</v>
      </c>
      <c r="O222" s="287">
        <f t="shared" ref="O222" si="351">+O220+O221</f>
        <v>1563</v>
      </c>
      <c r="P222" s="285">
        <f t="shared" ref="P222" si="352">+P220+P221</f>
        <v>0</v>
      </c>
      <c r="Q222" s="287">
        <f t="shared" ref="Q222" si="353">+Q220+Q221</f>
        <v>1563</v>
      </c>
      <c r="R222" s="285">
        <f t="shared" ref="R222:S222" si="354">+R170+R196</f>
        <v>831.61199999999997</v>
      </c>
      <c r="S222" s="286">
        <f t="shared" si="354"/>
        <v>2428.4</v>
      </c>
      <c r="T222" s="287">
        <f t="shared" si="337"/>
        <v>3260.0120000000002</v>
      </c>
      <c r="U222" s="285">
        <f t="shared" si="338"/>
        <v>0</v>
      </c>
      <c r="V222" s="287">
        <f t="shared" si="339"/>
        <v>3260.0120000000002</v>
      </c>
      <c r="W222" s="288">
        <f t="shared" si="340"/>
        <v>108.5740243122201</v>
      </c>
      <c r="Y222" s="1"/>
    </row>
    <row r="223" spans="12:27" ht="12.75" customHeight="1" thickTop="1">
      <c r="L223" s="262" t="s">
        <v>14</v>
      </c>
      <c r="M223" s="279">
        <f>+M171+M197</f>
        <v>178</v>
      </c>
      <c r="N223" s="280">
        <f>+N171+N197</f>
        <v>330</v>
      </c>
      <c r="O223" s="281">
        <f t="shared" si="347"/>
        <v>508</v>
      </c>
      <c r="P223" s="282">
        <f>+P171+P197</f>
        <v>0</v>
      </c>
      <c r="Q223" s="315">
        <f t="shared" si="348"/>
        <v>508</v>
      </c>
      <c r="R223" s="279"/>
      <c r="S223" s="280"/>
      <c r="T223" s="281"/>
      <c r="U223" s="282"/>
      <c r="V223" s="317"/>
      <c r="W223" s="283"/>
      <c r="Y223" s="1"/>
    </row>
    <row r="224" spans="12:27" ht="12.75" customHeight="1" thickBot="1">
      <c r="L224" s="262" t="s">
        <v>15</v>
      </c>
      <c r="M224" s="279">
        <f>+M172+M198</f>
        <v>142</v>
      </c>
      <c r="N224" s="280">
        <f>+N172+N198</f>
        <v>505</v>
      </c>
      <c r="O224" s="281">
        <f>M224+N224</f>
        <v>647</v>
      </c>
      <c r="P224" s="282">
        <f>+P172+P198</f>
        <v>0</v>
      </c>
      <c r="Q224" s="315">
        <f>O224+P224</f>
        <v>647</v>
      </c>
      <c r="R224" s="279"/>
      <c r="S224" s="280"/>
      <c r="T224" s="281"/>
      <c r="U224" s="282"/>
      <c r="V224" s="317"/>
      <c r="W224" s="283"/>
      <c r="Y224" s="1"/>
    </row>
    <row r="225" spans="12:26" ht="12.75" customHeight="1" thickTop="1" thickBot="1">
      <c r="L225" s="284" t="s">
        <v>61</v>
      </c>
      <c r="M225" s="285">
        <f>+M221+M223+M224</f>
        <v>552</v>
      </c>
      <c r="N225" s="286">
        <f t="shared" ref="N225" si="355">+N221+N223+N224</f>
        <v>1130</v>
      </c>
      <c r="O225" s="287">
        <f t="shared" ref="O225" si="356">+O221+O223+O224</f>
        <v>1682</v>
      </c>
      <c r="P225" s="285">
        <f t="shared" ref="P225" si="357">+P221+P223+P224</f>
        <v>0</v>
      </c>
      <c r="Q225" s="287">
        <f t="shared" ref="Q225" si="358">+Q221+Q223+Q224</f>
        <v>1682</v>
      </c>
      <c r="R225" s="285"/>
      <c r="S225" s="286"/>
      <c r="T225" s="287"/>
      <c r="U225" s="285"/>
      <c r="V225" s="287"/>
      <c r="W225" s="288"/>
      <c r="X225" s="347"/>
      <c r="Y225" s="347"/>
      <c r="Z225" s="347"/>
    </row>
    <row r="226" spans="12:26" ht="12.75" customHeight="1" thickTop="1">
      <c r="L226" s="262" t="s">
        <v>16</v>
      </c>
      <c r="M226" s="279">
        <f t="shared" ref="M226:N228" si="359">+M174+M200</f>
        <v>122</v>
      </c>
      <c r="N226" s="280">
        <f t="shared" si="359"/>
        <v>427</v>
      </c>
      <c r="O226" s="281">
        <f t="shared" ref="O226:O228" si="360">M226+N226</f>
        <v>549</v>
      </c>
      <c r="P226" s="282">
        <f>+P174+P200</f>
        <v>0</v>
      </c>
      <c r="Q226" s="315">
        <f t="shared" ref="Q226:Q228" si="361">O226+P226</f>
        <v>549</v>
      </c>
      <c r="R226" s="279"/>
      <c r="S226" s="280"/>
      <c r="T226" s="281"/>
      <c r="U226" s="282"/>
      <c r="V226" s="317"/>
      <c r="W226" s="283"/>
      <c r="Y226" s="1"/>
    </row>
    <row r="227" spans="12:26" ht="12.75" customHeight="1">
      <c r="L227" s="262" t="s">
        <v>17</v>
      </c>
      <c r="M227" s="279">
        <f t="shared" si="359"/>
        <v>153</v>
      </c>
      <c r="N227" s="280">
        <f t="shared" si="359"/>
        <v>517</v>
      </c>
      <c r="O227" s="281">
        <f>M227+N227</f>
        <v>670</v>
      </c>
      <c r="P227" s="282">
        <f>+P175+P201</f>
        <v>0</v>
      </c>
      <c r="Q227" s="315">
        <f>O227+P227</f>
        <v>670</v>
      </c>
      <c r="R227" s="279"/>
      <c r="S227" s="280"/>
      <c r="T227" s="281"/>
      <c r="U227" s="282"/>
      <c r="V227" s="317"/>
      <c r="W227" s="283"/>
      <c r="Y227" s="1"/>
    </row>
    <row r="228" spans="12:26" ht="12.75" customHeight="1" thickBot="1">
      <c r="L228" s="262" t="s">
        <v>18</v>
      </c>
      <c r="M228" s="279">
        <f t="shared" si="359"/>
        <v>183</v>
      </c>
      <c r="N228" s="280">
        <f t="shared" si="359"/>
        <v>565</v>
      </c>
      <c r="O228" s="289">
        <f t="shared" si="360"/>
        <v>748</v>
      </c>
      <c r="P228" s="290">
        <f>+P176+P202</f>
        <v>0</v>
      </c>
      <c r="Q228" s="315">
        <f t="shared" si="361"/>
        <v>748</v>
      </c>
      <c r="R228" s="279"/>
      <c r="S228" s="280"/>
      <c r="T228" s="289"/>
      <c r="U228" s="290"/>
      <c r="V228" s="317"/>
      <c r="W228" s="283"/>
    </row>
    <row r="229" spans="12:26" ht="12.75" customHeight="1" thickTop="1" thickBot="1">
      <c r="L229" s="291" t="s">
        <v>39</v>
      </c>
      <c r="M229" s="292">
        <f t="shared" ref="M229:Q229" si="362">SUM(M226:M228)</f>
        <v>458</v>
      </c>
      <c r="N229" s="292">
        <f t="shared" si="362"/>
        <v>1509</v>
      </c>
      <c r="O229" s="293">
        <f t="shared" si="362"/>
        <v>1967</v>
      </c>
      <c r="P229" s="294">
        <f t="shared" si="362"/>
        <v>0</v>
      </c>
      <c r="Q229" s="293">
        <f t="shared" si="362"/>
        <v>1967</v>
      </c>
      <c r="R229" s="292"/>
      <c r="S229" s="292"/>
      <c r="T229" s="293"/>
      <c r="U229" s="294"/>
      <c r="V229" s="293"/>
      <c r="W229" s="416"/>
    </row>
    <row r="230" spans="12:26" ht="12.75" customHeight="1" thickTop="1">
      <c r="L230" s="262" t="s">
        <v>21</v>
      </c>
      <c r="M230" s="279">
        <f t="shared" ref="M230:N232" si="363">+M178+M204</f>
        <v>214</v>
      </c>
      <c r="N230" s="280">
        <f t="shared" si="363"/>
        <v>666</v>
      </c>
      <c r="O230" s="289">
        <f t="shared" ref="O230:O232" si="364">M230+N230</f>
        <v>880</v>
      </c>
      <c r="P230" s="296">
        <f>+P178+P204</f>
        <v>0</v>
      </c>
      <c r="Q230" s="315">
        <f t="shared" ref="Q230:Q232" si="365">O230+P230</f>
        <v>880</v>
      </c>
      <c r="R230" s="279"/>
      <c r="S230" s="280"/>
      <c r="T230" s="289"/>
      <c r="U230" s="296"/>
      <c r="V230" s="317"/>
      <c r="W230" s="283"/>
    </row>
    <row r="231" spans="12:26" ht="12.75" customHeight="1">
      <c r="L231" s="262" t="s">
        <v>22</v>
      </c>
      <c r="M231" s="279">
        <f t="shared" si="363"/>
        <v>217</v>
      </c>
      <c r="N231" s="280">
        <f t="shared" si="363"/>
        <v>641</v>
      </c>
      <c r="O231" s="289">
        <f t="shared" si="364"/>
        <v>858</v>
      </c>
      <c r="P231" s="282">
        <f>+P179+P205</f>
        <v>0</v>
      </c>
      <c r="Q231" s="315">
        <f t="shared" si="365"/>
        <v>858</v>
      </c>
      <c r="R231" s="279"/>
      <c r="S231" s="280"/>
      <c r="T231" s="289"/>
      <c r="U231" s="282"/>
      <c r="V231" s="317"/>
      <c r="W231" s="283"/>
    </row>
    <row r="232" spans="12:26" ht="12.75" customHeight="1" thickBot="1">
      <c r="L232" s="262" t="s">
        <v>23</v>
      </c>
      <c r="M232" s="279">
        <f t="shared" si="363"/>
        <v>203</v>
      </c>
      <c r="N232" s="280">
        <f t="shared" si="363"/>
        <v>601</v>
      </c>
      <c r="O232" s="289">
        <f t="shared" si="364"/>
        <v>804</v>
      </c>
      <c r="P232" s="282">
        <f>+P180+P206</f>
        <v>0</v>
      </c>
      <c r="Q232" s="315">
        <f t="shared" si="365"/>
        <v>804</v>
      </c>
      <c r="R232" s="279"/>
      <c r="S232" s="280"/>
      <c r="T232" s="289"/>
      <c r="U232" s="282"/>
      <c r="V232" s="317"/>
      <c r="W232" s="283"/>
    </row>
    <row r="233" spans="12:26" ht="12.75" customHeight="1" thickTop="1" thickBot="1">
      <c r="L233" s="284" t="s">
        <v>40</v>
      </c>
      <c r="M233" s="285">
        <f>+M230+M231+M232</f>
        <v>634</v>
      </c>
      <c r="N233" s="286">
        <f t="shared" ref="N233" si="366">+N230+N231+N232</f>
        <v>1908</v>
      </c>
      <c r="O233" s="287">
        <f t="shared" ref="O233" si="367">+O230+O231+O232</f>
        <v>2542</v>
      </c>
      <c r="P233" s="285">
        <f t="shared" ref="P233" si="368">+P230+P231+P232</f>
        <v>0</v>
      </c>
      <c r="Q233" s="287">
        <f t="shared" ref="Q233" si="369">+Q230+Q231+Q232</f>
        <v>2542</v>
      </c>
      <c r="R233" s="285"/>
      <c r="S233" s="286"/>
      <c r="T233" s="287"/>
      <c r="U233" s="285"/>
      <c r="V233" s="287"/>
      <c r="W233" s="288"/>
    </row>
    <row r="234" spans="12:26" ht="12.75" customHeight="1" thickTop="1" thickBot="1">
      <c r="L234" s="284" t="s">
        <v>7</v>
      </c>
      <c r="M234" s="285">
        <f>+M225+M229+M233</f>
        <v>1644</v>
      </c>
      <c r="N234" s="286">
        <f t="shared" ref="N234:Q234" si="370">+N225+N229+N233</f>
        <v>4547</v>
      </c>
      <c r="O234" s="287">
        <f t="shared" si="370"/>
        <v>6191</v>
      </c>
      <c r="P234" s="285">
        <f t="shared" si="370"/>
        <v>0</v>
      </c>
      <c r="Q234" s="287">
        <f t="shared" si="370"/>
        <v>6191</v>
      </c>
      <c r="R234" s="285"/>
      <c r="S234" s="286"/>
      <c r="T234" s="287"/>
      <c r="U234" s="285"/>
      <c r="V234" s="287"/>
      <c r="W234" s="288"/>
      <c r="Y234" s="1"/>
    </row>
    <row r="235" spans="12:26" ht="13.5" thickTop="1">
      <c r="L235" s="297" t="s">
        <v>60</v>
      </c>
      <c r="M235" s="256"/>
      <c r="N235" s="256"/>
      <c r="O235" s="256"/>
      <c r="P235" s="256"/>
      <c r="Q235" s="256"/>
      <c r="R235" s="256"/>
      <c r="S235" s="256"/>
      <c r="T235" s="256"/>
      <c r="U235" s="256"/>
      <c r="V235" s="256"/>
      <c r="W235" s="256"/>
    </row>
  </sheetData>
  <sheetProtection password="CF53" sheet="1" objects="1" scenarios="1"/>
  <mergeCells count="39">
    <mergeCell ref="L80:W80"/>
    <mergeCell ref="L81:W81"/>
    <mergeCell ref="L106:W106"/>
    <mergeCell ref="L107:W107"/>
    <mergeCell ref="B54:I54"/>
    <mergeCell ref="L54:W54"/>
    <mergeCell ref="B55:I55"/>
    <mergeCell ref="L55:W55"/>
    <mergeCell ref="C57:E57"/>
    <mergeCell ref="F57:H57"/>
    <mergeCell ref="M57:Q57"/>
    <mergeCell ref="R57:V57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  <mergeCell ref="M213:Q213"/>
    <mergeCell ref="L132:W132"/>
    <mergeCell ref="L133:W133"/>
    <mergeCell ref="L158:W158"/>
    <mergeCell ref="L159:W159"/>
    <mergeCell ref="L184:W184"/>
    <mergeCell ref="L185:W185"/>
    <mergeCell ref="L210:W210"/>
    <mergeCell ref="L211:W211"/>
    <mergeCell ref="M161:Q161"/>
    <mergeCell ref="M187:Q1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Airports of Thailand Public Company Limited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</vt:vector>
  </TitlesOfParts>
  <Company>AOT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2015-02-10T09:31:39Z</cp:lastPrinted>
  <dcterms:created xsi:type="dcterms:W3CDTF">2013-10-03T09:45:59Z</dcterms:created>
  <dcterms:modified xsi:type="dcterms:W3CDTF">2015-02-26T07:03:20Z</dcterms:modified>
</cp:coreProperties>
</file>